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11.xml" ContentType="application/vnd.openxmlformats-officedocument.drawingml.chart+xml"/>
  <Override PartName="/xl/charts/chart12.xml" ContentType="application/vnd.openxmlformats-officedocument.drawingml.chart+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style6.xml" ContentType="application/vnd.ms-office.chartstyle+xml"/>
  <Override PartName="/xl/charts/colors6.xml" ContentType="application/vnd.ms-office.chartcolorstyle+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harts/chart19.xml" ContentType="application/vnd.openxmlformats-officedocument.drawingml.chart+xml"/>
  <Override PartName="/xl/drawings/drawing7.xml" ContentType="application/vnd.openxmlformats-officedocument.drawing+xml"/>
  <Override PartName="/xl/slicers/slicer6.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8.xml" ContentType="application/vnd.openxmlformats-officedocument.drawing+xml"/>
  <Override PartName="/xl/charts/chart23.xml" ContentType="application/vnd.openxmlformats-officedocument.drawingml.chart+xml"/>
  <Override PartName="/xl/drawings/drawing9.xml" ContentType="application/vnd.openxmlformats-officedocument.drawing+xml"/>
  <Override PartName="/xl/slicers/slicer7.xml" ContentType="application/vnd.ms-excel.slicer+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10.xml" ContentType="application/vnd.openxmlformats-officedocument.drawing+xml"/>
  <Override PartName="/xl/slicers/slicer8.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egod\OneDrive\Desktop\PR2\"/>
    </mc:Choice>
  </mc:AlternateContent>
  <xr:revisionPtr revIDLastSave="0" documentId="13_ncr:1_{83E4912B-4367-4459-B744-D09FAD94D4C9}" xr6:coauthVersionLast="47" xr6:coauthVersionMax="47" xr10:uidLastSave="{00000000-0000-0000-0000-000000000000}"/>
  <bookViews>
    <workbookView xWindow="-120" yWindow="-120" windowWidth="29040" windowHeight="15720" firstSheet="5" activeTab="11" xr2:uid="{00000000-000D-0000-FFFF-FFFF00000000}"/>
  </bookViews>
  <sheets>
    <sheet name="Sheet1" sheetId="1" r:id="rId1"/>
    <sheet name="Main Page" sheetId="8" r:id="rId2"/>
    <sheet name="Financial Page " sheetId="10" r:id="rId3"/>
    <sheet name="Financial Profit Page" sheetId="16" r:id="rId4"/>
    <sheet name="Financial Discount Page" sheetId="17" r:id="rId5"/>
    <sheet name="Financial Dep Page" sheetId="18" r:id="rId6"/>
    <sheet name="Financial" sheetId="15" r:id="rId7"/>
    <sheet name="Doctor Performance " sheetId="11" r:id="rId8"/>
    <sheet name="Doc Perf" sheetId="14" r:id="rId9"/>
    <sheet name="Branch Analysis " sheetId="12" r:id="rId10"/>
    <sheet name="performance per branch" sheetId="3" r:id="rId11"/>
    <sheet name="Executive Summary " sheetId="13" r:id="rId12"/>
    <sheet name="Sheet2" sheetId="19" r:id="rId13"/>
  </sheets>
  <definedNames>
    <definedName name="Slicer_Branch_Name">#N/A</definedName>
    <definedName name="Slicer_Visit_Date__Month">#N/A</definedName>
    <definedName name="Slicer_Visit_Date__Quarter">#N/A</definedName>
    <definedName name="Slicer_Visit_Date__Year">#N/A</definedName>
  </definedNames>
  <calcPr calcId="191029"/>
  <pivotCaches>
    <pivotCache cacheId="217" r:id="rId14"/>
    <pivotCache cacheId="222" r:id="rId15"/>
    <pivotCache cacheId="226" r:id="rId16"/>
    <pivotCache cacheId="230" r:id="rId17"/>
    <pivotCache cacheId="1314" r:id="rId18"/>
    <pivotCache cacheId="1317" r:id="rId19"/>
    <pivotCache cacheId="1320" r:id="rId20"/>
    <pivotCache cacheId="1323" r:id="rId21"/>
    <pivotCache cacheId="1326" r:id="rId22"/>
    <pivotCache cacheId="1329" r:id="rId23"/>
    <pivotCache cacheId="1332" r:id="rId24"/>
    <pivotCache cacheId="1335" r:id="rId25"/>
    <pivotCache cacheId="1338" r:id="rId26"/>
    <pivotCache cacheId="1341" r:id="rId27"/>
    <pivotCache cacheId="1344" r:id="rId28"/>
    <pivotCache cacheId="1347" r:id="rId29"/>
    <pivotCache cacheId="1350" r:id="rId30"/>
    <pivotCache cacheId="1353" r:id="rId31"/>
    <pivotCache cacheId="1356" r:id="rId32"/>
    <pivotCache cacheId="1359" r:id="rId33"/>
    <pivotCache cacheId="1362" r:id="rId34"/>
    <pivotCache cacheId="1365" r:id="rId35"/>
    <pivotCache cacheId="1368" r:id="rId36"/>
    <pivotCache cacheId="1371" r:id="rId37"/>
    <pivotCache cacheId="1374" r:id="rId38"/>
    <pivotCache cacheId="1377" r:id="rId39"/>
    <pivotCache cacheId="1380" r:id="rId40"/>
    <pivotCache cacheId="1383" r:id="rId41"/>
    <pivotCache cacheId="1386" r:id="rId42"/>
    <pivotCache cacheId="1389" r:id="rId43"/>
    <pivotCache cacheId="1392" r:id="rId44"/>
    <pivotCache cacheId="1395" r:id="rId45"/>
    <pivotCache cacheId="1398" r:id="rId46"/>
    <pivotCache cacheId="1401" r:id="rId47"/>
    <pivotCache cacheId="1404" r:id="rId48"/>
    <pivotCache cacheId="1407" r:id="rId49"/>
    <pivotCache cacheId="1410" r:id="rId50"/>
    <pivotCache cacheId="1413" r:id="rId51"/>
    <pivotCache cacheId="1416" r:id="rId52"/>
    <pivotCache cacheId="1419" r:id="rId53"/>
    <pivotCache cacheId="1422" r:id="rId54"/>
    <pivotCache cacheId="1425" r:id="rId55"/>
    <pivotCache cacheId="1428" r:id="rId56"/>
    <pivotCache cacheId="1431" r:id="rId57"/>
  </pivotCaches>
  <extLst>
    <ext xmlns:x14="http://schemas.microsoft.com/office/spreadsheetml/2009/9/main" uri="{876F7934-8845-4945-9796-88D515C7AA90}">
      <x14:pivotCaches>
        <pivotCache cacheId="95" r:id="rId58"/>
        <pivotCache cacheId="231" r:id="rId59"/>
      </x14:pivotCaches>
    </ext>
    <ext xmlns:x14="http://schemas.microsoft.com/office/spreadsheetml/2009/9/main" uri="{BBE1A952-AA13-448e-AADC-164F8A28A991}">
      <x14:slicerCaches>
        <x14:slicerCache r:id="rId60"/>
        <x14:slicerCache r:id="rId61"/>
        <x14:slicerCache r:id="rId62"/>
        <x14:slicerCache r:id="rId6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sits_567c40a9-4007-45f9-b57c-986b91d3f7af" name="Visits" connection="Query - Visits"/>
          <x15:modelTable id="Summary_77ff7da0-57d7-4dd2-8447-004977254c2f" name="Summary" connection="Query - Summary"/>
          <x15:modelTable id="Doctors_19a3769a-8365-4e59-93a3-308e761b8acd" name="Doctors" connection="Query - Doctors"/>
          <x15:modelTable id="Branches_c503abe8-a8be-4355-9b69-95105bb2dd1d" name="Branches" connection="Query - Branches"/>
          <x15:modelTable id="Dim_Products-bb065be9-01d2-4492-91e1-70138c025d09" name="Dim_Products" connection="Query - Dim_Products"/>
        </x15:modelTables>
        <x15:extLst>
          <ext xmlns:x16="http://schemas.microsoft.com/office/spreadsheetml/2014/11/main" uri="{9835A34E-60A6-4A7C-AAB8-D5F71C897F49}">
            <x16:modelTimeGroupings>
              <x16:modelTimeGrouping tableName="Visits" columnName="Visit_Date" columnId="Visit_Date">
                <x16:calculatedTimeColumn columnName="Visit_Date (Year)" columnId="Visit_Date (Year)" contentType="years" isSelected="1"/>
                <x16:calculatedTimeColumn columnName="Visit_Date (Quarter)" columnId="Visit_Date (Quarter)" contentType="quarters" isSelected="1"/>
                <x16:calculatedTimeColumn columnName="Visit_Date (Month Index)" columnId="Visit_Date (Month Index)" contentType="monthsindex" isSelected="1"/>
                <x16:calculatedTimeColumn columnName="Visit_Date (Month)" columnId="Visit_Date (Month)" contentType="months" isSelected="1"/>
              </x16:modelTimeGrouping>
              <x16:modelTimeGrouping tableName="Visits" columnName="Visit_Time" columnId="Visit_Time">
                <x16:calculatedTimeColumn columnName="Visit_Time (Hour)" columnId="Visit_Time (Hour)" contentType="hours" isSelected="1"/>
                <x16:calculatedTimeColumn columnName="Visit_Time (Minute)" columnId="Visit_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 i="1" l="1"/>
  <c r="H48" i="1"/>
  <c r="H47" i="1"/>
  <c r="H50" i="1"/>
  <c r="B11" i="14"/>
  <c r="E11" i="3"/>
  <c r="H11" i="3"/>
  <c r="B22" i="3"/>
  <c r="E15" i="14"/>
  <c r="E6" i="14"/>
  <c r="I47" i="1"/>
  <c r="E22" i="3"/>
  <c r="E9" i="14"/>
  <c r="J23" i="1"/>
  <c r="I50" i="1"/>
  <c r="E12" i="14"/>
  <c r="I49" i="1"/>
  <c r="J18" i="1"/>
  <c r="I48" i="1"/>
  <c r="B3" i="1"/>
  <c r="D3" i="1"/>
  <c r="H3" i="1"/>
  <c r="C3"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9450E7-352F-458D-A6CA-A129DAA1B05F}" name="Query - Branches" description="Connection to the 'Branches' query in the workbook." type="100" refreshedVersion="8" minRefreshableVersion="5">
    <extLst>
      <ext xmlns:x15="http://schemas.microsoft.com/office/spreadsheetml/2010/11/main" uri="{DE250136-89BD-433C-8126-D09CA5730AF9}">
        <x15:connection id="3e2251bf-7985-4d9c-943d-4f02df7e2c07"/>
      </ext>
    </extLst>
  </connection>
  <connection id="2" xr16:uid="{6F839991-3344-4426-971A-FE10C1DD5594}" name="Query - Dim_Products" description="Connection to the 'Dim_Products' query in the workbook." type="100" refreshedVersion="8" minRefreshableVersion="5">
    <extLst>
      <ext xmlns:x15="http://schemas.microsoft.com/office/spreadsheetml/2010/11/main" uri="{DE250136-89BD-433C-8126-D09CA5730AF9}">
        <x15:connection id="22fb9ac4-785d-46ca-841d-f7cb4e3a067e"/>
      </ext>
    </extLst>
  </connection>
  <connection id="3" xr16:uid="{53CB60BF-E825-4418-9E10-A9EADF113B8B}" name="Query - Doctors" description="Connection to the 'Doctors' query in the workbook." type="100" refreshedVersion="8" minRefreshableVersion="5">
    <extLst>
      <ext xmlns:x15="http://schemas.microsoft.com/office/spreadsheetml/2010/11/main" uri="{DE250136-89BD-433C-8126-D09CA5730AF9}">
        <x15:connection id="667e1cc1-f162-4b6b-a844-331cde18c39b"/>
      </ext>
    </extLst>
  </connection>
  <connection id="4" xr16:uid="{A6EC500D-D71B-4F7B-B64E-71E33C6BBC6A}" name="Query - Summary" description="Connection to the 'Summary' query in the workbook." type="100" refreshedVersion="8" minRefreshableVersion="5">
    <extLst>
      <ext xmlns:x15="http://schemas.microsoft.com/office/spreadsheetml/2010/11/main" uri="{DE250136-89BD-433C-8126-D09CA5730AF9}">
        <x15:connection id="c49dbb0b-3bed-45ee-b4fb-eabcdfe321ab"/>
      </ext>
    </extLst>
  </connection>
  <connection id="5" xr16:uid="{7805D9CD-8D08-4ACF-BD24-EBB9698BE123}" name="Query - Visits" description="Connection to the 'Visits' query in the workbook." type="100" refreshedVersion="8" minRefreshableVersion="5">
    <extLst>
      <ext xmlns:x15="http://schemas.microsoft.com/office/spreadsheetml/2010/11/main" uri="{DE250136-89BD-433C-8126-D09CA5730AF9}">
        <x15:connection id="39919943-6992-40f7-b590-d8542dd23923"/>
      </ext>
    </extLst>
  </connection>
  <connection id="6" xr16:uid="{EE8154B5-B368-4381-997C-14F509A08B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<sst xmlns="http://schemas.openxmlformats.org/spreadsheetml/2006/main" count="477" uniqueCount="141">
  <si>
    <t>Row Labels</t>
  </si>
  <si>
    <t>Grand Total</t>
  </si>
  <si>
    <t>Number of Visits</t>
  </si>
  <si>
    <t>Nile Care Heliopolis</t>
  </si>
  <si>
    <t>Heliopolis</t>
  </si>
  <si>
    <t>Pediatrics</t>
  </si>
  <si>
    <t>Consultation</t>
  </si>
  <si>
    <t>Male</t>
  </si>
  <si>
    <t>Appointment</t>
  </si>
  <si>
    <t>Call Center</t>
  </si>
  <si>
    <t>Corporate</t>
  </si>
  <si>
    <t>Mobile Wallet</t>
  </si>
  <si>
    <t>No</t>
  </si>
  <si>
    <t>Female</t>
  </si>
  <si>
    <t>Follow-up</t>
  </si>
  <si>
    <t>Walk-in Desk</t>
  </si>
  <si>
    <t>None</t>
  </si>
  <si>
    <t>Cash</t>
  </si>
  <si>
    <t>Internal Medicine</t>
  </si>
  <si>
    <t>Orthopedics</t>
  </si>
  <si>
    <t>Walk-in</t>
  </si>
  <si>
    <t>Private</t>
  </si>
  <si>
    <t>Gynecology</t>
  </si>
  <si>
    <t>WhatsApp</t>
  </si>
  <si>
    <t>Dr. Nada Nasr</t>
  </si>
  <si>
    <t>Government</t>
  </si>
  <si>
    <t>Dermatology</t>
  </si>
  <si>
    <t>Website</t>
  </si>
  <si>
    <t>Dr. Yasmin Saeed</t>
  </si>
  <si>
    <t>Cardiology</t>
  </si>
  <si>
    <t>Card</t>
  </si>
  <si>
    <t>ENT</t>
  </si>
  <si>
    <t>Neurology</t>
  </si>
  <si>
    <t>Gastroenterology</t>
  </si>
  <si>
    <t>Dentistry</t>
  </si>
  <si>
    <t>Dr. Omar Shaker</t>
  </si>
  <si>
    <t>Dr. Laila Mostafa</t>
  </si>
  <si>
    <t>Dr. Tarek Ali</t>
  </si>
  <si>
    <t>Nile Care Nasr City</t>
  </si>
  <si>
    <t>Nasr City</t>
  </si>
  <si>
    <t>Nile Care Maadi</t>
  </si>
  <si>
    <t>Maadi</t>
  </si>
  <si>
    <t>Nile Care Dokki</t>
  </si>
  <si>
    <t>Dokki</t>
  </si>
  <si>
    <t>Nile Care 6th of October</t>
  </si>
  <si>
    <t>6th of October</t>
  </si>
  <si>
    <t>Nile Care Alexandria</t>
  </si>
  <si>
    <t>Alexandria</t>
  </si>
  <si>
    <t>Nile Care Mansoura</t>
  </si>
  <si>
    <t>Mansoura</t>
  </si>
  <si>
    <t>Nile Care Tanta</t>
  </si>
  <si>
    <t>Tanta</t>
  </si>
  <si>
    <t>Chronic Care Follow-up</t>
  </si>
  <si>
    <t>Lab Review</t>
  </si>
  <si>
    <t>Ultrasound</t>
  </si>
  <si>
    <t>Yes</t>
  </si>
  <si>
    <t>Revenue</t>
  </si>
  <si>
    <t>AVG of Patient Age</t>
  </si>
  <si>
    <t>Discount Amount</t>
  </si>
  <si>
    <t>AVG of waiting time</t>
  </si>
  <si>
    <t>AVG of Consultation Duration</t>
  </si>
  <si>
    <t>NO. visits per branch</t>
  </si>
  <si>
    <t>Top Booking Chahnnel per branch</t>
  </si>
  <si>
    <t>top visits per Department</t>
  </si>
  <si>
    <t>No. Insurance type</t>
  </si>
  <si>
    <t>No. Visit type</t>
  </si>
  <si>
    <t>No. Booking Channel</t>
  </si>
  <si>
    <t>No. visits per Departmen</t>
  </si>
  <si>
    <t>No. Visits per Gender</t>
  </si>
  <si>
    <t>No. Payment Methods</t>
  </si>
  <si>
    <t>Lab Req</t>
  </si>
  <si>
    <t>Follow up in 30 days</t>
  </si>
  <si>
    <t>Profit. per Branch</t>
  </si>
  <si>
    <t>Doctor Name</t>
  </si>
  <si>
    <t>Visits</t>
  </si>
  <si>
    <t>Branch</t>
  </si>
  <si>
    <t>Dr. Samer Karim</t>
  </si>
  <si>
    <t>Dr. Rawan Hamdy</t>
  </si>
  <si>
    <t>Dr. Megahed Ahmed</t>
  </si>
  <si>
    <t>Top Vistst per Doctor</t>
  </si>
  <si>
    <t>Number of Doctors</t>
  </si>
  <si>
    <t>Vists</t>
  </si>
  <si>
    <t>AVG waiting Tine</t>
  </si>
  <si>
    <t>branch</t>
  </si>
  <si>
    <t>Average waiting Tine</t>
  </si>
  <si>
    <t>Cons Dur</t>
  </si>
  <si>
    <t>AVG of Consultaion Duration</t>
  </si>
  <si>
    <t>Profit</t>
  </si>
  <si>
    <t>24 Min</t>
  </si>
  <si>
    <t>19 Min</t>
  </si>
  <si>
    <t>51 Doc</t>
  </si>
  <si>
    <t>Revisit</t>
  </si>
  <si>
    <t>Lap Req</t>
  </si>
  <si>
    <t>Count of Visit_ID</t>
  </si>
  <si>
    <t>Top Profitable Service</t>
  </si>
  <si>
    <t>Top Profitable Dep.</t>
  </si>
  <si>
    <t>Profit by Insurance Type</t>
  </si>
  <si>
    <t>ECHO</t>
  </si>
  <si>
    <t>Stress Test</t>
  </si>
  <si>
    <t>2024</t>
  </si>
  <si>
    <t>Qtr1</t>
  </si>
  <si>
    <t>Qtr2</t>
  </si>
  <si>
    <t>Qtr3</t>
  </si>
  <si>
    <t>Qtr4</t>
  </si>
  <si>
    <t>2025</t>
  </si>
  <si>
    <t>Column Labels</t>
  </si>
  <si>
    <t>Sum of Discount_EGP</t>
  </si>
  <si>
    <t>Jan</t>
  </si>
  <si>
    <t>Feb</t>
  </si>
  <si>
    <t>Mar</t>
  </si>
  <si>
    <t>Apr</t>
  </si>
  <si>
    <t>May</t>
  </si>
  <si>
    <t>Jun</t>
  </si>
  <si>
    <t>Jul</t>
  </si>
  <si>
    <t>Aug</t>
  </si>
  <si>
    <t>Sep</t>
  </si>
  <si>
    <t>Oct</t>
  </si>
  <si>
    <t>Nov</t>
  </si>
  <si>
    <t>Dec</t>
  </si>
  <si>
    <t xml:space="preserve">Discount </t>
  </si>
  <si>
    <t>ECG</t>
  </si>
  <si>
    <t>Injection</t>
  </si>
  <si>
    <t>X-Ray Review</t>
  </si>
  <si>
    <t>Laser Session</t>
  </si>
  <si>
    <t>MRI Review</t>
  </si>
  <si>
    <t>4️⃣ Follow-Up Rate</t>
  </si>
  <si>
    <t>5️⃣ Revisit Rate Within 30 Days</t>
  </si>
  <si>
    <t>🧪 Lab Request Rate</t>
  </si>
  <si>
    <t>✅ Completion Rate</t>
  </si>
  <si>
    <t>Completed</t>
  </si>
  <si>
    <t>Completion Rate</t>
  </si>
  <si>
    <t>Follow up rate</t>
  </si>
  <si>
    <t>3️⃣ Top Doctor with Visits</t>
  </si>
  <si>
    <t>Lab Required</t>
  </si>
  <si>
    <t>Revisit rate</t>
  </si>
  <si>
    <t>Distinct Count of Doctor_ID</t>
  </si>
  <si>
    <t>No. Doctors</t>
  </si>
  <si>
    <t>Sum of No. Doctors</t>
  </si>
  <si>
    <t>Sum of Amount_Paid_EGP</t>
  </si>
  <si>
    <t>Count of Branch_ID</t>
  </si>
  <si>
    <t>Distinct Count of Branch_ID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</si>
</sst>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quot;$&quot;#,##0.00"/>
    <numFmt numFmtId="165" formatCode="\$#,##0.00;\(\$#,##0.00\);\$#,##0.00"/>
    <numFmt numFmtId="166" formatCode="&quot;$&quot;#,##0"/>
    <numFmt numFmtId="167" formatCode="_(&quot;$&quot;* #,##0_);_(&quot;$&quot;* \(#,##0\);_(&quot;$&quot;* &quot;-&quot;??_);_(@_)"/>
    <numFmt numFmtId="168" formatCode="0.00%;\-0.00%;0.00%"/>
  </numFmts>
  <fonts count="5" x14ac:knownFonts="1">
    <font>
      <sz val="11"/>
      <color theme="1"/>
      <name val="Calibri"/>
      <family val="2"/>
      <scheme val="minor"/>
    </font>
    <font>
      <b/>
      <sz val="13.5"/>
      <color theme="1"/>
      <name val="Calibri"/>
      <family val="2"/>
      <scheme val="minor"/>
    </font>
    <font>
      <b/>
      <sz val="24"/>
      <color rgb="FF15173D"/>
      <name val="Calibri"/>
      <family val="2"/>
      <scheme val="minor"/>
    </font>
    <font>
      <sz val="11"/>
      <color theme="1"/>
      <name val="Calibri"/>
      <family val="2"/>
      <scheme val="minor"/>
    </font>
    <font>
      <b/>
      <sz val="22"/>
      <color rgb="FF15173D"/>
      <name val="Calibri"/>
      <family val="2"/>
      <scheme val="minor"/>
    </font>
  </fonts>
  <fills count="3">
    <fill>
      <patternFill patternType="none"/>
    </fill>
    <fill>
      <patternFill patternType="gray125"/>
    </fill>
    <fill>
      <patternFill patternType="solid">
        <fgColor rgb="FFFFFF0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88">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0" fontId="0" fillId="0" borderId="0" xfId="0" pivotButton="1" applyAlignment="1">
      <alignment horizontal="center" vertical="center"/>
    </xf>
    <xf numFmtId="0" fontId="0" fillId="0" borderId="2" xfId="0" pivotButton="1" applyBorder="1" applyAlignment="1">
      <alignment horizontal="center" vertical="center"/>
    </xf>
    <xf numFmtId="3" fontId="0" fillId="0" borderId="3" xfId="0" applyNumberFormat="1" applyBorder="1" applyAlignment="1">
      <alignment horizontal="center" vertical="center"/>
    </xf>
    <xf numFmtId="0" fontId="0" fillId="0" borderId="4" xfId="0" applyBorder="1" applyAlignment="1">
      <alignment horizontal="center" vertical="center"/>
    </xf>
    <xf numFmtId="3" fontId="0" fillId="0" borderId="5" xfId="0" applyNumberFormat="1" applyBorder="1" applyAlignment="1">
      <alignment horizontal="center" vertical="center"/>
    </xf>
    <xf numFmtId="0" fontId="0" fillId="0" borderId="6" xfId="0" applyBorder="1" applyAlignment="1">
      <alignment horizontal="center" vertical="center"/>
    </xf>
    <xf numFmtId="3" fontId="0" fillId="0" borderId="7" xfId="0" applyNumberFormat="1" applyBorder="1" applyAlignment="1">
      <alignment horizontal="center" vertical="center"/>
    </xf>
    <xf numFmtId="0" fontId="0" fillId="0" borderId="10" xfId="0" applyBorder="1" applyAlignment="1">
      <alignment horizontal="center" vertical="center"/>
    </xf>
    <xf numFmtId="3" fontId="0" fillId="0" borderId="12" xfId="0" applyNumberFormat="1" applyBorder="1" applyAlignment="1">
      <alignment horizontal="center" vertical="center"/>
    </xf>
    <xf numFmtId="3" fontId="0" fillId="0" borderId="11" xfId="0" applyNumberFormat="1" applyBorder="1" applyAlignment="1">
      <alignment horizontal="center" vertical="center"/>
    </xf>
    <xf numFmtId="0" fontId="0" fillId="0" borderId="11" xfId="0" pivotButton="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 fontId="0" fillId="0" borderId="1" xfId="0" applyNumberFormat="1" applyBorder="1" applyAlignment="1">
      <alignment horizontal="center" vertical="center"/>
    </xf>
    <xf numFmtId="3" fontId="0" fillId="0" borderId="2" xfId="0" applyNumberFormat="1" applyBorder="1" applyAlignment="1">
      <alignment horizontal="center" vertical="center"/>
    </xf>
    <xf numFmtId="3" fontId="0" fillId="0" borderId="4" xfId="0" applyNumberFormat="1" applyBorder="1" applyAlignment="1">
      <alignment horizontal="center" vertical="center"/>
    </xf>
    <xf numFmtId="3" fontId="0" fillId="0" borderId="6" xfId="0" applyNumberFormat="1" applyBorder="1" applyAlignment="1">
      <alignment horizontal="center" vertical="center"/>
    </xf>
    <xf numFmtId="0" fontId="0" fillId="0" borderId="13" xfId="0" pivotButton="1"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3" fontId="0" fillId="0" borderId="13" xfId="0" applyNumberFormat="1"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15" xfId="0" pivotButton="1" applyBorder="1" applyAlignment="1">
      <alignment horizontal="center" vertical="center"/>
    </xf>
    <xf numFmtId="0" fontId="0" fillId="0" borderId="15" xfId="0" applyBorder="1" applyAlignment="1">
      <alignment horizontal="center" vertical="center"/>
    </xf>
    <xf numFmtId="166" fontId="0" fillId="0" borderId="0" xfId="0" applyNumberFormat="1" applyAlignment="1">
      <alignment horizontal="center" vertical="center"/>
    </xf>
    <xf numFmtId="49" fontId="0" fillId="0" borderId="0" xfId="0" applyNumberFormat="1" applyAlignment="1">
      <alignment horizontal="center" vertical="center"/>
    </xf>
    <xf numFmtId="0" fontId="0" fillId="0" borderId="5" xfId="0" applyBorder="1" applyAlignment="1">
      <alignment horizontal="center" vertical="center"/>
    </xf>
    <xf numFmtId="167" fontId="0" fillId="0" borderId="10" xfId="0" applyNumberFormat="1" applyBorder="1" applyAlignment="1">
      <alignment horizontal="center" vertical="center"/>
    </xf>
    <xf numFmtId="167" fontId="0" fillId="0" borderId="12" xfId="0" applyNumberFormat="1" applyBorder="1" applyAlignment="1">
      <alignment horizontal="center" vertical="center"/>
    </xf>
    <xf numFmtId="167" fontId="0" fillId="0" borderId="11" xfId="0" applyNumberFormat="1" applyBorder="1" applyAlignment="1">
      <alignment horizontal="center" vertical="center"/>
    </xf>
    <xf numFmtId="0" fontId="0" fillId="0" borderId="8" xfId="0" applyBorder="1" applyAlignment="1">
      <alignment horizontal="center" vertical="center"/>
    </xf>
    <xf numFmtId="167" fontId="0" fillId="0" borderId="0" xfId="0" applyNumberFormat="1" applyAlignment="1">
      <alignment horizontal="center" vertical="center"/>
    </xf>
    <xf numFmtId="0" fontId="0" fillId="2" borderId="14" xfId="0" applyFill="1" applyBorder="1" applyAlignment="1">
      <alignment horizontal="center" vertical="center"/>
    </xf>
    <xf numFmtId="3" fontId="0" fillId="2" borderId="14" xfId="0" applyNumberFormat="1" applyFill="1" applyBorder="1" applyAlignment="1">
      <alignment horizontal="center" vertical="center"/>
    </xf>
    <xf numFmtId="0" fontId="0" fillId="2" borderId="1" xfId="0" applyFill="1" applyBorder="1" applyAlignment="1">
      <alignment horizontal="center" vertical="center"/>
    </xf>
    <xf numFmtId="3" fontId="0" fillId="2" borderId="1" xfId="0" applyNumberFormat="1" applyFill="1" applyBorder="1" applyAlignment="1">
      <alignment horizontal="center" vertical="center"/>
    </xf>
    <xf numFmtId="167" fontId="0" fillId="0" borderId="5" xfId="0" applyNumberFormat="1" applyBorder="1" applyAlignment="1">
      <alignment horizontal="center" vertical="center"/>
    </xf>
    <xf numFmtId="0" fontId="0" fillId="0" borderId="4" xfId="0" pivotButton="1" applyBorder="1" applyAlignment="1">
      <alignment horizontal="center" vertical="center"/>
    </xf>
    <xf numFmtId="0" fontId="0" fillId="0" borderId="8" xfId="0" pivotButton="1" applyBorder="1" applyAlignment="1">
      <alignment horizontal="center" vertical="center"/>
    </xf>
    <xf numFmtId="167" fontId="0" fillId="0" borderId="2" xfId="0" applyNumberFormat="1" applyBorder="1" applyAlignment="1">
      <alignment horizontal="center" vertical="center"/>
    </xf>
    <xf numFmtId="167" fontId="0" fillId="0" borderId="8" xfId="0" applyNumberFormat="1" applyBorder="1" applyAlignment="1">
      <alignment horizontal="center" vertical="center"/>
    </xf>
    <xf numFmtId="167" fontId="0" fillId="0" borderId="3" xfId="0" applyNumberFormat="1" applyBorder="1" applyAlignment="1">
      <alignment horizontal="center" vertical="center"/>
    </xf>
    <xf numFmtId="167" fontId="0" fillId="0" borderId="4" xfId="0" applyNumberFormat="1" applyBorder="1" applyAlignment="1">
      <alignment horizontal="center" vertical="center"/>
    </xf>
    <xf numFmtId="167" fontId="0" fillId="0" borderId="6" xfId="0" applyNumberFormat="1" applyBorder="1" applyAlignment="1">
      <alignment horizontal="center" vertical="center"/>
    </xf>
    <xf numFmtId="167" fontId="0" fillId="0" borderId="9" xfId="0" applyNumberFormat="1" applyBorder="1" applyAlignment="1">
      <alignment horizontal="center" vertical="center"/>
    </xf>
    <xf numFmtId="167" fontId="0" fillId="0" borderId="7" xfId="0" applyNumberFormat="1" applyBorder="1" applyAlignment="1">
      <alignment horizontal="center" vertical="center"/>
    </xf>
    <xf numFmtId="0" fontId="1" fillId="0" borderId="0" xfId="0" applyFont="1" applyAlignment="1">
      <alignment vertical="center"/>
    </xf>
    <xf numFmtId="3" fontId="0" fillId="0" borderId="10" xfId="0" applyNumberFormat="1" applyBorder="1" applyAlignment="1">
      <alignment horizontal="center" vertical="center"/>
    </xf>
    <xf numFmtId="0" fontId="1" fillId="2" borderId="0" xfId="0" applyFont="1" applyFill="1" applyAlignment="1">
      <alignment vertical="center"/>
    </xf>
    <xf numFmtId="0" fontId="0" fillId="0" borderId="16" xfId="0" pivotButton="1" applyBorder="1" applyAlignment="1">
      <alignment horizontal="center" vertical="center"/>
    </xf>
    <xf numFmtId="0" fontId="0" fillId="0" borderId="16" xfId="0" applyBorder="1" applyAlignment="1">
      <alignment horizontal="center" vertical="center"/>
    </xf>
    <xf numFmtId="0" fontId="0" fillId="2" borderId="16" xfId="0" applyFill="1" applyBorder="1" applyAlignment="1">
      <alignment horizontal="center" vertical="center"/>
    </xf>
    <xf numFmtId="10" fontId="2" fillId="0" borderId="0" xfId="0" applyNumberFormat="1" applyFont="1"/>
    <xf numFmtId="0" fontId="0" fillId="0" borderId="17" xfId="0" pivotButton="1" applyBorder="1" applyAlignment="1">
      <alignment horizontal="center" vertical="center"/>
    </xf>
    <xf numFmtId="0" fontId="0" fillId="0" borderId="17" xfId="0" applyBorder="1" applyAlignment="1">
      <alignment horizontal="center" vertical="center"/>
    </xf>
    <xf numFmtId="1" fontId="2" fillId="0" borderId="0" xfId="0" applyNumberFormat="1" applyFont="1"/>
    <xf numFmtId="168" fontId="0" fillId="0" borderId="10" xfId="0" applyNumberFormat="1" applyBorder="1" applyAlignment="1">
      <alignment horizontal="center" vertical="center"/>
    </xf>
    <xf numFmtId="168" fontId="0" fillId="0" borderId="12" xfId="0" applyNumberFormat="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166" fontId="4" fillId="0" borderId="0" xfId="1" applyNumberFormat="1" applyFont="1"/>
    <xf numFmtId="0" fontId="0" fillId="0" borderId="10" xfId="0" pivotButton="1" applyBorder="1" applyAlignment="1">
      <alignment horizontal="center" vertical="center"/>
    </xf>
    <xf numFmtId="0" fontId="0" fillId="0" borderId="0" xfId="0" applyNumberFormat="1" applyAlignment="1">
      <alignment horizontal="center" vertical="center"/>
    </xf>
    <xf numFmtId="0" fontId="0" fillId="0" borderId="0" xfId="0" applyBorder="1" applyAlignment="1">
      <alignment horizontal="center" vertical="center"/>
    </xf>
    <xf numFmtId="0" fontId="0" fillId="0" borderId="0" xfId="0" applyNumberFormat="1" applyBorder="1" applyAlignment="1">
      <alignment horizontal="center" vertical="center"/>
    </xf>
    <xf numFmtId="0" fontId="0" fillId="0" borderId="5" xfId="0" applyNumberFormat="1" applyBorder="1" applyAlignment="1">
      <alignment horizontal="center" vertical="center"/>
    </xf>
    <xf numFmtId="0" fontId="0" fillId="0" borderId="2" xfId="0" applyNumberFormat="1" applyBorder="1" applyAlignment="1">
      <alignment horizontal="center" vertical="center"/>
    </xf>
    <xf numFmtId="0" fontId="0" fillId="0" borderId="8"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167" fontId="0" fillId="0" borderId="0" xfId="0" applyNumberFormat="1" applyBorder="1" applyAlignment="1">
      <alignment horizontal="center" vertical="center"/>
    </xf>
    <xf numFmtId="0" fontId="0" fillId="0" borderId="10" xfId="0" applyNumberFormat="1" applyBorder="1" applyAlignment="1">
      <alignment horizontal="center" vertical="center"/>
    </xf>
    <xf numFmtId="0" fontId="0" fillId="0" borderId="12" xfId="0" applyNumberFormat="1" applyBorder="1" applyAlignment="1">
      <alignment horizontal="center" vertical="center"/>
    </xf>
    <xf numFmtId="0" fontId="0" fillId="0" borderId="9" xfId="0" applyNumberFormat="1" applyBorder="1" applyAlignment="1">
      <alignment horizontal="center" vertical="center"/>
    </xf>
    <xf numFmtId="0" fontId="0" fillId="0" borderId="16" xfId="0" applyNumberFormat="1" applyBorder="1" applyAlignment="1">
      <alignment horizontal="center" vertical="center"/>
    </xf>
  </cellXfs>
  <cellStyles count="2">
    <cellStyle name="Comma" xfId="1" builtinId="3"/>
    <cellStyle name="Normal" xfId="0" builtinId="0"/>
  </cellStyles>
  <dxfs count="16837">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 formatCode="#,##0"/>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3" formatCode="#,##0"/>
    </dxf>
    <dxf>
      <alignment horizontal="general" vertical="bottom" textRotation="0" wrapText="0" indent="0" justifyLastLine="0" shrinkToFit="0" readingOrder="0"/>
    </dxf>
    <dxf>
      <numFmt numFmtId="3" formatCode="#,##0"/>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bottom" indent="0"/>
    </dxf>
    <dxf>
      <alignment vertical="bottom" indent="0"/>
    </dxf>
    <dxf>
      <alignment vertical="bottom"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numFmt numFmtId="1" formatCode="0"/>
    </dxf>
    <dxf>
      <numFmt numFmtId="164" formatCode="&quot;$&quot;#,##0.00"/>
    </dxf>
    <dxf>
      <alignment vertical="center"/>
    </dxf>
    <dxf>
      <alignment vertical="center"/>
    </dxf>
    <dxf>
      <alignment horizontal="center"/>
    </dxf>
    <dxf>
      <alignment horizontal="center"/>
    </dxf>
    <dxf>
      <numFmt numFmtId="3"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indent="0"/>
    </dxf>
    <dxf>
      <alignment vertical="bottom" indent="0"/>
    </dxf>
    <dxf>
      <alignment vertical="bottom" indent="0"/>
    </dxf>
    <dxf>
      <alignment vertical="center"/>
    </dxf>
    <dxf>
      <alignment vertical="center"/>
    </dxf>
    <dxf>
      <alignment vertic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FFFF00"/>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FFFF00"/>
        </patternFill>
      </fill>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FFFF00"/>
        </patternFill>
      </fill>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4" formatCode="&quot;$&quot;#,##0.00"/>
    </dxf>
    <dxf>
      <alignment horizontal="center"/>
    </dxf>
    <dxf>
      <alignment horizontal="center"/>
    </dxf>
    <dxf>
      <alignment horizontal="center"/>
    </dxf>
    <dxf>
      <alignment vertical="center"/>
    </dxf>
    <dxf>
      <alignment vertical="center"/>
    </dxf>
    <dxf>
      <alignment vertical="center"/>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3" formatCode="#,##0"/>
    </dxf>
    <dxf>
      <alignment horizontal="center"/>
    </dxf>
    <dxf>
      <alignment horizontal="center"/>
    </dxf>
    <dxf>
      <alignment vertical="center"/>
    </dxf>
    <dxf>
      <alignment vertical="center"/>
    </dxf>
    <dxf>
      <numFmt numFmtId="164" formatCode="&quot;$&quot;#,##0.00"/>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numFmt numFmtId="167"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alignment horizontal="center" vertical="center"/>
    </dxf>
    <dxf>
      <alignment horizontal="general" vertical="bottom" textRotation="0" wrapText="0" indent="0" justifyLastLine="0" shrinkToFit="0" readingOrder="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s>
  <tableStyles count="2" defaultTableStyle="TableStyleMedium2" defaultPivotStyle="PivotStyleLight16">
    <tableStyle name="SlicerStyleLight1 2 3" pivot="0" table="0" count="10" xr9:uid="{BC1EB6D7-5402-4FCB-8119-A1D578C165EC}">
      <tableStyleElement type="wholeTable" dxfId="16836"/>
      <tableStyleElement type="headerRow" dxfId="16835"/>
    </tableStyle>
    <tableStyle name="SlicerStyleLight1 2 3 2" pivot="0" table="0" count="10" xr9:uid="{17718512-BABC-4BED-9884-C823435983FE}">
      <tableStyleElement type="wholeTable" dxfId="16834"/>
      <tableStyleElement type="headerRow" dxfId="16833"/>
    </tableStyle>
  </tableStyles>
  <colors>
    <mruColors>
      <color rgb="FF15173D"/>
      <color rgb="FFE1D5D1"/>
      <color rgb="FF080A22"/>
      <color rgb="FFDAE0E6"/>
      <color rgb="FF3A3A3A"/>
      <color rgb="FF515466"/>
      <color rgb="FF313552"/>
      <color rgb="FF007C80"/>
      <color rgb="FF111234"/>
      <color rgb="FF0D1A6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x14:dxfs>
    </ext>
    <ext xmlns:x14="http://schemas.microsoft.com/office/spreadsheetml/2009/9/main" uri="{EB79DEF2-80B8-43e5-95BD-54CBDDF9020C}">
      <x14:slicerStyles defaultSlicerStyle="SlicerStyleLight1 2 3 2">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117" Type="http://schemas.openxmlformats.org/officeDocument/2006/relationships/customXml" Target="../customXml/item48.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9.xml"/><Relationship Id="rId47" Type="http://schemas.openxmlformats.org/officeDocument/2006/relationships/pivotCacheDefinition" Target="pivotCache/pivotCacheDefinition34.xml"/><Relationship Id="rId63" Type="http://schemas.microsoft.com/office/2007/relationships/slicerCache" Target="slicerCaches/slicerCache4.xml"/><Relationship Id="rId68" Type="http://schemas.openxmlformats.org/officeDocument/2006/relationships/powerPivotData" Target="model/item.data"/><Relationship Id="rId84" Type="http://schemas.openxmlformats.org/officeDocument/2006/relationships/customXml" Target="../customXml/item15.xml"/><Relationship Id="rId89" Type="http://schemas.openxmlformats.org/officeDocument/2006/relationships/customXml" Target="../customXml/item20.xml"/><Relationship Id="rId112" Type="http://schemas.openxmlformats.org/officeDocument/2006/relationships/customXml" Target="../customXml/item43.xml"/><Relationship Id="rId16" Type="http://schemas.openxmlformats.org/officeDocument/2006/relationships/pivotCacheDefinition" Target="pivotCache/pivotCacheDefinition3.xml"/><Relationship Id="rId107" Type="http://schemas.openxmlformats.org/officeDocument/2006/relationships/customXml" Target="../customXml/item38.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openxmlformats.org/officeDocument/2006/relationships/pivotCacheDefinition" Target="pivotCache/pivotCacheDefinition40.xml"/><Relationship Id="rId58" Type="http://schemas.openxmlformats.org/officeDocument/2006/relationships/pivotCacheDefinition" Target="pivotCache/pivotCacheDefinition45.xml"/><Relationship Id="rId74" Type="http://schemas.openxmlformats.org/officeDocument/2006/relationships/customXml" Target="../customXml/item5.xml"/><Relationship Id="rId79" Type="http://schemas.openxmlformats.org/officeDocument/2006/relationships/customXml" Target="../customXml/item10.xml"/><Relationship Id="rId102"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21.xml"/><Relationship Id="rId95" Type="http://schemas.openxmlformats.org/officeDocument/2006/relationships/customXml" Target="../customXml/item26.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pivotCacheDefinition" Target="pivotCache/pivotCacheDefinition30.xml"/><Relationship Id="rId48" Type="http://schemas.openxmlformats.org/officeDocument/2006/relationships/pivotCacheDefinition" Target="pivotCache/pivotCacheDefinition35.xml"/><Relationship Id="rId64" Type="http://schemas.openxmlformats.org/officeDocument/2006/relationships/theme" Target="theme/theme1.xml"/><Relationship Id="rId69" Type="http://schemas.openxmlformats.org/officeDocument/2006/relationships/calcChain" Target="calcChain.xml"/><Relationship Id="rId113" Type="http://schemas.openxmlformats.org/officeDocument/2006/relationships/customXml" Target="../customXml/item44.xml"/><Relationship Id="rId118" Type="http://schemas.openxmlformats.org/officeDocument/2006/relationships/customXml" Target="../customXml/item49.xml"/><Relationship Id="rId80" Type="http://schemas.openxmlformats.org/officeDocument/2006/relationships/customXml" Target="../customXml/item11.xml"/><Relationship Id="rId85" Type="http://schemas.openxmlformats.org/officeDocument/2006/relationships/customXml" Target="../customXml/item16.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59" Type="http://schemas.openxmlformats.org/officeDocument/2006/relationships/pivotCacheDefinition" Target="pivotCache/pivotCacheDefinition46.xml"/><Relationship Id="rId103" Type="http://schemas.openxmlformats.org/officeDocument/2006/relationships/customXml" Target="../customXml/item34.xml"/><Relationship Id="rId108" Type="http://schemas.openxmlformats.org/officeDocument/2006/relationships/customXml" Target="../customXml/item39.xml"/><Relationship Id="rId54" Type="http://schemas.openxmlformats.org/officeDocument/2006/relationships/pivotCacheDefinition" Target="pivotCache/pivotCacheDefinition41.xml"/><Relationship Id="rId70" Type="http://schemas.openxmlformats.org/officeDocument/2006/relationships/customXml" Target="../customXml/item1.xml"/><Relationship Id="rId75" Type="http://schemas.openxmlformats.org/officeDocument/2006/relationships/customXml" Target="../customXml/item6.xml"/><Relationship Id="rId91" Type="http://schemas.openxmlformats.org/officeDocument/2006/relationships/customXml" Target="../customXml/item22.xml"/><Relationship Id="rId96"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49" Type="http://schemas.openxmlformats.org/officeDocument/2006/relationships/pivotCacheDefinition" Target="pivotCache/pivotCacheDefinition36.xml"/><Relationship Id="rId114" Type="http://schemas.openxmlformats.org/officeDocument/2006/relationships/customXml" Target="../customXml/item45.xml"/><Relationship Id="rId119" Type="http://schemas.openxmlformats.org/officeDocument/2006/relationships/customXml" Target="../customXml/item50.xml"/><Relationship Id="rId44" Type="http://schemas.openxmlformats.org/officeDocument/2006/relationships/pivotCacheDefinition" Target="pivotCache/pivotCacheDefinition31.xml"/><Relationship Id="rId60" Type="http://schemas.microsoft.com/office/2007/relationships/slicerCache" Target="slicerCaches/slicerCache1.xml"/><Relationship Id="rId65" Type="http://schemas.openxmlformats.org/officeDocument/2006/relationships/connections" Target="connections.xml"/><Relationship Id="rId81" Type="http://schemas.openxmlformats.org/officeDocument/2006/relationships/customXml" Target="../customXml/item12.xml"/><Relationship Id="rId86"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109" Type="http://schemas.openxmlformats.org/officeDocument/2006/relationships/customXml" Target="../customXml/item40.xml"/><Relationship Id="rId34" Type="http://schemas.openxmlformats.org/officeDocument/2006/relationships/pivotCacheDefinition" Target="pivotCache/pivotCacheDefinition21.xml"/><Relationship Id="rId50" Type="http://schemas.openxmlformats.org/officeDocument/2006/relationships/pivotCacheDefinition" Target="pivotCache/pivotCacheDefinition37.xml"/><Relationship Id="rId55" Type="http://schemas.openxmlformats.org/officeDocument/2006/relationships/pivotCacheDefinition" Target="pivotCache/pivotCacheDefinition42.xml"/><Relationship Id="rId76" Type="http://schemas.openxmlformats.org/officeDocument/2006/relationships/customXml" Target="../customXml/item7.xml"/><Relationship Id="rId97" Type="http://schemas.openxmlformats.org/officeDocument/2006/relationships/customXml" Target="../customXml/item28.xml"/><Relationship Id="rId104" Type="http://schemas.openxmlformats.org/officeDocument/2006/relationships/customXml" Target="../customXml/item35.xml"/><Relationship Id="rId120"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2.xml"/><Relationship Id="rId92" Type="http://schemas.openxmlformats.org/officeDocument/2006/relationships/customXml" Target="../customXml/item23.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openxmlformats.org/officeDocument/2006/relationships/pivotCacheDefinition" Target="pivotCache/pivotCacheDefinition32.xml"/><Relationship Id="rId66" Type="http://schemas.openxmlformats.org/officeDocument/2006/relationships/styles" Target="styles.xml"/><Relationship Id="rId87" Type="http://schemas.openxmlformats.org/officeDocument/2006/relationships/customXml" Target="../customXml/item18.xml"/><Relationship Id="rId110" Type="http://schemas.openxmlformats.org/officeDocument/2006/relationships/customXml" Target="../customXml/item41.xml"/><Relationship Id="rId115" Type="http://schemas.openxmlformats.org/officeDocument/2006/relationships/customXml" Target="../customXml/item46.xml"/><Relationship Id="rId61" Type="http://schemas.microsoft.com/office/2007/relationships/slicerCache" Target="slicerCaches/slicerCache2.xml"/><Relationship Id="rId82" Type="http://schemas.openxmlformats.org/officeDocument/2006/relationships/customXml" Target="../customXml/item13.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56" Type="http://schemas.openxmlformats.org/officeDocument/2006/relationships/pivotCacheDefinition" Target="pivotCache/pivotCacheDefinition43.xml"/><Relationship Id="rId77" Type="http://schemas.openxmlformats.org/officeDocument/2006/relationships/customXml" Target="../customXml/item8.xml"/><Relationship Id="rId100" Type="http://schemas.openxmlformats.org/officeDocument/2006/relationships/customXml" Target="../customXml/item31.xml"/><Relationship Id="rId105"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pivotCacheDefinition" Target="pivotCache/pivotCacheDefinition38.xml"/><Relationship Id="rId72" Type="http://schemas.openxmlformats.org/officeDocument/2006/relationships/customXml" Target="../customXml/item3.xml"/><Relationship Id="rId93" Type="http://schemas.openxmlformats.org/officeDocument/2006/relationships/customXml" Target="../customXml/item24.xml"/><Relationship Id="rId98" Type="http://schemas.openxmlformats.org/officeDocument/2006/relationships/customXml" Target="../customXml/item29.xml"/><Relationship Id="rId121" Type="http://schemas.openxmlformats.org/officeDocument/2006/relationships/customXml" Target="../customXml/item52.xml"/><Relationship Id="rId3" Type="http://schemas.openxmlformats.org/officeDocument/2006/relationships/worksheet" Target="worksheets/sheet3.xml"/><Relationship Id="rId25" Type="http://schemas.openxmlformats.org/officeDocument/2006/relationships/pivotCacheDefinition" Target="pivotCache/pivotCacheDefinition12.xml"/><Relationship Id="rId46" Type="http://schemas.openxmlformats.org/officeDocument/2006/relationships/pivotCacheDefinition" Target="pivotCache/pivotCacheDefinition33.xml"/><Relationship Id="rId67" Type="http://schemas.openxmlformats.org/officeDocument/2006/relationships/sharedStrings" Target="sharedStrings.xml"/><Relationship Id="rId116" Type="http://schemas.openxmlformats.org/officeDocument/2006/relationships/customXml" Target="../customXml/item47.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62" Type="http://schemas.microsoft.com/office/2007/relationships/slicerCache" Target="slicerCaches/slicerCache3.xml"/><Relationship Id="rId83" Type="http://schemas.openxmlformats.org/officeDocument/2006/relationships/customXml" Target="../customXml/item14.xml"/><Relationship Id="rId88" Type="http://schemas.openxmlformats.org/officeDocument/2006/relationships/customXml" Target="../customXml/item19.xml"/><Relationship Id="rId111" Type="http://schemas.openxmlformats.org/officeDocument/2006/relationships/customXml" Target="../customXml/item42.xml"/><Relationship Id="rId15" Type="http://schemas.openxmlformats.org/officeDocument/2006/relationships/pivotCacheDefinition" Target="pivotCache/pivotCacheDefinition2.xml"/><Relationship Id="rId36" Type="http://schemas.openxmlformats.org/officeDocument/2006/relationships/pivotCacheDefinition" Target="pivotCache/pivotCacheDefinition23.xml"/><Relationship Id="rId57" Type="http://schemas.openxmlformats.org/officeDocument/2006/relationships/pivotCacheDefinition" Target="pivotCache/pivotCacheDefinition44.xml"/><Relationship Id="rId106" Type="http://schemas.openxmlformats.org/officeDocument/2006/relationships/customXml" Target="../customXml/item37.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52" Type="http://schemas.openxmlformats.org/officeDocument/2006/relationships/pivotCacheDefinition" Target="pivotCache/pivotCacheDefinition39.xml"/><Relationship Id="rId73" Type="http://schemas.openxmlformats.org/officeDocument/2006/relationships/customXml" Target="../customXml/item4.xml"/><Relationship Id="rId78" Type="http://schemas.openxmlformats.org/officeDocument/2006/relationships/customXml" Target="../customXml/item9.xml"/><Relationship Id="rId94" Type="http://schemas.openxmlformats.org/officeDocument/2006/relationships/customXml" Target="../customXml/item25.xml"/><Relationship Id="rId99" Type="http://schemas.openxmlformats.org/officeDocument/2006/relationships/customXml" Target="../customXml/item30.xml"/><Relationship Id="rId101" Type="http://schemas.openxmlformats.org/officeDocument/2006/relationships/customXml" Target="../customXml/item3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Sheet1!$F$10</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Sheet1!$E$11:$E$21</c:f>
              <c:strCache>
                <c:ptCount val="10"/>
                <c:pt idx="0">
                  <c:v>Pediatrics</c:v>
                </c:pt>
                <c:pt idx="1">
                  <c:v>Internal Medicine</c:v>
                </c:pt>
                <c:pt idx="2">
                  <c:v>Orthopedics</c:v>
                </c:pt>
                <c:pt idx="3">
                  <c:v>Cardiology</c:v>
                </c:pt>
                <c:pt idx="4">
                  <c:v>Dermatology</c:v>
                </c:pt>
                <c:pt idx="5">
                  <c:v>Gynecology</c:v>
                </c:pt>
                <c:pt idx="6">
                  <c:v>ENT</c:v>
                </c:pt>
                <c:pt idx="7">
                  <c:v>Gastroenterology</c:v>
                </c:pt>
                <c:pt idx="8">
                  <c:v>Neurology</c:v>
                </c:pt>
                <c:pt idx="9">
                  <c:v>Dentistry</c:v>
                </c:pt>
              </c:strCache>
            </c:strRef>
          </c:cat>
          <c:val>
            <c:numRef>
              <c:f>Sheet1!$F$11:$F$21</c:f>
              <c:numCache>
                <c:formatCode>General</c:formatCode>
                <c:ptCount val="10"/>
                <c:pt idx="0">
                  <c:v>2686</c:v>
                </c:pt>
                <c:pt idx="1">
                  <c:v>2619</c:v>
                </c:pt>
                <c:pt idx="2">
                  <c:v>2341</c:v>
                </c:pt>
                <c:pt idx="3">
                  <c:v>2149</c:v>
                </c:pt>
                <c:pt idx="4">
                  <c:v>1770</c:v>
                </c:pt>
                <c:pt idx="5">
                  <c:v>1641</c:v>
                </c:pt>
                <c:pt idx="6">
                  <c:v>1205</c:v>
                </c:pt>
                <c:pt idx="7">
                  <c:v>1205</c:v>
                </c:pt>
                <c:pt idx="8">
                  <c:v>1199</c:v>
                </c:pt>
                <c:pt idx="9">
                  <c:v>1058</c:v>
                </c:pt>
              </c:numCache>
            </c:numRef>
          </c:val>
          <c:extLst>
            <c:ext xmlns:c16="http://schemas.microsoft.com/office/drawing/2014/chart" uri="{C3380CC4-5D6E-409C-BE32-E72D297353CC}">
              <c16:uniqueId val="{00000000-0AB6-41D1-8340-44F9C6042601}"/>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General"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2.9314934941618794E-2"/>
          <c:y val="5.1052981446608338E-2"/>
          <c:w val="0.96839369686299526"/>
          <c:h val="0.74744159513341202"/>
        </c:manualLayout>
      </c:layout>
      <c:barChart>
        <c:barDir val="col"/>
        <c:grouping val="clustered"/>
        <c:varyColors val="0"/>
        <c:ser>
          <c:idx val="0"/>
          <c:order val="0"/>
          <c:tx>
            <c:strRef>
              <c:f>Sheet1!$F$32</c:f>
              <c:strCache>
                <c:ptCount val="1"/>
                <c:pt idx="0">
                  <c:v>Total</c:v>
                </c:pt>
              </c:strCache>
            </c:strRef>
          </c:tx>
          <c:spPr>
            <a:gradFill>
              <a:gsLst>
                <a:gs pos="79000">
                  <a:srgbClr val="15173D"/>
                </a:gs>
                <a:gs pos="100000">
                  <a:srgbClr val="15173D"/>
                </a:gs>
              </a:gsLst>
              <a:lin ang="5400000" scaled="1"/>
            </a:gradFill>
            <a:ln w="85725">
              <a:solidFill>
                <a:srgbClr val="15173D"/>
              </a:solid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Sheet1!$E$33:$E$38</c:f>
              <c:strCache>
                <c:ptCount val="5"/>
                <c:pt idx="0">
                  <c:v>Consultation</c:v>
                </c:pt>
                <c:pt idx="1">
                  <c:v>Follow-up</c:v>
                </c:pt>
                <c:pt idx="2">
                  <c:v>Lab Review</c:v>
                </c:pt>
                <c:pt idx="3">
                  <c:v>Chronic Care Follow-up</c:v>
                </c:pt>
                <c:pt idx="4">
                  <c:v>Ultrasound</c:v>
                </c:pt>
              </c:strCache>
            </c:strRef>
          </c:cat>
          <c:val>
            <c:numRef>
              <c:f>Sheet1!$F$33:$F$38</c:f>
              <c:numCache>
                <c:formatCode>General</c:formatCode>
                <c:ptCount val="5"/>
                <c:pt idx="0">
                  <c:v>4661</c:v>
                </c:pt>
                <c:pt idx="1">
                  <c:v>3060</c:v>
                </c:pt>
                <c:pt idx="2">
                  <c:v>910</c:v>
                </c:pt>
                <c:pt idx="3">
                  <c:v>828</c:v>
                </c:pt>
                <c:pt idx="4">
                  <c:v>719</c:v>
                </c:pt>
              </c:numCache>
            </c:numRef>
          </c:val>
          <c:extLst>
            <c:ext xmlns:c16="http://schemas.microsoft.com/office/drawing/2014/chart" uri="{C3380CC4-5D6E-409C-BE32-E72D297353CC}">
              <c16:uniqueId val="{00000001-985C-49BF-9DAF-2F621C78E272}"/>
            </c:ext>
          </c:extLst>
        </c:ser>
        <c:dLbls>
          <c:dLblPos val="outEnd"/>
          <c:showLegendKey val="0"/>
          <c:showVal val="1"/>
          <c:showCatName val="0"/>
          <c:showSerName val="0"/>
          <c:showPercent val="0"/>
          <c:showBubbleSize val="0"/>
        </c:dLbls>
        <c:gapWidth val="232"/>
        <c:overlap val="-100"/>
        <c:axId val="1745428992"/>
        <c:axId val="1745430912"/>
      </c:barChart>
      <c:catAx>
        <c:axId val="17454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l"/>
        <c:numFmt formatCode="General"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[PR2.xlsx]Doc Perf!PivotTable20</c:name>
    <c:fmtId val="9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4B569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15173D"/>
          </a:solidFill>
          <a:ln>
            <a:noFill/>
          </a:ln>
          <a:effectLst>
            <a:outerShdw blurRad="254000" sx="102000" sy="102000" algn="ctr" rotWithShape="0">
              <a:prstClr val="black">
                <a:alpha val="20000"/>
              </a:prstClr>
            </a:outerShdw>
          </a:effectLst>
        </c:spPr>
      </c:pivotFmt>
      <c:pivotFmt>
        <c:idx val="6"/>
        <c:spPr>
          <a:solidFill>
            <a:srgbClr val="DAE0E6"/>
          </a:solidFill>
          <a:ln>
            <a:noFill/>
          </a:ln>
          <a:effectLst>
            <a:outerShdw blurRad="254000" sx="102000" sy="102000" algn="ctr" rotWithShape="0">
              <a:prstClr val="black">
                <a:alpha val="20000"/>
              </a:prstClr>
            </a:outerShdw>
          </a:effectLst>
        </c:spPr>
      </c:pivotFmt>
      <c:pivotFmt>
        <c:idx val="7"/>
        <c:spPr>
          <a:solidFill>
            <a:srgbClr val="4B569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15173D"/>
          </a:solidFill>
          <a:ln>
            <a:noFill/>
          </a:ln>
          <a:effectLst>
            <a:outerShdw blurRad="254000" sx="102000" sy="102000" algn="ctr" rotWithShape="0">
              <a:prstClr val="black">
                <a:alpha val="20000"/>
              </a:prstClr>
            </a:outerShdw>
          </a:effectLst>
        </c:spPr>
      </c:pivotFmt>
      <c:pivotFmt>
        <c:idx val="9"/>
        <c:spPr>
          <a:solidFill>
            <a:srgbClr val="DAE0E6"/>
          </a:solidFill>
          <a:ln>
            <a:noFill/>
          </a:ln>
          <a:effectLst>
            <a:outerShdw blurRad="254000" sx="102000" sy="102000" algn="ctr" rotWithShape="0">
              <a:prstClr val="black">
                <a:alpha val="20000"/>
              </a:prstClr>
            </a:outerShdw>
          </a:effectLst>
        </c:spPr>
      </c:pivotFmt>
      <c:pivotFmt>
        <c:idx val="10"/>
        <c:spPr>
          <a:solidFill>
            <a:srgbClr val="4B569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15173D"/>
          </a:solidFill>
          <a:ln>
            <a:noFill/>
          </a:ln>
          <a:effectLst>
            <a:outerShdw blurRad="254000" sx="102000" sy="102000" algn="ctr" rotWithShape="0">
              <a:prstClr val="black">
                <a:alpha val="20000"/>
              </a:prstClr>
            </a:outerShdw>
          </a:effectLst>
        </c:spPr>
      </c:pivotFmt>
      <c:pivotFmt>
        <c:idx val="12"/>
        <c:spPr>
          <a:solidFill>
            <a:srgbClr val="DAE0E6"/>
          </a:solidFill>
          <a:ln>
            <a:noFill/>
          </a:ln>
          <a:effectLst>
            <a:outerShdw blurRad="254000" sx="102000" sy="102000" algn="ctr" rotWithShape="0">
              <a:prstClr val="black">
                <a:alpha val="20000"/>
              </a:prstClr>
            </a:outerShdw>
          </a:effectLst>
        </c:spPr>
      </c:pivotFmt>
      <c:pivotFmt>
        <c:idx val="13"/>
        <c:spPr>
          <a:solidFill>
            <a:srgbClr val="4B569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15173D"/>
          </a:solidFill>
          <a:ln>
            <a:noFill/>
          </a:ln>
          <a:effectLst>
            <a:outerShdw blurRad="254000" sx="102000" sy="102000" algn="ctr" rotWithShape="0">
              <a:prstClr val="black">
                <a:alpha val="20000"/>
              </a:prstClr>
            </a:outerShdw>
          </a:effectLst>
        </c:spPr>
      </c:pivotFmt>
      <c:pivotFmt>
        <c:idx val="15"/>
        <c:spPr>
          <a:solidFill>
            <a:srgbClr val="DAE0E6"/>
          </a:solidFill>
          <a:ln>
            <a:noFill/>
          </a:ln>
          <a:effectLst>
            <a:outerShdw blurRad="254000" sx="102000" sy="102000" algn="ctr" rotWithShape="0">
              <a:prstClr val="black">
                <a:alpha val="20000"/>
              </a:prstClr>
            </a:outerShdw>
          </a:effectLst>
        </c:spPr>
      </c:pivotFmt>
      <c:pivotFmt>
        <c:idx val="16"/>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15173D"/>
          </a:solidFill>
          <a:ln>
            <a:noFill/>
          </a:ln>
          <a:effectLst>
            <a:outerShdw blurRad="254000" sx="102000" sy="102000" algn="ctr" rotWithShape="0">
              <a:prstClr val="black">
                <a:alpha val="20000"/>
              </a:prstClr>
            </a:outerShdw>
          </a:effectLst>
        </c:spPr>
      </c:pivotFmt>
      <c:pivotFmt>
        <c:idx val="18"/>
        <c:spPr>
          <a:solidFill>
            <a:srgbClr val="DAE0E6"/>
          </a:solidFill>
          <a:ln>
            <a:noFill/>
          </a:ln>
          <a:effectLst>
            <a:outerShdw blurRad="254000" sx="102000" sy="102000" algn="ctr" rotWithShape="0">
              <a:prstClr val="black">
                <a:alpha val="20000"/>
              </a:prstClr>
            </a:outerShdw>
          </a:effectLst>
        </c:spPr>
      </c:pivotFmt>
      <c:pivotFmt>
        <c:idx val="19"/>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15173D"/>
          </a:solidFill>
          <a:ln>
            <a:noFill/>
          </a:ln>
          <a:effectLst>
            <a:outerShdw blurRad="254000" sx="102000" sy="102000" algn="ctr" rotWithShape="0">
              <a:prstClr val="black">
                <a:alpha val="20000"/>
              </a:prstClr>
            </a:outerShdw>
          </a:effectLst>
        </c:spPr>
      </c:pivotFmt>
      <c:pivotFmt>
        <c:idx val="21"/>
        <c:spPr>
          <a:solidFill>
            <a:srgbClr val="DAE0E6"/>
          </a:solidFill>
          <a:ln>
            <a:noFill/>
          </a:ln>
          <a:effectLst>
            <a:outerShdw blurRad="254000" sx="102000" sy="102000" algn="ctr" rotWithShape="0">
              <a:prstClr val="black">
                <a:alpha val="20000"/>
              </a:prstClr>
            </a:outerShdw>
          </a:effectLst>
        </c:spPr>
      </c:pivotFmt>
      <c:pivotFmt>
        <c:idx val="22"/>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15173D"/>
          </a:solidFill>
          <a:ln>
            <a:noFill/>
          </a:ln>
          <a:effectLst>
            <a:outerShdw blurRad="254000" sx="102000" sy="102000" algn="ctr" rotWithShape="0">
              <a:prstClr val="black">
                <a:alpha val="20000"/>
              </a:prstClr>
            </a:outerShdw>
          </a:effectLst>
        </c:spPr>
      </c:pivotFmt>
      <c:pivotFmt>
        <c:idx val="24"/>
        <c:spPr>
          <a:solidFill>
            <a:srgbClr val="DAE0E6"/>
          </a:solidFill>
          <a:ln>
            <a:noFill/>
          </a:ln>
          <a:effectLst>
            <a:outerShdw blurRad="254000" sx="102000" sy="102000" algn="ctr" rotWithShape="0">
              <a:prstClr val="black">
                <a:alpha val="20000"/>
              </a:prstClr>
            </a:outerShdw>
          </a:effectLst>
        </c:spPr>
      </c:pivotFmt>
      <c:pivotFmt>
        <c:idx val="25"/>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15173D"/>
          </a:solidFill>
          <a:ln>
            <a:noFill/>
          </a:ln>
          <a:effectLst>
            <a:outerShdw blurRad="254000" sx="102000" sy="102000" algn="ctr" rotWithShape="0">
              <a:prstClr val="black">
                <a:alpha val="20000"/>
              </a:prstClr>
            </a:outerShdw>
          </a:effectLst>
        </c:spPr>
      </c:pivotFmt>
      <c:pivotFmt>
        <c:idx val="27"/>
        <c:spPr>
          <a:solidFill>
            <a:srgbClr val="DAE0E6"/>
          </a:solidFill>
          <a:ln>
            <a:noFill/>
          </a:ln>
          <a:effectLst>
            <a:outerShdw blurRad="254000" sx="102000" sy="102000" algn="ctr" rotWithShape="0">
              <a:prstClr val="black">
                <a:alpha val="20000"/>
              </a:prstClr>
            </a:outerShdw>
          </a:effectLst>
        </c:spPr>
      </c:pivotFmt>
      <c:pivotFmt>
        <c:idx val="28"/>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15173D"/>
          </a:solidFill>
          <a:ln>
            <a:noFill/>
          </a:ln>
          <a:effectLst>
            <a:outerShdw blurRad="254000" sx="102000" sy="102000" algn="ctr" rotWithShape="0">
              <a:prstClr val="black">
                <a:alpha val="20000"/>
              </a:prstClr>
            </a:outerShdw>
          </a:effectLst>
        </c:spPr>
      </c:pivotFmt>
      <c:pivotFmt>
        <c:idx val="30"/>
        <c:spPr>
          <a:solidFill>
            <a:srgbClr val="DAE0E6"/>
          </a:solidFill>
          <a:ln>
            <a:noFill/>
          </a:ln>
          <a:effectLst>
            <a:outerShdw blurRad="254000" sx="102000" sy="102000" algn="ctr" rotWithShape="0">
              <a:prstClr val="black">
                <a:alpha val="20000"/>
              </a:prstClr>
            </a:outerShdw>
          </a:effectLst>
        </c:spPr>
      </c:pivotFmt>
      <c:pivotFmt>
        <c:idx val="31"/>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15173D"/>
          </a:solidFill>
          <a:ln>
            <a:noFill/>
          </a:ln>
          <a:effectLst>
            <a:outerShdw blurRad="254000" sx="102000" sy="102000" algn="ctr" rotWithShape="0">
              <a:prstClr val="black">
                <a:alpha val="20000"/>
              </a:prstClr>
            </a:outerShdw>
          </a:effectLst>
        </c:spPr>
      </c:pivotFmt>
      <c:pivotFmt>
        <c:idx val="33"/>
        <c:spPr>
          <a:solidFill>
            <a:srgbClr val="DAE0E6"/>
          </a:solidFill>
          <a:ln>
            <a:noFill/>
          </a:ln>
          <a:effectLst>
            <a:outerShdw blurRad="254000" sx="102000" sy="102000" algn="ctr" rotWithShape="0">
              <a:prstClr val="black">
                <a:alpha val="20000"/>
              </a:prstClr>
            </a:outerShdw>
          </a:effectLst>
        </c:spPr>
      </c:pivotFmt>
      <c:pivotFmt>
        <c:idx val="34"/>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rgbClr val="15173D"/>
          </a:solidFill>
          <a:ln>
            <a:noFill/>
          </a:ln>
          <a:effectLst>
            <a:outerShdw blurRad="254000" sx="102000" sy="102000" algn="ctr" rotWithShape="0">
              <a:prstClr val="black">
                <a:alpha val="20000"/>
              </a:prstClr>
            </a:outerShdw>
          </a:effectLst>
        </c:spPr>
      </c:pivotFmt>
      <c:pivotFmt>
        <c:idx val="36"/>
        <c:spPr>
          <a:solidFill>
            <a:srgbClr val="DAE0E6"/>
          </a:solidFill>
          <a:ln>
            <a:noFill/>
          </a:ln>
          <a:effectLst>
            <a:outerShdw blurRad="254000" sx="102000" sy="102000" algn="ctr" rotWithShape="0">
              <a:prstClr val="black">
                <a:alpha val="20000"/>
              </a:prstClr>
            </a:outerShdw>
          </a:effectLst>
        </c:spPr>
      </c:pivotFmt>
      <c:pivotFmt>
        <c:idx val="37"/>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15173D"/>
          </a:solidFill>
          <a:ln>
            <a:noFill/>
          </a:ln>
          <a:effectLst>
            <a:outerShdw blurRad="254000" sx="102000" sy="102000" algn="ctr" rotWithShape="0">
              <a:prstClr val="black">
                <a:alpha val="20000"/>
              </a:prstClr>
            </a:outerShdw>
          </a:effectLst>
        </c:spPr>
      </c:pivotFmt>
      <c:pivotFmt>
        <c:idx val="39"/>
        <c:spPr>
          <a:solidFill>
            <a:srgbClr val="DAE0E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271267562142969E-3"/>
          <c:y val="4.2081146106736661E-2"/>
          <c:w val="0.9670227301203429"/>
          <c:h val="0.89548191892680096"/>
        </c:manualLayout>
      </c:layout>
      <c:doughnutChart>
        <c:varyColors val="1"/>
        <c:ser>
          <c:idx val="0"/>
          <c:order val="0"/>
          <c:tx>
            <c:strRef>
              <c:f>'Doc Perf'!$D$19</c:f>
              <c:strCache>
                <c:ptCount val="1"/>
                <c:pt idx="0">
                  <c:v>Total</c:v>
                </c:pt>
              </c:strCache>
            </c:strRef>
          </c:tx>
          <c:spPr>
            <a:solidFill>
              <a:srgbClr val="4B5694"/>
            </a:solidFill>
          </c:spPr>
          <c:dPt>
            <c:idx val="0"/>
            <c:bubble3D val="0"/>
            <c:spPr>
              <a:solidFill>
                <a:srgbClr val="15173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53E-4D3C-94F6-90A7D28E47EC}"/>
              </c:ext>
            </c:extLst>
          </c:dPt>
          <c:dPt>
            <c:idx val="1"/>
            <c:bubble3D val="0"/>
            <c:spPr>
              <a:solidFill>
                <a:srgbClr val="DAE0E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53E-4D3C-94F6-90A7D28E47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'Doc Perf'!$C$20:$C$22</c:f>
              <c:strCache>
                <c:ptCount val="2"/>
                <c:pt idx="0">
                  <c:v>Female</c:v>
                </c:pt>
                <c:pt idx="1">
                  <c:v>Male</c:v>
                </c:pt>
              </c:strCache>
            </c:strRef>
          </c:cat>
          <c:val>
            <c:numRef>
              <c:f>'Doc Perf'!$D$20:$D$22</c:f>
              <c:numCache>
                <c:formatCode>#,##0</c:formatCode>
                <c:ptCount val="2"/>
                <c:pt idx="0">
                  <c:v>9118</c:v>
                </c:pt>
                <c:pt idx="1">
                  <c:v>8755</c:v>
                </c:pt>
              </c:numCache>
            </c:numRef>
          </c:val>
          <c:extLst>
            <c:ext xmlns:c16="http://schemas.microsoft.com/office/drawing/2014/chart" uri="{C3380CC4-5D6E-409C-BE32-E72D297353CC}">
              <c16:uniqueId val="{00000004-353E-4D3C-94F6-90A7D28E47E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917517408115784"/>
          <c:y val="0.85013760130688776"/>
          <c:w val="0.17895526466131798"/>
          <c:h val="0.1498623986931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Sheet1!$I$26</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Sheet1!$H$27:$H$37</c:f>
              <c:strCache>
                <c:ptCount val="10"/>
                <c:pt idx="0">
                  <c:v>Cardiology</c:v>
                </c:pt>
                <c:pt idx="1">
                  <c:v>Orthopedics</c:v>
                </c:pt>
                <c:pt idx="2">
                  <c:v>Dermatology</c:v>
                </c:pt>
                <c:pt idx="3">
                  <c:v>Neurology</c:v>
                </c:pt>
                <c:pt idx="4">
                  <c:v>Gastroenterology</c:v>
                </c:pt>
                <c:pt idx="5">
                  <c:v>Pediatrics</c:v>
                </c:pt>
                <c:pt idx="6">
                  <c:v>Gynecology</c:v>
                </c:pt>
                <c:pt idx="7">
                  <c:v>Internal Medicine</c:v>
                </c:pt>
                <c:pt idx="8">
                  <c:v>Dentistry</c:v>
                </c:pt>
                <c:pt idx="9">
                  <c:v>ENT</c:v>
                </c:pt>
              </c:strCache>
            </c:strRef>
          </c:cat>
          <c:val>
            <c:numRef>
              <c:f>Sheet1!$I$27:$I$37</c:f>
              <c:numCache>
                <c:formatCode>_("$"* #,##0_);_("$"* \(#,##0\);_("$"* "-"??_);_(@_)</c:formatCode>
                <c:ptCount val="10"/>
                <c:pt idx="0">
                  <c:v>955810</c:v>
                </c:pt>
                <c:pt idx="1">
                  <c:v>556315</c:v>
                </c:pt>
                <c:pt idx="2">
                  <c:v>427814</c:v>
                </c:pt>
                <c:pt idx="3">
                  <c:v>423789</c:v>
                </c:pt>
                <c:pt idx="4">
                  <c:v>406340</c:v>
                </c:pt>
                <c:pt idx="5">
                  <c:v>374129</c:v>
                </c:pt>
                <c:pt idx="6">
                  <c:v>332574</c:v>
                </c:pt>
                <c:pt idx="7">
                  <c:v>298391</c:v>
                </c:pt>
                <c:pt idx="8">
                  <c:v>268256</c:v>
                </c:pt>
                <c:pt idx="9">
                  <c:v>228378</c:v>
                </c:pt>
              </c:numCache>
            </c:numRef>
          </c:val>
          <c:extLst>
            <c:ext xmlns:c16="http://schemas.microsoft.com/office/drawing/2014/chart" uri="{C3380CC4-5D6E-409C-BE32-E72D297353CC}">
              <c16:uniqueId val="{00000000-2907-4A36-9280-A2BE46F194FA}"/>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_(&quot;$&quot;* #,##0_);_(&quot;$&quot;* \(#,##0\);_(&quot;$&quot;* &quot;-&quot;??_);_(@_)"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14934941618794E-2"/>
          <c:y val="5.1052981446608338E-2"/>
          <c:w val="0.96839369686299526"/>
          <c:h val="0.81337573187966894"/>
        </c:manualLayout>
      </c:layout>
      <c:barChart>
        <c:barDir val="col"/>
        <c:grouping val="clustered"/>
        <c:varyColors val="0"/>
        <c:ser>
          <c:idx val="0"/>
          <c:order val="0"/>
          <c:tx>
            <c:strRef>
              <c:f>Sheet1!$K$26</c:f>
              <c:strCache>
                <c:ptCount val="1"/>
                <c:pt idx="0">
                  <c:v>Total</c:v>
                </c:pt>
              </c:strCache>
            </c:strRef>
          </c:tx>
          <c:spPr>
            <a:gradFill>
              <a:gsLst>
                <a:gs pos="79000">
                  <a:srgbClr val="15173D"/>
                </a:gs>
                <a:gs pos="100000">
                  <a:srgbClr val="15173D"/>
                </a:gs>
              </a:gsLst>
              <a:lin ang="5400000" scaled="1"/>
            </a:gradFill>
            <a:ln w="85725">
              <a:solidFill>
                <a:srgbClr val="15173D"/>
              </a:solid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Sheet1!$J$27:$J$32</c:f>
              <c:strCache>
                <c:ptCount val="5"/>
                <c:pt idx="0">
                  <c:v>Consultation</c:v>
                </c:pt>
                <c:pt idx="1">
                  <c:v>Follow-up</c:v>
                </c:pt>
                <c:pt idx="2">
                  <c:v>ECHO</c:v>
                </c:pt>
                <c:pt idx="3">
                  <c:v>Stress Test</c:v>
                </c:pt>
                <c:pt idx="4">
                  <c:v>Ultrasound</c:v>
                </c:pt>
              </c:strCache>
            </c:strRef>
          </c:cat>
          <c:val>
            <c:numRef>
              <c:f>Sheet1!$K$27:$K$32</c:f>
              <c:numCache>
                <c:formatCode>_("$"* #,##0_);_("$"* \(#,##0\);_("$"* "-"??_);_(@_)</c:formatCode>
                <c:ptCount val="5"/>
                <c:pt idx="0">
                  <c:v>867625</c:v>
                </c:pt>
                <c:pt idx="1">
                  <c:v>408788</c:v>
                </c:pt>
                <c:pt idx="2">
                  <c:v>309378</c:v>
                </c:pt>
                <c:pt idx="3">
                  <c:v>300246</c:v>
                </c:pt>
                <c:pt idx="4">
                  <c:v>244991</c:v>
                </c:pt>
              </c:numCache>
            </c:numRef>
          </c:val>
          <c:extLst>
            <c:ext xmlns:c16="http://schemas.microsoft.com/office/drawing/2014/chart" uri="{C3380CC4-5D6E-409C-BE32-E72D297353CC}">
              <c16:uniqueId val="{00000001-D1CA-4099-8795-B8130A8C1D8D}"/>
            </c:ext>
          </c:extLst>
        </c:ser>
        <c:dLbls>
          <c:dLblPos val="outEnd"/>
          <c:showLegendKey val="0"/>
          <c:showVal val="1"/>
          <c:showCatName val="0"/>
          <c:showSerName val="0"/>
          <c:showPercent val="0"/>
          <c:showBubbleSize val="0"/>
        </c:dLbls>
        <c:gapWidth val="232"/>
        <c:overlap val="-100"/>
        <c:axId val="1745428992"/>
        <c:axId val="1745430912"/>
      </c:barChart>
      <c:catAx>
        <c:axId val="17454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l"/>
        <c:numFmt formatCode="_(&quot;$&quot;* #,##0_);_(&quot;$&quot;* \(#,##0\);_(&quot;$&quot;* &quot;-&quot;??_);_(@_)"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7777777777777779E-3"/>
              <c:y val="-4.1666666666666664E-2"/>
            </c:manualLayout>
          </c:layout>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777777777777779E-3"/>
              <c:y val="-4.1666666666666664E-2"/>
            </c:manualLayout>
          </c:layout>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3357956309558876E-2"/>
              <c:y val="0.1355516442797593"/>
            </c:manualLayout>
          </c:layout>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35119535709451"/>
                  <c:h val="7.9490196078431372E-2"/>
                </c:manualLayout>
              </c15:layout>
            </c:ext>
          </c:extLst>
        </c:dLbl>
      </c:pivotFmt>
      <c:pivotFmt>
        <c:idx val="18"/>
        <c:dLbl>
          <c:idx val="0"/>
          <c:layout>
            <c:manualLayout>
              <c:x val="6.3191121796657935E-3"/>
              <c:y val="7.8434460398332569E-3"/>
            </c:manualLayout>
          </c:layout>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70603092085887"/>
                  <c:h val="0.10313725490196078"/>
                </c:manualLayout>
              </c15:layout>
            </c:ext>
          </c:extLst>
        </c:dLbl>
      </c:pivotFmt>
      <c:pivotFmt>
        <c:idx val="19"/>
        <c:dLbl>
          <c:idx val="0"/>
          <c:layout>
            <c:manualLayout>
              <c:x val="-9.4786682694987488E-3"/>
              <c:y val="0"/>
            </c:manualLayout>
          </c:layout>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9.4786682694988061E-3"/>
              <c:y val="-7.8431372549019607E-3"/>
            </c:manualLayout>
          </c:layout>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199703847592963E-2"/>
          <c:y val="0.12422386907518913"/>
          <c:w val="0.96839369686299526"/>
          <c:h val="0.87356080489938759"/>
        </c:manualLayout>
      </c:layout>
      <c:barChart>
        <c:barDir val="col"/>
        <c:grouping val="clustered"/>
        <c:varyColors val="0"/>
        <c:ser>
          <c:idx val="0"/>
          <c:order val="0"/>
          <c:tx>
            <c:strRef>
              <c:f>Sheet1!$I$40</c:f>
              <c:strCache>
                <c:ptCount val="1"/>
                <c:pt idx="0">
                  <c:v>Total</c:v>
                </c:pt>
              </c:strCache>
            </c:strRef>
          </c:tx>
          <c:spPr>
            <a:gradFill>
              <a:gsLst>
                <a:gs pos="79000">
                  <a:srgbClr val="15173D"/>
                </a:gs>
                <a:gs pos="100000">
                  <a:srgbClr val="15173D"/>
                </a:gs>
              </a:gsLst>
              <a:lin ang="5400000" scaled="1"/>
            </a:gradFill>
            <a:ln w="85725">
              <a:solidFill>
                <a:srgbClr val="15173D"/>
              </a:solidFill>
            </a:ln>
            <a:effectLst/>
          </c:spPr>
          <c:invertIfNegative val="0"/>
          <c:dLbls>
            <c:dLbl>
              <c:idx val="0"/>
              <c:layout>
                <c:manualLayout>
                  <c:x val="6.3191121796657935E-3"/>
                  <c:y val="7.84344603983325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170603092085887"/>
                      <c:h val="0.10313725490196078"/>
                    </c:manualLayout>
                  </c15:layout>
                </c:ext>
                <c:ext xmlns:c16="http://schemas.microsoft.com/office/drawing/2014/chart" uri="{C3380CC4-5D6E-409C-BE32-E72D297353CC}">
                  <c16:uniqueId val="{00000000-B62D-473C-BFF7-F657637F77DD}"/>
                </c:ext>
              </c:extLst>
            </c:dLbl>
            <c:dLbl>
              <c:idx val="1"/>
              <c:layout>
                <c:manualLayout>
                  <c:x val="-9.478668269498748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2D-473C-BFF7-F657637F77DD}"/>
                </c:ext>
              </c:extLst>
            </c:dLbl>
            <c:dLbl>
              <c:idx val="2"/>
              <c:layout>
                <c:manualLayout>
                  <c:x val="-9.4786682694988061E-3"/>
                  <c:y val="-7.84313725490196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2D-473C-BFF7-F657637F77DD}"/>
                </c:ext>
              </c:extLst>
            </c:dLbl>
            <c:dLbl>
              <c:idx val="3"/>
              <c:layout>
                <c:manualLayout>
                  <c:x val="-1.3357956309558876E-2"/>
                  <c:y val="0.135551644279759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635119535709451"/>
                      <c:h val="7.9490196078431372E-2"/>
                    </c:manualLayout>
                  </c15:layout>
                </c:ext>
                <c:ext xmlns:c16="http://schemas.microsoft.com/office/drawing/2014/chart" uri="{C3380CC4-5D6E-409C-BE32-E72D297353CC}">
                  <c16:uniqueId val="{00000003-B62D-473C-BFF7-F657637F77DD}"/>
                </c:ext>
              </c:extLst>
            </c:dLbl>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Sheet1!$H$41:$H$45</c:f>
              <c:strCache>
                <c:ptCount val="4"/>
                <c:pt idx="0">
                  <c:v>None</c:v>
                </c:pt>
                <c:pt idx="1">
                  <c:v>Private</c:v>
                </c:pt>
                <c:pt idx="2">
                  <c:v>Corporate</c:v>
                </c:pt>
                <c:pt idx="3">
                  <c:v>Government</c:v>
                </c:pt>
              </c:strCache>
            </c:strRef>
          </c:cat>
          <c:val>
            <c:numRef>
              <c:f>Sheet1!$I$41:$I$45</c:f>
              <c:numCache>
                <c:formatCode>_("$"* #,##0_);_("$"* \(#,##0\);_("$"* "-"??_);_(@_)</c:formatCode>
                <c:ptCount val="4"/>
                <c:pt idx="0">
                  <c:v>3592605</c:v>
                </c:pt>
                <c:pt idx="1">
                  <c:v>805941</c:v>
                </c:pt>
                <c:pt idx="2">
                  <c:v>142754</c:v>
                </c:pt>
                <c:pt idx="3">
                  <c:v>-269504</c:v>
                </c:pt>
              </c:numCache>
            </c:numRef>
          </c:val>
          <c:extLst>
            <c:ext xmlns:c16="http://schemas.microsoft.com/office/drawing/2014/chart" uri="{C3380CC4-5D6E-409C-BE32-E72D297353CC}">
              <c16:uniqueId val="{00000001-BA00-491C-8F9A-CB2A3B5815E6}"/>
            </c:ext>
          </c:extLst>
        </c:ser>
        <c:dLbls>
          <c:dLblPos val="outEnd"/>
          <c:showLegendKey val="0"/>
          <c:showVal val="1"/>
          <c:showCatName val="0"/>
          <c:showSerName val="0"/>
          <c:showPercent val="0"/>
          <c:showBubbleSize val="0"/>
        </c:dLbls>
        <c:gapWidth val="243"/>
        <c:overlap val="-100"/>
        <c:axId val="1745428992"/>
        <c:axId val="1745430912"/>
      </c:barChart>
      <c:catAx>
        <c:axId val="1745428992"/>
        <c:scaling>
          <c:orientation val="minMax"/>
        </c:scaling>
        <c:delete val="0"/>
        <c:axPos val="b"/>
        <c:numFmt formatCode="General" sourceLinked="1"/>
        <c:majorTickMark val="out"/>
        <c:minorTickMark val="none"/>
        <c:tickLblPos val="nextTo"/>
        <c:spPr>
          <a:solidFill>
            <a:srgbClr val="E1D5D1"/>
          </a:solidFill>
          <a:ln w="9525" cap="flat" cmpd="sng" algn="ctr">
            <a:noFill/>
            <a:round/>
          </a:ln>
          <a:effectLst/>
        </c:spPr>
        <c:txPr>
          <a:bodyPr rot="0" spcFirstLastPara="1" vertOverflow="ellipsis" vert="horz" wrap="square" anchor="t" anchorCtr="0"/>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l"/>
        <c:majorGridlines/>
        <c:numFmt formatCode="_(&quot;$&quot;* #,##0_);_(&quot;$&quot;* \(#,##0\);_(&quot;$&quot;* &quot;-&quot;??_);_(@_)"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[PR2.xlsx]Financial!PivotTable3</c:name>
    <c:fmtId val="6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8065194532068E-2"/>
              <c:y val="-0.108612406553917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189274447949528E-2"/>
              <c:y val="3.36097935476164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4994742376445919E-2"/>
              <c:y val="-4.83243243243243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8065194532068E-2"/>
              <c:y val="-0.108612406553917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4994742376445919E-2"/>
              <c:y val="-4.83243243243243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189274447949528E-2"/>
              <c:y val="3.36097935476164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rgbClr val="0070C0"/>
            </a:solidFill>
            <a:round/>
          </a:ln>
          <a:effectLst/>
        </c:spPr>
        <c:marker>
          <c:symbol val="circle"/>
          <c:size val="7"/>
          <c:spPr>
            <a:solidFill>
              <a:srgbClr val="0070C0"/>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0070C0"/>
            </a:solidFill>
            <a:round/>
          </a:ln>
          <a:effectLst/>
        </c:spPr>
        <c:marker>
          <c:symbol val="circle"/>
          <c:size val="7"/>
          <c:spPr>
            <a:solidFill>
              <a:srgbClr val="0070C0"/>
            </a:solidFill>
            <a:ln w="15875">
              <a:noFill/>
            </a:ln>
            <a:effectLst/>
          </c:spPr>
        </c:marker>
        <c:dLbl>
          <c:idx val="0"/>
          <c:layout>
            <c:manualLayout>
              <c:x val="-5.3838065194532068E-2"/>
              <c:y val="-0.108612406553917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0070C0"/>
            </a:solidFill>
            <a:round/>
          </a:ln>
          <a:effectLst/>
        </c:spPr>
        <c:marker>
          <c:symbol val="circle"/>
          <c:size val="7"/>
          <c:spPr>
            <a:solidFill>
              <a:srgbClr val="0070C0"/>
            </a:solidFill>
            <a:ln w="15875">
              <a:noFill/>
            </a:ln>
            <a:effectLst/>
          </c:spPr>
        </c:marker>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15173D"/>
            </a:solidFill>
            <a:round/>
          </a:ln>
          <a:effectLst/>
        </c:spPr>
        <c:marker>
          <c:symbol val="circle"/>
          <c:size val="7"/>
          <c:spPr>
            <a:solidFill>
              <a:srgbClr val="15173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15173D"/>
            </a:solidFill>
            <a:round/>
          </a:ln>
          <a:effectLst/>
        </c:spPr>
        <c:marker>
          <c:symbol val="circle"/>
          <c:size val="7"/>
          <c:spPr>
            <a:solidFill>
              <a:srgbClr val="15173D"/>
            </a:solidFill>
            <a:ln w="9525">
              <a:noFill/>
            </a:ln>
            <a:effectLst/>
          </c:spPr>
        </c:marker>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15173D"/>
            </a:solidFill>
            <a:round/>
          </a:ln>
          <a:effectLst/>
        </c:spPr>
        <c:marker>
          <c:symbol val="circle"/>
          <c:size val="7"/>
          <c:spPr>
            <a:solidFill>
              <a:srgbClr val="15173D"/>
            </a:solidFill>
            <a:ln w="9525">
              <a:noFill/>
            </a:ln>
            <a:effectLst/>
          </c:spPr>
        </c:marker>
        <c:dLbl>
          <c:idx val="0"/>
          <c:layout>
            <c:manualLayout>
              <c:x val="-9.0058710358961985E-2"/>
              <c:y val="-5.22931596925891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15173D"/>
            </a:solidFill>
            <a:round/>
          </a:ln>
          <a:effectLst/>
        </c:spPr>
        <c:marker>
          <c:symbol val="circle"/>
          <c:size val="7"/>
          <c:spPr>
            <a:solidFill>
              <a:srgbClr val="15173D"/>
            </a:solidFill>
            <a:ln w="9525">
              <a:noFill/>
            </a:ln>
            <a:effectLst/>
          </c:spPr>
        </c:marker>
        <c:dLbl>
          <c:idx val="0"/>
          <c:layout>
            <c:manualLayout>
              <c:x val="-1.1441305556612687E-2"/>
              <c:y val="6.31274108278764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2355829338368"/>
          <c:y val="2.3650916917173418E-2"/>
          <c:w val="0.87944426505046491"/>
          <c:h val="0.88865704848573068"/>
        </c:manualLayout>
      </c:layout>
      <c:lineChart>
        <c:grouping val="standard"/>
        <c:varyColors val="0"/>
        <c:ser>
          <c:idx val="0"/>
          <c:order val="0"/>
          <c:tx>
            <c:strRef>
              <c:f>Financial!$B$34:$B$35</c:f>
              <c:strCache>
                <c:ptCount val="1"/>
                <c:pt idx="0">
                  <c:v>2024</c:v>
                </c:pt>
              </c:strCache>
            </c:strRef>
          </c:tx>
          <c:spPr>
            <a:ln w="34925" cap="rnd">
              <a:solidFill>
                <a:srgbClr val="0070C0"/>
              </a:solidFill>
              <a:round/>
            </a:ln>
            <a:effectLst/>
          </c:spPr>
          <c:marker>
            <c:symbol val="circle"/>
            <c:size val="7"/>
            <c:spPr>
              <a:solidFill>
                <a:srgbClr val="0070C0"/>
              </a:solidFill>
              <a:ln w="15875">
                <a:noFill/>
              </a:ln>
              <a:effectLst/>
            </c:spPr>
          </c:marker>
          <c:dPt>
            <c:idx val="1"/>
            <c:marker>
              <c:symbol val="circle"/>
              <c:size val="7"/>
              <c:spPr>
                <a:solidFill>
                  <a:srgbClr val="0070C0"/>
                </a:solidFill>
                <a:ln w="15875">
                  <a:noFill/>
                </a:ln>
                <a:effectLst/>
              </c:spPr>
            </c:marker>
            <c:bubble3D val="0"/>
            <c:extLst>
              <c:ext xmlns:c16="http://schemas.microsoft.com/office/drawing/2014/chart" uri="{C3380CC4-5D6E-409C-BE32-E72D297353CC}">
                <c16:uniqueId val="{00000000-8847-4A51-AE6D-4A8A41208F19}"/>
              </c:ext>
            </c:extLst>
          </c:dPt>
          <c:dPt>
            <c:idx val="2"/>
            <c:marker>
              <c:symbol val="circle"/>
              <c:size val="7"/>
              <c:spPr>
                <a:solidFill>
                  <a:srgbClr val="0070C0"/>
                </a:solidFill>
                <a:ln w="15875">
                  <a:noFill/>
                </a:ln>
                <a:effectLst/>
              </c:spPr>
            </c:marker>
            <c:bubble3D val="0"/>
            <c:extLst>
              <c:ext xmlns:c16="http://schemas.microsoft.com/office/drawing/2014/chart" uri="{C3380CC4-5D6E-409C-BE32-E72D297353CC}">
                <c16:uniqueId val="{00000001-8847-4A51-AE6D-4A8A41208F19}"/>
              </c:ext>
            </c:extLst>
          </c:dPt>
          <c:dLbls>
            <c:dLbl>
              <c:idx val="1"/>
              <c:layout>
                <c:manualLayout>
                  <c:x val="-5.3838065194532068E-2"/>
                  <c:y val="-0.108612406553917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47-4A51-AE6D-4A8A41208F19}"/>
                </c:ext>
              </c:extLst>
            </c:dLbl>
            <c:dLbl>
              <c:idx val="2"/>
              <c:layout>
                <c:manualLayout>
                  <c:x val="-8.1303890641430149E-2"/>
                  <c:y val="-5.91351351351351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47-4A51-AE6D-4A8A41208F1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Financial!$A$36:$A$40</c:f>
              <c:strCache>
                <c:ptCount val="4"/>
                <c:pt idx="0">
                  <c:v>Qtr1</c:v>
                </c:pt>
                <c:pt idx="1">
                  <c:v>Qtr2</c:v>
                </c:pt>
                <c:pt idx="2">
                  <c:v>Qtr3</c:v>
                </c:pt>
                <c:pt idx="3">
                  <c:v>Qtr4</c:v>
                </c:pt>
              </c:strCache>
            </c:strRef>
          </c:cat>
          <c:val>
            <c:numRef>
              <c:f>Financial!$B$36:$B$40</c:f>
              <c:numCache>
                <c:formatCode>_("$"* #,##0_);_("$"* \(#,##0\);_("$"* "-"??_);_(@_)</c:formatCode>
                <c:ptCount val="4"/>
                <c:pt idx="0">
                  <c:v>559489</c:v>
                </c:pt>
                <c:pt idx="1">
                  <c:v>504538</c:v>
                </c:pt>
                <c:pt idx="2">
                  <c:v>545118</c:v>
                </c:pt>
                <c:pt idx="3">
                  <c:v>572188</c:v>
                </c:pt>
              </c:numCache>
            </c:numRef>
          </c:val>
          <c:smooth val="0"/>
          <c:extLst>
            <c:ext xmlns:c16="http://schemas.microsoft.com/office/drawing/2014/chart" uri="{C3380CC4-5D6E-409C-BE32-E72D297353CC}">
              <c16:uniqueId val="{00000008-1E6A-47AA-B579-8FCC9A362E7A}"/>
            </c:ext>
          </c:extLst>
        </c:ser>
        <c:ser>
          <c:idx val="1"/>
          <c:order val="1"/>
          <c:tx>
            <c:strRef>
              <c:f>Financial!$C$34:$C$35</c:f>
              <c:strCache>
                <c:ptCount val="1"/>
                <c:pt idx="0">
                  <c:v>2025</c:v>
                </c:pt>
              </c:strCache>
            </c:strRef>
          </c:tx>
          <c:spPr>
            <a:ln w="28575" cap="rnd">
              <a:solidFill>
                <a:srgbClr val="15173D"/>
              </a:solidFill>
              <a:round/>
            </a:ln>
            <a:effectLst/>
          </c:spPr>
          <c:marker>
            <c:symbol val="circle"/>
            <c:size val="7"/>
            <c:spPr>
              <a:solidFill>
                <a:srgbClr val="15173D"/>
              </a:solidFill>
              <a:ln w="9525">
                <a:noFill/>
              </a:ln>
              <a:effectLst/>
            </c:spPr>
          </c:marker>
          <c:dPt>
            <c:idx val="1"/>
            <c:marker>
              <c:symbol val="circle"/>
              <c:size val="7"/>
              <c:spPr>
                <a:solidFill>
                  <a:srgbClr val="15173D"/>
                </a:solidFill>
                <a:ln w="9525">
                  <a:noFill/>
                </a:ln>
                <a:effectLst/>
              </c:spPr>
            </c:marker>
            <c:bubble3D val="0"/>
            <c:extLst>
              <c:ext xmlns:c16="http://schemas.microsoft.com/office/drawing/2014/chart" uri="{C3380CC4-5D6E-409C-BE32-E72D297353CC}">
                <c16:uniqueId val="{00000002-8847-4A51-AE6D-4A8A41208F19}"/>
              </c:ext>
            </c:extLst>
          </c:dPt>
          <c:dPt>
            <c:idx val="2"/>
            <c:marker>
              <c:symbol val="circle"/>
              <c:size val="7"/>
              <c:spPr>
                <a:solidFill>
                  <a:srgbClr val="15173D"/>
                </a:solidFill>
                <a:ln w="9525">
                  <a:noFill/>
                </a:ln>
                <a:effectLst/>
              </c:spPr>
            </c:marker>
            <c:bubble3D val="0"/>
            <c:extLst>
              <c:ext xmlns:c16="http://schemas.microsoft.com/office/drawing/2014/chart" uri="{C3380CC4-5D6E-409C-BE32-E72D297353CC}">
                <c16:uniqueId val="{00000003-8847-4A51-AE6D-4A8A41208F19}"/>
              </c:ext>
            </c:extLst>
          </c:dPt>
          <c:dPt>
            <c:idx val="3"/>
            <c:marker>
              <c:symbol val="circle"/>
              <c:size val="7"/>
              <c:spPr>
                <a:solidFill>
                  <a:srgbClr val="15173D"/>
                </a:solidFill>
                <a:ln w="9525">
                  <a:noFill/>
                </a:ln>
                <a:effectLst/>
              </c:spPr>
            </c:marker>
            <c:bubble3D val="0"/>
            <c:extLst>
              <c:ext xmlns:c16="http://schemas.microsoft.com/office/drawing/2014/chart" uri="{C3380CC4-5D6E-409C-BE32-E72D297353CC}">
                <c16:uniqueId val="{00000004-8847-4A51-AE6D-4A8A41208F19}"/>
              </c:ext>
            </c:extLst>
          </c:dPt>
          <c:dLbls>
            <c:dLbl>
              <c:idx val="1"/>
              <c:layout>
                <c:manualLayout>
                  <c:x val="-6.2376445846477391E-2"/>
                  <c:y val="-8.075675675675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47-4A51-AE6D-4A8A41208F19}"/>
                </c:ext>
              </c:extLst>
            </c:dLbl>
            <c:dLbl>
              <c:idx val="2"/>
              <c:layout>
                <c:manualLayout>
                  <c:x val="-9.0058710358961985E-2"/>
                  <c:y val="-5.22931596925891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47-4A51-AE6D-4A8A41208F19}"/>
                </c:ext>
              </c:extLst>
            </c:dLbl>
            <c:dLbl>
              <c:idx val="3"/>
              <c:layout>
                <c:manualLayout>
                  <c:x val="-1.1441305556612687E-2"/>
                  <c:y val="6.3127410827876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47-4A51-AE6D-4A8A41208F1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Financial!$A$36:$A$40</c:f>
              <c:strCache>
                <c:ptCount val="4"/>
                <c:pt idx="0">
                  <c:v>Qtr1</c:v>
                </c:pt>
                <c:pt idx="1">
                  <c:v>Qtr2</c:v>
                </c:pt>
                <c:pt idx="2">
                  <c:v>Qtr3</c:v>
                </c:pt>
                <c:pt idx="3">
                  <c:v>Qtr4</c:v>
                </c:pt>
              </c:strCache>
            </c:strRef>
          </c:cat>
          <c:val>
            <c:numRef>
              <c:f>Financial!$C$36:$C$40</c:f>
              <c:numCache>
                <c:formatCode>_("$"* #,##0_);_("$"* \(#,##0\);_("$"* "-"??_);_(@_)</c:formatCode>
                <c:ptCount val="4"/>
                <c:pt idx="0">
                  <c:v>519109</c:v>
                </c:pt>
                <c:pt idx="1">
                  <c:v>483373</c:v>
                </c:pt>
                <c:pt idx="2">
                  <c:v>523671</c:v>
                </c:pt>
                <c:pt idx="3">
                  <c:v>564310</c:v>
                </c:pt>
              </c:numCache>
            </c:numRef>
          </c:val>
          <c:smooth val="0"/>
          <c:extLst>
            <c:ext xmlns:c16="http://schemas.microsoft.com/office/drawing/2014/chart" uri="{C3380CC4-5D6E-409C-BE32-E72D297353CC}">
              <c16:uniqueId val="{0000000B-1E6A-47AA-B579-8FCC9A362E7A}"/>
            </c:ext>
          </c:extLst>
        </c:ser>
        <c:dLbls>
          <c:dLblPos val="t"/>
          <c:showLegendKey val="0"/>
          <c:showVal val="1"/>
          <c:showCatName val="0"/>
          <c:showSerName val="0"/>
          <c:showPercent val="0"/>
          <c:showBubbleSize val="0"/>
        </c:dLbls>
        <c:marker val="1"/>
        <c:smooth val="0"/>
        <c:axId val="137571663"/>
        <c:axId val="137562063"/>
      </c:lineChart>
      <c:catAx>
        <c:axId val="13757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7562063"/>
        <c:crosses val="autoZero"/>
        <c:auto val="1"/>
        <c:lblAlgn val="ctr"/>
        <c:lblOffset val="100"/>
        <c:noMultiLvlLbl val="0"/>
      </c:catAx>
      <c:valAx>
        <c:axId val="137562063"/>
        <c:scaling>
          <c:orientation val="minMax"/>
          <c:min val="470000"/>
        </c:scaling>
        <c:delete val="0"/>
        <c:axPos val="l"/>
        <c:majorGridlines>
          <c:spPr>
            <a:ln w="3175" cap="flat" cmpd="sng" algn="ctr">
              <a:solidFill>
                <a:schemeClr val="bg2">
                  <a:lumMod val="50000"/>
                  <a:alpha val="97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757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[PR2.xlsx]Financial!PivotTable1</c:name>
    <c:fmtId val="9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rgbClr val="080A22"/>
            </a:solidFill>
            <a:round/>
          </a:ln>
          <a:effectLst/>
        </c:spPr>
        <c:marker>
          <c:symbol val="circle"/>
          <c:size val="5"/>
          <c:spPr>
            <a:solidFill>
              <a:srgbClr val="080A22"/>
            </a:solidFill>
            <a:ln w="9525">
              <a:solidFill>
                <a:schemeClr val="accent2"/>
              </a:solidFill>
            </a:ln>
            <a:effectLst/>
          </c:spPr>
        </c:marker>
      </c:pivotFmt>
      <c:pivotFmt>
        <c:idx val="2"/>
        <c:spPr>
          <a:solidFill>
            <a:schemeClr val="accent1"/>
          </a:solidFill>
          <a:ln w="28575" cap="rnd">
            <a:solidFill>
              <a:srgbClr val="0070C0"/>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rgbClr val="080A22"/>
            </a:solidFill>
            <a:round/>
          </a:ln>
          <a:effectLst/>
        </c:spPr>
        <c:marker>
          <c:symbol val="circle"/>
          <c:size val="5"/>
          <c:spPr>
            <a:solidFill>
              <a:srgbClr val="080A2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solidFill>
                <a:schemeClr val="accent1"/>
              </a:solidFill>
            </a:ln>
            <a:effectLst/>
          </c:spPr>
        </c:marker>
      </c:pivotFmt>
      <c:pivotFmt>
        <c:idx val="6"/>
        <c:spPr>
          <a:solidFill>
            <a:schemeClr val="accent1"/>
          </a:solidFill>
          <a:ln w="28575" cap="rnd">
            <a:solidFill>
              <a:srgbClr val="080A22"/>
            </a:solidFill>
            <a:round/>
          </a:ln>
          <a:effectLst/>
        </c:spPr>
        <c:marker>
          <c:symbol val="circle"/>
          <c:size val="5"/>
          <c:spPr>
            <a:solidFill>
              <a:srgbClr val="080A2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80A22"/>
            </a:solidFill>
            <a:round/>
          </a:ln>
          <a:effectLst/>
        </c:spPr>
        <c:marker>
          <c:symbol val="circle"/>
          <c:size val="5"/>
          <c:spPr>
            <a:solidFill>
              <a:srgbClr val="080A22"/>
            </a:solidFill>
            <a:ln w="9525">
              <a:solidFill>
                <a:srgbClr val="080A22"/>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70C0"/>
            </a:solidFill>
            <a:round/>
          </a:ln>
          <a:effectLst/>
        </c:spPr>
        <c:marker>
          <c:symbol val="circle"/>
          <c:size val="5"/>
          <c:spPr>
            <a:solidFill>
              <a:srgbClr val="0070C0"/>
            </a:solidFill>
            <a:ln w="9525">
              <a:solidFill>
                <a:schemeClr val="accent1"/>
              </a:solidFill>
            </a:ln>
            <a:effectLst/>
          </c:spPr>
        </c:marker>
      </c:pivotFmt>
      <c:pivotFmt>
        <c:idx val="10"/>
        <c:spPr>
          <a:ln w="28575" cap="rnd">
            <a:solidFill>
              <a:srgbClr val="080A22"/>
            </a:solidFill>
            <a:round/>
          </a:ln>
          <a:effectLst/>
        </c:spPr>
        <c:marker>
          <c:symbol val="circle"/>
          <c:size val="5"/>
          <c:spPr>
            <a:solidFill>
              <a:srgbClr val="080A2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80A22"/>
            </a:solidFill>
            <a:round/>
          </a:ln>
          <a:effectLst/>
        </c:spPr>
        <c:marker>
          <c:symbol val="circle"/>
          <c:size val="5"/>
          <c:spPr>
            <a:solidFill>
              <a:srgbClr val="080A22"/>
            </a:solidFill>
            <a:ln w="9525">
              <a:solidFill>
                <a:srgbClr val="080A22"/>
              </a:solidFill>
            </a:ln>
            <a:effectLst/>
          </c:spPr>
        </c:marker>
      </c:pivotFmt>
    </c:pivotFmts>
    <c:plotArea>
      <c:layout>
        <c:manualLayout>
          <c:layoutTarget val="inner"/>
          <c:xMode val="edge"/>
          <c:yMode val="edge"/>
          <c:x val="8.7188861322066227E-2"/>
          <c:y val="4.4114607666563041E-2"/>
          <c:w val="0.89061693540154463"/>
          <c:h val="0.86062215491174476"/>
        </c:manualLayout>
      </c:layout>
      <c:lineChart>
        <c:grouping val="standard"/>
        <c:varyColors val="0"/>
        <c:ser>
          <c:idx val="0"/>
          <c:order val="0"/>
          <c:tx>
            <c:strRef>
              <c:f>Financial!$B$53:$B$54</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rgbClr val="0070C0"/>
                </a:solidFill>
                <a:ln w="9525">
                  <a:solidFill>
                    <a:schemeClr val="accent1"/>
                  </a:solidFill>
                </a:ln>
                <a:effectLst/>
              </c:spPr>
            </c:marker>
            <c:bubble3D val="0"/>
            <c:spPr>
              <a:ln w="28575" cap="rnd">
                <a:solidFill>
                  <a:srgbClr val="0070C0"/>
                </a:solidFill>
                <a:round/>
              </a:ln>
              <a:effectLst/>
            </c:spPr>
            <c:extLst>
              <c:ext xmlns:c16="http://schemas.microsoft.com/office/drawing/2014/chart" uri="{C3380CC4-5D6E-409C-BE32-E72D297353CC}">
                <c16:uniqueId val="{00000001-A8CC-4A42-BE2F-D52B0B613136}"/>
              </c:ext>
            </c:extLst>
          </c:dPt>
          <c:cat>
            <c:strRef>
              <c:f>Financial!$A$55:$A$67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Financial!$B$55:$B$67</c:f>
              <c:numCache>
                <c:formatCode>_("$"* #,##0_);_("$"* \(#,##0\);_("$"* "-"??_);_(@_)</c:formatCode>
                <c:ptCount val="12"/>
                <c:pt idx="0">
                  <c:v>200666</c:v>
                </c:pt>
                <c:pt idx="1">
                  <c:v>181653</c:v>
                </c:pt>
                <c:pt idx="2">
                  <c:v>177170</c:v>
                </c:pt>
                <c:pt idx="3">
                  <c:v>163199</c:v>
                </c:pt>
                <c:pt idx="4">
                  <c:v>172007</c:v>
                </c:pt>
                <c:pt idx="5">
                  <c:v>169332</c:v>
                </c:pt>
                <c:pt idx="6">
                  <c:v>192767</c:v>
                </c:pt>
                <c:pt idx="7">
                  <c:v>173210</c:v>
                </c:pt>
                <c:pt idx="8">
                  <c:v>179141</c:v>
                </c:pt>
                <c:pt idx="9">
                  <c:v>197816</c:v>
                </c:pt>
                <c:pt idx="10">
                  <c:v>179327</c:v>
                </c:pt>
                <c:pt idx="11">
                  <c:v>195045</c:v>
                </c:pt>
              </c:numCache>
            </c:numRef>
          </c:val>
          <c:smooth val="0"/>
          <c:extLst>
            <c:ext xmlns:c16="http://schemas.microsoft.com/office/drawing/2014/chart" uri="{C3380CC4-5D6E-409C-BE32-E72D297353CC}">
              <c16:uniqueId val="{00000006-65EF-4C10-964F-8F06A50F78D2}"/>
            </c:ext>
          </c:extLst>
        </c:ser>
        <c:ser>
          <c:idx val="1"/>
          <c:order val="1"/>
          <c:tx>
            <c:strRef>
              <c:f>Financial!$C$53:$C$54</c:f>
              <c:strCache>
                <c:ptCount val="1"/>
                <c:pt idx="0">
                  <c:v>2025</c:v>
                </c:pt>
              </c:strCache>
            </c:strRef>
          </c:tx>
          <c:spPr>
            <a:ln w="28575" cap="rnd">
              <a:solidFill>
                <a:srgbClr val="080A22"/>
              </a:solidFill>
              <a:round/>
            </a:ln>
            <a:effectLst/>
          </c:spPr>
          <c:marker>
            <c:symbol val="circle"/>
            <c:size val="5"/>
            <c:spPr>
              <a:solidFill>
                <a:srgbClr val="080A22"/>
              </a:solidFill>
              <a:ln w="9525">
                <a:solidFill>
                  <a:schemeClr val="accent2"/>
                </a:solidFill>
              </a:ln>
              <a:effectLst/>
            </c:spPr>
          </c:marker>
          <c:dPt>
            <c:idx val="6"/>
            <c:marker>
              <c:symbol val="circle"/>
              <c:size val="5"/>
              <c:spPr>
                <a:solidFill>
                  <a:srgbClr val="080A22"/>
                </a:solidFill>
                <a:ln w="9525">
                  <a:solidFill>
                    <a:srgbClr val="080A22"/>
                  </a:solidFill>
                </a:ln>
                <a:effectLst/>
              </c:spPr>
            </c:marker>
            <c:bubble3D val="0"/>
            <c:extLst>
              <c:ext xmlns:c16="http://schemas.microsoft.com/office/drawing/2014/chart" uri="{C3380CC4-5D6E-409C-BE32-E72D297353CC}">
                <c16:uniqueId val="{00000002-A8CC-4A42-BE2F-D52B0B613136}"/>
              </c:ext>
            </c:extLst>
          </c:dPt>
          <c:cat>
            <c:strRef>
              <c:f>Financial!$A$55:$A$67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Financial!$C$55:$C$67</c:f>
              <c:numCache>
                <c:formatCode>_("$"* #,##0_);_("$"* \(#,##0\);_("$"* "-"??_);_(@_)</c:formatCode>
                <c:ptCount val="12"/>
                <c:pt idx="0">
                  <c:v>170153</c:v>
                </c:pt>
                <c:pt idx="1">
                  <c:v>158388</c:v>
                </c:pt>
                <c:pt idx="2">
                  <c:v>190568</c:v>
                </c:pt>
                <c:pt idx="3">
                  <c:v>155553</c:v>
                </c:pt>
                <c:pt idx="4">
                  <c:v>161886</c:v>
                </c:pt>
                <c:pt idx="5">
                  <c:v>165934</c:v>
                </c:pt>
                <c:pt idx="6">
                  <c:v>161236</c:v>
                </c:pt>
                <c:pt idx="7">
                  <c:v>180448</c:v>
                </c:pt>
                <c:pt idx="8">
                  <c:v>181987</c:v>
                </c:pt>
                <c:pt idx="9">
                  <c:v>188779</c:v>
                </c:pt>
                <c:pt idx="10">
                  <c:v>180629</c:v>
                </c:pt>
                <c:pt idx="11">
                  <c:v>194902</c:v>
                </c:pt>
              </c:numCache>
            </c:numRef>
          </c:val>
          <c:smooth val="0"/>
          <c:extLst>
            <c:ext xmlns:c16="http://schemas.microsoft.com/office/drawing/2014/chart" uri="{C3380CC4-5D6E-409C-BE32-E72D297353CC}">
              <c16:uniqueId val="{00000009-65EF-4C10-964F-8F06A50F78D2}"/>
            </c:ext>
          </c:extLst>
        </c:ser>
        <c:dLbls>
          <c:showLegendKey val="0"/>
          <c:showVal val="0"/>
          <c:showCatName val="0"/>
          <c:showSerName val="0"/>
          <c:showPercent val="0"/>
          <c:showBubbleSize val="0"/>
        </c:dLbls>
        <c:marker val="1"/>
        <c:smooth val="0"/>
        <c:axId val="2049063855"/>
        <c:axId val="2049061455"/>
      </c:lineChart>
      <c:catAx>
        <c:axId val="20490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49061455"/>
        <c:crosses val="autoZero"/>
        <c:auto val="1"/>
        <c:lblAlgn val="ctr"/>
        <c:lblOffset val="100"/>
        <c:noMultiLvlLbl val="0"/>
      </c:catAx>
      <c:valAx>
        <c:axId val="2049061455"/>
        <c:scaling>
          <c:orientation val="minMax"/>
          <c:min val="150000"/>
        </c:scaling>
        <c:delete val="0"/>
        <c:axPos val="l"/>
        <c:majorGridlines>
          <c:spPr>
            <a:ln w="3175" cap="flat" cmpd="sng" algn="ctr">
              <a:solidFill>
                <a:schemeClr val="bg2">
                  <a:lumMod val="50000"/>
                  <a:alpha val="97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490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[PR2.xlsx]Financial!PivotTable5</c:name>
    <c:fmtId val="83"/>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ln w="34925" cap="rnd">
            <a:solidFill>
              <a:srgbClr val="0070C0"/>
            </a:solidFill>
            <a:round/>
          </a:ln>
          <a:effectLst/>
        </c:spPr>
        <c:marker>
          <c:symbol val="circle"/>
          <c:size val="7"/>
          <c:spPr>
            <a:solidFill>
              <a:srgbClr val="0070C0"/>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5.3838028034948991E-2"/>
              <c:y val="-7.04676188570057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15173D"/>
            </a:solidFill>
            <a:round/>
          </a:ln>
          <a:effectLst/>
        </c:spPr>
        <c:marker>
          <c:symbol val="circle"/>
          <c:size val="7"/>
          <c:spPr>
            <a:solidFill>
              <a:srgbClr val="15173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8.3729308043221332E-2"/>
              <c:y val="-5.22931596925891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8.6659503962778384E-2"/>
              <c:y val="-5.824245166303831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rgbClr val="0070C0"/>
            </a:solidFill>
            <a:round/>
          </a:ln>
          <a:effectLst/>
        </c:spPr>
        <c:marker>
          <c:symbol val="circle"/>
          <c:size val="7"/>
          <c:spPr>
            <a:solidFill>
              <a:srgbClr val="0070C0"/>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5.3838028034948991E-2"/>
              <c:y val="-7.04676188570057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rgbClr val="15173D"/>
            </a:solidFill>
            <a:round/>
          </a:ln>
          <a:effectLst/>
        </c:spPr>
        <c:marker>
          <c:symbol val="circle"/>
          <c:size val="7"/>
          <c:spPr>
            <a:solidFill>
              <a:srgbClr val="15173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8.3729308043221332E-2"/>
              <c:y val="-5.22931596925891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8.6659503962778384E-2"/>
              <c:y val="-5.824245166303831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34925" cap="rnd">
            <a:solidFill>
              <a:srgbClr val="0070C0"/>
            </a:solidFill>
            <a:round/>
          </a:ln>
          <a:effectLst/>
        </c:spPr>
        <c:marker>
          <c:symbol val="circle"/>
          <c:size val="7"/>
          <c:spPr>
            <a:solidFill>
              <a:srgbClr val="0070C0"/>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5.3838028034948991E-2"/>
              <c:y val="-7.04676188570057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4.5774733806652368E-2"/>
              <c:y val="-0.103179117126297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rgbClr val="15173D"/>
            </a:solidFill>
            <a:round/>
          </a:ln>
          <a:effectLst/>
        </c:spPr>
        <c:marker>
          <c:symbol val="circle"/>
          <c:size val="7"/>
          <c:spPr>
            <a:solidFill>
              <a:srgbClr val="15173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8.3729308043221332E-2"/>
              <c:y val="-5.22931596925891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8.6659503962778384E-2"/>
              <c:y val="-5.824245166303831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7.0436774834985713E-2"/>
              <c:y val="-9.73972704664571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2355829338368"/>
          <c:y val="2.3650916917173418E-2"/>
          <c:w val="0.87944426505046491"/>
          <c:h val="0.88865704848573068"/>
        </c:manualLayout>
      </c:layout>
      <c:lineChart>
        <c:grouping val="standard"/>
        <c:varyColors val="0"/>
        <c:ser>
          <c:idx val="0"/>
          <c:order val="0"/>
          <c:tx>
            <c:strRef>
              <c:f>Financial!$B$42:$B$43</c:f>
              <c:strCache>
                <c:ptCount val="1"/>
                <c:pt idx="0">
                  <c:v>2024</c:v>
                </c:pt>
              </c:strCache>
            </c:strRef>
          </c:tx>
          <c:spPr>
            <a:ln w="34925" cap="rnd">
              <a:solidFill>
                <a:srgbClr val="0070C0"/>
              </a:solidFill>
              <a:round/>
            </a:ln>
            <a:effectLst/>
          </c:spPr>
          <c:marker>
            <c:symbol val="circle"/>
            <c:size val="7"/>
            <c:spPr>
              <a:solidFill>
                <a:srgbClr val="0070C0"/>
              </a:solidFill>
              <a:ln w="15875">
                <a:noFill/>
              </a:ln>
              <a:effectLst/>
            </c:spPr>
          </c:marker>
          <c:dLbls>
            <c:dLbl>
              <c:idx val="0"/>
              <c:layout>
                <c:manualLayout>
                  <c:x val="-7.0436774834985713E-2"/>
                  <c:y val="-9.73972704664571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42-497F-873F-3A840306CED2}"/>
                </c:ext>
              </c:extLst>
            </c:dLbl>
            <c:dLbl>
              <c:idx val="1"/>
              <c:layout>
                <c:manualLayout>
                  <c:x val="-5.3838028034948991E-2"/>
                  <c:y val="-7.04676188570057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42-497F-873F-3A840306CED2}"/>
                </c:ext>
              </c:extLst>
            </c:dLbl>
            <c:dLbl>
              <c:idx val="2"/>
              <c:layout>
                <c:manualLayout>
                  <c:x val="-4.5774733806652368E-2"/>
                  <c:y val="-0.10317911712629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42-497F-873F-3A840306CE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Financial!$A$44:$A$48</c:f>
              <c:strCache>
                <c:ptCount val="4"/>
                <c:pt idx="0">
                  <c:v>Qtr1</c:v>
                </c:pt>
                <c:pt idx="1">
                  <c:v>Qtr2</c:v>
                </c:pt>
                <c:pt idx="2">
                  <c:v>Qtr3</c:v>
                </c:pt>
                <c:pt idx="3">
                  <c:v>Qtr4</c:v>
                </c:pt>
              </c:strCache>
            </c:strRef>
          </c:cat>
          <c:val>
            <c:numRef>
              <c:f>Financial!$B$44:$B$48</c:f>
              <c:numCache>
                <c:formatCode>_("$"* #,##0_);_("$"* \(#,##0\);_("$"* "-"??_);_(@_)</c:formatCode>
                <c:ptCount val="4"/>
                <c:pt idx="0">
                  <c:v>402607</c:v>
                </c:pt>
                <c:pt idx="1">
                  <c:v>411314</c:v>
                </c:pt>
                <c:pt idx="2">
                  <c:v>401398</c:v>
                </c:pt>
                <c:pt idx="3">
                  <c:v>395434</c:v>
                </c:pt>
              </c:numCache>
            </c:numRef>
          </c:val>
          <c:smooth val="0"/>
          <c:extLst>
            <c:ext xmlns:c16="http://schemas.microsoft.com/office/drawing/2014/chart" uri="{C3380CC4-5D6E-409C-BE32-E72D297353CC}">
              <c16:uniqueId val="{00000003-7506-4B29-A747-19C5CD58306F}"/>
            </c:ext>
          </c:extLst>
        </c:ser>
        <c:ser>
          <c:idx val="1"/>
          <c:order val="1"/>
          <c:tx>
            <c:strRef>
              <c:f>Financial!$C$42:$C$43</c:f>
              <c:strCache>
                <c:ptCount val="1"/>
                <c:pt idx="0">
                  <c:v>2025</c:v>
                </c:pt>
              </c:strCache>
            </c:strRef>
          </c:tx>
          <c:spPr>
            <a:ln w="28575" cap="rnd">
              <a:solidFill>
                <a:srgbClr val="15173D"/>
              </a:solidFill>
              <a:round/>
            </a:ln>
            <a:effectLst/>
          </c:spPr>
          <c:marker>
            <c:symbol val="circle"/>
            <c:size val="7"/>
            <c:spPr>
              <a:solidFill>
                <a:srgbClr val="15173D"/>
              </a:solidFill>
              <a:ln w="9525">
                <a:noFill/>
              </a:ln>
              <a:effectLst/>
            </c:spPr>
          </c:marker>
          <c:dLbls>
            <c:dLbl>
              <c:idx val="1"/>
              <c:layout>
                <c:manualLayout>
                  <c:x val="-6.2376445846477391E-2"/>
                  <c:y val="-8.075675675675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42-497F-873F-3A840306CED2}"/>
                </c:ext>
              </c:extLst>
            </c:dLbl>
            <c:dLbl>
              <c:idx val="2"/>
              <c:layout>
                <c:manualLayout>
                  <c:x val="-8.3729308043221332E-2"/>
                  <c:y val="-5.22931596925891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42-497F-873F-3A840306CED2}"/>
                </c:ext>
              </c:extLst>
            </c:dLbl>
            <c:dLbl>
              <c:idx val="3"/>
              <c:layout>
                <c:manualLayout>
                  <c:x val="-8.6659503962778384E-2"/>
                  <c:y val="-5.82424516630383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42-497F-873F-3A840306CE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Financial!$A$44:$A$48</c:f>
              <c:strCache>
                <c:ptCount val="4"/>
                <c:pt idx="0">
                  <c:v>Qtr1</c:v>
                </c:pt>
                <c:pt idx="1">
                  <c:v>Qtr2</c:v>
                </c:pt>
                <c:pt idx="2">
                  <c:v>Qtr3</c:v>
                </c:pt>
                <c:pt idx="3">
                  <c:v>Qtr4</c:v>
                </c:pt>
              </c:strCache>
            </c:strRef>
          </c:cat>
          <c:val>
            <c:numRef>
              <c:f>Financial!$C$44:$C$48</c:f>
              <c:numCache>
                <c:formatCode>_("$"* #,##0_);_("$"* \(#,##0\);_("$"* "-"??_);_(@_)</c:formatCode>
                <c:ptCount val="4"/>
                <c:pt idx="0">
                  <c:v>391695</c:v>
                </c:pt>
                <c:pt idx="1">
                  <c:v>390636</c:v>
                </c:pt>
                <c:pt idx="2">
                  <c:v>388179</c:v>
                </c:pt>
                <c:pt idx="3">
                  <c:v>384612</c:v>
                </c:pt>
              </c:numCache>
            </c:numRef>
          </c:val>
          <c:smooth val="0"/>
          <c:extLst>
            <c:ext xmlns:c16="http://schemas.microsoft.com/office/drawing/2014/chart" uri="{C3380CC4-5D6E-409C-BE32-E72D297353CC}">
              <c16:uniqueId val="{00000006-7506-4B29-A747-19C5CD58306F}"/>
            </c:ext>
          </c:extLst>
        </c:ser>
        <c:dLbls>
          <c:dLblPos val="t"/>
          <c:showLegendKey val="0"/>
          <c:showVal val="1"/>
          <c:showCatName val="0"/>
          <c:showSerName val="0"/>
          <c:showPercent val="0"/>
          <c:showBubbleSize val="0"/>
        </c:dLbls>
        <c:marker val="1"/>
        <c:smooth val="0"/>
        <c:axId val="137571663"/>
        <c:axId val="137562063"/>
      </c:lineChart>
      <c:catAx>
        <c:axId val="13757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7562063"/>
        <c:crosses val="autoZero"/>
        <c:auto val="1"/>
        <c:lblAlgn val="ctr"/>
        <c:lblOffset val="100"/>
        <c:noMultiLvlLbl val="0"/>
      </c:catAx>
      <c:valAx>
        <c:axId val="137562063"/>
        <c:scaling>
          <c:orientation val="minMax"/>
          <c:max val="415000"/>
          <c:min val="380000"/>
        </c:scaling>
        <c:delete val="0"/>
        <c:axPos val="l"/>
        <c:majorGridlines>
          <c:spPr>
            <a:ln w="3175" cap="flat" cmpd="sng" algn="ctr">
              <a:solidFill>
                <a:schemeClr val="bg2">
                  <a:lumMod val="50000"/>
                  <a:alpha val="97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7571663"/>
        <c:crosses val="autoZero"/>
        <c:crossBetween val="between"/>
      </c:valAx>
      <c:spPr>
        <a:noFill/>
        <a:ln>
          <a:noFill/>
        </a:ln>
      </c:spPr>
    </c:plotArea>
    <c:legend>
      <c:legendPos val="r"/>
      <c:layout>
        <c:manualLayout>
          <c:xMode val="edge"/>
          <c:yMode val="edge"/>
          <c:x val="0.86001219432778808"/>
          <c:y val="0.1181881466310867"/>
          <c:w val="9.5218334574369623E-2"/>
          <c:h val="0.13513612356801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[PR2.xlsx]Financial!PivotTable4</c:name>
    <c:fmtId val="1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rgbClr val="080A22"/>
          </a:solidFill>
          <a:ln w="47625">
            <a:solidFill>
              <a:srgbClr val="080A2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80A22"/>
          </a:solidFill>
          <a:ln w="47625">
            <a:solidFill>
              <a:srgbClr val="080A2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80A22"/>
          </a:solidFill>
          <a:ln w="76200">
            <a:solidFill>
              <a:srgbClr val="080A2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815470896011"/>
          <c:y val="1.9983620157842115E-2"/>
          <c:w val="0.865082885567517"/>
          <c:h val="0.87067348805547884"/>
        </c:manualLayout>
      </c:layout>
      <c:barChart>
        <c:barDir val="col"/>
        <c:grouping val="clustered"/>
        <c:varyColors val="0"/>
        <c:ser>
          <c:idx val="0"/>
          <c:order val="0"/>
          <c:tx>
            <c:strRef>
              <c:f>Financial!$B$74</c:f>
              <c:strCache>
                <c:ptCount val="1"/>
                <c:pt idx="0">
                  <c:v>Discount </c:v>
                </c:pt>
              </c:strCache>
            </c:strRef>
          </c:tx>
          <c:spPr>
            <a:solidFill>
              <a:schemeClr val="accent1"/>
            </a:solidFill>
            <a:ln>
              <a:noFill/>
            </a:ln>
            <a:effectLst/>
          </c:spPr>
          <c:invertIfNegative val="0"/>
          <c:cat>
            <c:multiLvlStrRef>
              <c:f>Financial!$A$75:$A$87</c:f>
              <c:multiLvlStrCache>
                <c:ptCount val="8"/>
                <c:lvl>
                  <c:pt idx="0">
                    <c:v>2024</c:v>
                  </c:pt>
                  <c:pt idx="1">
                    <c:v>2025</c:v>
                  </c:pt>
                  <c:pt idx="2">
                    <c:v>2024</c:v>
                  </c:pt>
                  <c:pt idx="3">
                    <c:v>2025</c:v>
                  </c:pt>
                  <c:pt idx="4">
                    <c:v>2024</c:v>
                  </c:pt>
                  <c:pt idx="5">
                    <c:v>2025</c:v>
                  </c:pt>
                  <c:pt idx="6">
                    <c:v>2024</c:v>
                  </c:pt>
                  <c:pt idx="7">
                    <c:v>2025</c:v>
                  </c:pt>
                </c:lvl>
                <c:lvl>
                  <c:pt idx="0">
                    <c:v>Corporate</c:v>
                  </c:pt>
                  <c:pt idx="2">
                    <c:v>Government</c:v>
                  </c:pt>
                  <c:pt idx="4">
                    <c:v>None</c:v>
                  </c:pt>
                  <c:pt idx="6">
                    <c:v>Private</c:v>
                  </c:pt>
                </c:lvl>
              </c:multiLvlStrCache>
            </c:multiLvlStrRef>
          </c:cat>
          <c:val>
            <c:numRef>
              <c:f>Financial!$B$75:$B$87</c:f>
              <c:numCache>
                <c:formatCode>_("$"* #,##0_);_("$"* \(#,##0\);_("$"* "-"??_);_(@_)</c:formatCode>
                <c:ptCount val="8"/>
                <c:pt idx="0">
                  <c:v>728335</c:v>
                </c:pt>
                <c:pt idx="1">
                  <c:v>696375</c:v>
                </c:pt>
                <c:pt idx="2">
                  <c:v>510481</c:v>
                </c:pt>
                <c:pt idx="3">
                  <c:v>492611</c:v>
                </c:pt>
                <c:pt idx="4">
                  <c:v>0</c:v>
                </c:pt>
                <c:pt idx="5">
                  <c:v>0</c:v>
                </c:pt>
                <c:pt idx="6">
                  <c:v>371937</c:v>
                </c:pt>
                <c:pt idx="7">
                  <c:v>366136</c:v>
                </c:pt>
              </c:numCache>
            </c:numRef>
          </c:val>
          <c:extLst>
            <c:ext xmlns:c16="http://schemas.microsoft.com/office/drawing/2014/chart" uri="{C3380CC4-5D6E-409C-BE32-E72D297353CC}">
              <c16:uniqueId val="{00000000-8D60-4AAC-BB84-3B9576262308}"/>
            </c:ext>
          </c:extLst>
        </c:ser>
        <c:ser>
          <c:idx val="1"/>
          <c:order val="1"/>
          <c:tx>
            <c:strRef>
              <c:f>Financial!$C$74</c:f>
              <c:strCache>
                <c:ptCount val="1"/>
                <c:pt idx="0">
                  <c:v>Revenue</c:v>
                </c:pt>
              </c:strCache>
            </c:strRef>
          </c:tx>
          <c:spPr>
            <a:solidFill>
              <a:srgbClr val="080A22"/>
            </a:solidFill>
            <a:ln w="76200">
              <a:solidFill>
                <a:srgbClr val="080A22"/>
              </a:solidFill>
            </a:ln>
            <a:effectLst/>
          </c:spPr>
          <c:invertIfNegative val="0"/>
          <c:cat>
            <c:multiLvlStrRef>
              <c:f>Financial!$A$75:$A$87</c:f>
              <c:multiLvlStrCache>
                <c:ptCount val="8"/>
                <c:lvl>
                  <c:pt idx="0">
                    <c:v>2024</c:v>
                  </c:pt>
                  <c:pt idx="1">
                    <c:v>2025</c:v>
                  </c:pt>
                  <c:pt idx="2">
                    <c:v>2024</c:v>
                  </c:pt>
                  <c:pt idx="3">
                    <c:v>2025</c:v>
                  </c:pt>
                  <c:pt idx="4">
                    <c:v>2024</c:v>
                  </c:pt>
                  <c:pt idx="5">
                    <c:v>2025</c:v>
                  </c:pt>
                  <c:pt idx="6">
                    <c:v>2024</c:v>
                  </c:pt>
                  <c:pt idx="7">
                    <c:v>2025</c:v>
                  </c:pt>
                </c:lvl>
                <c:lvl>
                  <c:pt idx="0">
                    <c:v>Corporate</c:v>
                  </c:pt>
                  <c:pt idx="2">
                    <c:v>Government</c:v>
                  </c:pt>
                  <c:pt idx="4">
                    <c:v>None</c:v>
                  </c:pt>
                  <c:pt idx="6">
                    <c:v>Private</c:v>
                  </c:pt>
                </c:lvl>
              </c:multiLvlStrCache>
            </c:multiLvlStrRef>
          </c:cat>
          <c:val>
            <c:numRef>
              <c:f>Financial!$C$75:$C$87</c:f>
              <c:numCache>
                <c:formatCode>_("$"* #,##0_);_("$"* \(#,##0\);_("$"* "-"??_);_(@_)</c:formatCode>
                <c:ptCount val="8"/>
                <c:pt idx="0">
                  <c:v>800019</c:v>
                </c:pt>
                <c:pt idx="1">
                  <c:v>767445</c:v>
                </c:pt>
                <c:pt idx="2">
                  <c:v>374776</c:v>
                </c:pt>
                <c:pt idx="3">
                  <c:v>358812</c:v>
                </c:pt>
                <c:pt idx="4">
                  <c:v>1839447</c:v>
                </c:pt>
                <c:pt idx="5">
                  <c:v>1753158</c:v>
                </c:pt>
                <c:pt idx="6">
                  <c:v>777844</c:v>
                </c:pt>
                <c:pt idx="7">
                  <c:v>766170</c:v>
                </c:pt>
              </c:numCache>
            </c:numRef>
          </c:val>
          <c:extLst>
            <c:ext xmlns:c16="http://schemas.microsoft.com/office/drawing/2014/chart" uri="{C3380CC4-5D6E-409C-BE32-E72D297353CC}">
              <c16:uniqueId val="{00000001-8D60-4AAC-BB84-3B9576262308}"/>
            </c:ext>
          </c:extLst>
        </c:ser>
        <c:dLbls>
          <c:showLegendKey val="0"/>
          <c:showVal val="0"/>
          <c:showCatName val="0"/>
          <c:showSerName val="0"/>
          <c:showPercent val="0"/>
          <c:showBubbleSize val="0"/>
        </c:dLbls>
        <c:gapWidth val="219"/>
        <c:axId val="2046831711"/>
        <c:axId val="2046836031"/>
      </c:barChart>
      <c:catAx>
        <c:axId val="204683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46836031"/>
        <c:crosses val="autoZero"/>
        <c:auto val="1"/>
        <c:lblAlgn val="ctr"/>
        <c:lblOffset val="100"/>
        <c:noMultiLvlLbl val="0"/>
      </c:catAx>
      <c:valAx>
        <c:axId val="204683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46831711"/>
        <c:crosses val="autoZero"/>
        <c:crossBetween val="between"/>
      </c:valAx>
      <c:spPr>
        <a:noFill/>
        <a:ln>
          <a:noFill/>
        </a:ln>
        <a:effectLst/>
      </c:spPr>
    </c:plotArea>
    <c:legend>
      <c:legendPos val="r"/>
      <c:layout>
        <c:manualLayout>
          <c:xMode val="edge"/>
          <c:yMode val="edge"/>
          <c:x val="0.8724070238883691"/>
          <c:y val="0.13439260843839609"/>
          <c:w val="9.7331912458311132E-2"/>
          <c:h val="0.1440595937068560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[PR2.xlsx]Financial!PivotTable2</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79000">
                <a:srgbClr val="0070C0"/>
              </a:gs>
              <a:gs pos="100000">
                <a:srgbClr val="0070C0"/>
              </a:gs>
            </a:gsLst>
            <a:lin ang="5400000" scaled="1"/>
          </a:gradFill>
          <a:ln w="85725">
            <a:solidFill>
              <a:srgbClr val="0070C0"/>
            </a:solidFill>
          </a:ln>
          <a:effectLst/>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80A22"/>
          </a:solidFill>
          <a:ln w="85725">
            <a:solidFill>
              <a:srgbClr val="080A22"/>
            </a:solidFill>
          </a:ln>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2723445675109033E-2"/>
              <c:y val="-1.7541472806918798E-2"/>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0881754822207377E-3"/>
              <c:y val="-8.770736403459399E-3"/>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79000">
                <a:srgbClr val="0070C0"/>
              </a:gs>
              <a:gs pos="100000">
                <a:srgbClr val="0070C0"/>
              </a:gs>
            </a:gsLst>
            <a:lin ang="5400000" scaled="1"/>
          </a:gradFill>
          <a:ln w="85725">
            <a:solidFill>
              <a:srgbClr val="0070C0"/>
            </a:solidFill>
          </a:ln>
          <a:effectLst/>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1.2723445675109033E-2"/>
              <c:y val="-1.7541472806918798E-2"/>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80A22"/>
          </a:solidFill>
          <a:ln w="85725">
            <a:solidFill>
              <a:srgbClr val="080A22"/>
            </a:solidFill>
          </a:ln>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9.0881754822207377E-3"/>
              <c:y val="-8.770736403459399E-3"/>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79000">
                <a:srgbClr val="0070C0"/>
              </a:gs>
              <a:gs pos="100000">
                <a:srgbClr val="0070C0"/>
              </a:gs>
            </a:gsLst>
            <a:lin ang="5400000" scaled="1"/>
          </a:gradFill>
          <a:ln w="85725">
            <a:solidFill>
              <a:srgbClr val="0070C0"/>
            </a:solidFill>
          </a:ln>
          <a:effectLst/>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2723445675109033E-2"/>
              <c:y val="-1.7541472806918798E-2"/>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80A22"/>
          </a:solidFill>
          <a:ln w="85725">
            <a:solidFill>
              <a:srgbClr val="080A22"/>
            </a:solidFill>
          </a:ln>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9.0881754822207377E-3"/>
              <c:y val="-8.770736403459399E-3"/>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1.8385984057115907E-2"/>
              <c:y val="-2.631220921037828E-2"/>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2.8600419644402523E-2"/>
              <c:y val="-8.770736403459399E-3"/>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7579219046493E-2"/>
          <c:y val="6.9029466787057826E-3"/>
          <c:w val="0.98642413038960275"/>
          <c:h val="0.90869510994090363"/>
        </c:manualLayout>
      </c:layout>
      <c:barChart>
        <c:barDir val="col"/>
        <c:grouping val="clustered"/>
        <c:varyColors val="0"/>
        <c:ser>
          <c:idx val="0"/>
          <c:order val="0"/>
          <c:tx>
            <c:strRef>
              <c:f>Financial!$B$1:$B$2</c:f>
              <c:strCache>
                <c:ptCount val="1"/>
                <c:pt idx="0">
                  <c:v>2024</c:v>
                </c:pt>
              </c:strCache>
            </c:strRef>
          </c:tx>
          <c:spPr>
            <a:gradFill>
              <a:gsLst>
                <a:gs pos="79000">
                  <a:srgbClr val="0070C0"/>
                </a:gs>
                <a:gs pos="100000">
                  <a:srgbClr val="0070C0"/>
                </a:gs>
              </a:gsLst>
              <a:lin ang="5400000" scaled="1"/>
            </a:gradFill>
            <a:ln w="85725">
              <a:solidFill>
                <a:srgbClr val="0070C0"/>
              </a:solidFill>
            </a:ln>
            <a:effectLst/>
          </c:spPr>
          <c:invertIfNegative val="0"/>
          <c:dLbls>
            <c:dLbl>
              <c:idx val="3"/>
              <c:layout>
                <c:manualLayout>
                  <c:x val="-1.2723445675109033E-2"/>
                  <c:y val="-1.7541472806918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B5-4CAD-8FA9-00B5592DBEE0}"/>
                </c:ext>
              </c:extLst>
            </c:dLbl>
            <c:dLbl>
              <c:idx val="4"/>
              <c:layout>
                <c:manualLayout>
                  <c:x val="-1.8385984057115907E-2"/>
                  <c:y val="-2.6312209210378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B5-4CAD-8FA9-00B5592DBEE0}"/>
                </c:ext>
              </c:extLst>
            </c:dLbl>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Financial!$A$3:$A$8</c:f>
              <c:strCache>
                <c:ptCount val="5"/>
                <c:pt idx="0">
                  <c:v>Cardiology</c:v>
                </c:pt>
                <c:pt idx="1">
                  <c:v>Orthopedics</c:v>
                </c:pt>
                <c:pt idx="2">
                  <c:v>Dermatology</c:v>
                </c:pt>
                <c:pt idx="3">
                  <c:v>Neurology</c:v>
                </c:pt>
                <c:pt idx="4">
                  <c:v>Gastroenterology</c:v>
                </c:pt>
              </c:strCache>
            </c:strRef>
          </c:cat>
          <c:val>
            <c:numRef>
              <c:f>Financial!$B$3:$B$8</c:f>
              <c:numCache>
                <c:formatCode>_("$"* #,##0_);_("$"* \(#,##0\);_("$"* "-"??_);_(@_)</c:formatCode>
                <c:ptCount val="5"/>
                <c:pt idx="0">
                  <c:v>487267</c:v>
                </c:pt>
                <c:pt idx="1">
                  <c:v>287706</c:v>
                </c:pt>
                <c:pt idx="2">
                  <c:v>231942</c:v>
                </c:pt>
                <c:pt idx="3">
                  <c:v>207746</c:v>
                </c:pt>
                <c:pt idx="4">
                  <c:v>212409</c:v>
                </c:pt>
              </c:numCache>
            </c:numRef>
          </c:val>
          <c:extLst>
            <c:ext xmlns:c16="http://schemas.microsoft.com/office/drawing/2014/chart" uri="{C3380CC4-5D6E-409C-BE32-E72D297353CC}">
              <c16:uniqueId val="{00000004-4EAE-48E6-B015-9A781770F52B}"/>
            </c:ext>
          </c:extLst>
        </c:ser>
        <c:ser>
          <c:idx val="1"/>
          <c:order val="1"/>
          <c:tx>
            <c:strRef>
              <c:f>Financial!$C$1:$C$2</c:f>
              <c:strCache>
                <c:ptCount val="1"/>
                <c:pt idx="0">
                  <c:v>2025</c:v>
                </c:pt>
              </c:strCache>
            </c:strRef>
          </c:tx>
          <c:spPr>
            <a:solidFill>
              <a:srgbClr val="080A22"/>
            </a:solidFill>
            <a:ln w="85725">
              <a:solidFill>
                <a:srgbClr val="080A22"/>
              </a:solidFill>
            </a:ln>
          </c:spPr>
          <c:invertIfNegative val="0"/>
          <c:dLbls>
            <c:dLbl>
              <c:idx val="1"/>
              <c:layout>
                <c:manualLayout>
                  <c:x val="2.8600419644402523E-2"/>
                  <c:y val="-8.7707364034593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B5-4CAD-8FA9-00B5592DBEE0}"/>
                </c:ext>
              </c:extLst>
            </c:dLbl>
            <c:dLbl>
              <c:idx val="4"/>
              <c:layout>
                <c:manualLayout>
                  <c:x val="9.0881754822207377E-3"/>
                  <c:y val="-8.7707364034593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B5-4CAD-8FA9-00B5592DBEE0}"/>
                </c:ext>
              </c:extLst>
            </c:dLbl>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Financial!$A$3:$A$8</c:f>
              <c:strCache>
                <c:ptCount val="5"/>
                <c:pt idx="0">
                  <c:v>Cardiology</c:v>
                </c:pt>
                <c:pt idx="1">
                  <c:v>Orthopedics</c:v>
                </c:pt>
                <c:pt idx="2">
                  <c:v>Dermatology</c:v>
                </c:pt>
                <c:pt idx="3">
                  <c:v>Neurology</c:v>
                </c:pt>
                <c:pt idx="4">
                  <c:v>Gastroenterology</c:v>
                </c:pt>
              </c:strCache>
            </c:strRef>
          </c:cat>
          <c:val>
            <c:numRef>
              <c:f>Financial!$C$3:$C$8</c:f>
              <c:numCache>
                <c:formatCode>_("$"* #,##0_);_("$"* \(#,##0\);_("$"* "-"??_);_(@_)</c:formatCode>
                <c:ptCount val="5"/>
                <c:pt idx="0">
                  <c:v>468543</c:v>
                </c:pt>
                <c:pt idx="1">
                  <c:v>268609</c:v>
                </c:pt>
                <c:pt idx="2">
                  <c:v>195872</c:v>
                </c:pt>
                <c:pt idx="3">
                  <c:v>216043</c:v>
                </c:pt>
                <c:pt idx="4">
                  <c:v>193931</c:v>
                </c:pt>
              </c:numCache>
            </c:numRef>
          </c:val>
          <c:extLst>
            <c:ext xmlns:c16="http://schemas.microsoft.com/office/drawing/2014/chart" uri="{C3380CC4-5D6E-409C-BE32-E72D297353CC}">
              <c16:uniqueId val="{00000007-4EAE-48E6-B015-9A781770F52B}"/>
            </c:ext>
          </c:extLst>
        </c:ser>
        <c:dLbls>
          <c:dLblPos val="outEnd"/>
          <c:showLegendKey val="0"/>
          <c:showVal val="1"/>
          <c:showCatName val="0"/>
          <c:showSerName val="0"/>
          <c:showPercent val="0"/>
          <c:showBubbleSize val="0"/>
        </c:dLbls>
        <c:gapWidth val="232"/>
        <c:overlap val="-100"/>
        <c:axId val="1745428992"/>
        <c:axId val="1745430912"/>
      </c:barChart>
      <c:catAx>
        <c:axId val="17454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l"/>
        <c:numFmt formatCode="_(&quot;$&quot;* #,##0_);_(&quot;$&quot;* \(#,##0\);_(&quot;$&quot;* &quot;-&quot;??_);_(@_)" sourceLinked="1"/>
        <c:majorTickMark val="out"/>
        <c:minorTickMark val="none"/>
        <c:tickLblPos val="nextTo"/>
        <c:crossAx val="1745428992"/>
        <c:crosses val="autoZero"/>
        <c:crossBetween val="between"/>
      </c:valAx>
      <c:spPr>
        <a:noFill/>
        <a:ln>
          <a:noFill/>
        </a:ln>
      </c:spPr>
    </c:plotArea>
    <c:legend>
      <c:legendPos val="r"/>
      <c:layout>
        <c:manualLayout>
          <c:xMode val="edge"/>
          <c:yMode val="edge"/>
          <c:x val="0.91344493231169832"/>
          <c:y val="0.20566031060402279"/>
          <c:w val="7.930069561110635E-2"/>
          <c:h val="0.16394025678229998"/>
        </c:manualLayout>
      </c:layout>
      <c:overlay val="0"/>
      <c:txPr>
        <a:bodyPr/>
        <a:lstStyle/>
        <a:p>
          <a:pPr>
            <a:defRPr sz="1050"/>
          </a:pPr>
          <a:endParaRPr lang="en-US"/>
        </a:p>
      </c:txPr>
    </c:legend>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[PR2.xlsx]Financial!PivotTable6</c:name>
    <c:fmtId val="7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Financial!$B$101</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Financial!$A$102:$A$112</c:f>
              <c:strCache>
                <c:ptCount val="10"/>
                <c:pt idx="0">
                  <c:v>Consultation</c:v>
                </c:pt>
                <c:pt idx="1">
                  <c:v>Follow-up</c:v>
                </c:pt>
                <c:pt idx="2">
                  <c:v>ECHO</c:v>
                </c:pt>
                <c:pt idx="3">
                  <c:v>Stress Test</c:v>
                </c:pt>
                <c:pt idx="4">
                  <c:v>Ultrasound</c:v>
                </c:pt>
                <c:pt idx="5">
                  <c:v>ECG</c:v>
                </c:pt>
                <c:pt idx="6">
                  <c:v>Laser Session</c:v>
                </c:pt>
                <c:pt idx="7">
                  <c:v>Injection</c:v>
                </c:pt>
                <c:pt idx="8">
                  <c:v>MRI Review</c:v>
                </c:pt>
                <c:pt idx="9">
                  <c:v>X-Ray Review</c:v>
                </c:pt>
              </c:strCache>
            </c:strRef>
          </c:cat>
          <c:val>
            <c:numRef>
              <c:f>Financial!$B$102:$B$112</c:f>
              <c:numCache>
                <c:formatCode>_("$"* #,##0_);_("$"* \(#,##0\);_("$"* "-"??_);_(@_)</c:formatCode>
                <c:ptCount val="10"/>
                <c:pt idx="0">
                  <c:v>867625</c:v>
                </c:pt>
                <c:pt idx="1">
                  <c:v>408788</c:v>
                </c:pt>
                <c:pt idx="2">
                  <c:v>309378</c:v>
                </c:pt>
                <c:pt idx="3">
                  <c:v>300246</c:v>
                </c:pt>
                <c:pt idx="4">
                  <c:v>244991</c:v>
                </c:pt>
                <c:pt idx="5">
                  <c:v>188657</c:v>
                </c:pt>
                <c:pt idx="6">
                  <c:v>178123</c:v>
                </c:pt>
                <c:pt idx="7">
                  <c:v>167902</c:v>
                </c:pt>
                <c:pt idx="8">
                  <c:v>167130</c:v>
                </c:pt>
                <c:pt idx="9">
                  <c:v>163877</c:v>
                </c:pt>
              </c:numCache>
            </c:numRef>
          </c:val>
          <c:extLst>
            <c:ext xmlns:c16="http://schemas.microsoft.com/office/drawing/2014/chart" uri="{C3380CC4-5D6E-409C-BE32-E72D297353CC}">
              <c16:uniqueId val="{00000000-1DCA-420C-97D1-811F80C1C2AC}"/>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_(&quot;$&quot;* #,##0_);_(&quot;$&quot;* \(#,##0\);_(&quot;$&quot;* &quot;-&quot;??_);_(@_)"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[PR2.xlsx]Financial!PivotTable2</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79000">
                <a:srgbClr val="0070C0"/>
              </a:gs>
              <a:gs pos="100000">
                <a:srgbClr val="0070C0"/>
              </a:gs>
            </a:gsLst>
            <a:lin ang="5400000" scaled="1"/>
          </a:gradFill>
          <a:ln w="85725">
            <a:solidFill>
              <a:srgbClr val="0070C0"/>
            </a:solidFill>
          </a:ln>
          <a:effectLst/>
        </c:spPr>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80A22"/>
          </a:solidFill>
          <a:ln w="85725">
            <a:solidFill>
              <a:srgbClr val="080A22"/>
            </a:solidFill>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2723445675109033E-2"/>
              <c:y val="-1.7541472806918798E-2"/>
            </c:manualLayout>
          </c:layout>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0881754822207377E-3"/>
              <c:y val="-8.770736403459399E-3"/>
            </c:manualLayout>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7579219046493E-2"/>
          <c:y val="6.9029466787057826E-3"/>
          <c:w val="0.96839369686299526"/>
          <c:h val="0.90869510994090363"/>
        </c:manualLayout>
      </c:layout>
      <c:barChart>
        <c:barDir val="col"/>
        <c:grouping val="clustered"/>
        <c:varyColors val="0"/>
        <c:ser>
          <c:idx val="0"/>
          <c:order val="0"/>
          <c:tx>
            <c:strRef>
              <c:f>Financial!$B$1:$B$2</c:f>
              <c:strCache>
                <c:ptCount val="1"/>
                <c:pt idx="0">
                  <c:v>2024</c:v>
                </c:pt>
              </c:strCache>
            </c:strRef>
          </c:tx>
          <c:spPr>
            <a:gradFill>
              <a:gsLst>
                <a:gs pos="79000">
                  <a:srgbClr val="0070C0"/>
                </a:gs>
                <a:gs pos="100000">
                  <a:srgbClr val="0070C0"/>
                </a:gs>
              </a:gsLst>
              <a:lin ang="5400000" scaled="1"/>
            </a:gradFill>
            <a:ln w="85725">
              <a:solidFill>
                <a:srgbClr val="0070C0"/>
              </a:solidFill>
            </a:ln>
            <a:effectLst/>
          </c:spPr>
          <c:invertIfNegative val="0"/>
          <c:dLbls>
            <c:dLbl>
              <c:idx val="3"/>
              <c:layout>
                <c:manualLayout>
                  <c:x val="-1.2723445675109033E-2"/>
                  <c:y val="-1.7541472806918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A7-47C6-B8AD-2D67A72B436F}"/>
                </c:ext>
              </c:extLst>
            </c:dLbl>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Financial!$A$3:$A$8</c:f>
              <c:strCache>
                <c:ptCount val="5"/>
                <c:pt idx="0">
                  <c:v>Cardiology</c:v>
                </c:pt>
                <c:pt idx="1">
                  <c:v>Orthopedics</c:v>
                </c:pt>
                <c:pt idx="2">
                  <c:v>Dermatology</c:v>
                </c:pt>
                <c:pt idx="3">
                  <c:v>Neurology</c:v>
                </c:pt>
                <c:pt idx="4">
                  <c:v>Gastroenterology</c:v>
                </c:pt>
              </c:strCache>
            </c:strRef>
          </c:cat>
          <c:val>
            <c:numRef>
              <c:f>Financial!$B$3:$B$8</c:f>
              <c:numCache>
                <c:formatCode>_("$"* #,##0_);_("$"* \(#,##0\);_("$"* "-"??_);_(@_)</c:formatCode>
                <c:ptCount val="5"/>
                <c:pt idx="0">
                  <c:v>487267</c:v>
                </c:pt>
                <c:pt idx="1">
                  <c:v>287706</c:v>
                </c:pt>
                <c:pt idx="2">
                  <c:v>231942</c:v>
                </c:pt>
                <c:pt idx="3">
                  <c:v>207746</c:v>
                </c:pt>
                <c:pt idx="4">
                  <c:v>212409</c:v>
                </c:pt>
              </c:numCache>
            </c:numRef>
          </c:val>
          <c:extLst>
            <c:ext xmlns:c16="http://schemas.microsoft.com/office/drawing/2014/chart" uri="{C3380CC4-5D6E-409C-BE32-E72D297353CC}">
              <c16:uniqueId val="{00000004-C7D1-41E5-AD42-A3395A83CAB1}"/>
            </c:ext>
          </c:extLst>
        </c:ser>
        <c:ser>
          <c:idx val="1"/>
          <c:order val="1"/>
          <c:tx>
            <c:strRef>
              <c:f>Financial!$C$1:$C$2</c:f>
              <c:strCache>
                <c:ptCount val="1"/>
                <c:pt idx="0">
                  <c:v>2025</c:v>
                </c:pt>
              </c:strCache>
            </c:strRef>
          </c:tx>
          <c:spPr>
            <a:solidFill>
              <a:srgbClr val="080A22"/>
            </a:solidFill>
            <a:ln w="85725">
              <a:solidFill>
                <a:srgbClr val="080A22"/>
              </a:solidFill>
            </a:ln>
          </c:spPr>
          <c:invertIfNegative val="0"/>
          <c:dLbls>
            <c:dLbl>
              <c:idx val="4"/>
              <c:layout>
                <c:manualLayout>
                  <c:x val="9.0881754822207377E-3"/>
                  <c:y val="-8.7707364034593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A7-47C6-B8AD-2D67A72B436F}"/>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Financial!$A$3:$A$8</c:f>
              <c:strCache>
                <c:ptCount val="5"/>
                <c:pt idx="0">
                  <c:v>Cardiology</c:v>
                </c:pt>
                <c:pt idx="1">
                  <c:v>Orthopedics</c:v>
                </c:pt>
                <c:pt idx="2">
                  <c:v>Dermatology</c:v>
                </c:pt>
                <c:pt idx="3">
                  <c:v>Neurology</c:v>
                </c:pt>
                <c:pt idx="4">
                  <c:v>Gastroenterology</c:v>
                </c:pt>
              </c:strCache>
            </c:strRef>
          </c:cat>
          <c:val>
            <c:numRef>
              <c:f>Financial!$C$3:$C$8</c:f>
              <c:numCache>
                <c:formatCode>_("$"* #,##0_);_("$"* \(#,##0\);_("$"* "-"??_);_(@_)</c:formatCode>
                <c:ptCount val="5"/>
                <c:pt idx="0">
                  <c:v>468543</c:v>
                </c:pt>
                <c:pt idx="1">
                  <c:v>268609</c:v>
                </c:pt>
                <c:pt idx="2">
                  <c:v>195872</c:v>
                </c:pt>
                <c:pt idx="3">
                  <c:v>216043</c:v>
                </c:pt>
                <c:pt idx="4">
                  <c:v>193931</c:v>
                </c:pt>
              </c:numCache>
            </c:numRef>
          </c:val>
          <c:extLst>
            <c:ext xmlns:c16="http://schemas.microsoft.com/office/drawing/2014/chart" uri="{C3380CC4-5D6E-409C-BE32-E72D297353CC}">
              <c16:uniqueId val="{00000006-C7D1-41E5-AD42-A3395A83CAB1}"/>
            </c:ext>
          </c:extLst>
        </c:ser>
        <c:dLbls>
          <c:dLblPos val="outEnd"/>
          <c:showLegendKey val="0"/>
          <c:showVal val="1"/>
          <c:showCatName val="0"/>
          <c:showSerName val="0"/>
          <c:showPercent val="0"/>
          <c:showBubbleSize val="0"/>
        </c:dLbls>
        <c:gapWidth val="232"/>
        <c:overlap val="-100"/>
        <c:axId val="1745428992"/>
        <c:axId val="1745430912"/>
      </c:barChart>
      <c:catAx>
        <c:axId val="17454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l"/>
        <c:numFmt formatCode="_(&quot;$&quot;* #,##0_);_(&quot;$&quot;* \(#,##0\);_(&quot;$&quot;* &quot;-&quot;??_);_(@_)" sourceLinked="1"/>
        <c:majorTickMark val="out"/>
        <c:minorTickMark val="none"/>
        <c:tickLblPos val="nextTo"/>
        <c:crossAx val="1745428992"/>
        <c:crosses val="autoZero"/>
        <c:crossBetween val="between"/>
      </c:valAx>
      <c:spPr>
        <a:noFill/>
        <a:ln>
          <a:noFill/>
        </a:ln>
      </c:spPr>
    </c:plotArea>
    <c:legend>
      <c:legendPos val="r"/>
      <c:layout>
        <c:manualLayout>
          <c:xMode val="edge"/>
          <c:yMode val="edge"/>
          <c:x val="0.96433868117890142"/>
          <c:y val="0.20566031060402279"/>
          <c:w val="3.5661284987865499E-2"/>
          <c:h val="0.16394025678229998"/>
        </c:manualLayout>
      </c:layout>
      <c:overlay val="0"/>
      <c:txPr>
        <a:bodyPr/>
        <a:lstStyle/>
        <a:p>
          <a:pPr>
            <a:defRPr sz="1050"/>
          </a:pPr>
          <a:endParaRPr lang="en-US"/>
        </a:p>
      </c:txPr>
    </c:legend>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[PR2.xlsx]Financial!PivotTable3</c:name>
    <c:fmtId val="6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8065194532068E-2"/>
              <c:y val="-0.108612406553917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0189274447949528E-2"/>
              <c:y val="3.36097935476164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4994742376445919E-2"/>
              <c:y val="-4.83243243243243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2355829338368"/>
          <c:y val="5.8565084769809178E-2"/>
          <c:w val="0.87944426505046491"/>
          <c:h val="0.86489575349147418"/>
        </c:manualLayout>
      </c:layout>
      <c:lineChart>
        <c:grouping val="standard"/>
        <c:varyColors val="0"/>
        <c:ser>
          <c:idx val="0"/>
          <c:order val="0"/>
          <c:tx>
            <c:strRef>
              <c:f>Financial!$B$34:$B$35</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FD82-48C7-80F0-528BAC25A3E9}"/>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FD82-48C7-80F0-528BAC25A3E9}"/>
              </c:ext>
            </c:extLst>
          </c:dPt>
          <c:dLbls>
            <c:dLbl>
              <c:idx val="1"/>
              <c:layout>
                <c:manualLayout>
                  <c:x val="-5.3838065194532068E-2"/>
                  <c:y val="-0.108612406553917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82-48C7-80F0-528BAC25A3E9}"/>
                </c:ext>
              </c:extLst>
            </c:dLbl>
            <c:dLbl>
              <c:idx val="2"/>
              <c:layout>
                <c:manualLayout>
                  <c:x val="-8.1303890641430149E-2"/>
                  <c:y val="-5.91351351351351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82-48C7-80F0-528BAC25A3E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Financial!$A$36:$A$40</c:f>
              <c:strCache>
                <c:ptCount val="4"/>
                <c:pt idx="0">
                  <c:v>Qtr1</c:v>
                </c:pt>
                <c:pt idx="1">
                  <c:v>Qtr2</c:v>
                </c:pt>
                <c:pt idx="2">
                  <c:v>Qtr3</c:v>
                </c:pt>
                <c:pt idx="3">
                  <c:v>Qtr4</c:v>
                </c:pt>
              </c:strCache>
            </c:strRef>
          </c:cat>
          <c:val>
            <c:numRef>
              <c:f>Financial!$B$36:$B$40</c:f>
              <c:numCache>
                <c:formatCode>_("$"* #,##0_);_("$"* \(#,##0\);_("$"* "-"??_);_(@_)</c:formatCode>
                <c:ptCount val="4"/>
                <c:pt idx="0">
                  <c:v>559489</c:v>
                </c:pt>
                <c:pt idx="1">
                  <c:v>504538</c:v>
                </c:pt>
                <c:pt idx="2">
                  <c:v>545118</c:v>
                </c:pt>
                <c:pt idx="3">
                  <c:v>572188</c:v>
                </c:pt>
              </c:numCache>
            </c:numRef>
          </c:val>
          <c:smooth val="0"/>
          <c:extLst>
            <c:ext xmlns:c16="http://schemas.microsoft.com/office/drawing/2014/chart" uri="{C3380CC4-5D6E-409C-BE32-E72D297353CC}">
              <c16:uniqueId val="{00000009-999B-44A7-AD02-2150C6F8175A}"/>
            </c:ext>
          </c:extLst>
        </c:ser>
        <c:ser>
          <c:idx val="1"/>
          <c:order val="1"/>
          <c:tx>
            <c:strRef>
              <c:f>Financial!$C$34:$C$35</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FD82-48C7-80F0-528BAC25A3E9}"/>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FD82-48C7-80F0-528BAC25A3E9}"/>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FD82-48C7-80F0-528BAC25A3E9}"/>
              </c:ext>
            </c:extLst>
          </c:dPt>
          <c:dLbls>
            <c:dLbl>
              <c:idx val="1"/>
              <c:layout>
                <c:manualLayout>
                  <c:x val="-6.2376445846477391E-2"/>
                  <c:y val="-8.075675675675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82-48C7-80F0-528BAC25A3E9}"/>
                </c:ext>
              </c:extLst>
            </c:dLbl>
            <c:dLbl>
              <c:idx val="2"/>
              <c:layout>
                <c:manualLayout>
                  <c:x val="-7.4994742376445919E-2"/>
                  <c:y val="-4.83243243243243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82-48C7-80F0-528BAC25A3E9}"/>
                </c:ext>
              </c:extLst>
            </c:dLbl>
            <c:dLbl>
              <c:idx val="3"/>
              <c:layout>
                <c:manualLayout>
                  <c:x val="-2.0189274447949528E-2"/>
                  <c:y val="3.3609793547616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82-48C7-80F0-528BAC25A3E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Financial!$A$36:$A$40</c:f>
              <c:strCache>
                <c:ptCount val="4"/>
                <c:pt idx="0">
                  <c:v>Qtr1</c:v>
                </c:pt>
                <c:pt idx="1">
                  <c:v>Qtr2</c:v>
                </c:pt>
                <c:pt idx="2">
                  <c:v>Qtr3</c:v>
                </c:pt>
                <c:pt idx="3">
                  <c:v>Qtr4</c:v>
                </c:pt>
              </c:strCache>
            </c:strRef>
          </c:cat>
          <c:val>
            <c:numRef>
              <c:f>Financial!$C$36:$C$40</c:f>
              <c:numCache>
                <c:formatCode>_("$"* #,##0_);_("$"* \(#,##0\);_("$"* "-"??_);_(@_)</c:formatCode>
                <c:ptCount val="4"/>
                <c:pt idx="0">
                  <c:v>519109</c:v>
                </c:pt>
                <c:pt idx="1">
                  <c:v>483373</c:v>
                </c:pt>
                <c:pt idx="2">
                  <c:v>523671</c:v>
                </c:pt>
                <c:pt idx="3">
                  <c:v>564310</c:v>
                </c:pt>
              </c:numCache>
            </c:numRef>
          </c:val>
          <c:smooth val="0"/>
          <c:extLst>
            <c:ext xmlns:c16="http://schemas.microsoft.com/office/drawing/2014/chart" uri="{C3380CC4-5D6E-409C-BE32-E72D297353CC}">
              <c16:uniqueId val="{0000000B-999B-44A7-AD02-2150C6F8175A}"/>
            </c:ext>
          </c:extLst>
        </c:ser>
        <c:dLbls>
          <c:dLblPos val="t"/>
          <c:showLegendKey val="0"/>
          <c:showVal val="1"/>
          <c:showCatName val="0"/>
          <c:showSerName val="0"/>
          <c:showPercent val="0"/>
          <c:showBubbleSize val="0"/>
        </c:dLbls>
        <c:marker val="1"/>
        <c:smooth val="0"/>
        <c:axId val="137571663"/>
        <c:axId val="137562063"/>
      </c:lineChart>
      <c:catAx>
        <c:axId val="13757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7562063"/>
        <c:crosses val="autoZero"/>
        <c:auto val="1"/>
        <c:lblAlgn val="ctr"/>
        <c:lblOffset val="100"/>
        <c:noMultiLvlLbl val="0"/>
      </c:catAx>
      <c:valAx>
        <c:axId val="137562063"/>
        <c:scaling>
          <c:orientation val="minMax"/>
          <c:min val="47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757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[PR2.xlsx]Financial!PivotTable5</c:name>
    <c:fmtId val="7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ln w="34925" cap="rnd">
            <a:solidFill>
              <a:srgbClr val="15173D"/>
            </a:solidFill>
            <a:round/>
          </a:ln>
          <a:effectLst/>
        </c:spPr>
        <c:marker>
          <c:spPr>
            <a:solidFill>
              <a:srgbClr val="15173D"/>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ln w="28575" cap="rnd">
            <a:solidFill>
              <a:srgbClr val="0070C0"/>
            </a:solidFill>
            <a:round/>
          </a:ln>
          <a:effectLst/>
        </c:spPr>
        <c:marker>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ln w="34925" cap="rnd">
            <a:solidFill>
              <a:srgbClr val="0070C0"/>
            </a:solidFill>
            <a:round/>
          </a:ln>
          <a:effectLst/>
        </c:spPr>
        <c:marker>
          <c:symbol val="circle"/>
          <c:size val="7"/>
          <c:spPr>
            <a:solidFill>
              <a:srgbClr val="0070C0"/>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5.3838028034948991E-2"/>
              <c:y val="-7.04676188570057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8.1303890641430149E-2"/>
              <c:y val="-5.91351351351351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15173D"/>
            </a:solidFill>
            <a:round/>
          </a:ln>
          <a:effectLst/>
        </c:spPr>
        <c:marker>
          <c:symbol val="circle"/>
          <c:size val="7"/>
          <c:spPr>
            <a:solidFill>
              <a:srgbClr val="15173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6.2376445846477391E-2"/>
              <c:y val="-8.07567567567567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8.3729308043221332E-2"/>
              <c:y val="-5.22931596925891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8.6659503962778384E-2"/>
              <c:y val="-5.824245166303831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2355829338368"/>
          <c:y val="2.3650916917173418E-2"/>
          <c:w val="0.87944426505046491"/>
          <c:h val="0.88865704848573068"/>
        </c:manualLayout>
      </c:layout>
      <c:lineChart>
        <c:grouping val="standard"/>
        <c:varyColors val="0"/>
        <c:ser>
          <c:idx val="0"/>
          <c:order val="0"/>
          <c:tx>
            <c:strRef>
              <c:f>Financial!$B$42:$B$43</c:f>
              <c:strCache>
                <c:ptCount val="1"/>
                <c:pt idx="0">
                  <c:v>2024</c:v>
                </c:pt>
              </c:strCache>
            </c:strRef>
          </c:tx>
          <c:spPr>
            <a:ln w="34925" cap="rnd">
              <a:solidFill>
                <a:srgbClr val="0070C0"/>
              </a:solidFill>
              <a:round/>
            </a:ln>
            <a:effectLst/>
          </c:spPr>
          <c:marker>
            <c:symbol val="circle"/>
            <c:size val="7"/>
            <c:spPr>
              <a:solidFill>
                <a:srgbClr val="0070C0"/>
              </a:solidFill>
              <a:ln w="15875">
                <a:noFill/>
              </a:ln>
              <a:effectLst/>
            </c:spPr>
          </c:marker>
          <c:dLbls>
            <c:dLbl>
              <c:idx val="1"/>
              <c:layout>
                <c:manualLayout>
                  <c:x val="-5.3838028034948991E-2"/>
                  <c:y val="-7.04676188570057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2B-42CC-9A52-28678DF48258}"/>
                </c:ext>
              </c:extLst>
            </c:dLbl>
            <c:dLbl>
              <c:idx val="2"/>
              <c:layout>
                <c:manualLayout>
                  <c:x val="-8.1303890641430149E-2"/>
                  <c:y val="-5.91351351351351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2B-42CC-9A52-28678DF4825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Financial!$A$44:$A$48</c:f>
              <c:strCache>
                <c:ptCount val="4"/>
                <c:pt idx="0">
                  <c:v>Qtr1</c:v>
                </c:pt>
                <c:pt idx="1">
                  <c:v>Qtr2</c:v>
                </c:pt>
                <c:pt idx="2">
                  <c:v>Qtr3</c:v>
                </c:pt>
                <c:pt idx="3">
                  <c:v>Qtr4</c:v>
                </c:pt>
              </c:strCache>
            </c:strRef>
          </c:cat>
          <c:val>
            <c:numRef>
              <c:f>Financial!$B$44:$B$48</c:f>
              <c:numCache>
                <c:formatCode>_("$"* #,##0_);_("$"* \(#,##0\);_("$"* "-"??_);_(@_)</c:formatCode>
                <c:ptCount val="4"/>
                <c:pt idx="0">
                  <c:v>402607</c:v>
                </c:pt>
                <c:pt idx="1">
                  <c:v>411314</c:v>
                </c:pt>
                <c:pt idx="2">
                  <c:v>401398</c:v>
                </c:pt>
                <c:pt idx="3">
                  <c:v>395434</c:v>
                </c:pt>
              </c:numCache>
            </c:numRef>
          </c:val>
          <c:smooth val="0"/>
          <c:extLst>
            <c:ext xmlns:c16="http://schemas.microsoft.com/office/drawing/2014/chart" uri="{C3380CC4-5D6E-409C-BE32-E72D297353CC}">
              <c16:uniqueId val="{00000004-6313-4D21-B19A-025AFA04A273}"/>
            </c:ext>
          </c:extLst>
        </c:ser>
        <c:ser>
          <c:idx val="1"/>
          <c:order val="1"/>
          <c:tx>
            <c:strRef>
              <c:f>Financial!$C$42:$C$43</c:f>
              <c:strCache>
                <c:ptCount val="1"/>
                <c:pt idx="0">
                  <c:v>2025</c:v>
                </c:pt>
              </c:strCache>
            </c:strRef>
          </c:tx>
          <c:spPr>
            <a:ln w="28575" cap="rnd">
              <a:solidFill>
                <a:srgbClr val="15173D"/>
              </a:solidFill>
              <a:round/>
            </a:ln>
            <a:effectLst/>
          </c:spPr>
          <c:marker>
            <c:symbol val="circle"/>
            <c:size val="7"/>
            <c:spPr>
              <a:solidFill>
                <a:srgbClr val="15173D"/>
              </a:solidFill>
              <a:ln w="9525">
                <a:noFill/>
              </a:ln>
              <a:effectLst/>
            </c:spPr>
          </c:marker>
          <c:dLbls>
            <c:dLbl>
              <c:idx val="1"/>
              <c:layout>
                <c:manualLayout>
                  <c:x val="-6.2376445846477391E-2"/>
                  <c:y val="-8.075675675675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2B-42CC-9A52-28678DF48258}"/>
                </c:ext>
              </c:extLst>
            </c:dLbl>
            <c:dLbl>
              <c:idx val="2"/>
              <c:layout>
                <c:manualLayout>
                  <c:x val="-8.3729308043221332E-2"/>
                  <c:y val="-5.22931596925891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2B-42CC-9A52-28678DF48258}"/>
                </c:ext>
              </c:extLst>
            </c:dLbl>
            <c:dLbl>
              <c:idx val="3"/>
              <c:layout>
                <c:manualLayout>
                  <c:x val="-8.6659503962778384E-2"/>
                  <c:y val="-5.82424516630383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2B-42CC-9A52-28678DF4825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Financial!$A$44:$A$48</c:f>
              <c:strCache>
                <c:ptCount val="4"/>
                <c:pt idx="0">
                  <c:v>Qtr1</c:v>
                </c:pt>
                <c:pt idx="1">
                  <c:v>Qtr2</c:v>
                </c:pt>
                <c:pt idx="2">
                  <c:v>Qtr3</c:v>
                </c:pt>
                <c:pt idx="3">
                  <c:v>Qtr4</c:v>
                </c:pt>
              </c:strCache>
            </c:strRef>
          </c:cat>
          <c:val>
            <c:numRef>
              <c:f>Financial!$C$44:$C$48</c:f>
              <c:numCache>
                <c:formatCode>_("$"* #,##0_);_("$"* \(#,##0\);_("$"* "-"??_);_(@_)</c:formatCode>
                <c:ptCount val="4"/>
                <c:pt idx="0">
                  <c:v>391695</c:v>
                </c:pt>
                <c:pt idx="1">
                  <c:v>390636</c:v>
                </c:pt>
                <c:pt idx="2">
                  <c:v>388179</c:v>
                </c:pt>
                <c:pt idx="3">
                  <c:v>384612</c:v>
                </c:pt>
              </c:numCache>
            </c:numRef>
          </c:val>
          <c:smooth val="0"/>
          <c:extLst>
            <c:ext xmlns:c16="http://schemas.microsoft.com/office/drawing/2014/chart" uri="{C3380CC4-5D6E-409C-BE32-E72D297353CC}">
              <c16:uniqueId val="{00000006-6313-4D21-B19A-025AFA04A273}"/>
            </c:ext>
          </c:extLst>
        </c:ser>
        <c:dLbls>
          <c:dLblPos val="t"/>
          <c:showLegendKey val="0"/>
          <c:showVal val="1"/>
          <c:showCatName val="0"/>
          <c:showSerName val="0"/>
          <c:showPercent val="0"/>
          <c:showBubbleSize val="0"/>
        </c:dLbls>
        <c:marker val="1"/>
        <c:smooth val="0"/>
        <c:axId val="137571663"/>
        <c:axId val="137562063"/>
      </c:lineChart>
      <c:catAx>
        <c:axId val="13757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7562063"/>
        <c:crosses val="autoZero"/>
        <c:auto val="1"/>
        <c:lblAlgn val="ctr"/>
        <c:lblOffset val="100"/>
        <c:noMultiLvlLbl val="0"/>
      </c:catAx>
      <c:valAx>
        <c:axId val="137562063"/>
        <c:scaling>
          <c:orientation val="minMax"/>
          <c:max val="415000"/>
          <c:min val="380000"/>
        </c:scaling>
        <c:delete val="0"/>
        <c:axPos val="l"/>
        <c:majorGridlines>
          <c:spPr>
            <a:ln w="3175" cap="flat" cmpd="sng" algn="ctr">
              <a:solidFill>
                <a:schemeClr val="bg2">
                  <a:lumMod val="50000"/>
                  <a:alpha val="97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7571663"/>
        <c:crosses val="autoZero"/>
        <c:crossBetween val="between"/>
      </c:valAx>
    </c:plotArea>
    <c:legend>
      <c:legendPos val="r"/>
      <c:layout>
        <c:manualLayout>
          <c:xMode val="edge"/>
          <c:yMode val="edge"/>
          <c:x val="0.88172450052576234"/>
          <c:y val="0.39234191671986945"/>
          <c:w val="8.3645660180289655E-2"/>
          <c:h val="0.15802787022504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[PR2.xlsx]Financial!PivotTable7</c:name>
    <c:fmtId val="9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w="69850">
            <a:solidFill>
              <a:srgbClr val="0070C0"/>
            </a:solidFill>
          </a:ln>
        </c:spPr>
        <c:marker>
          <c:symbol val="none"/>
        </c:marker>
        <c:dLbl>
          <c:idx val="0"/>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7.1641955853000164E-2"/>
              <c:y val="6.6247188080722462E-3"/>
            </c:manualLayout>
          </c:layout>
          <c:spPr>
            <a:noFill/>
            <a:ln>
              <a:noFill/>
            </a:ln>
            <a:effectLst/>
          </c:spPr>
          <c:txPr>
            <a:bodyPr rot="0" spcFirstLastPara="1" vertOverflow="ellipsis" vert="horz" wrap="square" anchor="ctr" anchorCtr="1"/>
            <a:lstStyle/>
            <a:p>
              <a:pPr>
                <a:defRPr sz="11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5058829459978805E-2"/>
              <c:y val="-1.6561797020180614E-2"/>
            </c:manualLayout>
          </c:layout>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829156319651068E-2"/>
              <c:y val="-1.3249437616144492E-2"/>
            </c:manualLayout>
          </c:layout>
          <c:spPr>
            <a:noFill/>
            <a:ln>
              <a:noFill/>
            </a:ln>
            <a:effectLst/>
          </c:spPr>
          <c:txPr>
            <a:bodyPr rot="0" spcFirstLastPara="1" vertOverflow="ellipsis" vert="horz" wrap="square" anchor="ctr" anchorCtr="1"/>
            <a:lstStyle/>
            <a:p>
              <a:pPr>
                <a:defRPr sz="11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371867239738301E-2"/>
              <c:y val="-1.3249437616144614E-2"/>
            </c:manualLayout>
          </c:layout>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7.1641955853000108E-2"/>
              <c:y val="-3.6435953444397234E-2"/>
            </c:manualLayout>
          </c:layout>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4.2680314125191562E-2"/>
              <c:y val="-2.9811234636325228E-2"/>
            </c:manualLayout>
          </c:layout>
          <c:spPr>
            <a:noFill/>
            <a:ln>
              <a:noFill/>
            </a:ln>
            <a:effectLst/>
          </c:spPr>
          <c:txPr>
            <a:bodyPr rot="0" spcFirstLastPara="1" vertOverflow="ellipsis" vert="horz" wrap="square" anchor="ctr" anchorCtr="1"/>
            <a:lstStyle/>
            <a:p>
              <a:pPr>
                <a:defRPr sz="11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4656132534072E-2"/>
          <c:y val="5.4683686911450674E-2"/>
          <c:w val="0.97635343867465929"/>
          <c:h val="0.9030807001031621"/>
        </c:manualLayout>
      </c:layout>
      <c:barChart>
        <c:barDir val="col"/>
        <c:grouping val="clustered"/>
        <c:varyColors val="0"/>
        <c:ser>
          <c:idx val="0"/>
          <c:order val="0"/>
          <c:tx>
            <c:strRef>
              <c:f>Financial!$B$15:$B$16</c:f>
              <c:strCache>
                <c:ptCount val="1"/>
                <c:pt idx="0">
                  <c:v>2024</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dLbl>
              <c:idx val="1"/>
              <c:layout>
                <c:manualLayout>
                  <c:x val="-4.2680314125191562E-2"/>
                  <c:y val="-2.98112346363252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AE-4123-AC3D-85F409044121}"/>
                </c:ext>
              </c:extLst>
            </c:dLbl>
            <c:dLbl>
              <c:idx val="2"/>
              <c:layout>
                <c:manualLayout>
                  <c:x val="-7.1641955853000164E-2"/>
                  <c:y val="6.62471880807224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AE-4123-AC3D-85F409044121}"/>
                </c:ext>
              </c:extLst>
            </c:dLbl>
            <c:dLbl>
              <c:idx val="3"/>
              <c:layout>
                <c:manualLayout>
                  <c:x val="-1.829156319651068E-2"/>
                  <c:y val="-1.32494376161444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AE-4123-AC3D-85F409044121}"/>
                </c:ext>
              </c:extLst>
            </c:dLbl>
            <c:spPr>
              <a:noFill/>
              <a:ln>
                <a:noFill/>
              </a:ln>
              <a:effectLst/>
            </c:spPr>
            <c:txPr>
              <a:bodyPr rot="0" spcFirstLastPara="1" vertOverflow="ellipsis" vert="horz" wrap="square" anchor="ctr" anchorCtr="1"/>
              <a:lstStyle/>
              <a:p>
                <a:pPr>
                  <a:defRPr sz="11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Financial!$A$17:$A$21</c:f>
              <c:strCache>
                <c:ptCount val="4"/>
                <c:pt idx="0">
                  <c:v>Corporate</c:v>
                </c:pt>
                <c:pt idx="1">
                  <c:v>Government</c:v>
                </c:pt>
                <c:pt idx="2">
                  <c:v>None</c:v>
                </c:pt>
                <c:pt idx="3">
                  <c:v>Private</c:v>
                </c:pt>
              </c:strCache>
            </c:strRef>
          </c:cat>
          <c:val>
            <c:numRef>
              <c:f>Financial!$B$17:$B$21</c:f>
              <c:numCache>
                <c:formatCode>_("$"* #,##0_);_("$"* \(#,##0\);_("$"* "-"??_);_(@_)</c:formatCode>
                <c:ptCount val="4"/>
                <c:pt idx="0">
                  <c:v>71684</c:v>
                </c:pt>
                <c:pt idx="1">
                  <c:v>-135705</c:v>
                </c:pt>
                <c:pt idx="2">
                  <c:v>1839447</c:v>
                </c:pt>
                <c:pt idx="3">
                  <c:v>405907</c:v>
                </c:pt>
              </c:numCache>
            </c:numRef>
          </c:val>
          <c:extLst>
            <c:ext xmlns:c16="http://schemas.microsoft.com/office/drawing/2014/chart" uri="{C3380CC4-5D6E-409C-BE32-E72D297353CC}">
              <c16:uniqueId val="{00000004-849B-4D35-B6D8-0C5C97CE8075}"/>
            </c:ext>
          </c:extLst>
        </c:ser>
        <c:ser>
          <c:idx val="1"/>
          <c:order val="1"/>
          <c:tx>
            <c:strRef>
              <c:f>Financial!$C$15:$C$16</c:f>
              <c:strCache>
                <c:ptCount val="1"/>
                <c:pt idx="0">
                  <c:v>2025</c:v>
                </c:pt>
              </c:strCache>
            </c:strRef>
          </c:tx>
          <c:spPr>
            <a:solidFill>
              <a:srgbClr val="0070C0"/>
            </a:solidFill>
            <a:ln w="69850">
              <a:solidFill>
                <a:srgbClr val="0070C0"/>
              </a:solidFill>
            </a:ln>
          </c:spPr>
          <c:invertIfNegative val="0"/>
          <c:dLbls>
            <c:dLbl>
              <c:idx val="1"/>
              <c:layout>
                <c:manualLayout>
                  <c:x val="7.1641955853000108E-2"/>
                  <c:y val="-3.64359534443972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AE-4123-AC3D-85F409044121}"/>
                </c:ext>
              </c:extLst>
            </c:dLbl>
            <c:dLbl>
              <c:idx val="2"/>
              <c:layout>
                <c:manualLayout>
                  <c:x val="3.5058829459978805E-2"/>
                  <c:y val="-1.65617970201806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AE-4123-AC3D-85F409044121}"/>
                </c:ext>
              </c:extLst>
            </c:dLbl>
            <c:dLbl>
              <c:idx val="3"/>
              <c:layout>
                <c:manualLayout>
                  <c:x val="1.371867239738301E-2"/>
                  <c:y val="-1.32494376161446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AE-4123-AC3D-85F409044121}"/>
                </c:ext>
              </c:extLst>
            </c:dLbl>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Financial!$A$17:$A$21</c:f>
              <c:strCache>
                <c:ptCount val="4"/>
                <c:pt idx="0">
                  <c:v>Corporate</c:v>
                </c:pt>
                <c:pt idx="1">
                  <c:v>Government</c:v>
                </c:pt>
                <c:pt idx="2">
                  <c:v>None</c:v>
                </c:pt>
                <c:pt idx="3">
                  <c:v>Private</c:v>
                </c:pt>
              </c:strCache>
            </c:strRef>
          </c:cat>
          <c:val>
            <c:numRef>
              <c:f>Financial!$C$17:$C$21</c:f>
              <c:numCache>
                <c:formatCode>_("$"* #,##0_);_("$"* \(#,##0\);_("$"* "-"??_);_(@_)</c:formatCode>
                <c:ptCount val="4"/>
                <c:pt idx="0">
                  <c:v>71070</c:v>
                </c:pt>
                <c:pt idx="1">
                  <c:v>-133799</c:v>
                </c:pt>
                <c:pt idx="2">
                  <c:v>1753158</c:v>
                </c:pt>
                <c:pt idx="3">
                  <c:v>400034</c:v>
                </c:pt>
              </c:numCache>
            </c:numRef>
          </c:val>
          <c:extLst>
            <c:ext xmlns:c16="http://schemas.microsoft.com/office/drawing/2014/chart" uri="{C3380CC4-5D6E-409C-BE32-E72D297353CC}">
              <c16:uniqueId val="{00000006-849B-4D35-B6D8-0C5C97CE8075}"/>
            </c:ext>
          </c:extLst>
        </c:ser>
        <c:dLbls>
          <c:dLblPos val="outEnd"/>
          <c:showLegendKey val="0"/>
          <c:showVal val="1"/>
          <c:showCatName val="0"/>
          <c:showSerName val="0"/>
          <c:showPercent val="0"/>
          <c:showBubbleSize val="0"/>
        </c:dLbls>
        <c:gapWidth val="232"/>
        <c:overlap val="-16"/>
        <c:axId val="1745428992"/>
        <c:axId val="1745430912"/>
      </c:barChart>
      <c:catAx>
        <c:axId val="1745428992"/>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1400" b="1" i="0" u="none" strike="noStrike" kern="1200" baseline="0">
                <a:solidFill>
                  <a:schemeClr val="bg1">
                    <a:lumMod val="95000"/>
                  </a:schemeClr>
                </a:solidFill>
                <a:latin typeface="+mn-lt"/>
                <a:ea typeface="+mn-ea"/>
                <a:cs typeface="+mn-cs"/>
              </a:defRPr>
            </a:pPr>
            <a:endParaRPr lang="en-US"/>
          </a:p>
        </c:txPr>
        <c:crossAx val="1745430912"/>
        <c:crosses val="autoZero"/>
        <c:auto val="0"/>
        <c:lblAlgn val="ctr"/>
        <c:lblOffset val="100"/>
        <c:noMultiLvlLbl val="0"/>
      </c:catAx>
      <c:valAx>
        <c:axId val="1745430912"/>
        <c:scaling>
          <c:orientation val="minMax"/>
        </c:scaling>
        <c:delete val="1"/>
        <c:axPos val="l"/>
        <c:numFmt formatCode="_(&quot;$&quot;* #,##0_);_(&quot;$&quot;* \(#,##0\);_(&quot;$&quot;* &quot;-&quot;??_);_(@_)" sourceLinked="1"/>
        <c:majorTickMark val="out"/>
        <c:minorTickMark val="none"/>
        <c:tickLblPos val="nextTo"/>
        <c:crossAx val="1745428992"/>
        <c:crosses val="autoZero"/>
        <c:crossBetween val="between"/>
      </c:valAx>
      <c:spPr>
        <a:noFill/>
        <a:ln>
          <a:noFill/>
        </a:ln>
      </c:spPr>
    </c:plotArea>
    <c:legend>
      <c:legendPos val="r"/>
      <c:layout>
        <c:manualLayout>
          <c:xMode val="edge"/>
          <c:yMode val="edge"/>
          <c:x val="0.91168470713677707"/>
          <c:y val="0.23078972716664795"/>
          <c:w val="7.3938957630296218E-2"/>
          <c:h val="0.1427866386809627"/>
        </c:manualLayout>
      </c:layout>
      <c:overlay val="0"/>
      <c:txPr>
        <a:bodyPr/>
        <a:lstStyle/>
        <a:p>
          <a:pPr>
            <a:defRPr sz="1050"/>
          </a:pPr>
          <a:endParaRPr lang="en-US"/>
        </a:p>
      </c:txPr>
    </c:legend>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[PR2.xlsx]Financial!PivotTable1</c:name>
    <c:fmtId val="9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80A22"/>
            </a:solidFill>
            <a:round/>
          </a:ln>
          <a:effectLst/>
        </c:spPr>
        <c:marker>
          <c:symbol val="circle"/>
          <c:size val="5"/>
          <c:spPr>
            <a:solidFill>
              <a:srgbClr val="080A2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rgbClr val="0070C0"/>
            </a:solidFill>
            <a:ln w="9525">
              <a:solidFill>
                <a:schemeClr val="accent1"/>
              </a:solidFill>
            </a:ln>
            <a:effectLst/>
          </c:spPr>
        </c:marker>
      </c:pivotFmt>
      <c:pivotFmt>
        <c:idx val="3"/>
        <c:spPr>
          <a:ln w="28575" cap="rnd">
            <a:solidFill>
              <a:srgbClr val="080A22"/>
            </a:solidFill>
            <a:round/>
          </a:ln>
          <a:effectLst/>
        </c:spPr>
        <c:marker>
          <c:symbol val="circle"/>
          <c:size val="5"/>
          <c:spPr>
            <a:solidFill>
              <a:srgbClr val="080A22"/>
            </a:solidFill>
            <a:ln w="9525">
              <a:solidFill>
                <a:srgbClr val="080A22"/>
              </a:solidFill>
            </a:ln>
            <a:effectLst/>
          </c:spPr>
        </c:marker>
      </c:pivotFmt>
    </c:pivotFmts>
    <c:plotArea>
      <c:layout>
        <c:manualLayout>
          <c:layoutTarget val="inner"/>
          <c:xMode val="edge"/>
          <c:yMode val="edge"/>
          <c:x val="8.7188861322066227E-2"/>
          <c:y val="4.4114607666563041E-2"/>
          <c:w val="0.89061693540154463"/>
          <c:h val="0.86062215491174476"/>
        </c:manualLayout>
      </c:layout>
      <c:lineChart>
        <c:grouping val="standard"/>
        <c:varyColors val="0"/>
        <c:ser>
          <c:idx val="0"/>
          <c:order val="0"/>
          <c:tx>
            <c:strRef>
              <c:f>Financial!$B$53:$B$54</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rgbClr val="0070C0"/>
                </a:solidFill>
                <a:ln w="9525">
                  <a:solidFill>
                    <a:schemeClr val="accent1"/>
                  </a:solidFill>
                </a:ln>
                <a:effectLst/>
              </c:spPr>
            </c:marker>
            <c:bubble3D val="0"/>
            <c:spPr>
              <a:ln w="28575" cap="rnd">
                <a:solidFill>
                  <a:srgbClr val="0070C0"/>
                </a:solidFill>
                <a:round/>
              </a:ln>
              <a:effectLst/>
            </c:spPr>
            <c:extLst>
              <c:ext xmlns:c16="http://schemas.microsoft.com/office/drawing/2014/chart" uri="{C3380CC4-5D6E-409C-BE32-E72D297353CC}">
                <c16:uniqueId val="{00000001-2767-483E-A669-A7D0FC4CBE26}"/>
              </c:ext>
            </c:extLst>
          </c:dPt>
          <c:cat>
            <c:strRef>
              <c:f>Financial!$A$55:$A$67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Financial!$B$55:$B$67</c:f>
              <c:numCache>
                <c:formatCode>_("$"* #,##0_);_("$"* \(#,##0\);_("$"* "-"??_);_(@_)</c:formatCode>
                <c:ptCount val="12"/>
                <c:pt idx="0">
                  <c:v>200666</c:v>
                </c:pt>
                <c:pt idx="1">
                  <c:v>181653</c:v>
                </c:pt>
                <c:pt idx="2">
                  <c:v>177170</c:v>
                </c:pt>
                <c:pt idx="3">
                  <c:v>163199</c:v>
                </c:pt>
                <c:pt idx="4">
                  <c:v>172007</c:v>
                </c:pt>
                <c:pt idx="5">
                  <c:v>169332</c:v>
                </c:pt>
                <c:pt idx="6">
                  <c:v>192767</c:v>
                </c:pt>
                <c:pt idx="7">
                  <c:v>173210</c:v>
                </c:pt>
                <c:pt idx="8">
                  <c:v>179141</c:v>
                </c:pt>
                <c:pt idx="9">
                  <c:v>197816</c:v>
                </c:pt>
                <c:pt idx="10">
                  <c:v>179327</c:v>
                </c:pt>
                <c:pt idx="11">
                  <c:v>195045</c:v>
                </c:pt>
              </c:numCache>
            </c:numRef>
          </c:val>
          <c:smooth val="0"/>
          <c:extLst>
            <c:ext xmlns:c16="http://schemas.microsoft.com/office/drawing/2014/chart" uri="{C3380CC4-5D6E-409C-BE32-E72D297353CC}">
              <c16:uniqueId val="{00000007-3AFA-4949-B458-88F1A44B32BF}"/>
            </c:ext>
          </c:extLst>
        </c:ser>
        <c:ser>
          <c:idx val="1"/>
          <c:order val="1"/>
          <c:tx>
            <c:strRef>
              <c:f>Financial!$C$53:$C$54</c:f>
              <c:strCache>
                <c:ptCount val="1"/>
                <c:pt idx="0">
                  <c:v>2025</c:v>
                </c:pt>
              </c:strCache>
            </c:strRef>
          </c:tx>
          <c:spPr>
            <a:ln w="28575" cap="rnd">
              <a:solidFill>
                <a:srgbClr val="080A22"/>
              </a:solidFill>
              <a:round/>
            </a:ln>
            <a:effectLst/>
          </c:spPr>
          <c:marker>
            <c:symbol val="circle"/>
            <c:size val="5"/>
            <c:spPr>
              <a:solidFill>
                <a:srgbClr val="080A22"/>
              </a:solidFill>
              <a:ln w="9525">
                <a:solidFill>
                  <a:schemeClr val="accent2"/>
                </a:solidFill>
              </a:ln>
              <a:effectLst/>
            </c:spPr>
          </c:marker>
          <c:dPt>
            <c:idx val="6"/>
            <c:marker>
              <c:symbol val="circle"/>
              <c:size val="5"/>
              <c:spPr>
                <a:solidFill>
                  <a:srgbClr val="080A22"/>
                </a:solidFill>
                <a:ln w="9525">
                  <a:solidFill>
                    <a:srgbClr val="080A22"/>
                  </a:solidFill>
                </a:ln>
                <a:effectLst/>
              </c:spPr>
            </c:marker>
            <c:bubble3D val="0"/>
            <c:extLst>
              <c:ext xmlns:c16="http://schemas.microsoft.com/office/drawing/2014/chart" uri="{C3380CC4-5D6E-409C-BE32-E72D297353CC}">
                <c16:uniqueId val="{00000002-2767-483E-A669-A7D0FC4CBE26}"/>
              </c:ext>
            </c:extLst>
          </c:dPt>
          <c:cat>
            <c:strRef>
              <c:f>Financial!$A$55:$A$67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Financial!$C$55:$C$67</c:f>
              <c:numCache>
                <c:formatCode>_("$"* #,##0_);_("$"* \(#,##0\);_("$"* "-"??_);_(@_)</c:formatCode>
                <c:ptCount val="12"/>
                <c:pt idx="0">
                  <c:v>170153</c:v>
                </c:pt>
                <c:pt idx="1">
                  <c:v>158388</c:v>
                </c:pt>
                <c:pt idx="2">
                  <c:v>190568</c:v>
                </c:pt>
                <c:pt idx="3">
                  <c:v>155553</c:v>
                </c:pt>
                <c:pt idx="4">
                  <c:v>161886</c:v>
                </c:pt>
                <c:pt idx="5">
                  <c:v>165934</c:v>
                </c:pt>
                <c:pt idx="6">
                  <c:v>161236</c:v>
                </c:pt>
                <c:pt idx="7">
                  <c:v>180448</c:v>
                </c:pt>
                <c:pt idx="8">
                  <c:v>181987</c:v>
                </c:pt>
                <c:pt idx="9">
                  <c:v>188779</c:v>
                </c:pt>
                <c:pt idx="10">
                  <c:v>180629</c:v>
                </c:pt>
                <c:pt idx="11">
                  <c:v>194902</c:v>
                </c:pt>
              </c:numCache>
            </c:numRef>
          </c:val>
          <c:smooth val="0"/>
          <c:extLst>
            <c:ext xmlns:c16="http://schemas.microsoft.com/office/drawing/2014/chart" uri="{C3380CC4-5D6E-409C-BE32-E72D297353CC}">
              <c16:uniqueId val="{00000009-3AFA-4949-B458-88F1A44B32BF}"/>
            </c:ext>
          </c:extLst>
        </c:ser>
        <c:dLbls>
          <c:showLegendKey val="0"/>
          <c:showVal val="0"/>
          <c:showCatName val="0"/>
          <c:showSerName val="0"/>
          <c:showPercent val="0"/>
          <c:showBubbleSize val="0"/>
        </c:dLbls>
        <c:marker val="1"/>
        <c:smooth val="0"/>
        <c:axId val="2049063855"/>
        <c:axId val="2049061455"/>
      </c:lineChart>
      <c:catAx>
        <c:axId val="20490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49061455"/>
        <c:crosses val="autoZero"/>
        <c:auto val="1"/>
        <c:lblAlgn val="ctr"/>
        <c:lblOffset val="100"/>
        <c:noMultiLvlLbl val="0"/>
      </c:catAx>
      <c:valAx>
        <c:axId val="2049061455"/>
        <c:scaling>
          <c:orientation val="minMax"/>
          <c:min val="15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[PR2.xlsx]Financial!PivotTable4</c:name>
    <c:fmtId val="1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c:spPr>
      </c:pivotFmt>
      <c:pivotFmt>
        <c:idx val="11"/>
        <c:spPr>
          <a:solidFill>
            <a:schemeClr val="accent1"/>
          </a:solidFill>
          <a:ln>
            <a:noFill/>
          </a:ln>
          <a:effectLst/>
        </c:spPr>
      </c:pivotFmt>
      <c:pivotFmt>
        <c:idx val="12"/>
        <c:spPr>
          <a:solidFill>
            <a:srgbClr val="080A22"/>
          </a:solidFill>
          <a:ln w="47625">
            <a:solidFill>
              <a:srgbClr val="080A2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815470896011"/>
          <c:y val="6.5910995766768066E-2"/>
          <c:w val="0.865082885567517"/>
          <c:h val="0.82474611244655283"/>
        </c:manualLayout>
      </c:layout>
      <c:barChart>
        <c:barDir val="col"/>
        <c:grouping val="clustered"/>
        <c:varyColors val="0"/>
        <c:ser>
          <c:idx val="0"/>
          <c:order val="0"/>
          <c:tx>
            <c:strRef>
              <c:f>Financial!$B$74</c:f>
              <c:strCache>
                <c:ptCount val="1"/>
                <c:pt idx="0">
                  <c:v>Discount </c:v>
                </c:pt>
              </c:strCache>
            </c:strRef>
          </c:tx>
          <c:spPr>
            <a:solidFill>
              <a:schemeClr val="accent1"/>
            </a:solidFill>
            <a:ln>
              <a:noFill/>
            </a:ln>
            <a:effectLst/>
          </c:spPr>
          <c:invertIfNegative val="0"/>
          <c:cat>
            <c:multiLvlStrRef>
              <c:f>Financial!$A$75:$A$87</c:f>
              <c:multiLvlStrCache>
                <c:ptCount val="8"/>
                <c:lvl>
                  <c:pt idx="0">
                    <c:v>2024</c:v>
                  </c:pt>
                  <c:pt idx="1">
                    <c:v>2025</c:v>
                  </c:pt>
                  <c:pt idx="2">
                    <c:v>2024</c:v>
                  </c:pt>
                  <c:pt idx="3">
                    <c:v>2025</c:v>
                  </c:pt>
                  <c:pt idx="4">
                    <c:v>2024</c:v>
                  </c:pt>
                  <c:pt idx="5">
                    <c:v>2025</c:v>
                  </c:pt>
                  <c:pt idx="6">
                    <c:v>2024</c:v>
                  </c:pt>
                  <c:pt idx="7">
                    <c:v>2025</c:v>
                  </c:pt>
                </c:lvl>
                <c:lvl>
                  <c:pt idx="0">
                    <c:v>Corporate</c:v>
                  </c:pt>
                  <c:pt idx="2">
                    <c:v>Government</c:v>
                  </c:pt>
                  <c:pt idx="4">
                    <c:v>None</c:v>
                  </c:pt>
                  <c:pt idx="6">
                    <c:v>Private</c:v>
                  </c:pt>
                </c:lvl>
              </c:multiLvlStrCache>
            </c:multiLvlStrRef>
          </c:cat>
          <c:val>
            <c:numRef>
              <c:f>Financial!$B$75:$B$87</c:f>
              <c:numCache>
                <c:formatCode>_("$"* #,##0_);_("$"* \(#,##0\);_("$"* "-"??_);_(@_)</c:formatCode>
                <c:ptCount val="8"/>
                <c:pt idx="0">
                  <c:v>728335</c:v>
                </c:pt>
                <c:pt idx="1">
                  <c:v>696375</c:v>
                </c:pt>
                <c:pt idx="2">
                  <c:v>510481</c:v>
                </c:pt>
                <c:pt idx="3">
                  <c:v>492611</c:v>
                </c:pt>
                <c:pt idx="4">
                  <c:v>0</c:v>
                </c:pt>
                <c:pt idx="5">
                  <c:v>0</c:v>
                </c:pt>
                <c:pt idx="6">
                  <c:v>371937</c:v>
                </c:pt>
                <c:pt idx="7">
                  <c:v>366136</c:v>
                </c:pt>
              </c:numCache>
            </c:numRef>
          </c:val>
          <c:extLst>
            <c:ext xmlns:c16="http://schemas.microsoft.com/office/drawing/2014/chart" uri="{C3380CC4-5D6E-409C-BE32-E72D297353CC}">
              <c16:uniqueId val="{00000000-045D-4930-83DA-A4B94CD8F46D}"/>
            </c:ext>
          </c:extLst>
        </c:ser>
        <c:ser>
          <c:idx val="1"/>
          <c:order val="1"/>
          <c:tx>
            <c:strRef>
              <c:f>Financial!$C$74</c:f>
              <c:strCache>
                <c:ptCount val="1"/>
                <c:pt idx="0">
                  <c:v>Revenue</c:v>
                </c:pt>
              </c:strCache>
            </c:strRef>
          </c:tx>
          <c:spPr>
            <a:solidFill>
              <a:srgbClr val="080A22"/>
            </a:solidFill>
            <a:ln w="47625">
              <a:solidFill>
                <a:srgbClr val="080A22"/>
              </a:solidFill>
            </a:ln>
            <a:effectLst/>
          </c:spPr>
          <c:invertIfNegative val="0"/>
          <c:cat>
            <c:multiLvlStrRef>
              <c:f>Financial!$A$75:$A$87</c:f>
              <c:multiLvlStrCache>
                <c:ptCount val="8"/>
                <c:lvl>
                  <c:pt idx="0">
                    <c:v>2024</c:v>
                  </c:pt>
                  <c:pt idx="1">
                    <c:v>2025</c:v>
                  </c:pt>
                  <c:pt idx="2">
                    <c:v>2024</c:v>
                  </c:pt>
                  <c:pt idx="3">
                    <c:v>2025</c:v>
                  </c:pt>
                  <c:pt idx="4">
                    <c:v>2024</c:v>
                  </c:pt>
                  <c:pt idx="5">
                    <c:v>2025</c:v>
                  </c:pt>
                  <c:pt idx="6">
                    <c:v>2024</c:v>
                  </c:pt>
                  <c:pt idx="7">
                    <c:v>2025</c:v>
                  </c:pt>
                </c:lvl>
                <c:lvl>
                  <c:pt idx="0">
                    <c:v>Corporate</c:v>
                  </c:pt>
                  <c:pt idx="2">
                    <c:v>Government</c:v>
                  </c:pt>
                  <c:pt idx="4">
                    <c:v>None</c:v>
                  </c:pt>
                  <c:pt idx="6">
                    <c:v>Private</c:v>
                  </c:pt>
                </c:lvl>
              </c:multiLvlStrCache>
            </c:multiLvlStrRef>
          </c:cat>
          <c:val>
            <c:numRef>
              <c:f>Financial!$C$75:$C$87</c:f>
              <c:numCache>
                <c:formatCode>_("$"* #,##0_);_("$"* \(#,##0\);_("$"* "-"??_);_(@_)</c:formatCode>
                <c:ptCount val="8"/>
                <c:pt idx="0">
                  <c:v>800019</c:v>
                </c:pt>
                <c:pt idx="1">
                  <c:v>767445</c:v>
                </c:pt>
                <c:pt idx="2">
                  <c:v>374776</c:v>
                </c:pt>
                <c:pt idx="3">
                  <c:v>358812</c:v>
                </c:pt>
                <c:pt idx="4">
                  <c:v>1839447</c:v>
                </c:pt>
                <c:pt idx="5">
                  <c:v>1753158</c:v>
                </c:pt>
                <c:pt idx="6">
                  <c:v>777844</c:v>
                </c:pt>
                <c:pt idx="7">
                  <c:v>766170</c:v>
                </c:pt>
              </c:numCache>
            </c:numRef>
          </c:val>
          <c:extLst>
            <c:ext xmlns:c16="http://schemas.microsoft.com/office/drawing/2014/chart" uri="{C3380CC4-5D6E-409C-BE32-E72D297353CC}">
              <c16:uniqueId val="{00000001-045D-4930-83DA-A4B94CD8F46D}"/>
            </c:ext>
          </c:extLst>
        </c:ser>
        <c:dLbls>
          <c:showLegendKey val="0"/>
          <c:showVal val="0"/>
          <c:showCatName val="0"/>
          <c:showSerName val="0"/>
          <c:showPercent val="0"/>
          <c:showBubbleSize val="0"/>
        </c:dLbls>
        <c:gapWidth val="219"/>
        <c:axId val="2046831711"/>
        <c:axId val="2046836031"/>
      </c:barChart>
      <c:catAx>
        <c:axId val="204683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46836031"/>
        <c:crosses val="autoZero"/>
        <c:auto val="1"/>
        <c:lblAlgn val="ctr"/>
        <c:lblOffset val="100"/>
        <c:noMultiLvlLbl val="0"/>
      </c:catAx>
      <c:valAx>
        <c:axId val="204683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468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[PR2.xlsx]Financial!PivotTable6</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Financial!$B$101</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Financial!$A$102:$A$112</c:f>
              <c:strCache>
                <c:ptCount val="10"/>
                <c:pt idx="0">
                  <c:v>Consultation</c:v>
                </c:pt>
                <c:pt idx="1">
                  <c:v>Follow-up</c:v>
                </c:pt>
                <c:pt idx="2">
                  <c:v>ECHO</c:v>
                </c:pt>
                <c:pt idx="3">
                  <c:v>Stress Test</c:v>
                </c:pt>
                <c:pt idx="4">
                  <c:v>Ultrasound</c:v>
                </c:pt>
                <c:pt idx="5">
                  <c:v>ECG</c:v>
                </c:pt>
                <c:pt idx="6">
                  <c:v>Laser Session</c:v>
                </c:pt>
                <c:pt idx="7">
                  <c:v>Injection</c:v>
                </c:pt>
                <c:pt idx="8">
                  <c:v>MRI Review</c:v>
                </c:pt>
                <c:pt idx="9">
                  <c:v>X-Ray Review</c:v>
                </c:pt>
              </c:strCache>
            </c:strRef>
          </c:cat>
          <c:val>
            <c:numRef>
              <c:f>Financial!$B$102:$B$112</c:f>
              <c:numCache>
                <c:formatCode>_("$"* #,##0_);_("$"* \(#,##0\);_("$"* "-"??_);_(@_)</c:formatCode>
                <c:ptCount val="10"/>
                <c:pt idx="0">
                  <c:v>867625</c:v>
                </c:pt>
                <c:pt idx="1">
                  <c:v>408788</c:v>
                </c:pt>
                <c:pt idx="2">
                  <c:v>309378</c:v>
                </c:pt>
                <c:pt idx="3">
                  <c:v>300246</c:v>
                </c:pt>
                <c:pt idx="4">
                  <c:v>244991</c:v>
                </c:pt>
                <c:pt idx="5">
                  <c:v>188657</c:v>
                </c:pt>
                <c:pt idx="6">
                  <c:v>178123</c:v>
                </c:pt>
                <c:pt idx="7">
                  <c:v>167902</c:v>
                </c:pt>
                <c:pt idx="8">
                  <c:v>167130</c:v>
                </c:pt>
                <c:pt idx="9">
                  <c:v>163877</c:v>
                </c:pt>
              </c:numCache>
            </c:numRef>
          </c:val>
          <c:extLst>
            <c:ext xmlns:c16="http://schemas.microsoft.com/office/drawing/2014/chart" uri="{C3380CC4-5D6E-409C-BE32-E72D297353CC}">
              <c16:uniqueId val="{00000000-2D97-4325-8809-A36C09D092D2}"/>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_(&quot;$&quot;* #,##0_);_(&quot;$&quot;* \(#,##0\);_(&quot;$&quot;* &quot;-&quot;??_);_(@_)"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[PR2.xlsx]Doc Perf!PivotTable1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 Perf'!$B$1</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 Perf'!$A$2:$A$10</c:f>
              <c:strCache>
                <c:ptCount val="8"/>
                <c:pt idx="0">
                  <c:v>Dr. Megahed Ahmed</c:v>
                </c:pt>
                <c:pt idx="1">
                  <c:v>Dr. Rawan Hamdy</c:v>
                </c:pt>
                <c:pt idx="2">
                  <c:v>Dr. Samer Karim</c:v>
                </c:pt>
                <c:pt idx="3">
                  <c:v>Dr. Yasmin Saeed</c:v>
                </c:pt>
                <c:pt idx="4">
                  <c:v>Dr. Omar Shaker</c:v>
                </c:pt>
                <c:pt idx="5">
                  <c:v>Dr. Tarek Ali</c:v>
                </c:pt>
                <c:pt idx="6">
                  <c:v>Dr. Nada Nasr</c:v>
                </c:pt>
                <c:pt idx="7">
                  <c:v>Dr. Laila Mostafa</c:v>
                </c:pt>
              </c:strCache>
            </c:strRef>
          </c:cat>
          <c:val>
            <c:numRef>
              <c:f>'Doc Perf'!$B$2:$B$10</c:f>
              <c:numCache>
                <c:formatCode>General</c:formatCode>
                <c:ptCount val="8"/>
                <c:pt idx="0">
                  <c:v>970</c:v>
                </c:pt>
                <c:pt idx="1">
                  <c:v>770</c:v>
                </c:pt>
                <c:pt idx="2">
                  <c:v>723</c:v>
                </c:pt>
                <c:pt idx="3">
                  <c:v>698</c:v>
                </c:pt>
                <c:pt idx="4">
                  <c:v>554</c:v>
                </c:pt>
                <c:pt idx="5">
                  <c:v>529</c:v>
                </c:pt>
                <c:pt idx="6">
                  <c:v>445</c:v>
                </c:pt>
                <c:pt idx="7">
                  <c:v>301</c:v>
                </c:pt>
              </c:numCache>
            </c:numRef>
          </c:val>
          <c:extLst>
            <c:ext xmlns:c16="http://schemas.microsoft.com/office/drawing/2014/chart" uri="{C3380CC4-5D6E-409C-BE32-E72D297353CC}">
              <c16:uniqueId val="{00000000-2D1E-4FCA-BD2C-15FCCB4C73BF}"/>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General"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[PR2.xlsx]Doc Perf!PivotTable21</c:name>
    <c:fmtId val="10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 Perf'!$G$19</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'Doc Perf'!$F$20:$F$30</c:f>
              <c:strCache>
                <c:ptCount val="10"/>
                <c:pt idx="0">
                  <c:v>Dermatology</c:v>
                </c:pt>
                <c:pt idx="1">
                  <c:v>ENT</c:v>
                </c:pt>
                <c:pt idx="2">
                  <c:v>Pediatrics</c:v>
                </c:pt>
                <c:pt idx="3">
                  <c:v>Orthopedics</c:v>
                </c:pt>
                <c:pt idx="4">
                  <c:v>Dentistry</c:v>
                </c:pt>
                <c:pt idx="5">
                  <c:v>Neurology</c:v>
                </c:pt>
                <c:pt idx="6">
                  <c:v>Internal Medicine</c:v>
                </c:pt>
                <c:pt idx="7">
                  <c:v>Gynecology</c:v>
                </c:pt>
                <c:pt idx="8">
                  <c:v>Gastroenterology</c:v>
                </c:pt>
                <c:pt idx="9">
                  <c:v>Cardiology</c:v>
                </c:pt>
              </c:strCache>
            </c:strRef>
          </c:cat>
          <c:val>
            <c:numRef>
              <c:f>'Doc Perf'!$G$20:$G$30</c:f>
              <c:numCache>
                <c:formatCode>0.00%;\-0.00%;0.00%</c:formatCode>
                <c:ptCount val="10"/>
                <c:pt idx="0">
                  <c:v>0.18926553672316385</c:v>
                </c:pt>
                <c:pt idx="1">
                  <c:v>0.18755186721991701</c:v>
                </c:pt>
                <c:pt idx="2">
                  <c:v>0.17870439314966494</c:v>
                </c:pt>
                <c:pt idx="3">
                  <c:v>0.17855617257582229</c:v>
                </c:pt>
                <c:pt idx="4">
                  <c:v>0.17013232514177692</c:v>
                </c:pt>
                <c:pt idx="5">
                  <c:v>0.16930775646371976</c:v>
                </c:pt>
                <c:pt idx="6">
                  <c:v>0.16762122947689959</c:v>
                </c:pt>
                <c:pt idx="7">
                  <c:v>0.16697135892748324</c:v>
                </c:pt>
                <c:pt idx="8">
                  <c:v>0.16597510373443983</c:v>
                </c:pt>
                <c:pt idx="9">
                  <c:v>0.15821312238250348</c:v>
                </c:pt>
              </c:numCache>
            </c:numRef>
          </c:val>
          <c:extLst>
            <c:ext xmlns:c16="http://schemas.microsoft.com/office/drawing/2014/chart" uri="{C3380CC4-5D6E-409C-BE32-E72D297353CC}">
              <c16:uniqueId val="{00000000-3E22-4F59-84F9-A71A710512C5}"/>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0.00%;\-0.00%;0.00%"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[PR2.xlsx]Sheet1!PivotTable4</c:name>
    <c:fmtId val="3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5173D"/>
          </a:solidFill>
          <a:ln>
            <a:noFill/>
          </a:ln>
          <a:effectLst>
            <a:outerShdw blurRad="254000" sx="102000" sy="102000" algn="ctr" rotWithShape="0">
              <a:prstClr val="black">
                <a:alpha val="20000"/>
              </a:prstClr>
            </a:outerShdw>
          </a:effectLst>
        </c:spPr>
      </c:pivotFmt>
      <c:pivotFmt>
        <c:idx val="6"/>
        <c:spPr>
          <a:solidFill>
            <a:srgbClr val="DAE0E6"/>
          </a:solidFill>
          <a:ln>
            <a:noFill/>
          </a:ln>
          <a:effectLst>
            <a:outerShdw blurRad="254000" sx="102000" sy="102000" algn="ctr" rotWithShape="0">
              <a:prstClr val="black">
                <a:alpha val="20000"/>
              </a:prstClr>
            </a:outerShdw>
          </a:effectLst>
        </c:spPr>
      </c:pivotFmt>
      <c:pivotFmt>
        <c:idx val="7"/>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5173D"/>
          </a:solidFill>
          <a:ln>
            <a:noFill/>
          </a:ln>
          <a:effectLst>
            <a:outerShdw blurRad="254000" sx="102000" sy="102000" algn="ctr" rotWithShape="0">
              <a:prstClr val="black">
                <a:alpha val="20000"/>
              </a:prstClr>
            </a:outerShdw>
          </a:effectLst>
        </c:spPr>
      </c:pivotFmt>
      <c:pivotFmt>
        <c:idx val="9"/>
        <c:spPr>
          <a:solidFill>
            <a:srgbClr val="DAE0E6"/>
          </a:solidFill>
          <a:ln>
            <a:noFill/>
          </a:ln>
          <a:effectLst>
            <a:outerShdw blurRad="254000" sx="102000" sy="102000" algn="ctr" rotWithShape="0">
              <a:prstClr val="black">
                <a:alpha val="20000"/>
              </a:prstClr>
            </a:outerShdw>
          </a:effectLst>
        </c:spPr>
      </c:pivotFmt>
      <c:pivotFmt>
        <c:idx val="10"/>
        <c:spPr>
          <a:solidFill>
            <a:srgbClr val="4B569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5173D"/>
          </a:solidFill>
          <a:ln>
            <a:noFill/>
          </a:ln>
          <a:effectLst>
            <a:outerShdw blurRad="254000" sx="102000" sy="102000" algn="ctr" rotWithShape="0">
              <a:prstClr val="black">
                <a:alpha val="20000"/>
              </a:prstClr>
            </a:outerShdw>
          </a:effectLst>
        </c:spPr>
      </c:pivotFmt>
      <c:pivotFmt>
        <c:idx val="12"/>
        <c:spPr>
          <a:solidFill>
            <a:srgbClr val="DAE0E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1782284620167905E-2"/>
          <c:y val="0.12834208223972005"/>
          <c:w val="0.76078431372549016"/>
          <c:h val="0.89814814814814814"/>
        </c:manualLayout>
      </c:layout>
      <c:doughnutChart>
        <c:varyColors val="1"/>
        <c:ser>
          <c:idx val="0"/>
          <c:order val="0"/>
          <c:tx>
            <c:strRef>
              <c:f>Sheet1!$H$5</c:f>
              <c:strCache>
                <c:ptCount val="1"/>
                <c:pt idx="0">
                  <c:v>Total</c:v>
                </c:pt>
              </c:strCache>
            </c:strRef>
          </c:tx>
          <c:spPr>
            <a:solidFill>
              <a:srgbClr val="4B5694"/>
            </a:solidFill>
          </c:spPr>
          <c:dPt>
            <c:idx val="0"/>
            <c:bubble3D val="0"/>
            <c:spPr>
              <a:solidFill>
                <a:srgbClr val="15173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63-4AEB-A885-AEC948786FFB}"/>
              </c:ext>
            </c:extLst>
          </c:dPt>
          <c:dPt>
            <c:idx val="1"/>
            <c:bubble3D val="0"/>
            <c:spPr>
              <a:solidFill>
                <a:srgbClr val="DAE0E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63-4AEB-A885-AEC948786FF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Sheet1!$G$6:$G$8</c:f>
              <c:strCache>
                <c:ptCount val="2"/>
                <c:pt idx="0">
                  <c:v>No</c:v>
                </c:pt>
                <c:pt idx="1">
                  <c:v>Yes</c:v>
                </c:pt>
              </c:strCache>
            </c:strRef>
          </c:cat>
          <c:val>
            <c:numRef>
              <c:f>Sheet1!$H$6:$H$8</c:f>
              <c:numCache>
                <c:formatCode>General</c:formatCode>
                <c:ptCount val="2"/>
                <c:pt idx="0">
                  <c:v>14221</c:v>
                </c:pt>
                <c:pt idx="1">
                  <c:v>3652</c:v>
                </c:pt>
              </c:numCache>
            </c:numRef>
          </c:val>
          <c:extLst>
            <c:ext xmlns:c16="http://schemas.microsoft.com/office/drawing/2014/chart" uri="{C3380CC4-5D6E-409C-BE32-E72D297353CC}">
              <c16:uniqueId val="{00000004-7663-4AEB-A885-AEC948786F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2016056816427363"/>
          <c:y val="0.77598315835520559"/>
          <c:w val="0.11781890850264072"/>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[PR2.xlsx]Sheet1!PivotTable13</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Sheet1!$F$10</c:f>
              <c:strCache>
                <c:ptCount val="1"/>
                <c:pt idx="0">
                  <c:v>Total</c:v>
                </c:pt>
              </c:strCache>
            </c:strRef>
          </c:tx>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Sheet1!$E$11:$E$21</c:f>
              <c:strCache>
                <c:ptCount val="10"/>
                <c:pt idx="0">
                  <c:v>Pediatrics</c:v>
                </c:pt>
                <c:pt idx="1">
                  <c:v>Internal Medicine</c:v>
                </c:pt>
                <c:pt idx="2">
                  <c:v>Orthopedics</c:v>
                </c:pt>
                <c:pt idx="3">
                  <c:v>Cardiology</c:v>
                </c:pt>
                <c:pt idx="4">
                  <c:v>Dermatology</c:v>
                </c:pt>
                <c:pt idx="5">
                  <c:v>Gynecology</c:v>
                </c:pt>
                <c:pt idx="6">
                  <c:v>ENT</c:v>
                </c:pt>
                <c:pt idx="7">
                  <c:v>Gastroenterology</c:v>
                </c:pt>
                <c:pt idx="8">
                  <c:v>Neurology</c:v>
                </c:pt>
                <c:pt idx="9">
                  <c:v>Dentistry</c:v>
                </c:pt>
              </c:strCache>
            </c:strRef>
          </c:cat>
          <c:val>
            <c:numRef>
              <c:f>Sheet1!$F$11:$F$21</c:f>
              <c:numCache>
                <c:formatCode>General</c:formatCode>
                <c:ptCount val="10"/>
                <c:pt idx="0">
                  <c:v>2686</c:v>
                </c:pt>
                <c:pt idx="1">
                  <c:v>2619</c:v>
                </c:pt>
                <c:pt idx="2">
                  <c:v>2341</c:v>
                </c:pt>
                <c:pt idx="3">
                  <c:v>2149</c:v>
                </c:pt>
                <c:pt idx="4">
                  <c:v>1770</c:v>
                </c:pt>
                <c:pt idx="5">
                  <c:v>1641</c:v>
                </c:pt>
                <c:pt idx="6">
                  <c:v>1205</c:v>
                </c:pt>
                <c:pt idx="7">
                  <c:v>1205</c:v>
                </c:pt>
                <c:pt idx="8">
                  <c:v>1199</c:v>
                </c:pt>
                <c:pt idx="9">
                  <c:v>1058</c:v>
                </c:pt>
              </c:numCache>
            </c:numRef>
          </c:val>
          <c:extLst>
            <c:ext xmlns:c16="http://schemas.microsoft.com/office/drawing/2014/chart" uri="{C3380CC4-5D6E-409C-BE32-E72D297353CC}">
              <c16:uniqueId val="{00000000-33E7-4890-A092-60E89F9D08CD}"/>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General"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[PR2.xlsx]performance per branch!PivotTable2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79000">
                <a:srgbClr val="15173D"/>
              </a:gs>
              <a:gs pos="100000">
                <a:srgbClr val="15173D"/>
              </a:gs>
            </a:gsLst>
            <a:lin ang="5400000" scaled="1"/>
          </a:gradFill>
          <a:ln w="85725">
            <a:solidFill>
              <a:srgbClr val="15173D"/>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14934941618794E-2"/>
          <c:y val="5.1052981446608338E-2"/>
          <c:w val="0.96839369686299526"/>
          <c:h val="0.81337573187966894"/>
        </c:manualLayout>
      </c:layout>
      <c:barChart>
        <c:barDir val="col"/>
        <c:grouping val="clustered"/>
        <c:varyColors val="0"/>
        <c:ser>
          <c:idx val="0"/>
          <c:order val="0"/>
          <c:tx>
            <c:strRef>
              <c:f>'performance per branch'!$B$1</c:f>
              <c:strCache>
                <c:ptCount val="1"/>
                <c:pt idx="0">
                  <c:v>Total</c:v>
                </c:pt>
              </c:strCache>
            </c:strRef>
          </c:tx>
          <c:spPr>
            <a:gradFill>
              <a:gsLst>
                <a:gs pos="79000">
                  <a:srgbClr val="15173D"/>
                </a:gs>
                <a:gs pos="100000">
                  <a:srgbClr val="15173D"/>
                </a:gs>
              </a:gsLst>
              <a:lin ang="5400000" scaled="1"/>
            </a:gradFill>
            <a:ln w="85725">
              <a:solidFill>
                <a:srgbClr val="15173D"/>
              </a:solid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'performance per branch'!$A$2:$A$10</c:f>
              <c:strCache>
                <c:ptCount val="8"/>
                <c:pt idx="0">
                  <c:v>Nile Care Nasr City</c:v>
                </c:pt>
                <c:pt idx="1">
                  <c:v>Nile Care Heliopolis</c:v>
                </c:pt>
                <c:pt idx="2">
                  <c:v>Nile Care 6th of October</c:v>
                </c:pt>
                <c:pt idx="3">
                  <c:v>Nile Care Dokki</c:v>
                </c:pt>
                <c:pt idx="4">
                  <c:v>Nile Care Alexandria</c:v>
                </c:pt>
                <c:pt idx="5">
                  <c:v>Nile Care Mansoura</c:v>
                </c:pt>
                <c:pt idx="6">
                  <c:v>Nile Care Maadi</c:v>
                </c:pt>
                <c:pt idx="7">
                  <c:v>Nile Care Tanta</c:v>
                </c:pt>
              </c:strCache>
            </c:strRef>
          </c:cat>
          <c:val>
            <c:numRef>
              <c:f>'performance per branch'!$B$2:$B$10</c:f>
              <c:numCache>
                <c:formatCode>#,##0</c:formatCode>
                <c:ptCount val="8"/>
                <c:pt idx="0">
                  <c:v>3041</c:v>
                </c:pt>
                <c:pt idx="1">
                  <c:v>2835</c:v>
                </c:pt>
                <c:pt idx="2">
                  <c:v>2767</c:v>
                </c:pt>
                <c:pt idx="3">
                  <c:v>2489</c:v>
                </c:pt>
                <c:pt idx="4">
                  <c:v>2370</c:v>
                </c:pt>
                <c:pt idx="5">
                  <c:v>1724</c:v>
                </c:pt>
                <c:pt idx="6">
                  <c:v>1439</c:v>
                </c:pt>
                <c:pt idx="7">
                  <c:v>1208</c:v>
                </c:pt>
              </c:numCache>
            </c:numRef>
          </c:val>
          <c:extLst>
            <c:ext xmlns:c16="http://schemas.microsoft.com/office/drawing/2014/chart" uri="{C3380CC4-5D6E-409C-BE32-E72D297353CC}">
              <c16:uniqueId val="{00000001-B7CA-413E-894F-DEAADF686CE6}"/>
            </c:ext>
          </c:extLst>
        </c:ser>
        <c:dLbls>
          <c:dLblPos val="outEnd"/>
          <c:showLegendKey val="0"/>
          <c:showVal val="1"/>
          <c:showCatName val="0"/>
          <c:showSerName val="0"/>
          <c:showPercent val="0"/>
          <c:showBubbleSize val="0"/>
        </c:dLbls>
        <c:gapWidth val="232"/>
        <c:overlap val="-100"/>
        <c:axId val="1745428992"/>
        <c:axId val="1745430912"/>
      </c:barChart>
      <c:catAx>
        <c:axId val="17454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l"/>
        <c:numFmt formatCode="#,##0"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[PR2.xlsx]performance per branch!PivotTable1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02692461455564"/>
          <c:y val="5.0925925925925923E-2"/>
          <c:w val="0.58719971261870407"/>
          <c:h val="0.89814814814814814"/>
        </c:manualLayout>
      </c:layout>
      <c:barChart>
        <c:barDir val="bar"/>
        <c:grouping val="clustered"/>
        <c:varyColors val="0"/>
        <c:ser>
          <c:idx val="0"/>
          <c:order val="0"/>
          <c:tx>
            <c:strRef>
              <c:f>'performance per branch'!$E$1</c:f>
              <c:strCache>
                <c:ptCount val="1"/>
                <c:pt idx="0">
                  <c:v>Total</c:v>
                </c:pt>
              </c:strCache>
            </c:strRef>
          </c:tx>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per branch'!$D$2:$D$10</c:f>
              <c:strCache>
                <c:ptCount val="8"/>
                <c:pt idx="0">
                  <c:v>Nile Care Alexandria</c:v>
                </c:pt>
                <c:pt idx="1">
                  <c:v>Nile Care 6th of October</c:v>
                </c:pt>
                <c:pt idx="2">
                  <c:v>Nile Care Mansoura</c:v>
                </c:pt>
                <c:pt idx="3">
                  <c:v>Nile Care Dokki</c:v>
                </c:pt>
                <c:pt idx="4">
                  <c:v>Nile Care Nasr City</c:v>
                </c:pt>
                <c:pt idx="5">
                  <c:v>Nile Care Maadi</c:v>
                </c:pt>
                <c:pt idx="6">
                  <c:v>Nile Care Heliopolis</c:v>
                </c:pt>
                <c:pt idx="7">
                  <c:v>Nile Care Tanta</c:v>
                </c:pt>
              </c:strCache>
            </c:strRef>
          </c:cat>
          <c:val>
            <c:numRef>
              <c:f>'performance per branch'!$E$2:$E$10</c:f>
              <c:numCache>
                <c:formatCode>General</c:formatCode>
                <c:ptCount val="8"/>
                <c:pt idx="0">
                  <c:v>33</c:v>
                </c:pt>
                <c:pt idx="1">
                  <c:v>29</c:v>
                </c:pt>
                <c:pt idx="2">
                  <c:v>28.9</c:v>
                </c:pt>
                <c:pt idx="3">
                  <c:v>26.5</c:v>
                </c:pt>
                <c:pt idx="4">
                  <c:v>25</c:v>
                </c:pt>
                <c:pt idx="5">
                  <c:v>23</c:v>
                </c:pt>
                <c:pt idx="6">
                  <c:v>22.4</c:v>
                </c:pt>
                <c:pt idx="7">
                  <c:v>19</c:v>
                </c:pt>
              </c:numCache>
            </c:numRef>
          </c:val>
          <c:extLst>
            <c:ext xmlns:c16="http://schemas.microsoft.com/office/drawing/2014/chart" uri="{C3380CC4-5D6E-409C-BE32-E72D297353CC}">
              <c16:uniqueId val="{00000002-BAFD-4D9B-B9AC-A7AF19BF2299}"/>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General"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[PR2.xlsx]performance per branch!PivotTable3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2000">
                <a:srgbClr val="15173D"/>
              </a:gs>
              <a:gs pos="100000">
                <a:srgbClr val="E1D5D1"/>
              </a:gs>
            </a:gsLst>
            <a:path path="circle">
              <a:fillToRect t="100000" r="100000"/>
            </a:path>
            <a:tileRect l="-100000" b="-100000"/>
          </a:gradFill>
          <a:ln w="69850">
            <a:gradFill>
              <a:gsLst>
                <a:gs pos="0">
                  <a:srgbClr val="15173D"/>
                </a:gs>
                <a:gs pos="100000">
                  <a:srgbClr val="E1D5D1"/>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
                <a:srgbClr val="15173D"/>
              </a:gs>
              <a:gs pos="100000">
                <a:srgbClr val="E1D5D1"/>
              </a:gs>
            </a:gsLst>
            <a:lin ang="5400000" scaled="1"/>
          </a:gradFill>
          <a:ln w="85725">
            <a:gradFill flip="none" rotWithShape="1">
              <a:gsLst>
                <a:gs pos="10000">
                  <a:srgbClr val="15173D"/>
                </a:gs>
                <a:gs pos="100000">
                  <a:srgbClr val="E1D5D1"/>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
                <a:srgbClr val="15173D"/>
              </a:gs>
              <a:gs pos="100000">
                <a:srgbClr val="15173D"/>
              </a:gs>
            </a:gsLst>
            <a:lin ang="5400000" scaled="1"/>
          </a:gradFill>
          <a:ln w="857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02692461455564"/>
          <c:y val="5.0925925925925923E-2"/>
          <c:w val="0.58719971261870407"/>
          <c:h val="0.89814814814814814"/>
        </c:manualLayout>
      </c:layout>
      <c:barChart>
        <c:barDir val="bar"/>
        <c:grouping val="clustered"/>
        <c:varyColors val="0"/>
        <c:ser>
          <c:idx val="0"/>
          <c:order val="0"/>
          <c:tx>
            <c:strRef>
              <c:f>'performance per branch'!$B$12</c:f>
              <c:strCache>
                <c:ptCount val="1"/>
                <c:pt idx="0">
                  <c:v>Total</c:v>
                </c:pt>
              </c:strCache>
            </c:strRef>
          </c:tx>
          <c:spPr>
            <a:gradFill>
              <a:gsLst>
                <a:gs pos="10000">
                  <a:srgbClr val="15173D"/>
                </a:gs>
                <a:gs pos="100000">
                  <a:srgbClr val="15173D"/>
                </a:gs>
              </a:gsLst>
              <a:lin ang="5400000" scaled="1"/>
            </a:gradFill>
            <a:ln w="60325">
              <a:gradFill flip="none" rotWithShape="1">
                <a:gsLst>
                  <a:gs pos="10000">
                    <a:srgbClr val="15173D"/>
                  </a:gs>
                  <a:gs pos="100000">
                    <a:srgbClr val="15173D"/>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1517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per branch'!$A$13:$A$21</c:f>
              <c:strCache>
                <c:ptCount val="8"/>
                <c:pt idx="0">
                  <c:v>Nile Care Alexandria</c:v>
                </c:pt>
                <c:pt idx="1">
                  <c:v>Nile Care 6th of October</c:v>
                </c:pt>
                <c:pt idx="2">
                  <c:v>Nile Care Dokki</c:v>
                </c:pt>
                <c:pt idx="3">
                  <c:v>Nile Care Nasr City</c:v>
                </c:pt>
                <c:pt idx="4">
                  <c:v>Nile Care Mansoura</c:v>
                </c:pt>
                <c:pt idx="5">
                  <c:v>Nile Care Maadi</c:v>
                </c:pt>
                <c:pt idx="6">
                  <c:v>Nile Care Heliopolis</c:v>
                </c:pt>
                <c:pt idx="7">
                  <c:v>Nile Care Tanta</c:v>
                </c:pt>
              </c:strCache>
            </c:strRef>
          </c:cat>
          <c:val>
            <c:numRef>
              <c:f>'performance per branch'!$B$13:$B$21</c:f>
              <c:numCache>
                <c:formatCode>#,##0</c:formatCode>
                <c:ptCount val="8"/>
                <c:pt idx="0">
                  <c:v>30</c:v>
                </c:pt>
                <c:pt idx="1">
                  <c:v>26</c:v>
                </c:pt>
                <c:pt idx="2">
                  <c:v>24</c:v>
                </c:pt>
                <c:pt idx="3">
                  <c:v>22</c:v>
                </c:pt>
                <c:pt idx="4">
                  <c:v>19.619489559164734</c:v>
                </c:pt>
                <c:pt idx="5">
                  <c:v>19.569145239749801</c:v>
                </c:pt>
                <c:pt idx="6">
                  <c:v>19.401410934744298</c:v>
                </c:pt>
                <c:pt idx="7">
                  <c:v>15</c:v>
                </c:pt>
              </c:numCache>
            </c:numRef>
          </c:val>
          <c:extLst>
            <c:ext xmlns:c16="http://schemas.microsoft.com/office/drawing/2014/chart" uri="{C3380CC4-5D6E-409C-BE32-E72D297353CC}">
              <c16:uniqueId val="{00000004-AD17-4366-AABD-E46E806B8564}"/>
            </c:ext>
          </c:extLst>
        </c:ser>
        <c:dLbls>
          <c:dLblPos val="outEnd"/>
          <c:showLegendKey val="0"/>
          <c:showVal val="1"/>
          <c:showCatName val="0"/>
          <c:showSerName val="0"/>
          <c:showPercent val="0"/>
          <c:showBubbleSize val="0"/>
        </c:dLbls>
        <c:gapWidth val="232"/>
        <c:axId val="1745428992"/>
        <c:axId val="1745430912"/>
      </c:barChart>
      <c:catAx>
        <c:axId val="174542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5173D"/>
                </a:solidFill>
                <a:latin typeface="+mn-lt"/>
                <a:ea typeface="+mn-ea"/>
                <a:cs typeface="+mn-cs"/>
              </a:defRPr>
            </a:pPr>
            <a:endParaRPr lang="en-US"/>
          </a:p>
        </c:txPr>
        <c:crossAx val="1745430912"/>
        <c:crosses val="autoZero"/>
        <c:auto val="1"/>
        <c:lblAlgn val="ctr"/>
        <c:lblOffset val="100"/>
        <c:noMultiLvlLbl val="0"/>
      </c:catAx>
      <c:valAx>
        <c:axId val="1745430912"/>
        <c:scaling>
          <c:orientation val="minMax"/>
        </c:scaling>
        <c:delete val="1"/>
        <c:axPos val="b"/>
        <c:numFmt formatCode="#,##0" sourceLinked="1"/>
        <c:majorTickMark val="out"/>
        <c:minorTickMark val="none"/>
        <c:tickLblPos val="nextTo"/>
        <c:crossAx val="174542899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400" b="0">
          <a:solidFill>
            <a:srgbClr val="15173D"/>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Executive Summary '!A1"/><Relationship Id="rId18" Type="http://schemas.openxmlformats.org/officeDocument/2006/relationships/hyperlink" Target="#'Financial Page '!A1"/><Relationship Id="rId3" Type="http://schemas.openxmlformats.org/officeDocument/2006/relationships/image" Target="../media/image1.png"/><Relationship Id="rId21" Type="http://schemas.openxmlformats.org/officeDocument/2006/relationships/hyperlink" Target="#'Branch Analysis '!A1"/><Relationship Id="rId7" Type="http://schemas.openxmlformats.org/officeDocument/2006/relationships/image" Target="../media/image5.png"/><Relationship Id="rId12" Type="http://schemas.openxmlformats.org/officeDocument/2006/relationships/chart" Target="../charts/chart3.xml"/><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image" Target="../media/image10.svg"/><Relationship Id="rId23" Type="http://schemas.openxmlformats.org/officeDocument/2006/relationships/image" Target="../media/image16.svg"/><Relationship Id="rId10" Type="http://schemas.openxmlformats.org/officeDocument/2006/relationships/image" Target="../media/image7.png"/><Relationship Id="rId19" Type="http://schemas.openxmlformats.org/officeDocument/2006/relationships/image" Target="../media/image13.png"/><Relationship Id="rId4" Type="http://schemas.openxmlformats.org/officeDocument/2006/relationships/image" Target="../media/image2.svg"/><Relationship Id="rId9" Type="http://schemas.openxmlformats.org/officeDocument/2006/relationships/hyperlink" Target="#'Doctor Performance '!A1"/><Relationship Id="rId14" Type="http://schemas.openxmlformats.org/officeDocument/2006/relationships/image" Target="../media/image9.png"/><Relationship Id="rId22"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5.png"/><Relationship Id="rId18" Type="http://schemas.openxmlformats.org/officeDocument/2006/relationships/chart" Target="../charts/chart4.xml"/><Relationship Id="rId3" Type="http://schemas.openxmlformats.org/officeDocument/2006/relationships/image" Target="../media/image8.svg"/><Relationship Id="rId7" Type="http://schemas.openxmlformats.org/officeDocument/2006/relationships/hyperlink" Target="#'Main Page'!A1"/><Relationship Id="rId12" Type="http://schemas.openxmlformats.org/officeDocument/2006/relationships/hyperlink" Target="#'Branch Analysis '!A1"/><Relationship Id="rId17" Type="http://schemas.openxmlformats.org/officeDocument/2006/relationships/hyperlink" Target="#'Financial Dep Page'!A1"/><Relationship Id="rId2" Type="http://schemas.openxmlformats.org/officeDocument/2006/relationships/image" Target="../media/image7.png"/><Relationship Id="rId16" Type="http://schemas.openxmlformats.org/officeDocument/2006/relationships/hyperlink" Target="#'Financial Discount Page'!A1"/><Relationship Id="rId20" Type="http://schemas.openxmlformats.org/officeDocument/2006/relationships/chart" Target="../charts/chart6.xml"/><Relationship Id="rId1" Type="http://schemas.openxmlformats.org/officeDocument/2006/relationships/hyperlink" Target="#'Doctor Performance '!A1"/><Relationship Id="rId6" Type="http://schemas.openxmlformats.org/officeDocument/2006/relationships/image" Target="../media/image10.svg"/><Relationship Id="rId11" Type="http://schemas.openxmlformats.org/officeDocument/2006/relationships/image" Target="../media/image14.svg"/><Relationship Id="rId5" Type="http://schemas.openxmlformats.org/officeDocument/2006/relationships/image" Target="../media/image9.png"/><Relationship Id="rId15" Type="http://schemas.openxmlformats.org/officeDocument/2006/relationships/hyperlink" Target="#'Financial Profit Page'!A1"/><Relationship Id="rId10" Type="http://schemas.openxmlformats.org/officeDocument/2006/relationships/image" Target="../media/image13.png"/><Relationship Id="rId19" Type="http://schemas.openxmlformats.org/officeDocument/2006/relationships/chart" Target="../charts/chart5.xml"/><Relationship Id="rId4" Type="http://schemas.openxmlformats.org/officeDocument/2006/relationships/hyperlink" Target="#'Executive Summary '!A1"/><Relationship Id="rId9" Type="http://schemas.openxmlformats.org/officeDocument/2006/relationships/image" Target="../media/image12.svg"/><Relationship Id="rId14" Type="http://schemas.openxmlformats.org/officeDocument/2006/relationships/image" Target="../media/image16.sv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5.png"/><Relationship Id="rId18" Type="http://schemas.openxmlformats.org/officeDocument/2006/relationships/chart" Target="../charts/chart7.xml"/><Relationship Id="rId3" Type="http://schemas.openxmlformats.org/officeDocument/2006/relationships/image" Target="../media/image8.svg"/><Relationship Id="rId7" Type="http://schemas.openxmlformats.org/officeDocument/2006/relationships/hyperlink" Target="#'Main Page'!A1"/><Relationship Id="rId12" Type="http://schemas.openxmlformats.org/officeDocument/2006/relationships/hyperlink" Target="#'Branch Analysis '!A1"/><Relationship Id="rId17" Type="http://schemas.openxmlformats.org/officeDocument/2006/relationships/hyperlink" Target="#'Financial Page '!A1"/><Relationship Id="rId2" Type="http://schemas.openxmlformats.org/officeDocument/2006/relationships/image" Target="../media/image7.png"/><Relationship Id="rId16" Type="http://schemas.openxmlformats.org/officeDocument/2006/relationships/hyperlink" Target="#'Financial Dep Page'!A1"/><Relationship Id="rId1" Type="http://schemas.openxmlformats.org/officeDocument/2006/relationships/hyperlink" Target="#'Doctor Performance '!A1"/><Relationship Id="rId6" Type="http://schemas.openxmlformats.org/officeDocument/2006/relationships/image" Target="../media/image10.svg"/><Relationship Id="rId11" Type="http://schemas.openxmlformats.org/officeDocument/2006/relationships/image" Target="../media/image14.svg"/><Relationship Id="rId5" Type="http://schemas.openxmlformats.org/officeDocument/2006/relationships/image" Target="../media/image9.png"/><Relationship Id="rId15" Type="http://schemas.openxmlformats.org/officeDocument/2006/relationships/hyperlink" Target="#'Financial Discount Page'!A1"/><Relationship Id="rId10" Type="http://schemas.openxmlformats.org/officeDocument/2006/relationships/image" Target="../media/image13.png"/><Relationship Id="rId19" Type="http://schemas.openxmlformats.org/officeDocument/2006/relationships/chart" Target="../charts/chart8.xml"/><Relationship Id="rId4" Type="http://schemas.openxmlformats.org/officeDocument/2006/relationships/hyperlink" Target="#'Executive Summary '!A1"/><Relationship Id="rId9" Type="http://schemas.openxmlformats.org/officeDocument/2006/relationships/image" Target="../media/image12.svg"/><Relationship Id="rId14" Type="http://schemas.openxmlformats.org/officeDocument/2006/relationships/image" Target="../media/image16.sv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5.png"/><Relationship Id="rId18" Type="http://schemas.openxmlformats.org/officeDocument/2006/relationships/hyperlink" Target="#'Financial Page '!A1"/><Relationship Id="rId3" Type="http://schemas.openxmlformats.org/officeDocument/2006/relationships/image" Target="../media/image8.svg"/><Relationship Id="rId7" Type="http://schemas.openxmlformats.org/officeDocument/2006/relationships/hyperlink" Target="#'Main Page'!A1"/><Relationship Id="rId12" Type="http://schemas.openxmlformats.org/officeDocument/2006/relationships/hyperlink" Target="#'Branch Analysis '!A1"/><Relationship Id="rId17" Type="http://schemas.openxmlformats.org/officeDocument/2006/relationships/hyperlink" Target="#'Financial Dep Page'!A1"/><Relationship Id="rId2" Type="http://schemas.openxmlformats.org/officeDocument/2006/relationships/image" Target="../media/image7.png"/><Relationship Id="rId16" Type="http://schemas.openxmlformats.org/officeDocument/2006/relationships/hyperlink" Target="#'Financial Discount Page'!A1"/><Relationship Id="rId20" Type="http://schemas.openxmlformats.org/officeDocument/2006/relationships/chart" Target="../charts/chart10.xml"/><Relationship Id="rId1" Type="http://schemas.openxmlformats.org/officeDocument/2006/relationships/hyperlink" Target="#'Doctor Performance '!A1"/><Relationship Id="rId6" Type="http://schemas.openxmlformats.org/officeDocument/2006/relationships/image" Target="../media/image10.svg"/><Relationship Id="rId11" Type="http://schemas.openxmlformats.org/officeDocument/2006/relationships/image" Target="../media/image14.svg"/><Relationship Id="rId5" Type="http://schemas.openxmlformats.org/officeDocument/2006/relationships/image" Target="../media/image9.png"/><Relationship Id="rId15" Type="http://schemas.openxmlformats.org/officeDocument/2006/relationships/hyperlink" Target="#'Financial Profit Page'!A1"/><Relationship Id="rId10" Type="http://schemas.openxmlformats.org/officeDocument/2006/relationships/image" Target="../media/image13.png"/><Relationship Id="rId19" Type="http://schemas.openxmlformats.org/officeDocument/2006/relationships/chart" Target="../charts/chart9.xml"/><Relationship Id="rId4" Type="http://schemas.openxmlformats.org/officeDocument/2006/relationships/hyperlink" Target="#'Executive Summary '!A1"/><Relationship Id="rId9" Type="http://schemas.openxmlformats.org/officeDocument/2006/relationships/image" Target="../media/image12.svg"/><Relationship Id="rId14" Type="http://schemas.openxmlformats.org/officeDocument/2006/relationships/image" Target="../media/image16.sv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5.png"/><Relationship Id="rId18" Type="http://schemas.openxmlformats.org/officeDocument/2006/relationships/chart" Target="../charts/chart11.xml"/><Relationship Id="rId3" Type="http://schemas.openxmlformats.org/officeDocument/2006/relationships/image" Target="../media/image8.svg"/><Relationship Id="rId7" Type="http://schemas.openxmlformats.org/officeDocument/2006/relationships/hyperlink" Target="#'Main Page'!A1"/><Relationship Id="rId12" Type="http://schemas.openxmlformats.org/officeDocument/2006/relationships/hyperlink" Target="#'Branch Analysis '!A1"/><Relationship Id="rId17" Type="http://schemas.openxmlformats.org/officeDocument/2006/relationships/hyperlink" Target="#'Financial Page '!A1"/><Relationship Id="rId2" Type="http://schemas.openxmlformats.org/officeDocument/2006/relationships/image" Target="../media/image7.png"/><Relationship Id="rId16" Type="http://schemas.openxmlformats.org/officeDocument/2006/relationships/hyperlink" Target="#'Financial Discount Page'!A1"/><Relationship Id="rId1" Type="http://schemas.openxmlformats.org/officeDocument/2006/relationships/hyperlink" Target="#'Doctor Performance '!A1"/><Relationship Id="rId6" Type="http://schemas.openxmlformats.org/officeDocument/2006/relationships/image" Target="../media/image10.svg"/><Relationship Id="rId11" Type="http://schemas.openxmlformats.org/officeDocument/2006/relationships/image" Target="../media/image14.svg"/><Relationship Id="rId5" Type="http://schemas.openxmlformats.org/officeDocument/2006/relationships/image" Target="../media/image9.png"/><Relationship Id="rId15" Type="http://schemas.openxmlformats.org/officeDocument/2006/relationships/hyperlink" Target="#'Financial Profit Page'!A1"/><Relationship Id="rId10" Type="http://schemas.openxmlformats.org/officeDocument/2006/relationships/image" Target="../media/image13.png"/><Relationship Id="rId19" Type="http://schemas.openxmlformats.org/officeDocument/2006/relationships/chart" Target="../charts/chart12.xml"/><Relationship Id="rId4" Type="http://schemas.openxmlformats.org/officeDocument/2006/relationships/hyperlink" Target="#'Executive Summary '!A1"/><Relationship Id="rId9" Type="http://schemas.openxmlformats.org/officeDocument/2006/relationships/image" Target="../media/image12.svg"/><Relationship Id="rId14" Type="http://schemas.openxmlformats.org/officeDocument/2006/relationships/image" Target="../media/image16.svg"/></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hyperlink" Target="#'Branch Analysis '!A1"/><Relationship Id="rId3" Type="http://schemas.openxmlformats.org/officeDocument/2006/relationships/image" Target="../media/image3.png"/><Relationship Id="rId21" Type="http://schemas.openxmlformats.org/officeDocument/2006/relationships/chart" Target="../charts/chart20.xml"/><Relationship Id="rId7" Type="http://schemas.openxmlformats.org/officeDocument/2006/relationships/image" Target="../media/image7.png"/><Relationship Id="rId12" Type="http://schemas.openxmlformats.org/officeDocument/2006/relationships/hyperlink" Target="#'Main Page'!A1"/><Relationship Id="rId17"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svg"/><Relationship Id="rId5" Type="http://schemas.openxmlformats.org/officeDocument/2006/relationships/image" Target="../media/image5.png"/><Relationship Id="rId15" Type="http://schemas.openxmlformats.org/officeDocument/2006/relationships/hyperlink" Target="#'Financial Page '!A1"/><Relationship Id="rId23" Type="http://schemas.openxmlformats.org/officeDocument/2006/relationships/chart" Target="../charts/chart22.xml"/><Relationship Id="rId10" Type="http://schemas.openxmlformats.org/officeDocument/2006/relationships/image" Target="../media/image9.pn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hyperlink" Target="#'Executive Summary '!A1"/><Relationship Id="rId14" Type="http://schemas.openxmlformats.org/officeDocument/2006/relationships/image" Target="../media/image12.svg"/><Relationship Id="rId22"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Main Page'!A1"/><Relationship Id="rId18" Type="http://schemas.openxmlformats.org/officeDocument/2006/relationships/image" Target="../media/image14.svg"/><Relationship Id="rId3" Type="http://schemas.openxmlformats.org/officeDocument/2006/relationships/image" Target="../media/image3.png"/><Relationship Id="rId21" Type="http://schemas.openxmlformats.org/officeDocument/2006/relationships/chart" Target="../charts/chart24.xml"/><Relationship Id="rId7" Type="http://schemas.openxmlformats.org/officeDocument/2006/relationships/hyperlink" Target="#'Doctor Performance '!A1"/><Relationship Id="rId12" Type="http://schemas.openxmlformats.org/officeDocument/2006/relationships/image" Target="../media/image10.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hyperlink" Target="#'Financial Page '!A1"/><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2.svg"/><Relationship Id="rId23" Type="http://schemas.openxmlformats.org/officeDocument/2006/relationships/chart" Target="../charts/chart26.xml"/><Relationship Id="rId10" Type="http://schemas.openxmlformats.org/officeDocument/2006/relationships/hyperlink" Target="#'Executive Summary '!A1"/><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1.png"/><Relationship Id="rId22"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13" Type="http://schemas.openxmlformats.org/officeDocument/2006/relationships/hyperlink" Target="#'Main Page'!A1"/><Relationship Id="rId18" Type="http://schemas.openxmlformats.org/officeDocument/2006/relationships/image" Target="../media/image14.svg"/><Relationship Id="rId26"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16.svg"/><Relationship Id="rId34" Type="http://schemas.openxmlformats.org/officeDocument/2006/relationships/image" Target="../media/image29.png"/><Relationship Id="rId7" Type="http://schemas.openxmlformats.org/officeDocument/2006/relationships/hyperlink" Target="#'Doctor Performance '!A1"/><Relationship Id="rId12" Type="http://schemas.openxmlformats.org/officeDocument/2006/relationships/image" Target="../media/image10.svg"/><Relationship Id="rId17" Type="http://schemas.openxmlformats.org/officeDocument/2006/relationships/image" Target="../media/image13.png"/><Relationship Id="rId25" Type="http://schemas.openxmlformats.org/officeDocument/2006/relationships/image" Target="../media/image20.svg"/><Relationship Id="rId33" Type="http://schemas.openxmlformats.org/officeDocument/2006/relationships/image" Target="../media/image28.svg"/><Relationship Id="rId2" Type="http://schemas.openxmlformats.org/officeDocument/2006/relationships/image" Target="../media/image2.svg"/><Relationship Id="rId16" Type="http://schemas.openxmlformats.org/officeDocument/2006/relationships/hyperlink" Target="#'Financial Page '!A1"/><Relationship Id="rId20" Type="http://schemas.openxmlformats.org/officeDocument/2006/relationships/image" Target="../media/image15.png"/><Relationship Id="rId29" Type="http://schemas.openxmlformats.org/officeDocument/2006/relationships/image" Target="../media/image2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png"/><Relationship Id="rId24" Type="http://schemas.openxmlformats.org/officeDocument/2006/relationships/image" Target="../media/image19.png"/><Relationship Id="rId32" Type="http://schemas.openxmlformats.org/officeDocument/2006/relationships/image" Target="../media/image27.png"/><Relationship Id="rId5" Type="http://schemas.openxmlformats.org/officeDocument/2006/relationships/image" Target="../media/image5.png"/><Relationship Id="rId15" Type="http://schemas.openxmlformats.org/officeDocument/2006/relationships/image" Target="../media/image12.svg"/><Relationship Id="rId23" Type="http://schemas.openxmlformats.org/officeDocument/2006/relationships/image" Target="../media/image18.svg"/><Relationship Id="rId28" Type="http://schemas.openxmlformats.org/officeDocument/2006/relationships/image" Target="../media/image23.png"/><Relationship Id="rId10" Type="http://schemas.openxmlformats.org/officeDocument/2006/relationships/hyperlink" Target="#'Executive Summary '!A1"/><Relationship Id="rId19" Type="http://schemas.openxmlformats.org/officeDocument/2006/relationships/hyperlink" Target="#'Branch Analysis '!A1"/><Relationship Id="rId31" Type="http://schemas.openxmlformats.org/officeDocument/2006/relationships/image" Target="../media/image26.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1.png"/><Relationship Id="rId22" Type="http://schemas.openxmlformats.org/officeDocument/2006/relationships/image" Target="../media/image17.png"/><Relationship Id="rId27" Type="http://schemas.openxmlformats.org/officeDocument/2006/relationships/image" Target="../media/image22.svg"/><Relationship Id="rId30" Type="http://schemas.openxmlformats.org/officeDocument/2006/relationships/image" Target="../media/image25.png"/><Relationship Id="rId35" Type="http://schemas.openxmlformats.org/officeDocument/2006/relationships/image" Target="../media/image30.sv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2" name="Rectangle 1">
          <a:extLst>
            <a:ext uri="{FF2B5EF4-FFF2-40B4-BE49-F238E27FC236}">
              <a16:creationId xmlns:a16="http://schemas.microsoft.com/office/drawing/2014/main" id="{370E734C-4E1B-9079-FB8C-539A9E3B45B6}"/>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4" name="Rectangle: Rounded Corners 3">
          <a:extLst>
            <a:ext uri="{FF2B5EF4-FFF2-40B4-BE49-F238E27FC236}">
              <a16:creationId xmlns:a16="http://schemas.microsoft.com/office/drawing/2014/main" id="{AD6480B4-2639-A72D-F0DD-C354CAA39442}"/>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5" name="TextBox 4">
          <a:extLst>
            <a:ext uri="{FF2B5EF4-FFF2-40B4-BE49-F238E27FC236}">
              <a16:creationId xmlns:a16="http://schemas.microsoft.com/office/drawing/2014/main" id="{9A04DF33-849B-D390-1282-0F5F7B660852}"/>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6" name="TextBox 5">
          <a:extLst>
            <a:ext uri="{FF2B5EF4-FFF2-40B4-BE49-F238E27FC236}">
              <a16:creationId xmlns:a16="http://schemas.microsoft.com/office/drawing/2014/main" id="{7EEA51F6-F42E-4522-9B8E-35712D055C3F}"/>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8" name="Straight Connector 7">
          <a:extLst>
            <a:ext uri="{FF2B5EF4-FFF2-40B4-BE49-F238E27FC236}">
              <a16:creationId xmlns:a16="http://schemas.microsoft.com/office/drawing/2014/main" id="{12DE78CF-CF3D-162C-0635-27A42AE8CA78}"/>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544382</xdr:colOff>
      <xdr:row>3</xdr:row>
      <xdr:rowOff>158465</xdr:rowOff>
    </xdr:from>
    <xdr:to>
      <xdr:col>9</xdr:col>
      <xdr:colOff>505505</xdr:colOff>
      <xdr:row>10</xdr:row>
      <xdr:rowOff>65159</xdr:rowOff>
    </xdr:to>
    <xdr:grpSp>
      <xdr:nvGrpSpPr>
        <xdr:cNvPr id="19" name="Group 18">
          <a:extLst>
            <a:ext uri="{FF2B5EF4-FFF2-40B4-BE49-F238E27FC236}">
              <a16:creationId xmlns:a16="http://schemas.microsoft.com/office/drawing/2014/main" id="{7E69EFA1-FFCD-BA68-4BC5-D4E6E522A9AC}"/>
            </a:ext>
          </a:extLst>
        </xdr:cNvPr>
        <xdr:cNvGrpSpPr/>
      </xdr:nvGrpSpPr>
      <xdr:grpSpPr>
        <a:xfrm>
          <a:off x="3592382" y="729965"/>
          <a:ext cx="2399523" cy="1240194"/>
          <a:chOff x="3196541" y="1817526"/>
          <a:chExt cx="2410409" cy="1263520"/>
        </a:xfrm>
        <a:effectLst>
          <a:outerShdw blurRad="50800" dist="38100" dir="5400000" algn="t"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0E047D5E-14E5-EC73-D526-0D0B7919C87F}"/>
              </a:ext>
            </a:extLst>
          </xdr:cNvPr>
          <xdr:cNvSpPr/>
        </xdr:nvSpPr>
        <xdr:spPr>
          <a:xfrm>
            <a:off x="3196541"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4AC64AD5-B7DE-14A6-0354-919DECF393BB}"/>
              </a:ext>
            </a:extLst>
          </xdr:cNvPr>
          <xdr:cNvSpPr txBox="1"/>
        </xdr:nvSpPr>
        <xdr:spPr>
          <a:xfrm>
            <a:off x="3410551" y="1953598"/>
            <a:ext cx="1982387"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Branches</a:t>
            </a:r>
            <a:endParaRPr lang="en-US" sz="2400" b="1">
              <a:solidFill>
                <a:srgbClr val="15173D"/>
              </a:solidFill>
            </a:endParaRPr>
          </a:p>
        </xdr:txBody>
      </xdr:sp>
      <xdr:sp macro="" textlink="">
        <xdr:nvSpPr>
          <xdr:cNvPr id="13" name="TextBox 12">
            <a:extLst>
              <a:ext uri="{FF2B5EF4-FFF2-40B4-BE49-F238E27FC236}">
                <a16:creationId xmlns:a16="http://schemas.microsoft.com/office/drawing/2014/main" id="{03644C5E-C9DC-67F1-4EBE-577745CCAF69}"/>
              </a:ext>
            </a:extLst>
          </xdr:cNvPr>
          <xdr:cNvSpPr txBox="1"/>
        </xdr:nvSpPr>
        <xdr:spPr>
          <a:xfrm>
            <a:off x="3846972" y="2390970"/>
            <a:ext cx="1020536"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rgbClr val="15173D"/>
                </a:solidFill>
              </a:rPr>
              <a:t>8</a:t>
            </a:r>
          </a:p>
        </xdr:txBody>
      </xdr:sp>
    </xdr:grpSp>
    <xdr:clientData/>
  </xdr:twoCellAnchor>
  <xdr:twoCellAnchor>
    <xdr:from>
      <xdr:col>10</xdr:col>
      <xdr:colOff>234417</xdr:colOff>
      <xdr:row>3</xdr:row>
      <xdr:rowOff>158465</xdr:rowOff>
    </xdr:from>
    <xdr:to>
      <xdr:col>14</xdr:col>
      <xdr:colOff>195541</xdr:colOff>
      <xdr:row>10</xdr:row>
      <xdr:rowOff>61271</xdr:rowOff>
    </xdr:to>
    <xdr:grpSp>
      <xdr:nvGrpSpPr>
        <xdr:cNvPr id="60" name="Group 59">
          <a:extLst>
            <a:ext uri="{FF2B5EF4-FFF2-40B4-BE49-F238E27FC236}">
              <a16:creationId xmlns:a16="http://schemas.microsoft.com/office/drawing/2014/main" id="{81B444BC-8FDD-486A-AD29-AE919C0E9842}"/>
            </a:ext>
          </a:extLst>
        </xdr:cNvPr>
        <xdr:cNvGrpSpPr/>
      </xdr:nvGrpSpPr>
      <xdr:grpSpPr>
        <a:xfrm>
          <a:off x="6330417" y="729965"/>
          <a:ext cx="2399524" cy="1236306"/>
          <a:chOff x="11993918" y="4192562"/>
          <a:chExt cx="2410409" cy="1263520"/>
        </a:xfrm>
        <a:effectLst>
          <a:outerShdw blurRad="50800" dist="38100" dir="5400000" algn="t" rotWithShape="0">
            <a:prstClr val="black">
              <a:alpha val="40000"/>
            </a:prstClr>
          </a:outerShdw>
        </a:effectLst>
      </xdr:grpSpPr>
      <xdr:sp macro="" textlink="">
        <xdr:nvSpPr>
          <xdr:cNvPr id="61" name="Rectangle: Rounded Corners 60">
            <a:extLst>
              <a:ext uri="{FF2B5EF4-FFF2-40B4-BE49-F238E27FC236}">
                <a16:creationId xmlns:a16="http://schemas.microsoft.com/office/drawing/2014/main" id="{C6376BEF-355F-76EE-E75B-212974E38F59}"/>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E8633D44-27D3-CBED-DF12-094141848BD6}"/>
              </a:ext>
            </a:extLst>
          </xdr:cNvPr>
          <xdr:cNvSpPr txBox="1"/>
        </xdr:nvSpPr>
        <xdr:spPr>
          <a:xfrm>
            <a:off x="12351498" y="4299476"/>
            <a:ext cx="1695248"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Doctors</a:t>
            </a:r>
            <a:endParaRPr lang="en-US" sz="2400" b="1">
              <a:solidFill>
                <a:srgbClr val="15173D"/>
              </a:solidFill>
            </a:endParaRPr>
          </a:p>
        </xdr:txBody>
      </xdr:sp>
      <xdr:sp macro="" textlink="Sheet1!G3">
        <xdr:nvSpPr>
          <xdr:cNvPr id="63" name="TextBox 62">
            <a:extLst>
              <a:ext uri="{FF2B5EF4-FFF2-40B4-BE49-F238E27FC236}">
                <a16:creationId xmlns:a16="http://schemas.microsoft.com/office/drawing/2014/main" id="{AB557927-92EA-C82A-F1BD-369BA3D568C4}"/>
              </a:ext>
            </a:extLst>
          </xdr:cNvPr>
          <xdr:cNvSpPr txBox="1"/>
        </xdr:nvSpPr>
        <xdr:spPr>
          <a:xfrm>
            <a:off x="12686142" y="4766006"/>
            <a:ext cx="102596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4C96B-652B-4BAB-9165-477967F723B3}" type="TxLink">
              <a:rPr lang="en-US" sz="2200" b="1" i="0" u="none" strike="noStrike">
                <a:solidFill>
                  <a:srgbClr val="15173D"/>
                </a:solidFill>
                <a:latin typeface="Calibri"/>
                <a:ea typeface="Calibri"/>
                <a:cs typeface="Calibri"/>
              </a:rPr>
              <a:pPr/>
              <a:t>51 Doc</a:t>
            </a:fld>
            <a:endParaRPr lang="en-US" sz="2200" b="1">
              <a:solidFill>
                <a:srgbClr val="15173D"/>
              </a:solidFill>
            </a:endParaRPr>
          </a:p>
        </xdr:txBody>
      </xdr:sp>
    </xdr:grpSp>
    <xdr:clientData/>
  </xdr:twoCellAnchor>
  <xdr:twoCellAnchor>
    <xdr:from>
      <xdr:col>19</xdr:col>
      <xdr:colOff>320231</xdr:colOff>
      <xdr:row>3</xdr:row>
      <xdr:rowOff>158465</xdr:rowOff>
    </xdr:from>
    <xdr:to>
      <xdr:col>23</xdr:col>
      <xdr:colOff>361086</xdr:colOff>
      <xdr:row>10</xdr:row>
      <xdr:rowOff>61271</xdr:rowOff>
    </xdr:to>
    <xdr:grpSp>
      <xdr:nvGrpSpPr>
        <xdr:cNvPr id="44" name="Group 43">
          <a:extLst>
            <a:ext uri="{FF2B5EF4-FFF2-40B4-BE49-F238E27FC236}">
              <a16:creationId xmlns:a16="http://schemas.microsoft.com/office/drawing/2014/main" id="{79AED84F-3BBA-D003-2E50-55DCA8F1DC73}"/>
            </a:ext>
          </a:extLst>
        </xdr:cNvPr>
        <xdr:cNvGrpSpPr/>
      </xdr:nvGrpSpPr>
      <xdr:grpSpPr>
        <a:xfrm>
          <a:off x="11902631" y="729965"/>
          <a:ext cx="2479255" cy="1236306"/>
          <a:chOff x="13665653" y="1850188"/>
          <a:chExt cx="2489002" cy="1263520"/>
        </a:xfrm>
      </xdr:grpSpPr>
      <xdr:sp macro="" textlink="">
        <xdr:nvSpPr>
          <xdr:cNvPr id="29" name="Rectangle: Rounded Corners 28">
            <a:extLst>
              <a:ext uri="{FF2B5EF4-FFF2-40B4-BE49-F238E27FC236}">
                <a16:creationId xmlns:a16="http://schemas.microsoft.com/office/drawing/2014/main" id="{FF0FE63A-40AA-61BE-3306-D0B8193FFBE8}"/>
              </a:ext>
            </a:extLst>
          </xdr:cNvPr>
          <xdr:cNvSpPr/>
        </xdr:nvSpPr>
        <xdr:spPr>
          <a:xfrm>
            <a:off x="13665653" y="1850188"/>
            <a:ext cx="2449092"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AC652A6B-6394-85BE-D83C-CBF09869FD0C}"/>
              </a:ext>
            </a:extLst>
          </xdr:cNvPr>
          <xdr:cNvSpPr txBox="1"/>
        </xdr:nvSpPr>
        <xdr:spPr>
          <a:xfrm>
            <a:off x="13711741" y="1947383"/>
            <a:ext cx="2442914"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waiting time</a:t>
            </a:r>
          </a:p>
        </xdr:txBody>
      </xdr:sp>
      <xdr:sp macro="" textlink="Sheet1!E3">
        <xdr:nvSpPr>
          <xdr:cNvPr id="31" name="TextBox 30">
            <a:extLst>
              <a:ext uri="{FF2B5EF4-FFF2-40B4-BE49-F238E27FC236}">
                <a16:creationId xmlns:a16="http://schemas.microsoft.com/office/drawing/2014/main" id="{F4F39E25-505B-DFD9-EF0B-41D4A30F4849}"/>
              </a:ext>
            </a:extLst>
          </xdr:cNvPr>
          <xdr:cNvSpPr txBox="1"/>
        </xdr:nvSpPr>
        <xdr:spPr>
          <a:xfrm>
            <a:off x="14392098" y="2365315"/>
            <a:ext cx="1120044"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1ED2A8-A568-448A-8A55-B7E66406BC32}" type="TxLink">
              <a:rPr lang="en-US" sz="2200" b="1" i="0" u="none" strike="noStrike">
                <a:solidFill>
                  <a:srgbClr val="15173D"/>
                </a:solidFill>
                <a:latin typeface="Calibri"/>
                <a:ea typeface="Calibri"/>
                <a:cs typeface="Calibri"/>
              </a:rPr>
              <a:pPr/>
              <a:t>24 Min</a:t>
            </a:fld>
            <a:endParaRPr lang="en-US" sz="2200" b="1">
              <a:solidFill>
                <a:srgbClr val="15173D"/>
              </a:solidFill>
            </a:endParaRPr>
          </a:p>
        </xdr:txBody>
      </xdr:sp>
    </xdr:grpSp>
    <xdr:clientData/>
  </xdr:twoCellAnchor>
  <xdr:twoCellAnchor>
    <xdr:from>
      <xdr:col>14</xdr:col>
      <xdr:colOff>564200</xdr:colOff>
      <xdr:row>3</xdr:row>
      <xdr:rowOff>158465</xdr:rowOff>
    </xdr:from>
    <xdr:to>
      <xdr:col>18</xdr:col>
      <xdr:colOff>547877</xdr:colOff>
      <xdr:row>10</xdr:row>
      <xdr:rowOff>74102</xdr:rowOff>
    </xdr:to>
    <xdr:grpSp>
      <xdr:nvGrpSpPr>
        <xdr:cNvPr id="10" name="Group 9">
          <a:extLst>
            <a:ext uri="{FF2B5EF4-FFF2-40B4-BE49-F238E27FC236}">
              <a16:creationId xmlns:a16="http://schemas.microsoft.com/office/drawing/2014/main" id="{C37EC4BE-6C61-470C-BEE3-88ACFB93A9F3}"/>
            </a:ext>
          </a:extLst>
        </xdr:cNvPr>
        <xdr:cNvGrpSpPr/>
      </xdr:nvGrpSpPr>
      <xdr:grpSpPr>
        <a:xfrm>
          <a:off x="9098600" y="729965"/>
          <a:ext cx="2422077" cy="1249137"/>
          <a:chOff x="5734774" y="1798863"/>
          <a:chExt cx="2422077" cy="1249137"/>
        </a:xfrm>
      </xdr:grpSpPr>
      <xdr:sp macro="" textlink="">
        <xdr:nvSpPr>
          <xdr:cNvPr id="57" name="Rectangle: Rounded Corners 56">
            <a:extLst>
              <a:ext uri="{FF2B5EF4-FFF2-40B4-BE49-F238E27FC236}">
                <a16:creationId xmlns:a16="http://schemas.microsoft.com/office/drawing/2014/main" id="{3CB4ED6A-542F-028D-DA58-51D3FD96C5A7}"/>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9FCF8323-787D-875B-B2F6-C7B666A0A9DE}"/>
              </a:ext>
            </a:extLst>
          </xdr:cNvPr>
          <xdr:cNvSpPr txBox="1"/>
        </xdr:nvSpPr>
        <xdr:spPr>
          <a:xfrm>
            <a:off x="5804025" y="1931048"/>
            <a:ext cx="2283575" cy="48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Patient Age</a:t>
            </a:r>
          </a:p>
        </xdr:txBody>
      </xdr:sp>
      <xdr:sp macro="" textlink="Sheet1!B3">
        <xdr:nvSpPr>
          <xdr:cNvPr id="59" name="TextBox 58">
            <a:extLst>
              <a:ext uri="{FF2B5EF4-FFF2-40B4-BE49-F238E27FC236}">
                <a16:creationId xmlns:a16="http://schemas.microsoft.com/office/drawing/2014/main" id="{59AF8266-034B-EF85-A956-AFAABA9055AE}"/>
              </a:ext>
            </a:extLst>
          </xdr:cNvPr>
          <xdr:cNvSpPr txBox="1"/>
        </xdr:nvSpPr>
        <xdr:spPr>
          <a:xfrm>
            <a:off x="6677435" y="2360645"/>
            <a:ext cx="539477"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DAEFE6-CE48-44C4-BA22-C5E0C5F59F42}" type="TxLink">
              <a:rPr lang="en-US" sz="2200" b="1" i="0" u="none" strike="noStrike">
                <a:solidFill>
                  <a:srgbClr val="15173D"/>
                </a:solidFill>
                <a:latin typeface="Calibri"/>
                <a:ea typeface="Calibri"/>
                <a:cs typeface="Calibri"/>
              </a:rPr>
              <a:pPr/>
              <a:t>36</a:t>
            </a:fld>
            <a:endParaRPr lang="en-US" sz="2200" b="1">
              <a:solidFill>
                <a:srgbClr val="15173D"/>
              </a:solidFill>
            </a:endParaRPr>
          </a:p>
        </xdr:txBody>
      </xdr:sp>
    </xdr:grpSp>
    <xdr:clientData/>
  </xdr:twoCellAnchor>
  <xdr:twoCellAnchor>
    <xdr:from>
      <xdr:col>5</xdr:col>
      <xdr:colOff>468279</xdr:colOff>
      <xdr:row>11</xdr:row>
      <xdr:rowOff>148513</xdr:rowOff>
    </xdr:from>
    <xdr:to>
      <xdr:col>9</xdr:col>
      <xdr:colOff>361951</xdr:colOff>
      <xdr:row>13</xdr:row>
      <xdr:rowOff>167563</xdr:rowOff>
    </xdr:to>
    <xdr:sp macro="" textlink="">
      <xdr:nvSpPr>
        <xdr:cNvPr id="3" name="TextBox 2">
          <a:extLst>
            <a:ext uri="{FF2B5EF4-FFF2-40B4-BE49-F238E27FC236}">
              <a16:creationId xmlns:a16="http://schemas.microsoft.com/office/drawing/2014/main" id="{A431E7ED-9533-4DD2-B19E-DCB625989074}"/>
            </a:ext>
          </a:extLst>
        </xdr:cNvPr>
        <xdr:cNvSpPr txBox="1"/>
      </xdr:nvSpPr>
      <xdr:spPr>
        <a:xfrm>
          <a:off x="3516279" y="2244013"/>
          <a:ext cx="233207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Patient Turnover</a:t>
          </a:r>
        </a:p>
      </xdr:txBody>
    </xdr:sp>
    <xdr:clientData/>
  </xdr:twoCellAnchor>
  <xdr:twoCellAnchor>
    <xdr:from>
      <xdr:col>9</xdr:col>
      <xdr:colOff>321512</xdr:colOff>
      <xdr:row>13</xdr:row>
      <xdr:rowOff>27216</xdr:rowOff>
    </xdr:from>
    <xdr:to>
      <xdr:col>39</xdr:col>
      <xdr:colOff>239869</xdr:colOff>
      <xdr:row>13</xdr:row>
      <xdr:rowOff>27216</xdr:rowOff>
    </xdr:to>
    <xdr:cxnSp macro="">
      <xdr:nvCxnSpPr>
        <xdr:cNvPr id="7" name="Straight Connector 6">
          <a:extLst>
            <a:ext uri="{FF2B5EF4-FFF2-40B4-BE49-F238E27FC236}">
              <a16:creationId xmlns:a16="http://schemas.microsoft.com/office/drawing/2014/main" id="{78FD01D8-4A60-46E3-892F-B0FA138F9F5D}"/>
            </a:ext>
          </a:extLst>
        </xdr:cNvPr>
        <xdr:cNvCxnSpPr/>
      </xdr:nvCxnSpPr>
      <xdr:spPr>
        <a:xfrm flipV="1">
          <a:off x="5807912"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491942</xdr:colOff>
      <xdr:row>15</xdr:row>
      <xdr:rowOff>127323</xdr:rowOff>
    </xdr:from>
    <xdr:to>
      <xdr:col>16</xdr:col>
      <xdr:colOff>19050</xdr:colOff>
      <xdr:row>34</xdr:row>
      <xdr:rowOff>68230</xdr:rowOff>
    </xdr:to>
    <xdr:grpSp>
      <xdr:nvGrpSpPr>
        <xdr:cNvPr id="20" name="Group 19">
          <a:extLst>
            <a:ext uri="{FF2B5EF4-FFF2-40B4-BE49-F238E27FC236}">
              <a16:creationId xmlns:a16="http://schemas.microsoft.com/office/drawing/2014/main" id="{17CAA41A-589B-028F-9FDD-559A1E5A6244}"/>
            </a:ext>
          </a:extLst>
        </xdr:cNvPr>
        <xdr:cNvGrpSpPr/>
      </xdr:nvGrpSpPr>
      <xdr:grpSpPr>
        <a:xfrm>
          <a:off x="3539942" y="2984823"/>
          <a:ext cx="6232708" cy="3560407"/>
          <a:chOff x="2863667" y="3519778"/>
          <a:chExt cx="6232708" cy="3560407"/>
        </a:xfrm>
      </xdr:grpSpPr>
      <xdr:sp macro="" textlink="">
        <xdr:nvSpPr>
          <xdr:cNvPr id="15" name="Rectangle: Rounded Corners 14">
            <a:extLst>
              <a:ext uri="{FF2B5EF4-FFF2-40B4-BE49-F238E27FC236}">
                <a16:creationId xmlns:a16="http://schemas.microsoft.com/office/drawing/2014/main" id="{6CDD532B-F68F-4BF8-9FFE-B6C1923F3DEF}"/>
              </a:ext>
            </a:extLst>
          </xdr:cNvPr>
          <xdr:cNvSpPr/>
        </xdr:nvSpPr>
        <xdr:spPr>
          <a:xfrm>
            <a:off x="2863667" y="3519778"/>
            <a:ext cx="6232708"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5" name="Chart 44">
            <a:extLst>
              <a:ext uri="{FF2B5EF4-FFF2-40B4-BE49-F238E27FC236}">
                <a16:creationId xmlns:a16="http://schemas.microsoft.com/office/drawing/2014/main" id="{BED6E748-14E1-474A-A0CF-B3D11DC85C54}"/>
              </a:ext>
            </a:extLst>
          </xdr:cNvPr>
          <xdr:cNvGraphicFramePr>
            <a:graphicFrameLocks/>
          </xdr:cNvGraphicFramePr>
        </xdr:nvGraphicFramePr>
        <xdr:xfrm>
          <a:off x="2893143" y="3896114"/>
          <a:ext cx="6173756" cy="318407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9" name="TextBox 8">
            <a:extLst>
              <a:ext uri="{FF2B5EF4-FFF2-40B4-BE49-F238E27FC236}">
                <a16:creationId xmlns:a16="http://schemas.microsoft.com/office/drawing/2014/main" id="{7FC95D71-0989-419E-A10B-5ABAE56841D7}"/>
              </a:ext>
            </a:extLst>
          </xdr:cNvPr>
          <xdr:cNvSpPr txBox="1"/>
        </xdr:nvSpPr>
        <xdr:spPr>
          <a:xfrm>
            <a:off x="4480610" y="3615613"/>
            <a:ext cx="2998822" cy="35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No.</a:t>
            </a:r>
            <a:r>
              <a:rPr lang="en-US" sz="1800" b="1" baseline="0">
                <a:solidFill>
                  <a:srgbClr val="15173D"/>
                </a:solidFill>
              </a:rPr>
              <a:t> Patients by Specialization</a:t>
            </a:r>
            <a:endParaRPr lang="en-US" sz="1800" b="1">
              <a:solidFill>
                <a:srgbClr val="15173D"/>
              </a:solidFill>
            </a:endParaRPr>
          </a:p>
        </xdr:txBody>
      </xdr:sp>
    </xdr:grpSp>
    <xdr:clientData/>
  </xdr:twoCellAnchor>
  <xdr:twoCellAnchor>
    <xdr:from>
      <xdr:col>24</xdr:col>
      <xdr:colOff>123825</xdr:colOff>
      <xdr:row>3</xdr:row>
      <xdr:rowOff>158465</xdr:rowOff>
    </xdr:from>
    <xdr:to>
      <xdr:col>29</xdr:col>
      <xdr:colOff>11080</xdr:colOff>
      <xdr:row>10</xdr:row>
      <xdr:rowOff>59405</xdr:rowOff>
    </xdr:to>
    <xdr:grpSp>
      <xdr:nvGrpSpPr>
        <xdr:cNvPr id="21" name="Group 20">
          <a:extLst>
            <a:ext uri="{FF2B5EF4-FFF2-40B4-BE49-F238E27FC236}">
              <a16:creationId xmlns:a16="http://schemas.microsoft.com/office/drawing/2014/main" id="{AAE3823C-C0C4-496D-A33E-89F48F84C48E}"/>
            </a:ext>
          </a:extLst>
        </xdr:cNvPr>
        <xdr:cNvGrpSpPr/>
      </xdr:nvGrpSpPr>
      <xdr:grpSpPr>
        <a:xfrm>
          <a:off x="14754225" y="729965"/>
          <a:ext cx="2935255" cy="1234440"/>
          <a:chOff x="3116424" y="1836964"/>
          <a:chExt cx="2935255" cy="1263520"/>
        </a:xfrm>
        <a:effectLst>
          <a:outerShdw blurRad="50800" dist="38100" dir="5400000" algn="t" rotWithShape="0">
            <a:prstClr val="black">
              <a:alpha val="40000"/>
            </a:prstClr>
          </a:outerShdw>
        </a:effectLst>
      </xdr:grpSpPr>
      <xdr:sp macro="" textlink="">
        <xdr:nvSpPr>
          <xdr:cNvPr id="22" name="Rectangle: Rounded Corners 21">
            <a:extLst>
              <a:ext uri="{FF2B5EF4-FFF2-40B4-BE49-F238E27FC236}">
                <a16:creationId xmlns:a16="http://schemas.microsoft.com/office/drawing/2014/main" id="{D6F6F454-58F7-DC8C-AD6D-E198A1602025}"/>
              </a:ext>
            </a:extLst>
          </xdr:cNvPr>
          <xdr:cNvSpPr/>
        </xdr:nvSpPr>
        <xdr:spPr>
          <a:xfrm>
            <a:off x="3126240" y="1836964"/>
            <a:ext cx="2915623"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B5312BE2-5F66-9B38-E579-EAD1B50EA904}"/>
              </a:ext>
            </a:extLst>
          </xdr:cNvPr>
          <xdr:cNvSpPr txBox="1"/>
        </xdr:nvSpPr>
        <xdr:spPr>
          <a:xfrm>
            <a:off x="3116424" y="1914721"/>
            <a:ext cx="2935255"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Consul. Duration</a:t>
            </a:r>
          </a:p>
        </xdr:txBody>
      </xdr:sp>
      <xdr:sp macro="" textlink="Sheet1!F3">
        <xdr:nvSpPr>
          <xdr:cNvPr id="24" name="TextBox 23">
            <a:extLst>
              <a:ext uri="{FF2B5EF4-FFF2-40B4-BE49-F238E27FC236}">
                <a16:creationId xmlns:a16="http://schemas.microsoft.com/office/drawing/2014/main" id="{BAFF9134-7E94-BA1D-6F20-68FB79FC7B4A}"/>
              </a:ext>
            </a:extLst>
          </xdr:cNvPr>
          <xdr:cNvSpPr txBox="1"/>
        </xdr:nvSpPr>
        <xdr:spPr>
          <a:xfrm>
            <a:off x="4062810" y="2390970"/>
            <a:ext cx="1042483"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F0EB8-5043-45A7-9046-BBDD29194D77}" type="TxLink">
              <a:rPr lang="en-US" sz="2200" b="1" i="0" u="none" strike="noStrike">
                <a:solidFill>
                  <a:srgbClr val="15173D"/>
                </a:solidFill>
                <a:latin typeface="Calibri"/>
                <a:ea typeface="Calibri"/>
                <a:cs typeface="Calibri"/>
              </a:rPr>
              <a:pPr/>
              <a:t>19 Min</a:t>
            </a:fld>
            <a:endParaRPr lang="en-US" sz="2200" b="1">
              <a:solidFill>
                <a:srgbClr val="15173D"/>
              </a:solidFill>
            </a:endParaRPr>
          </a:p>
        </xdr:txBody>
      </xdr:sp>
    </xdr:grpSp>
    <xdr:clientData/>
  </xdr:twoCellAnchor>
  <xdr:twoCellAnchor>
    <xdr:from>
      <xdr:col>16</xdr:col>
      <xdr:colOff>191866</xdr:colOff>
      <xdr:row>15</xdr:row>
      <xdr:rowOff>100303</xdr:rowOff>
    </xdr:from>
    <xdr:to>
      <xdr:col>23</xdr:col>
      <xdr:colOff>189134</xdr:colOff>
      <xdr:row>34</xdr:row>
      <xdr:rowOff>76200</xdr:rowOff>
    </xdr:to>
    <xdr:grpSp>
      <xdr:nvGrpSpPr>
        <xdr:cNvPr id="50" name="Group 49">
          <a:extLst>
            <a:ext uri="{FF2B5EF4-FFF2-40B4-BE49-F238E27FC236}">
              <a16:creationId xmlns:a16="http://schemas.microsoft.com/office/drawing/2014/main" id="{6CC47475-5613-0E9C-D98E-5F045A79968F}"/>
            </a:ext>
          </a:extLst>
        </xdr:cNvPr>
        <xdr:cNvGrpSpPr/>
      </xdr:nvGrpSpPr>
      <xdr:grpSpPr>
        <a:xfrm>
          <a:off x="9945466" y="2957803"/>
          <a:ext cx="4264468" cy="3595397"/>
          <a:chOff x="9950268" y="2967328"/>
          <a:chExt cx="4389648" cy="3566823"/>
        </a:xfrm>
      </xdr:grpSpPr>
      <xdr:sp macro="" textlink="">
        <xdr:nvSpPr>
          <xdr:cNvPr id="48" name="Rectangle: Rounded Corners 47">
            <a:extLst>
              <a:ext uri="{FF2B5EF4-FFF2-40B4-BE49-F238E27FC236}">
                <a16:creationId xmlns:a16="http://schemas.microsoft.com/office/drawing/2014/main" id="{6D6D6C14-187D-4C9B-8A62-56F3B73F3517}"/>
              </a:ext>
            </a:extLst>
          </xdr:cNvPr>
          <xdr:cNvSpPr/>
        </xdr:nvSpPr>
        <xdr:spPr>
          <a:xfrm>
            <a:off x="9950268" y="2967328"/>
            <a:ext cx="4389648"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E7B8C1EF-445D-44A2-8D1A-7AF9AD3BD24F}"/>
              </a:ext>
            </a:extLst>
          </xdr:cNvPr>
          <xdr:cNvGraphicFramePr>
            <a:graphicFrameLocks/>
          </xdr:cNvGraphicFramePr>
        </xdr:nvGraphicFramePr>
        <xdr:xfrm>
          <a:off x="9988211" y="3819525"/>
          <a:ext cx="4294415" cy="271462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9" name="TextBox 48">
            <a:extLst>
              <a:ext uri="{FF2B5EF4-FFF2-40B4-BE49-F238E27FC236}">
                <a16:creationId xmlns:a16="http://schemas.microsoft.com/office/drawing/2014/main" id="{7FE341C0-2EEC-492A-94EF-3503ADAE3DD0}"/>
              </a:ext>
            </a:extLst>
          </xdr:cNvPr>
          <xdr:cNvSpPr txBox="1"/>
        </xdr:nvSpPr>
        <xdr:spPr>
          <a:xfrm>
            <a:off x="11314597" y="3215129"/>
            <a:ext cx="1603558" cy="356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Top</a:t>
            </a:r>
            <a:r>
              <a:rPr lang="en-US" sz="1800" b="1" baseline="0">
                <a:solidFill>
                  <a:srgbClr val="15173D"/>
                </a:solidFill>
              </a:rPr>
              <a:t> 5 Services</a:t>
            </a:r>
            <a:endParaRPr lang="en-US" sz="1800" b="1">
              <a:solidFill>
                <a:srgbClr val="15173D"/>
              </a:solidFill>
            </a:endParaRPr>
          </a:p>
        </xdr:txBody>
      </xdr:sp>
    </xdr:grpSp>
    <xdr:clientData/>
  </xdr:twoCellAnchor>
  <xdr:twoCellAnchor>
    <xdr:from>
      <xdr:col>0</xdr:col>
      <xdr:colOff>28574</xdr:colOff>
      <xdr:row>3</xdr:row>
      <xdr:rowOff>67647</xdr:rowOff>
    </xdr:from>
    <xdr:to>
      <xdr:col>5</xdr:col>
      <xdr:colOff>363854</xdr:colOff>
      <xdr:row>3</xdr:row>
      <xdr:rowOff>67647</xdr:rowOff>
    </xdr:to>
    <xdr:cxnSp macro="">
      <xdr:nvCxnSpPr>
        <xdr:cNvPr id="51" name="Straight Connector 50">
          <a:extLst>
            <a:ext uri="{FF2B5EF4-FFF2-40B4-BE49-F238E27FC236}">
              <a16:creationId xmlns:a16="http://schemas.microsoft.com/office/drawing/2014/main" id="{17F6F7A7-AD19-482F-8210-0E8223BB8997}"/>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0</xdr:colOff>
      <xdr:row>12</xdr:row>
      <xdr:rowOff>161925</xdr:rowOff>
    </xdr:from>
    <xdr:to>
      <xdr:col>33</xdr:col>
      <xdr:colOff>304800</xdr:colOff>
      <xdr:row>17</xdr:row>
      <xdr:rowOff>123825</xdr:rowOff>
    </xdr:to>
    <xdr:pic>
      <xdr:nvPicPr>
        <xdr:cNvPr id="70" name="Graphic 69" descr="Dollar with solid fill">
          <a:extLst>
            <a:ext uri="{FF2B5EF4-FFF2-40B4-BE49-F238E27FC236}">
              <a16:creationId xmlns:a16="http://schemas.microsoft.com/office/drawing/2014/main" id="{66F3517E-C11A-97ED-F85A-3808CE0E691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07200" y="2447925"/>
          <a:ext cx="914400" cy="914400"/>
        </a:xfrm>
        <a:prstGeom prst="rect">
          <a:avLst/>
        </a:prstGeom>
      </xdr:spPr>
    </xdr:pic>
    <xdr:clientData/>
  </xdr:twoCellAnchor>
  <xdr:twoCellAnchor editAs="oneCell">
    <xdr:from>
      <xdr:col>32</xdr:col>
      <xdr:colOff>150000</xdr:colOff>
      <xdr:row>13</xdr:row>
      <xdr:rowOff>121425</xdr:rowOff>
    </xdr:from>
    <xdr:to>
      <xdr:col>33</xdr:col>
      <xdr:colOff>454800</xdr:colOff>
      <xdr:row>18</xdr:row>
      <xdr:rowOff>83325</xdr:rowOff>
    </xdr:to>
    <xdr:pic>
      <xdr:nvPicPr>
        <xdr:cNvPr id="72" name="Graphic 71" descr="Doctor male with solid fill">
          <a:extLst>
            <a:ext uri="{FF2B5EF4-FFF2-40B4-BE49-F238E27FC236}">
              <a16:creationId xmlns:a16="http://schemas.microsoft.com/office/drawing/2014/main" id="{C1C71BF0-81BF-B152-0EBC-D867DEC183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57200" y="2597925"/>
          <a:ext cx="914400" cy="914400"/>
        </a:xfrm>
        <a:prstGeom prst="rect">
          <a:avLst/>
        </a:prstGeom>
      </xdr:spPr>
    </xdr:pic>
    <xdr:clientData/>
  </xdr:twoCellAnchor>
  <xdr:twoCellAnchor editAs="oneCell">
    <xdr:from>
      <xdr:col>32</xdr:col>
      <xdr:colOff>300000</xdr:colOff>
      <xdr:row>14</xdr:row>
      <xdr:rowOff>80925</xdr:rowOff>
    </xdr:from>
    <xdr:to>
      <xdr:col>33</xdr:col>
      <xdr:colOff>604800</xdr:colOff>
      <xdr:row>19</xdr:row>
      <xdr:rowOff>42825</xdr:rowOff>
    </xdr:to>
    <xdr:pic>
      <xdr:nvPicPr>
        <xdr:cNvPr id="74" name="Graphic 73" descr="Presentation with bar chart with solid fill">
          <a:extLst>
            <a:ext uri="{FF2B5EF4-FFF2-40B4-BE49-F238E27FC236}">
              <a16:creationId xmlns:a16="http://schemas.microsoft.com/office/drawing/2014/main" id="{1C26553C-701F-C1D7-9EB5-BCF4D3712C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807200" y="2747925"/>
          <a:ext cx="914400" cy="914400"/>
        </a:xfrm>
        <a:prstGeom prst="rect">
          <a:avLst/>
        </a:prstGeom>
      </xdr:spPr>
    </xdr:pic>
    <xdr:clientData/>
  </xdr:twoCellAnchor>
  <xdr:twoCellAnchor>
    <xdr:from>
      <xdr:col>0</xdr:col>
      <xdr:colOff>19049</xdr:colOff>
      <xdr:row>10</xdr:row>
      <xdr:rowOff>189433</xdr:rowOff>
    </xdr:from>
    <xdr:to>
      <xdr:col>5</xdr:col>
      <xdr:colOff>371474</xdr:colOff>
      <xdr:row>13</xdr:row>
      <xdr:rowOff>134683</xdr:rowOff>
    </xdr:to>
    <xdr:grpSp>
      <xdr:nvGrpSpPr>
        <xdr:cNvPr id="87" name="Group 86">
          <a:hlinkClick xmlns:r="http://schemas.openxmlformats.org/officeDocument/2006/relationships" r:id="rId9"/>
          <a:extLst>
            <a:ext uri="{FF2B5EF4-FFF2-40B4-BE49-F238E27FC236}">
              <a16:creationId xmlns:a16="http://schemas.microsoft.com/office/drawing/2014/main" id="{EAC0B0EA-F61C-5D50-BAA9-AC127CC648FA}"/>
            </a:ext>
          </a:extLst>
        </xdr:cNvPr>
        <xdr:cNvGrpSpPr/>
      </xdr:nvGrpSpPr>
      <xdr:grpSpPr>
        <a:xfrm>
          <a:off x="19049" y="2094433"/>
          <a:ext cx="3400425" cy="516750"/>
          <a:chOff x="19049" y="2094433"/>
          <a:chExt cx="3400425" cy="516750"/>
        </a:xfrm>
      </xdr:grpSpPr>
      <xdr:grpSp>
        <xdr:nvGrpSpPr>
          <xdr:cNvPr id="27" name="Group 26">
            <a:extLst>
              <a:ext uri="{FF2B5EF4-FFF2-40B4-BE49-F238E27FC236}">
                <a16:creationId xmlns:a16="http://schemas.microsoft.com/office/drawing/2014/main" id="{6BF656B1-B8CF-4A09-8A45-593B52729D83}"/>
              </a:ext>
            </a:extLst>
          </xdr:cNvPr>
          <xdr:cNvGrpSpPr/>
        </xdr:nvGrpSpPr>
        <xdr:grpSpPr>
          <a:xfrm>
            <a:off x="19049" y="2096511"/>
            <a:ext cx="3400425" cy="503814"/>
            <a:chOff x="0" y="1448811"/>
            <a:chExt cx="3162300" cy="503814"/>
          </a:xfrm>
        </xdr:grpSpPr>
        <xdr:sp macro="" textlink="">
          <xdr:nvSpPr>
            <xdr:cNvPr id="28" name="Rectangle: Rounded Corners 27">
              <a:extLst>
                <a:ext uri="{FF2B5EF4-FFF2-40B4-BE49-F238E27FC236}">
                  <a16:creationId xmlns:a16="http://schemas.microsoft.com/office/drawing/2014/main" id="{33A7F0D1-5E0C-2A36-9E4F-649429B464EE}"/>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F68CC123-2210-4A69-DB0C-A5175215004F}"/>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76" name="Graphic 75" descr="Doctor male with solid fill">
            <a:extLst>
              <a:ext uri="{FF2B5EF4-FFF2-40B4-BE49-F238E27FC236}">
                <a16:creationId xmlns:a16="http://schemas.microsoft.com/office/drawing/2014/main" id="{7FC2954F-72BF-DBFC-4073-278D49941ED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762" y="2094433"/>
            <a:ext cx="516750" cy="516750"/>
          </a:xfrm>
          <a:prstGeom prst="rect">
            <a:avLst/>
          </a:prstGeom>
        </xdr:spPr>
      </xdr:pic>
    </xdr:grpSp>
    <xdr:clientData/>
  </xdr:twoCellAnchor>
  <xdr:twoCellAnchor>
    <xdr:from>
      <xdr:col>23</xdr:col>
      <xdr:colOff>419100</xdr:colOff>
      <xdr:row>16</xdr:row>
      <xdr:rowOff>161925</xdr:rowOff>
    </xdr:from>
    <xdr:to>
      <xdr:col>29</xdr:col>
      <xdr:colOff>28575</xdr:colOff>
      <xdr:row>34</xdr:row>
      <xdr:rowOff>9525</xdr:rowOff>
    </xdr:to>
    <xdr:grpSp>
      <xdr:nvGrpSpPr>
        <xdr:cNvPr id="43" name="Group 42">
          <a:extLst>
            <a:ext uri="{FF2B5EF4-FFF2-40B4-BE49-F238E27FC236}">
              <a16:creationId xmlns:a16="http://schemas.microsoft.com/office/drawing/2014/main" id="{0BB6FADC-F8C1-495B-897D-7E0A1BB25A40}"/>
            </a:ext>
          </a:extLst>
        </xdr:cNvPr>
        <xdr:cNvGrpSpPr/>
      </xdr:nvGrpSpPr>
      <xdr:grpSpPr>
        <a:xfrm>
          <a:off x="14439900" y="3209925"/>
          <a:ext cx="3267075" cy="3276600"/>
          <a:chOff x="14754225" y="3183877"/>
          <a:chExt cx="3076575" cy="3321698"/>
        </a:xfrm>
      </xdr:grpSpPr>
      <xdr:grpSp>
        <xdr:nvGrpSpPr>
          <xdr:cNvPr id="64" name="Group 63">
            <a:extLst>
              <a:ext uri="{FF2B5EF4-FFF2-40B4-BE49-F238E27FC236}">
                <a16:creationId xmlns:a16="http://schemas.microsoft.com/office/drawing/2014/main" id="{5FD08EE5-C5CB-8326-2DCE-744BF5264D05}"/>
              </a:ext>
            </a:extLst>
          </xdr:cNvPr>
          <xdr:cNvGrpSpPr/>
        </xdr:nvGrpSpPr>
        <xdr:grpSpPr>
          <a:xfrm>
            <a:off x="14754225" y="3183877"/>
            <a:ext cx="3076575" cy="3321698"/>
            <a:chOff x="14725650" y="3136252"/>
            <a:chExt cx="3181912" cy="3295649"/>
          </a:xfrm>
        </xdr:grpSpPr>
        <xdr:sp macro="" textlink="">
          <xdr:nvSpPr>
            <xdr:cNvPr id="66" name="Rectangle: Rounded Corners 65">
              <a:extLst>
                <a:ext uri="{FF2B5EF4-FFF2-40B4-BE49-F238E27FC236}">
                  <a16:creationId xmlns:a16="http://schemas.microsoft.com/office/drawing/2014/main" id="{25CCACE0-DD33-A29B-55FF-C0EB6DE5BB98}"/>
                </a:ext>
              </a:extLst>
            </xdr:cNvPr>
            <xdr:cNvSpPr/>
          </xdr:nvSpPr>
          <xdr:spPr>
            <a:xfrm>
              <a:off x="14697075" y="3002902"/>
              <a:ext cx="3076575" cy="3321698"/>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TextBox 66">
              <a:extLst>
                <a:ext uri="{FF2B5EF4-FFF2-40B4-BE49-F238E27FC236}">
                  <a16:creationId xmlns:a16="http://schemas.microsoft.com/office/drawing/2014/main" id="{02411C19-6197-6C6D-2AB8-D658D322BF84}"/>
                </a:ext>
              </a:extLst>
            </xdr:cNvPr>
            <xdr:cNvSpPr txBox="1"/>
          </xdr:nvSpPr>
          <xdr:spPr>
            <a:xfrm>
              <a:off x="15306164" y="3131780"/>
              <a:ext cx="1833708" cy="366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15173D"/>
                  </a:solidFill>
                </a:rPr>
                <a:t>Visits by Gender</a:t>
              </a:r>
            </a:p>
          </xdr:txBody>
        </xdr:sp>
      </xdr:grpSp>
      <xdr:graphicFrame macro="">
        <xdr:nvGraphicFramePr>
          <xdr:cNvPr id="65" name="Chart 64">
            <a:extLst>
              <a:ext uri="{FF2B5EF4-FFF2-40B4-BE49-F238E27FC236}">
                <a16:creationId xmlns:a16="http://schemas.microsoft.com/office/drawing/2014/main" id="{8513BCFA-5E3E-36EC-7399-7785EB3F139F}"/>
              </a:ext>
            </a:extLst>
          </xdr:cNvPr>
          <xdr:cNvGraphicFramePr>
            <a:graphicFrameLocks/>
          </xdr:cNvGraphicFramePr>
        </xdr:nvGraphicFramePr>
        <xdr:xfrm>
          <a:off x="14782800" y="3448049"/>
          <a:ext cx="3019425" cy="2771776"/>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19049</xdr:colOff>
      <xdr:row>17</xdr:row>
      <xdr:rowOff>150000</xdr:rowOff>
    </xdr:from>
    <xdr:to>
      <xdr:col>5</xdr:col>
      <xdr:colOff>371474</xdr:colOff>
      <xdr:row>20</xdr:row>
      <xdr:rowOff>95250</xdr:rowOff>
    </xdr:to>
    <xdr:grpSp>
      <xdr:nvGrpSpPr>
        <xdr:cNvPr id="89" name="Group 88">
          <a:hlinkClick xmlns:r="http://schemas.openxmlformats.org/officeDocument/2006/relationships" r:id="rId13"/>
          <a:extLst>
            <a:ext uri="{FF2B5EF4-FFF2-40B4-BE49-F238E27FC236}">
              <a16:creationId xmlns:a16="http://schemas.microsoft.com/office/drawing/2014/main" id="{EA2CA263-7707-1006-F09A-6D43D26E51BD}"/>
            </a:ext>
          </a:extLst>
        </xdr:cNvPr>
        <xdr:cNvGrpSpPr/>
      </xdr:nvGrpSpPr>
      <xdr:grpSpPr>
        <a:xfrm>
          <a:off x="19049" y="3388500"/>
          <a:ext cx="3400425" cy="516750"/>
          <a:chOff x="19049" y="3388500"/>
          <a:chExt cx="3400425" cy="516750"/>
        </a:xfrm>
      </xdr:grpSpPr>
      <xdr:grpSp>
        <xdr:nvGrpSpPr>
          <xdr:cNvPr id="39" name="Group 38">
            <a:extLst>
              <a:ext uri="{FF2B5EF4-FFF2-40B4-BE49-F238E27FC236}">
                <a16:creationId xmlns:a16="http://schemas.microsoft.com/office/drawing/2014/main" id="{595C0190-AFA3-4B90-A7C1-9D040C184881}"/>
              </a:ext>
            </a:extLst>
          </xdr:cNvPr>
          <xdr:cNvGrpSpPr/>
        </xdr:nvGrpSpPr>
        <xdr:grpSpPr>
          <a:xfrm>
            <a:off x="19049" y="3391911"/>
            <a:ext cx="3400425" cy="503814"/>
            <a:chOff x="0" y="1448811"/>
            <a:chExt cx="3162300" cy="503814"/>
          </a:xfrm>
        </xdr:grpSpPr>
        <xdr:sp macro="" textlink="">
          <xdr:nvSpPr>
            <xdr:cNvPr id="46" name="Rectangle: Rounded Corners 45">
              <a:extLst>
                <a:ext uri="{FF2B5EF4-FFF2-40B4-BE49-F238E27FC236}">
                  <a16:creationId xmlns:a16="http://schemas.microsoft.com/office/drawing/2014/main" id="{F0EE5D8D-1CCE-69EA-FB17-28EA039187A4}"/>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382ACDB3-4D0A-456B-2002-79E063AEFCC8}"/>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78" name="Graphic 77" descr="Clipboard All Crosses with solid fill">
            <a:extLst>
              <a:ext uri="{FF2B5EF4-FFF2-40B4-BE49-F238E27FC236}">
                <a16:creationId xmlns:a16="http://schemas.microsoft.com/office/drawing/2014/main" id="{FCD48466-EC1E-6D6D-6043-BAFF90F1303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85" name="Group 84">
          <a:extLst>
            <a:ext uri="{FF2B5EF4-FFF2-40B4-BE49-F238E27FC236}">
              <a16:creationId xmlns:a16="http://schemas.microsoft.com/office/drawing/2014/main" id="{B5F43177-67D5-9E09-DF64-08BF72E49585}"/>
            </a:ext>
          </a:extLst>
        </xdr:cNvPr>
        <xdr:cNvGrpSpPr/>
      </xdr:nvGrpSpPr>
      <xdr:grpSpPr>
        <a:xfrm>
          <a:off x="24880" y="735749"/>
          <a:ext cx="3387885" cy="585825"/>
          <a:chOff x="24880" y="735749"/>
          <a:chExt cx="3387885" cy="585825"/>
        </a:xfrm>
      </xdr:grpSpPr>
      <xdr:sp macro="" textlink="">
        <xdr:nvSpPr>
          <xdr:cNvPr id="53" name="Rectangle: Rounded Corners 52">
            <a:extLst>
              <a:ext uri="{FF2B5EF4-FFF2-40B4-BE49-F238E27FC236}">
                <a16:creationId xmlns:a16="http://schemas.microsoft.com/office/drawing/2014/main" id="{F35C2774-3871-4FF0-92C1-F3261B01065F}"/>
              </a:ext>
            </a:extLst>
          </xdr:cNvPr>
          <xdr:cNvSpPr/>
        </xdr:nvSpPr>
        <xdr:spPr>
          <a:xfrm>
            <a:off x="24880" y="753486"/>
            <a:ext cx="3387885" cy="551439"/>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TextBox 51">
            <a:extLst>
              <a:ext uri="{FF2B5EF4-FFF2-40B4-BE49-F238E27FC236}">
                <a16:creationId xmlns:a16="http://schemas.microsoft.com/office/drawing/2014/main" id="{4C864349-72B6-4F71-B1B2-14CBC938E612}"/>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80" name="Graphic 79" descr="Presentation with bar chart with solid fill">
            <a:extLst>
              <a:ext uri="{FF2B5EF4-FFF2-40B4-BE49-F238E27FC236}">
                <a16:creationId xmlns:a16="http://schemas.microsoft.com/office/drawing/2014/main" id="{FAA0A64E-3EA0-C69A-DA2B-BF851452930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86" name="Group 85">
          <a:hlinkClick xmlns:r="http://schemas.openxmlformats.org/officeDocument/2006/relationships" r:id="rId18"/>
          <a:extLst>
            <a:ext uri="{FF2B5EF4-FFF2-40B4-BE49-F238E27FC236}">
              <a16:creationId xmlns:a16="http://schemas.microsoft.com/office/drawing/2014/main" id="{57C67F44-E690-DD04-AD74-4E7F067EBCA5}"/>
            </a:ext>
          </a:extLst>
        </xdr:cNvPr>
        <xdr:cNvGrpSpPr/>
      </xdr:nvGrpSpPr>
      <xdr:grpSpPr>
        <a:xfrm>
          <a:off x="19049" y="1448811"/>
          <a:ext cx="3400425" cy="517568"/>
          <a:chOff x="19049" y="1448811"/>
          <a:chExt cx="3400425" cy="517568"/>
        </a:xfrm>
      </xdr:grpSpPr>
      <xdr:grpSp>
        <xdr:nvGrpSpPr>
          <xdr:cNvPr id="14" name="Group 13">
            <a:extLst>
              <a:ext uri="{FF2B5EF4-FFF2-40B4-BE49-F238E27FC236}">
                <a16:creationId xmlns:a16="http://schemas.microsoft.com/office/drawing/2014/main" id="{00CEEBD9-CEAD-0D46-1182-BDB45A1936D4}"/>
              </a:ext>
            </a:extLst>
          </xdr:cNvPr>
          <xdr:cNvGrpSpPr/>
        </xdr:nvGrpSpPr>
        <xdr:grpSpPr>
          <a:xfrm>
            <a:off x="19049" y="1448811"/>
            <a:ext cx="3400425" cy="503814"/>
            <a:chOff x="0" y="1448811"/>
            <a:chExt cx="3162300" cy="503814"/>
          </a:xfrm>
        </xdr:grpSpPr>
        <xdr:sp macro="" textlink="">
          <xdr:nvSpPr>
            <xdr:cNvPr id="54" name="Rectangle: Rounded Corners 53">
              <a:extLst>
                <a:ext uri="{FF2B5EF4-FFF2-40B4-BE49-F238E27FC236}">
                  <a16:creationId xmlns:a16="http://schemas.microsoft.com/office/drawing/2014/main" id="{8EC157A2-B86D-47FC-B66F-FF09EE918CA6}"/>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11047E80-481B-4D40-82DD-D96AC2C36548}"/>
                </a:ext>
              </a:extLst>
            </xdr:cNvPr>
            <xdr:cNvSpPr txBox="1"/>
          </xdr:nvSpPr>
          <xdr:spPr>
            <a:xfrm>
              <a:off x="938947" y="1481642"/>
              <a:ext cx="177159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grpSp>
      <xdr:pic>
        <xdr:nvPicPr>
          <xdr:cNvPr id="82" name="Graphic 81" descr="Dollar with solid fill">
            <a:extLst>
              <a:ext uri="{FF2B5EF4-FFF2-40B4-BE49-F238E27FC236}">
                <a16:creationId xmlns:a16="http://schemas.microsoft.com/office/drawing/2014/main" id="{4EA43C93-E9EC-54F3-A74F-D5DF956C3F0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88" name="Group 87">
          <a:hlinkClick xmlns:r="http://schemas.openxmlformats.org/officeDocument/2006/relationships" r:id="rId21"/>
          <a:extLst>
            <a:ext uri="{FF2B5EF4-FFF2-40B4-BE49-F238E27FC236}">
              <a16:creationId xmlns:a16="http://schemas.microsoft.com/office/drawing/2014/main" id="{9297A3F9-B77C-BA3A-8F18-C30421A953D7}"/>
            </a:ext>
          </a:extLst>
        </xdr:cNvPr>
        <xdr:cNvGrpSpPr/>
      </xdr:nvGrpSpPr>
      <xdr:grpSpPr>
        <a:xfrm>
          <a:off x="19049" y="2739237"/>
          <a:ext cx="3400425" cy="523075"/>
          <a:chOff x="19049" y="2739237"/>
          <a:chExt cx="3400425" cy="523075"/>
        </a:xfrm>
      </xdr:grpSpPr>
      <xdr:grpSp>
        <xdr:nvGrpSpPr>
          <xdr:cNvPr id="33" name="Group 32">
            <a:extLst>
              <a:ext uri="{FF2B5EF4-FFF2-40B4-BE49-F238E27FC236}">
                <a16:creationId xmlns:a16="http://schemas.microsoft.com/office/drawing/2014/main" id="{04F1B2A6-BE74-46A5-AAF5-47B93E02EA8D}"/>
              </a:ext>
            </a:extLst>
          </xdr:cNvPr>
          <xdr:cNvGrpSpPr/>
        </xdr:nvGrpSpPr>
        <xdr:grpSpPr>
          <a:xfrm>
            <a:off x="19049" y="2758498"/>
            <a:ext cx="3400425" cy="503814"/>
            <a:chOff x="0" y="1463098"/>
            <a:chExt cx="3162300" cy="503814"/>
          </a:xfrm>
        </xdr:grpSpPr>
        <xdr:sp macro="" textlink="">
          <xdr:nvSpPr>
            <xdr:cNvPr id="37" name="Rectangle: Rounded Corners 36">
              <a:extLst>
                <a:ext uri="{FF2B5EF4-FFF2-40B4-BE49-F238E27FC236}">
                  <a16:creationId xmlns:a16="http://schemas.microsoft.com/office/drawing/2014/main" id="{F731F446-CD0B-A345-4598-B45E6B646EEC}"/>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AACF26F4-1F18-B137-EA32-58F2270CD896}"/>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84" name="Graphic 83" descr="Hospital with solid fill">
            <a:extLst>
              <a:ext uri="{FF2B5EF4-FFF2-40B4-BE49-F238E27FC236}">
                <a16:creationId xmlns:a16="http://schemas.microsoft.com/office/drawing/2014/main" id="{2A732141-80AB-2903-90DC-89DE783E669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27533" y="2739237"/>
            <a:ext cx="521208" cy="521208"/>
          </a:xfrm>
          <a:prstGeom prst="rect">
            <a:avLst/>
          </a:prstGeom>
        </xdr:spPr>
      </xdr:pic>
    </xdr:grpSp>
    <xdr:clientData/>
  </xdr:twoCellAnchor>
  <xdr:twoCellAnchor>
    <xdr:from>
      <xdr:col>0</xdr:col>
      <xdr:colOff>0</xdr:colOff>
      <xdr:row>22</xdr:row>
      <xdr:rowOff>9526</xdr:rowOff>
    </xdr:from>
    <xdr:to>
      <xdr:col>5</xdr:col>
      <xdr:colOff>381000</xdr:colOff>
      <xdr:row>28</xdr:row>
      <xdr:rowOff>152400</xdr:rowOff>
    </xdr:to>
    <xdr:grpSp>
      <xdr:nvGrpSpPr>
        <xdr:cNvPr id="42" name="Group 41">
          <a:extLst>
            <a:ext uri="{FF2B5EF4-FFF2-40B4-BE49-F238E27FC236}">
              <a16:creationId xmlns:a16="http://schemas.microsoft.com/office/drawing/2014/main" id="{AD9E58F7-D504-C573-26EB-A8F85E960F2B}"/>
            </a:ext>
          </a:extLst>
        </xdr:cNvPr>
        <xdr:cNvGrpSpPr/>
      </xdr:nvGrpSpPr>
      <xdr:grpSpPr>
        <a:xfrm>
          <a:off x="0" y="4200526"/>
          <a:ext cx="3429000" cy="1285874"/>
          <a:chOff x="0" y="4200526"/>
          <a:chExt cx="3429000" cy="1285874"/>
        </a:xfrm>
      </xdr:grpSpPr>
      <mc:AlternateContent xmlns:mc="http://schemas.openxmlformats.org/markup-compatibility/2006" xmlns:a14="http://schemas.microsoft.com/office/drawing/2010/main">
        <mc:Choice Requires="a14">
          <xdr:graphicFrame macro="">
            <xdr:nvGraphicFramePr>
              <xdr:cNvPr id="25" name="Visit_Date (Quarter)">
                <a:extLst>
                  <a:ext uri="{FF2B5EF4-FFF2-40B4-BE49-F238E27FC236}">
                    <a16:creationId xmlns:a16="http://schemas.microsoft.com/office/drawing/2014/main" id="{970A6005-0CB1-4C20-B70F-39D6BA10AE52}"/>
                  </a:ext>
                </a:extLst>
              </xdr:cNvPr>
              <xdr:cNvGraphicFramePr/>
            </xdr:nvGraphicFramePr>
            <xdr:xfrm>
              <a:off x="0" y="4200526"/>
              <a:ext cx="3429000" cy="714374"/>
            </xdr:xfrm>
            <a:graphic>
              <a:graphicData uri="http://schemas.microsoft.com/office/drawing/2010/slicer">
                <sle:slicer xmlns:sle="http://schemas.microsoft.com/office/drawing/2010/slicer" name="Visit_Date (Quarter)"/>
              </a:graphicData>
            </a:graphic>
          </xdr:graphicFrame>
        </mc:Choice>
        <mc:Fallback xmlns="">
          <xdr:sp macro="" textlink="">
            <xdr:nvSpPr>
              <xdr:cNvPr id="0" name=""/>
              <xdr:cNvSpPr>
                <a:spLocks noTextEdit="1"/>
              </xdr:cNvSpPr>
            </xdr:nvSpPr>
            <xdr:spPr>
              <a:xfrm>
                <a:off x="0" y="4200526"/>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Visit_Date (Month)">
                <a:extLst>
                  <a:ext uri="{FF2B5EF4-FFF2-40B4-BE49-F238E27FC236}">
                    <a16:creationId xmlns:a16="http://schemas.microsoft.com/office/drawing/2014/main" id="{6361AE9C-1C46-40DF-8C95-9F227107022A}"/>
                  </a:ext>
                </a:extLst>
              </xdr:cNvPr>
              <xdr:cNvGraphicFramePr/>
            </xdr:nvGraphicFramePr>
            <xdr:xfrm>
              <a:off x="0" y="4800601"/>
              <a:ext cx="3429000" cy="685799"/>
            </xdr:xfrm>
            <a:graphic>
              <a:graphicData uri="http://schemas.microsoft.com/office/drawing/2010/slicer">
                <sle:slicer xmlns:sle="http://schemas.microsoft.com/office/drawing/2010/slicer" name="Visit_Date (Month)"/>
              </a:graphicData>
            </a:graphic>
          </xdr:graphicFrame>
        </mc:Choice>
        <mc:Fallback xmlns="">
          <xdr:sp macro="" textlink="">
            <xdr:nvSpPr>
              <xdr:cNvPr id="0" name=""/>
              <xdr:cNvSpPr>
                <a:spLocks noTextEdit="1"/>
              </xdr:cNvSpPr>
            </xdr:nvSpPr>
            <xdr:spPr>
              <a:xfrm>
                <a:off x="0" y="4800601"/>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0</xdr:colOff>
      <xdr:row>20</xdr:row>
      <xdr:rowOff>76201</xdr:rowOff>
    </xdr:from>
    <xdr:to>
      <xdr:col>5</xdr:col>
      <xdr:colOff>381000</xdr:colOff>
      <xdr:row>22</xdr:row>
      <xdr:rowOff>85725</xdr:rowOff>
    </xdr:to>
    <mc:AlternateContent xmlns:mc="http://schemas.openxmlformats.org/markup-compatibility/2006" xmlns:a14="http://schemas.microsoft.com/office/drawing/2010/main">
      <mc:Choice Requires="a14">
        <xdr:graphicFrame macro="">
          <xdr:nvGraphicFramePr>
            <xdr:cNvPr id="16" name="Visit_Date (Year) 1">
              <a:extLst>
                <a:ext uri="{FF2B5EF4-FFF2-40B4-BE49-F238E27FC236}">
                  <a16:creationId xmlns:a16="http://schemas.microsoft.com/office/drawing/2014/main" id="{101AA5B6-5D02-400A-9AB4-C22F5C5D1800}"/>
                </a:ext>
              </a:extLst>
            </xdr:cNvPr>
            <xdr:cNvGraphicFramePr/>
          </xdr:nvGraphicFramePr>
          <xdr:xfrm>
            <a:off x="0" y="0"/>
            <a:ext cx="0" cy="0"/>
          </xdr:xfrm>
          <a:graphic>
            <a:graphicData uri="http://schemas.microsoft.com/office/drawing/2010/slicer">
              <sle:slicer xmlns:sle="http://schemas.microsoft.com/office/drawing/2010/slicer" name="Visit_Date (Year) 1"/>
            </a:graphicData>
          </a:graphic>
        </xdr:graphicFrame>
      </mc:Choice>
      <mc:Fallback xmlns="">
        <xdr:sp macro="" textlink="">
          <xdr:nvSpPr>
            <xdr:cNvPr id="0" name=""/>
            <xdr:cNvSpPr>
              <a:spLocks noTextEdit="1"/>
            </xdr:cNvSpPr>
          </xdr:nvSpPr>
          <xdr:spPr>
            <a:xfrm>
              <a:off x="0" y="3886201"/>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2" name="Rectangle 1">
          <a:extLst>
            <a:ext uri="{FF2B5EF4-FFF2-40B4-BE49-F238E27FC236}">
              <a16:creationId xmlns:a16="http://schemas.microsoft.com/office/drawing/2014/main" id="{F8929C02-4449-4006-9E1F-96D3593DADED}"/>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3" name="Rectangle: Rounded Corners 2">
          <a:extLst>
            <a:ext uri="{FF2B5EF4-FFF2-40B4-BE49-F238E27FC236}">
              <a16:creationId xmlns:a16="http://schemas.microsoft.com/office/drawing/2014/main" id="{E5E2EFBE-94E6-4055-A761-73503D2BEA2B}"/>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4" name="TextBox 3">
          <a:extLst>
            <a:ext uri="{FF2B5EF4-FFF2-40B4-BE49-F238E27FC236}">
              <a16:creationId xmlns:a16="http://schemas.microsoft.com/office/drawing/2014/main" id="{8493604E-4399-4D40-8932-6ADCFBCB914F}"/>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5" name="TextBox 4">
          <a:extLst>
            <a:ext uri="{FF2B5EF4-FFF2-40B4-BE49-F238E27FC236}">
              <a16:creationId xmlns:a16="http://schemas.microsoft.com/office/drawing/2014/main" id="{451A2330-2B8B-4497-9BD9-B2B8B24A50D0}"/>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6" name="Straight Connector 5">
          <a:extLst>
            <a:ext uri="{FF2B5EF4-FFF2-40B4-BE49-F238E27FC236}">
              <a16:creationId xmlns:a16="http://schemas.microsoft.com/office/drawing/2014/main" id="{32B5732E-8655-48B2-A107-0CE57821B199}"/>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516487</xdr:colOff>
      <xdr:row>3</xdr:row>
      <xdr:rowOff>162936</xdr:rowOff>
    </xdr:from>
    <xdr:to>
      <xdr:col>9</xdr:col>
      <xdr:colOff>477610</xdr:colOff>
      <xdr:row>10</xdr:row>
      <xdr:rowOff>69630</xdr:rowOff>
    </xdr:to>
    <xdr:grpSp>
      <xdr:nvGrpSpPr>
        <xdr:cNvPr id="7" name="Group 6">
          <a:extLst>
            <a:ext uri="{FF2B5EF4-FFF2-40B4-BE49-F238E27FC236}">
              <a16:creationId xmlns:a16="http://schemas.microsoft.com/office/drawing/2014/main" id="{6F13C477-9C32-42B9-A504-927F4FC7438E}"/>
            </a:ext>
          </a:extLst>
        </xdr:cNvPr>
        <xdr:cNvGrpSpPr/>
      </xdr:nvGrpSpPr>
      <xdr:grpSpPr>
        <a:xfrm>
          <a:off x="3564487" y="734436"/>
          <a:ext cx="2399523" cy="1240194"/>
          <a:chOff x="3168519" y="1817526"/>
          <a:chExt cx="2410409" cy="1263520"/>
        </a:xfrm>
        <a:effectLst>
          <a:outerShdw blurRad="50800" dist="38100" dir="5400000" algn="t"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E40104BD-BFAC-8DA5-ED1A-9B858D1109D1}"/>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505D8E79-3383-7FFA-E4E0-494A0DAD2E4C}"/>
              </a:ext>
            </a:extLst>
          </xdr:cNvPr>
          <xdr:cNvSpPr txBox="1"/>
        </xdr:nvSpPr>
        <xdr:spPr>
          <a:xfrm>
            <a:off x="3652585"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No.</a:t>
            </a:r>
            <a:r>
              <a:rPr lang="en-US" sz="2400" b="1" baseline="0">
                <a:solidFill>
                  <a:srgbClr val="15173D"/>
                </a:solidFill>
              </a:rPr>
              <a:t> Visits</a:t>
            </a:r>
            <a:endParaRPr lang="en-US" sz="2400" b="1">
              <a:solidFill>
                <a:srgbClr val="15173D"/>
              </a:solidFill>
            </a:endParaRPr>
          </a:p>
        </xdr:txBody>
      </xdr:sp>
      <xdr:sp macro="" textlink="Sheet1!A3">
        <xdr:nvSpPr>
          <xdr:cNvPr id="10" name="TextBox 9">
            <a:extLst>
              <a:ext uri="{FF2B5EF4-FFF2-40B4-BE49-F238E27FC236}">
                <a16:creationId xmlns:a16="http://schemas.microsoft.com/office/drawing/2014/main" id="{E4D6E27A-D37B-D72B-1373-9AE8FE82A4D9}"/>
              </a:ext>
            </a:extLst>
          </xdr:cNvPr>
          <xdr:cNvSpPr txBox="1"/>
        </xdr:nvSpPr>
        <xdr:spPr>
          <a:xfrm>
            <a:off x="3846972" y="2390970"/>
            <a:ext cx="1020536"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8AD3B-862F-4849-8106-D2BC51B6A3EF}" type="TxLink">
              <a:rPr lang="en-US" sz="2200" b="1" i="0" u="none" strike="noStrike">
                <a:solidFill>
                  <a:srgbClr val="15173D"/>
                </a:solidFill>
                <a:latin typeface="Calibri"/>
                <a:ea typeface="Calibri"/>
                <a:cs typeface="Calibri"/>
              </a:rPr>
              <a:pPr/>
              <a:t>17,873</a:t>
            </a:fld>
            <a:endParaRPr lang="en-US" sz="2200" b="1">
              <a:solidFill>
                <a:srgbClr val="15173D"/>
              </a:solidFill>
            </a:endParaRPr>
          </a:p>
        </xdr:txBody>
      </xdr:sp>
    </xdr:grpSp>
    <xdr:clientData/>
  </xdr:twoCellAnchor>
  <xdr:twoCellAnchor>
    <xdr:from>
      <xdr:col>10</xdr:col>
      <xdr:colOff>226062</xdr:colOff>
      <xdr:row>3</xdr:row>
      <xdr:rowOff>158465</xdr:rowOff>
    </xdr:from>
    <xdr:to>
      <xdr:col>14</xdr:col>
      <xdr:colOff>209739</xdr:colOff>
      <xdr:row>10</xdr:row>
      <xdr:rowOff>74102</xdr:rowOff>
    </xdr:to>
    <xdr:grpSp>
      <xdr:nvGrpSpPr>
        <xdr:cNvPr id="11" name="Group 10">
          <a:extLst>
            <a:ext uri="{FF2B5EF4-FFF2-40B4-BE49-F238E27FC236}">
              <a16:creationId xmlns:a16="http://schemas.microsoft.com/office/drawing/2014/main" id="{0D54F45F-6022-4D72-8989-70EBA8DAC060}"/>
            </a:ext>
          </a:extLst>
        </xdr:cNvPr>
        <xdr:cNvGrpSpPr/>
      </xdr:nvGrpSpPr>
      <xdr:grpSpPr>
        <a:xfrm>
          <a:off x="6322062" y="729965"/>
          <a:ext cx="2422077" cy="1249137"/>
          <a:chOff x="5734774" y="1798863"/>
          <a:chExt cx="2422077" cy="1249137"/>
        </a:xfrm>
      </xdr:grpSpPr>
      <xdr:sp macro="" textlink="">
        <xdr:nvSpPr>
          <xdr:cNvPr id="12" name="Rectangle: Rounded Corners 11">
            <a:extLst>
              <a:ext uri="{FF2B5EF4-FFF2-40B4-BE49-F238E27FC236}">
                <a16:creationId xmlns:a16="http://schemas.microsoft.com/office/drawing/2014/main" id="{7B884F80-D87C-45E1-55F3-39A3075A34B5}"/>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528BC20E-113A-4295-F5C5-C8E1B3BAFFB2}"/>
              </a:ext>
            </a:extLst>
          </xdr:cNvPr>
          <xdr:cNvSpPr txBox="1"/>
        </xdr:nvSpPr>
        <xdr:spPr>
          <a:xfrm>
            <a:off x="5804025" y="1931048"/>
            <a:ext cx="2283575" cy="48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Patient Age</a:t>
            </a:r>
          </a:p>
        </xdr:txBody>
      </xdr:sp>
      <xdr:sp macro="" textlink="Sheet1!B3">
        <xdr:nvSpPr>
          <xdr:cNvPr id="14" name="TextBox 13">
            <a:extLst>
              <a:ext uri="{FF2B5EF4-FFF2-40B4-BE49-F238E27FC236}">
                <a16:creationId xmlns:a16="http://schemas.microsoft.com/office/drawing/2014/main" id="{9FE02856-705D-BB49-F267-87C666054345}"/>
              </a:ext>
            </a:extLst>
          </xdr:cNvPr>
          <xdr:cNvSpPr txBox="1"/>
        </xdr:nvSpPr>
        <xdr:spPr>
          <a:xfrm>
            <a:off x="6677435" y="2360645"/>
            <a:ext cx="539477"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DAEFE6-CE48-44C4-BA22-C5E0C5F59F42}" type="TxLink">
              <a:rPr lang="en-US" sz="2200" b="1" i="0" u="none" strike="noStrike">
                <a:solidFill>
                  <a:srgbClr val="15173D"/>
                </a:solidFill>
                <a:latin typeface="Calibri"/>
                <a:ea typeface="Calibri"/>
                <a:cs typeface="Calibri"/>
              </a:rPr>
              <a:pPr/>
              <a:t>36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547965</xdr:colOff>
      <xdr:row>10</xdr:row>
      <xdr:rowOff>67686</xdr:rowOff>
    </xdr:to>
    <xdr:grpSp>
      <xdr:nvGrpSpPr>
        <xdr:cNvPr id="19" name="Group 18">
          <a:extLst>
            <a:ext uri="{FF2B5EF4-FFF2-40B4-BE49-F238E27FC236}">
              <a16:creationId xmlns:a16="http://schemas.microsoft.com/office/drawing/2014/main" id="{01E774A8-CC6F-4875-9777-E5FD8DD97532}"/>
            </a:ext>
          </a:extLst>
        </xdr:cNvPr>
        <xdr:cNvGrpSpPr/>
      </xdr:nvGrpSpPr>
      <xdr:grpSpPr>
        <a:xfrm>
          <a:off x="9121241" y="736380"/>
          <a:ext cx="2399524" cy="1236306"/>
          <a:chOff x="11993918" y="4192562"/>
          <a:chExt cx="2410409" cy="1263520"/>
        </a:xfrm>
        <a:effectLst>
          <a:outerShdw blurRad="50800" dist="38100" dir="5400000" algn="t"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4B389555-BD0D-2696-851F-92A42C34CF48}"/>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97853014-4C78-258F-A89F-14858187008B}"/>
              </a:ext>
            </a:extLst>
          </xdr:cNvPr>
          <xdr:cNvSpPr txBox="1"/>
        </xdr:nvSpPr>
        <xdr:spPr>
          <a:xfrm>
            <a:off x="12351498" y="4299476"/>
            <a:ext cx="1695248"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Doctors</a:t>
            </a:r>
            <a:endParaRPr lang="en-US" sz="2400" b="1">
              <a:solidFill>
                <a:srgbClr val="15173D"/>
              </a:solidFill>
            </a:endParaRPr>
          </a:p>
        </xdr:txBody>
      </xdr:sp>
      <xdr:sp macro="" textlink="Sheet1!G3">
        <xdr:nvSpPr>
          <xdr:cNvPr id="22" name="TextBox 21">
            <a:extLst>
              <a:ext uri="{FF2B5EF4-FFF2-40B4-BE49-F238E27FC236}">
                <a16:creationId xmlns:a16="http://schemas.microsoft.com/office/drawing/2014/main" id="{78D4FECA-63D4-DF23-B705-51EE2DF6AA7C}"/>
              </a:ext>
            </a:extLst>
          </xdr:cNvPr>
          <xdr:cNvSpPr txBox="1"/>
        </xdr:nvSpPr>
        <xdr:spPr>
          <a:xfrm>
            <a:off x="12686142" y="4766006"/>
            <a:ext cx="102596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4C96B-652B-4BAB-9165-477967F723B3}" type="TxLink">
              <a:rPr lang="en-US" sz="2200" b="1" i="0" u="none" strike="noStrike">
                <a:solidFill>
                  <a:srgbClr val="15173D"/>
                </a:solidFill>
                <a:latin typeface="Calibri"/>
                <a:ea typeface="Calibri"/>
                <a:cs typeface="Calibri"/>
              </a:rPr>
              <a:pPr/>
              <a:t>51 Doc</a:t>
            </a:fld>
            <a:endParaRPr lang="en-US" sz="2200" b="1">
              <a:solidFill>
                <a:srgbClr val="15173D"/>
              </a:solidFill>
            </a:endParaRPr>
          </a:p>
        </xdr:txBody>
      </xdr:sp>
    </xdr:grpSp>
    <xdr:clientData/>
  </xdr:twoCellAnchor>
  <xdr:twoCellAnchor>
    <xdr:from>
      <xdr:col>5</xdr:col>
      <xdr:colOff>468279</xdr:colOff>
      <xdr:row>11</xdr:row>
      <xdr:rowOff>148513</xdr:rowOff>
    </xdr:from>
    <xdr:to>
      <xdr:col>9</xdr:col>
      <xdr:colOff>361951</xdr:colOff>
      <xdr:row>13</xdr:row>
      <xdr:rowOff>167563</xdr:rowOff>
    </xdr:to>
    <xdr:sp macro="" textlink="">
      <xdr:nvSpPr>
        <xdr:cNvPr id="23" name="TextBox 22">
          <a:extLst>
            <a:ext uri="{FF2B5EF4-FFF2-40B4-BE49-F238E27FC236}">
              <a16:creationId xmlns:a16="http://schemas.microsoft.com/office/drawing/2014/main" id="{260727A0-C280-48B0-B281-57C20318A5DD}"/>
            </a:ext>
          </a:extLst>
        </xdr:cNvPr>
        <xdr:cNvSpPr txBox="1"/>
      </xdr:nvSpPr>
      <xdr:spPr>
        <a:xfrm>
          <a:off x="3516279" y="2244013"/>
          <a:ext cx="233207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Profit</a:t>
          </a:r>
          <a:r>
            <a:rPr lang="en-US" sz="2400" b="1" baseline="0">
              <a:solidFill>
                <a:srgbClr val="15173D"/>
              </a:solidFill>
            </a:rPr>
            <a:t> Analytics</a:t>
          </a:r>
          <a:endParaRPr lang="en-US" sz="2400" b="1">
            <a:solidFill>
              <a:srgbClr val="15173D"/>
            </a:solidFill>
          </a:endParaRPr>
        </a:p>
      </xdr:txBody>
    </xdr:sp>
    <xdr:clientData/>
  </xdr:twoCellAnchor>
  <xdr:twoCellAnchor>
    <xdr:from>
      <xdr:col>9</xdr:col>
      <xdr:colOff>92912</xdr:colOff>
      <xdr:row>13</xdr:row>
      <xdr:rowOff>27216</xdr:rowOff>
    </xdr:from>
    <xdr:to>
      <xdr:col>39</xdr:col>
      <xdr:colOff>11269</xdr:colOff>
      <xdr:row>13</xdr:row>
      <xdr:rowOff>27216</xdr:rowOff>
    </xdr:to>
    <xdr:cxnSp macro="">
      <xdr:nvCxnSpPr>
        <xdr:cNvPr id="24" name="Straight Connector 23">
          <a:extLst>
            <a:ext uri="{FF2B5EF4-FFF2-40B4-BE49-F238E27FC236}">
              <a16:creationId xmlns:a16="http://schemas.microsoft.com/office/drawing/2014/main" id="{F130B70A-F8E9-44D5-9F2B-F8E398EACD66}"/>
            </a:ext>
          </a:extLst>
        </xdr:cNvPr>
        <xdr:cNvCxnSpPr/>
      </xdr:nvCxnSpPr>
      <xdr:spPr>
        <a:xfrm flipV="1">
          <a:off x="5579312"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238126</xdr:colOff>
      <xdr:row>15</xdr:row>
      <xdr:rowOff>97777</xdr:rowOff>
    </xdr:from>
    <xdr:to>
      <xdr:col>29</xdr:col>
      <xdr:colOff>114300</xdr:colOff>
      <xdr:row>34</xdr:row>
      <xdr:rowOff>9525</xdr:rowOff>
    </xdr:to>
    <xdr:sp macro="" textlink="">
      <xdr:nvSpPr>
        <xdr:cNvPr id="34" name="Rectangle: Rounded Corners 33">
          <a:extLst>
            <a:ext uri="{FF2B5EF4-FFF2-40B4-BE49-F238E27FC236}">
              <a16:creationId xmlns:a16="http://schemas.microsoft.com/office/drawing/2014/main" id="{E2E38B96-0A96-CC94-5C15-A74A7D5BE4D7}"/>
            </a:ext>
          </a:extLst>
        </xdr:cNvPr>
        <xdr:cNvSpPr/>
      </xdr:nvSpPr>
      <xdr:spPr>
        <a:xfrm>
          <a:off x="13649326" y="2955277"/>
          <a:ext cx="4143374" cy="3531248"/>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37589</xdr:colOff>
      <xdr:row>16</xdr:row>
      <xdr:rowOff>64730</xdr:rowOff>
    </xdr:from>
    <xdr:to>
      <xdr:col>27</xdr:col>
      <xdr:colOff>371475</xdr:colOff>
      <xdr:row>18</xdr:row>
      <xdr:rowOff>50152</xdr:rowOff>
    </xdr:to>
    <xdr:sp macro="" textlink="">
      <xdr:nvSpPr>
        <xdr:cNvPr id="36" name="TextBox 35">
          <a:extLst>
            <a:ext uri="{FF2B5EF4-FFF2-40B4-BE49-F238E27FC236}">
              <a16:creationId xmlns:a16="http://schemas.microsoft.com/office/drawing/2014/main" id="{742EF52B-B663-45AF-F295-1FF4DC50405C}"/>
            </a:ext>
          </a:extLst>
        </xdr:cNvPr>
        <xdr:cNvSpPr txBox="1"/>
      </xdr:nvSpPr>
      <xdr:spPr>
        <a:xfrm>
          <a:off x="14667989" y="3112730"/>
          <a:ext cx="2162686" cy="366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Profit by Insurance Type</a:t>
          </a:r>
        </a:p>
      </xdr:txBody>
    </xdr:sp>
    <xdr:clientData/>
  </xdr:twoCellAnchor>
  <xdr:twoCellAnchor>
    <xdr:from>
      <xdr:col>0</xdr:col>
      <xdr:colOff>28574</xdr:colOff>
      <xdr:row>3</xdr:row>
      <xdr:rowOff>67647</xdr:rowOff>
    </xdr:from>
    <xdr:to>
      <xdr:col>5</xdr:col>
      <xdr:colOff>363854</xdr:colOff>
      <xdr:row>3</xdr:row>
      <xdr:rowOff>67647</xdr:rowOff>
    </xdr:to>
    <xdr:cxnSp macro="">
      <xdr:nvCxnSpPr>
        <xdr:cNvPr id="41" name="Straight Connector 40">
          <a:extLst>
            <a:ext uri="{FF2B5EF4-FFF2-40B4-BE49-F238E27FC236}">
              <a16:creationId xmlns:a16="http://schemas.microsoft.com/office/drawing/2014/main" id="{C7E9534B-3901-4F90-A138-EEF54740B7E4}"/>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19049</xdr:colOff>
      <xdr:row>10</xdr:row>
      <xdr:rowOff>189433</xdr:rowOff>
    </xdr:from>
    <xdr:to>
      <xdr:col>5</xdr:col>
      <xdr:colOff>371474</xdr:colOff>
      <xdr:row>13</xdr:row>
      <xdr:rowOff>134683</xdr:rowOff>
    </xdr:to>
    <xdr:grpSp>
      <xdr:nvGrpSpPr>
        <xdr:cNvPr id="45" name="Group 44">
          <a:hlinkClick xmlns:r="http://schemas.openxmlformats.org/officeDocument/2006/relationships" r:id="rId1"/>
          <a:extLst>
            <a:ext uri="{FF2B5EF4-FFF2-40B4-BE49-F238E27FC236}">
              <a16:creationId xmlns:a16="http://schemas.microsoft.com/office/drawing/2014/main" id="{E3444EE9-C722-4E24-B6AC-59A42BF2757E}"/>
            </a:ext>
          </a:extLst>
        </xdr:cNvPr>
        <xdr:cNvGrpSpPr/>
      </xdr:nvGrpSpPr>
      <xdr:grpSpPr>
        <a:xfrm>
          <a:off x="19049" y="2094433"/>
          <a:ext cx="3400425" cy="516750"/>
          <a:chOff x="19049" y="2094433"/>
          <a:chExt cx="3400425" cy="516750"/>
        </a:xfrm>
      </xdr:grpSpPr>
      <xdr:grpSp>
        <xdr:nvGrpSpPr>
          <xdr:cNvPr id="46" name="Group 45">
            <a:extLst>
              <a:ext uri="{FF2B5EF4-FFF2-40B4-BE49-F238E27FC236}">
                <a16:creationId xmlns:a16="http://schemas.microsoft.com/office/drawing/2014/main" id="{423FBD74-56A7-A289-1715-8E3855841731}"/>
              </a:ext>
            </a:extLst>
          </xdr:cNvPr>
          <xdr:cNvGrpSpPr/>
        </xdr:nvGrpSpPr>
        <xdr:grpSpPr>
          <a:xfrm>
            <a:off x="19049" y="2096511"/>
            <a:ext cx="3400425" cy="503814"/>
            <a:chOff x="0" y="1448811"/>
            <a:chExt cx="3162300" cy="503814"/>
          </a:xfrm>
        </xdr:grpSpPr>
        <xdr:sp macro="" textlink="">
          <xdr:nvSpPr>
            <xdr:cNvPr id="48" name="Rectangle: Rounded Corners 47">
              <a:extLst>
                <a:ext uri="{FF2B5EF4-FFF2-40B4-BE49-F238E27FC236}">
                  <a16:creationId xmlns:a16="http://schemas.microsoft.com/office/drawing/2014/main" id="{88D513C3-D7F4-3C9C-B1DD-97ED33BCB2F1}"/>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CE285A87-4E3B-B8F6-FEEC-FAF97A814E66}"/>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47" name="Graphic 46" descr="Doctor male with solid fill">
            <a:extLst>
              <a:ext uri="{FF2B5EF4-FFF2-40B4-BE49-F238E27FC236}">
                <a16:creationId xmlns:a16="http://schemas.microsoft.com/office/drawing/2014/main" id="{CE1E941A-E3E7-D821-E84D-356C68DC93C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50" name="Group 49">
          <a:hlinkClick xmlns:r="http://schemas.openxmlformats.org/officeDocument/2006/relationships" r:id="rId4"/>
          <a:extLst>
            <a:ext uri="{FF2B5EF4-FFF2-40B4-BE49-F238E27FC236}">
              <a16:creationId xmlns:a16="http://schemas.microsoft.com/office/drawing/2014/main" id="{CB15C525-D17C-40B5-B819-030F05666148}"/>
            </a:ext>
          </a:extLst>
        </xdr:cNvPr>
        <xdr:cNvGrpSpPr/>
      </xdr:nvGrpSpPr>
      <xdr:grpSpPr>
        <a:xfrm>
          <a:off x="19049" y="3388500"/>
          <a:ext cx="3400425" cy="516750"/>
          <a:chOff x="19049" y="3388500"/>
          <a:chExt cx="3400425" cy="516750"/>
        </a:xfrm>
      </xdr:grpSpPr>
      <xdr:grpSp>
        <xdr:nvGrpSpPr>
          <xdr:cNvPr id="51" name="Group 50">
            <a:extLst>
              <a:ext uri="{FF2B5EF4-FFF2-40B4-BE49-F238E27FC236}">
                <a16:creationId xmlns:a16="http://schemas.microsoft.com/office/drawing/2014/main" id="{DCCD6E14-B193-AF80-48E8-4401E487C1B6}"/>
              </a:ext>
            </a:extLst>
          </xdr:cNvPr>
          <xdr:cNvGrpSpPr/>
        </xdr:nvGrpSpPr>
        <xdr:grpSpPr>
          <a:xfrm>
            <a:off x="19049" y="3391911"/>
            <a:ext cx="3400425" cy="503814"/>
            <a:chOff x="0" y="1448811"/>
            <a:chExt cx="3162300" cy="503814"/>
          </a:xfrm>
        </xdr:grpSpPr>
        <xdr:sp macro="" textlink="">
          <xdr:nvSpPr>
            <xdr:cNvPr id="53" name="Rectangle: Rounded Corners 52">
              <a:extLst>
                <a:ext uri="{FF2B5EF4-FFF2-40B4-BE49-F238E27FC236}">
                  <a16:creationId xmlns:a16="http://schemas.microsoft.com/office/drawing/2014/main" id="{396EFB79-7BD3-800C-E18F-CC61B106C6A9}"/>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5A9C881D-135D-F113-0E8E-2EFA3F800E53}"/>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52" name="Graphic 51" descr="Clipboard All Crosses with solid fill">
            <a:extLst>
              <a:ext uri="{FF2B5EF4-FFF2-40B4-BE49-F238E27FC236}">
                <a16:creationId xmlns:a16="http://schemas.microsoft.com/office/drawing/2014/main" id="{C7E4AA9E-1FB7-BADD-E0C0-A384C56CB5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55" name="Group 54">
          <a:hlinkClick xmlns:r="http://schemas.openxmlformats.org/officeDocument/2006/relationships" r:id="rId7"/>
          <a:extLst>
            <a:ext uri="{FF2B5EF4-FFF2-40B4-BE49-F238E27FC236}">
              <a16:creationId xmlns:a16="http://schemas.microsoft.com/office/drawing/2014/main" id="{C0F340C6-36D7-44AD-81F8-145FEE871726}"/>
            </a:ext>
          </a:extLst>
        </xdr:cNvPr>
        <xdr:cNvGrpSpPr/>
      </xdr:nvGrpSpPr>
      <xdr:grpSpPr>
        <a:xfrm>
          <a:off x="24880" y="735749"/>
          <a:ext cx="3387885" cy="585825"/>
          <a:chOff x="24880" y="735749"/>
          <a:chExt cx="3387885" cy="585825"/>
        </a:xfrm>
      </xdr:grpSpPr>
      <xdr:sp macro="" textlink="">
        <xdr:nvSpPr>
          <xdr:cNvPr id="56" name="Rectangle: Rounded Corners 55">
            <a:extLst>
              <a:ext uri="{FF2B5EF4-FFF2-40B4-BE49-F238E27FC236}">
                <a16:creationId xmlns:a16="http://schemas.microsoft.com/office/drawing/2014/main" id="{2552835F-3205-5E61-B684-852B34D0707B}"/>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A00AE8E9-46B9-37D1-BA08-4CE0879DC68C}"/>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58" name="Graphic 57" descr="Presentation with bar chart with solid fill">
            <a:extLst>
              <a:ext uri="{FF2B5EF4-FFF2-40B4-BE49-F238E27FC236}">
                <a16:creationId xmlns:a16="http://schemas.microsoft.com/office/drawing/2014/main" id="{98FB0029-2B2D-679B-D4AD-822D02D2A0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69" name="Group 68">
          <a:extLst>
            <a:ext uri="{FF2B5EF4-FFF2-40B4-BE49-F238E27FC236}">
              <a16:creationId xmlns:a16="http://schemas.microsoft.com/office/drawing/2014/main" id="{4D64B018-E5E1-9599-845C-55EC8F97703B}"/>
            </a:ext>
          </a:extLst>
        </xdr:cNvPr>
        <xdr:cNvGrpSpPr/>
      </xdr:nvGrpSpPr>
      <xdr:grpSpPr>
        <a:xfrm>
          <a:off x="19049" y="1448811"/>
          <a:ext cx="3400425" cy="517568"/>
          <a:chOff x="19049" y="1448811"/>
          <a:chExt cx="3400425" cy="517568"/>
        </a:xfrm>
      </xdr:grpSpPr>
      <xdr:sp macro="" textlink="">
        <xdr:nvSpPr>
          <xdr:cNvPr id="62" name="Rectangle: Rounded Corners 61">
            <a:extLst>
              <a:ext uri="{FF2B5EF4-FFF2-40B4-BE49-F238E27FC236}">
                <a16:creationId xmlns:a16="http://schemas.microsoft.com/office/drawing/2014/main" id="{69F84723-09FF-8CBD-E70C-60E25B324812}"/>
              </a:ext>
            </a:extLst>
          </xdr:cNvPr>
          <xdr:cNvSpPr/>
        </xdr:nvSpPr>
        <xdr:spPr>
          <a:xfrm>
            <a:off x="19049" y="1448811"/>
            <a:ext cx="3400425"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91E2ED77-8D26-E7B7-C2D8-8E86F4A1589C}"/>
              </a:ext>
            </a:extLst>
          </xdr:cNvPr>
          <xdr:cNvSpPr txBox="1"/>
        </xdr:nvSpPr>
        <xdr:spPr>
          <a:xfrm>
            <a:off x="1028700" y="1481642"/>
            <a:ext cx="1905000"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pic>
        <xdr:nvPicPr>
          <xdr:cNvPr id="61" name="Graphic 60" descr="Dollar with solid fill">
            <a:extLst>
              <a:ext uri="{FF2B5EF4-FFF2-40B4-BE49-F238E27FC236}">
                <a16:creationId xmlns:a16="http://schemas.microsoft.com/office/drawing/2014/main" id="{46B7B9AD-E8D8-EC8C-0815-92FD5D3BD62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64" name="Group 63">
          <a:hlinkClick xmlns:r="http://schemas.openxmlformats.org/officeDocument/2006/relationships" r:id="rId12"/>
          <a:extLst>
            <a:ext uri="{FF2B5EF4-FFF2-40B4-BE49-F238E27FC236}">
              <a16:creationId xmlns:a16="http://schemas.microsoft.com/office/drawing/2014/main" id="{74F46F9D-AAC4-439D-9D07-5FA320780FA7}"/>
            </a:ext>
          </a:extLst>
        </xdr:cNvPr>
        <xdr:cNvGrpSpPr/>
      </xdr:nvGrpSpPr>
      <xdr:grpSpPr>
        <a:xfrm>
          <a:off x="19049" y="2739237"/>
          <a:ext cx="3400425" cy="523075"/>
          <a:chOff x="19049" y="2739237"/>
          <a:chExt cx="3400425" cy="523075"/>
        </a:xfrm>
      </xdr:grpSpPr>
      <xdr:grpSp>
        <xdr:nvGrpSpPr>
          <xdr:cNvPr id="65" name="Group 64">
            <a:extLst>
              <a:ext uri="{FF2B5EF4-FFF2-40B4-BE49-F238E27FC236}">
                <a16:creationId xmlns:a16="http://schemas.microsoft.com/office/drawing/2014/main" id="{E37C375D-80BC-8EE5-0182-637D8AAD58F4}"/>
              </a:ext>
            </a:extLst>
          </xdr:cNvPr>
          <xdr:cNvGrpSpPr/>
        </xdr:nvGrpSpPr>
        <xdr:grpSpPr>
          <a:xfrm>
            <a:off x="19049" y="2758498"/>
            <a:ext cx="3400425" cy="503814"/>
            <a:chOff x="0" y="1463098"/>
            <a:chExt cx="3162300" cy="503814"/>
          </a:xfrm>
        </xdr:grpSpPr>
        <xdr:sp macro="" textlink="">
          <xdr:nvSpPr>
            <xdr:cNvPr id="67" name="Rectangle: Rounded Corners 66">
              <a:extLst>
                <a:ext uri="{FF2B5EF4-FFF2-40B4-BE49-F238E27FC236}">
                  <a16:creationId xmlns:a16="http://schemas.microsoft.com/office/drawing/2014/main" id="{6C1C1406-5E28-986B-3EAE-93ECC26CDC19}"/>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EC6DC91B-D15E-4D7D-EB8C-2BF10A573F73}"/>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66" name="Graphic 65" descr="Hospital with solid fill">
            <a:extLst>
              <a:ext uri="{FF2B5EF4-FFF2-40B4-BE49-F238E27FC236}">
                <a16:creationId xmlns:a16="http://schemas.microsoft.com/office/drawing/2014/main" id="{C59D00F2-B630-C8B0-010A-30B6EE86202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7533" y="2739237"/>
            <a:ext cx="521208" cy="521208"/>
          </a:xfrm>
          <a:prstGeom prst="rect">
            <a:avLst/>
          </a:prstGeom>
        </xdr:spPr>
      </xdr:pic>
    </xdr:grpSp>
    <xdr:clientData/>
  </xdr:twoCellAnchor>
  <xdr:twoCellAnchor>
    <xdr:from>
      <xdr:col>10</xdr:col>
      <xdr:colOff>226062</xdr:colOff>
      <xdr:row>3</xdr:row>
      <xdr:rowOff>158465</xdr:rowOff>
    </xdr:from>
    <xdr:to>
      <xdr:col>14</xdr:col>
      <xdr:colOff>198071</xdr:colOff>
      <xdr:row>10</xdr:row>
      <xdr:rowOff>88485</xdr:rowOff>
    </xdr:to>
    <xdr:grpSp>
      <xdr:nvGrpSpPr>
        <xdr:cNvPr id="76" name="Group 75">
          <a:hlinkClick xmlns:r="http://schemas.openxmlformats.org/officeDocument/2006/relationships" r:id="rId15"/>
          <a:extLst>
            <a:ext uri="{FF2B5EF4-FFF2-40B4-BE49-F238E27FC236}">
              <a16:creationId xmlns:a16="http://schemas.microsoft.com/office/drawing/2014/main" id="{11756ACF-22E5-4269-909C-B603D6E84E23}"/>
            </a:ext>
          </a:extLst>
        </xdr:cNvPr>
        <xdr:cNvGrpSpPr/>
      </xdr:nvGrpSpPr>
      <xdr:grpSpPr>
        <a:xfrm>
          <a:off x="6322062" y="729965"/>
          <a:ext cx="2410409" cy="1263520"/>
          <a:chOff x="11993918" y="4192562"/>
          <a:chExt cx="2410409" cy="1263520"/>
        </a:xfrm>
        <a:effectLst>
          <a:outerShdw blurRad="50800" dist="38100" dir="5400000" algn="t" rotWithShape="0">
            <a:prstClr val="black">
              <a:alpha val="40000"/>
            </a:prstClr>
          </a:outerShdw>
        </a:effectLst>
      </xdr:grpSpPr>
      <xdr:sp macro="" textlink="">
        <xdr:nvSpPr>
          <xdr:cNvPr id="77" name="Rectangle: Rounded Corners 76">
            <a:extLst>
              <a:ext uri="{FF2B5EF4-FFF2-40B4-BE49-F238E27FC236}">
                <a16:creationId xmlns:a16="http://schemas.microsoft.com/office/drawing/2014/main" id="{3575FF7D-A29B-10BC-A445-51A3282905FF}"/>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F7413233-F5A5-CCA4-E9C9-704800A9925A}"/>
              </a:ext>
            </a:extLst>
          </xdr:cNvPr>
          <xdr:cNvSpPr txBox="1"/>
        </xdr:nvSpPr>
        <xdr:spPr>
          <a:xfrm>
            <a:off x="12702276" y="4299476"/>
            <a:ext cx="993692"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Profit</a:t>
            </a:r>
          </a:p>
        </xdr:txBody>
      </xdr:sp>
      <xdr:sp macro="" textlink="Sheet1!H3">
        <xdr:nvSpPr>
          <xdr:cNvPr id="79" name="TextBox 78">
            <a:extLst>
              <a:ext uri="{FF2B5EF4-FFF2-40B4-BE49-F238E27FC236}">
                <a16:creationId xmlns:a16="http://schemas.microsoft.com/office/drawing/2014/main" id="{DCAD491C-3E6D-CB02-492D-303AB7DAA266}"/>
              </a:ext>
            </a:extLst>
          </xdr:cNvPr>
          <xdr:cNvSpPr txBox="1"/>
        </xdr:nvSpPr>
        <xdr:spPr>
          <a:xfrm>
            <a:off x="12466105" y="4746956"/>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2F8FA9-C08A-4F6A-8AEA-28530319014B}" type="TxLink">
              <a:rPr lang="en-US" sz="2200" b="1" i="0" u="none" strike="noStrike">
                <a:solidFill>
                  <a:srgbClr val="15173D"/>
                </a:solidFill>
                <a:latin typeface="Calibri"/>
                <a:ea typeface="Calibri"/>
                <a:cs typeface="Calibri"/>
              </a:rPr>
              <a:pPr/>
              <a:t>$4,271,796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583303</xdr:colOff>
      <xdr:row>10</xdr:row>
      <xdr:rowOff>94900</xdr:rowOff>
    </xdr:to>
    <xdr:grpSp>
      <xdr:nvGrpSpPr>
        <xdr:cNvPr id="80" name="Group 79">
          <a:hlinkClick xmlns:r="http://schemas.openxmlformats.org/officeDocument/2006/relationships" r:id="rId16"/>
          <a:extLst>
            <a:ext uri="{FF2B5EF4-FFF2-40B4-BE49-F238E27FC236}">
              <a16:creationId xmlns:a16="http://schemas.microsoft.com/office/drawing/2014/main" id="{B3F7CB0A-87E1-4E6E-8870-7C6644C4332E}"/>
            </a:ext>
          </a:extLst>
        </xdr:cNvPr>
        <xdr:cNvGrpSpPr/>
      </xdr:nvGrpSpPr>
      <xdr:grpSpPr>
        <a:xfrm>
          <a:off x="9121241" y="736380"/>
          <a:ext cx="2434862" cy="1263520"/>
          <a:chOff x="3172427" y="1817526"/>
          <a:chExt cx="2434862" cy="1263520"/>
        </a:xfrm>
        <a:effectLst>
          <a:outerShdw blurRad="50800" dist="38100" dir="5400000" algn="t" rotWithShape="0">
            <a:prstClr val="black">
              <a:alpha val="40000"/>
            </a:prstClr>
          </a:outerShdw>
        </a:effectLst>
      </xdr:grpSpPr>
      <xdr:sp macro="" textlink="">
        <xdr:nvSpPr>
          <xdr:cNvPr id="81" name="Rectangle: Rounded Corners 80">
            <a:extLst>
              <a:ext uri="{FF2B5EF4-FFF2-40B4-BE49-F238E27FC236}">
                <a16:creationId xmlns:a16="http://schemas.microsoft.com/office/drawing/2014/main" id="{52721963-13D4-FEB1-712A-99D8C7A0BA34}"/>
              </a:ext>
            </a:extLst>
          </xdr:cNvPr>
          <xdr:cNvSpPr/>
        </xdr:nvSpPr>
        <xdr:spPr>
          <a:xfrm>
            <a:off x="3184654"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TextBox 81">
            <a:extLst>
              <a:ext uri="{FF2B5EF4-FFF2-40B4-BE49-F238E27FC236}">
                <a16:creationId xmlns:a16="http://schemas.microsoft.com/office/drawing/2014/main" id="{196DDFA9-2902-1911-A467-EFA79E809FD1}"/>
              </a:ext>
            </a:extLst>
          </xdr:cNvPr>
          <xdr:cNvSpPr txBox="1"/>
        </xdr:nvSpPr>
        <xdr:spPr>
          <a:xfrm>
            <a:off x="3172427" y="1914721"/>
            <a:ext cx="2434862"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Discount Amount</a:t>
            </a:r>
          </a:p>
        </xdr:txBody>
      </xdr:sp>
      <xdr:sp macro="" textlink="Sheet1!D3">
        <xdr:nvSpPr>
          <xdr:cNvPr id="83" name="TextBox 82">
            <a:extLst>
              <a:ext uri="{FF2B5EF4-FFF2-40B4-BE49-F238E27FC236}">
                <a16:creationId xmlns:a16="http://schemas.microsoft.com/office/drawing/2014/main" id="{2D921760-AECB-7B52-BF6E-7D8EC6770A0E}"/>
              </a:ext>
            </a:extLst>
          </xdr:cNvPr>
          <xdr:cNvSpPr txBox="1"/>
        </xdr:nvSpPr>
        <xdr:spPr>
          <a:xfrm>
            <a:off x="3580641" y="2390970"/>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99A379-1CA0-4C98-AA86-A84CEFF41A4D}" type="TxLink">
              <a:rPr lang="en-US" sz="2200" b="1" i="0" u="none" strike="noStrike">
                <a:solidFill>
                  <a:srgbClr val="15173D"/>
                </a:solidFill>
                <a:latin typeface="Calibri"/>
                <a:ea typeface="Calibri"/>
                <a:cs typeface="Calibri"/>
              </a:rPr>
              <a:pPr/>
              <a:t>$3,165,875</a:t>
            </a:fld>
            <a:endParaRPr lang="en-US" sz="2200" b="1">
              <a:solidFill>
                <a:srgbClr val="15173D"/>
              </a:solidFill>
            </a:endParaRPr>
          </a:p>
        </xdr:txBody>
      </xdr:sp>
    </xdr:grpSp>
    <xdr:clientData/>
  </xdr:twoCellAnchor>
  <xdr:twoCellAnchor>
    <xdr:from>
      <xdr:col>24</xdr:col>
      <xdr:colOff>123825</xdr:colOff>
      <xdr:row>3</xdr:row>
      <xdr:rowOff>165813</xdr:rowOff>
    </xdr:from>
    <xdr:to>
      <xdr:col>29</xdr:col>
      <xdr:colOff>85725</xdr:colOff>
      <xdr:row>10</xdr:row>
      <xdr:rowOff>66753</xdr:rowOff>
    </xdr:to>
    <xdr:grpSp>
      <xdr:nvGrpSpPr>
        <xdr:cNvPr id="27" name="Group 26">
          <a:hlinkClick xmlns:r="http://schemas.openxmlformats.org/officeDocument/2006/relationships" r:id="rId17"/>
          <a:extLst>
            <a:ext uri="{FF2B5EF4-FFF2-40B4-BE49-F238E27FC236}">
              <a16:creationId xmlns:a16="http://schemas.microsoft.com/office/drawing/2014/main" id="{411B2C62-645A-ED97-C838-511E74DD37B1}"/>
            </a:ext>
          </a:extLst>
        </xdr:cNvPr>
        <xdr:cNvGrpSpPr/>
      </xdr:nvGrpSpPr>
      <xdr:grpSpPr>
        <a:xfrm>
          <a:off x="14754225" y="737313"/>
          <a:ext cx="3009900" cy="1234440"/>
          <a:chOff x="14754225" y="737313"/>
          <a:chExt cx="3009900" cy="1234440"/>
        </a:xfrm>
      </xdr:grpSpPr>
      <xdr:grpSp>
        <xdr:nvGrpSpPr>
          <xdr:cNvPr id="29" name="Group 28">
            <a:extLst>
              <a:ext uri="{FF2B5EF4-FFF2-40B4-BE49-F238E27FC236}">
                <a16:creationId xmlns:a16="http://schemas.microsoft.com/office/drawing/2014/main" id="{E4AB6A70-E7AF-42DC-940D-915EBA0D6866}"/>
              </a:ext>
            </a:extLst>
          </xdr:cNvPr>
          <xdr:cNvGrpSpPr/>
        </xdr:nvGrpSpPr>
        <xdr:grpSpPr>
          <a:xfrm>
            <a:off x="14754225" y="737313"/>
            <a:ext cx="3009900" cy="1234440"/>
            <a:chOff x="3116424" y="1836964"/>
            <a:chExt cx="3009900" cy="1263520"/>
          </a:xfrm>
          <a:effectLst>
            <a:outerShdw blurRad="50800" dist="38100" dir="5400000" algn="t"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FB9F9D9B-A326-2C3F-EA20-B7C8985005AD}"/>
                </a:ext>
              </a:extLst>
            </xdr:cNvPr>
            <xdr:cNvSpPr/>
          </xdr:nvSpPr>
          <xdr:spPr>
            <a:xfrm>
              <a:off x="3126240" y="1836964"/>
              <a:ext cx="3000084"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16EAD864-7442-16D3-4E03-67828F37D991}"/>
                </a:ext>
              </a:extLst>
            </xdr:cNvPr>
            <xdr:cNvSpPr txBox="1"/>
          </xdr:nvSpPr>
          <xdr:spPr>
            <a:xfrm>
              <a:off x="3116424" y="1914721"/>
              <a:ext cx="299085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Service</a:t>
              </a:r>
            </a:p>
          </xdr:txBody>
        </xdr:sp>
        <xdr:sp macro="" textlink="Sheet1!J18">
          <xdr:nvSpPr>
            <xdr:cNvPr id="32" name="TextBox 31">
              <a:extLst>
                <a:ext uri="{FF2B5EF4-FFF2-40B4-BE49-F238E27FC236}">
                  <a16:creationId xmlns:a16="http://schemas.microsoft.com/office/drawing/2014/main" id="{B57A2634-3BDC-3293-F31F-B17A896A93BA}"/>
                </a:ext>
              </a:extLst>
            </xdr:cNvPr>
            <xdr:cNvSpPr txBox="1"/>
          </xdr:nvSpPr>
          <xdr:spPr>
            <a:xfrm>
              <a:off x="4754724" y="2332474"/>
              <a:ext cx="1323975"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AF63DE-2156-41DC-A2CB-5D802A9B541A}" type="TxLink">
                <a:rPr lang="en-US" sz="2200" b="1" i="0" u="none" strike="noStrike">
                  <a:solidFill>
                    <a:srgbClr val="111234"/>
                  </a:solidFill>
                  <a:latin typeface="Calibri"/>
                  <a:ea typeface="Calibri"/>
                  <a:cs typeface="Calibri"/>
                </a:rPr>
                <a:pPr/>
                <a:t> $867,625 </a:t>
              </a:fld>
              <a:endParaRPr lang="en-US" sz="2200" b="1">
                <a:solidFill>
                  <a:srgbClr val="111234"/>
                </a:solidFill>
              </a:endParaRPr>
            </a:p>
          </xdr:txBody>
        </xdr:sp>
      </xdr:grpSp>
      <xdr:sp macro="" textlink="Sheet1!E3">
        <xdr:nvSpPr>
          <xdr:cNvPr id="84" name="TextBox 83">
            <a:extLst>
              <a:ext uri="{FF2B5EF4-FFF2-40B4-BE49-F238E27FC236}">
                <a16:creationId xmlns:a16="http://schemas.microsoft.com/office/drawing/2014/main" id="{0269E033-0849-400E-B6A8-347114FB63BF}"/>
              </a:ext>
            </a:extLst>
          </xdr:cNvPr>
          <xdr:cNvSpPr txBox="1"/>
        </xdr:nvSpPr>
        <xdr:spPr>
          <a:xfrm>
            <a:off x="14839950" y="1212630"/>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Consultation</a:t>
            </a:r>
          </a:p>
        </xdr:txBody>
      </xdr:sp>
    </xdr:grpSp>
    <xdr:clientData/>
  </xdr:twoCellAnchor>
  <xdr:twoCellAnchor>
    <xdr:from>
      <xdr:col>5</xdr:col>
      <xdr:colOff>516487</xdr:colOff>
      <xdr:row>3</xdr:row>
      <xdr:rowOff>158465</xdr:rowOff>
    </xdr:from>
    <xdr:to>
      <xdr:col>9</xdr:col>
      <xdr:colOff>488496</xdr:colOff>
      <xdr:row>10</xdr:row>
      <xdr:rowOff>88485</xdr:rowOff>
    </xdr:to>
    <xdr:grpSp>
      <xdr:nvGrpSpPr>
        <xdr:cNvPr id="72" name="Group 71">
          <a:extLst>
            <a:ext uri="{FF2B5EF4-FFF2-40B4-BE49-F238E27FC236}">
              <a16:creationId xmlns:a16="http://schemas.microsoft.com/office/drawing/2014/main" id="{3CDED8B1-7BF8-4CB8-AE27-4FBF5E3A7410}"/>
            </a:ext>
          </a:extLst>
        </xdr:cNvPr>
        <xdr:cNvGrpSpPr/>
      </xdr:nvGrpSpPr>
      <xdr:grpSpPr>
        <a:xfrm>
          <a:off x="3564487" y="729965"/>
          <a:ext cx="2410409" cy="1263520"/>
          <a:chOff x="3168519" y="1817526"/>
          <a:chExt cx="2410409" cy="1263520"/>
        </a:xfrm>
        <a:effectLst>
          <a:outerShdw blurRad="50800" dist="38100" dir="5400000" algn="t" rotWithShape="0">
            <a:prstClr val="black">
              <a:alpha val="40000"/>
            </a:prstClr>
          </a:outerShdw>
        </a:effectLst>
      </xdr:grpSpPr>
      <xdr:sp macro="" textlink="">
        <xdr:nvSpPr>
          <xdr:cNvPr id="73" name="Rectangle: Rounded Corners 72">
            <a:extLst>
              <a:ext uri="{FF2B5EF4-FFF2-40B4-BE49-F238E27FC236}">
                <a16:creationId xmlns:a16="http://schemas.microsoft.com/office/drawing/2014/main" id="{01343545-C87E-A36F-2036-24861B1B6E17}"/>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B534D3A8-3475-D46A-DF98-E3DB85A7A644}"/>
              </a:ext>
            </a:extLst>
          </xdr:cNvPr>
          <xdr:cNvSpPr txBox="1"/>
        </xdr:nvSpPr>
        <xdr:spPr>
          <a:xfrm>
            <a:off x="3669068"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Revenue</a:t>
            </a:r>
          </a:p>
        </xdr:txBody>
      </xdr:sp>
      <xdr:sp macro="" textlink="Sheet1!C3">
        <xdr:nvSpPr>
          <xdr:cNvPr id="75" name="TextBox 74">
            <a:extLst>
              <a:ext uri="{FF2B5EF4-FFF2-40B4-BE49-F238E27FC236}">
                <a16:creationId xmlns:a16="http://schemas.microsoft.com/office/drawing/2014/main" id="{2A17F20E-1D62-07E0-C9FA-1AE6561A29EF}"/>
              </a:ext>
            </a:extLst>
          </xdr:cNvPr>
          <xdr:cNvSpPr txBox="1"/>
        </xdr:nvSpPr>
        <xdr:spPr>
          <a:xfrm>
            <a:off x="3622821" y="2390970"/>
            <a:ext cx="1501804"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721CF-010B-4E2A-A126-EE9B6CBC6C53}" type="TxLink">
              <a:rPr lang="en-US" sz="2200" b="1" i="0" u="none" strike="noStrike">
                <a:solidFill>
                  <a:srgbClr val="15173D"/>
                </a:solidFill>
                <a:latin typeface="Calibri"/>
                <a:ea typeface="Calibri"/>
                <a:cs typeface="Calibri"/>
              </a:rPr>
              <a:pPr/>
              <a:t>$7,437,671</a:t>
            </a:fld>
            <a:endParaRPr lang="en-US" sz="2200" b="1">
              <a:solidFill>
                <a:srgbClr val="15173D"/>
              </a:solidFill>
            </a:endParaRPr>
          </a:p>
        </xdr:txBody>
      </xdr:sp>
    </xdr:grpSp>
    <xdr:clientData/>
  </xdr:twoCellAnchor>
  <xdr:twoCellAnchor>
    <xdr:from>
      <xdr:col>19</xdr:col>
      <xdr:colOff>161924</xdr:colOff>
      <xdr:row>3</xdr:row>
      <xdr:rowOff>164880</xdr:rowOff>
    </xdr:from>
    <xdr:to>
      <xdr:col>23</xdr:col>
      <xdr:colOff>457196</xdr:colOff>
      <xdr:row>10</xdr:row>
      <xdr:rowOff>67686</xdr:rowOff>
    </xdr:to>
    <xdr:grpSp>
      <xdr:nvGrpSpPr>
        <xdr:cNvPr id="25" name="Group 24">
          <a:hlinkClick xmlns:r="http://schemas.openxmlformats.org/officeDocument/2006/relationships" r:id="rId17"/>
          <a:extLst>
            <a:ext uri="{FF2B5EF4-FFF2-40B4-BE49-F238E27FC236}">
              <a16:creationId xmlns:a16="http://schemas.microsoft.com/office/drawing/2014/main" id="{AA83431A-1DD6-9589-811D-029360689600}"/>
            </a:ext>
          </a:extLst>
        </xdr:cNvPr>
        <xdr:cNvGrpSpPr/>
      </xdr:nvGrpSpPr>
      <xdr:grpSpPr>
        <a:xfrm>
          <a:off x="11744324" y="736380"/>
          <a:ext cx="2733672" cy="1236306"/>
          <a:chOff x="11744324" y="736380"/>
          <a:chExt cx="2733672" cy="1236306"/>
        </a:xfrm>
      </xdr:grpSpPr>
      <xdr:sp macro="" textlink="">
        <xdr:nvSpPr>
          <xdr:cNvPr id="16" name="Rectangle: Rounded Corners 15">
            <a:extLst>
              <a:ext uri="{FF2B5EF4-FFF2-40B4-BE49-F238E27FC236}">
                <a16:creationId xmlns:a16="http://schemas.microsoft.com/office/drawing/2014/main" id="{B5BF2246-04F2-4AA6-DC1E-28EE3738D2D7}"/>
              </a:ext>
            </a:extLst>
          </xdr:cNvPr>
          <xdr:cNvSpPr/>
        </xdr:nvSpPr>
        <xdr:spPr>
          <a:xfrm>
            <a:off x="11744324" y="736380"/>
            <a:ext cx="2695576" cy="1236306"/>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F1E94A0D-FB81-CAFE-BAE0-AB680CFE623A}"/>
              </a:ext>
            </a:extLst>
          </xdr:cNvPr>
          <xdr:cNvSpPr txBox="1"/>
        </xdr:nvSpPr>
        <xdr:spPr>
          <a:xfrm>
            <a:off x="11782424" y="831482"/>
            <a:ext cx="2695572" cy="50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Dep.</a:t>
            </a:r>
          </a:p>
        </xdr:txBody>
      </xdr:sp>
      <xdr:sp macro="" textlink="Sheet1!J23">
        <xdr:nvSpPr>
          <xdr:cNvPr id="18" name="TextBox 17">
            <a:extLst>
              <a:ext uri="{FF2B5EF4-FFF2-40B4-BE49-F238E27FC236}">
                <a16:creationId xmlns:a16="http://schemas.microsoft.com/office/drawing/2014/main" id="{12F635EE-18E3-2510-A7C9-FF31FFED55A6}"/>
              </a:ext>
            </a:extLst>
          </xdr:cNvPr>
          <xdr:cNvSpPr txBox="1"/>
        </xdr:nvSpPr>
        <xdr:spPr>
          <a:xfrm>
            <a:off x="13077825" y="1259462"/>
            <a:ext cx="1326046"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DA8E8-ABD6-4498-8CCF-B690BD986639}" type="TxLink">
              <a:rPr lang="en-US" sz="2200" b="1" i="0" u="none" strike="noStrike">
                <a:solidFill>
                  <a:srgbClr val="111234"/>
                </a:solidFill>
                <a:latin typeface="Calibri"/>
                <a:ea typeface="Calibri"/>
                <a:cs typeface="Calibri"/>
              </a:rPr>
              <a:pPr/>
              <a:t> $955,810 </a:t>
            </a:fld>
            <a:endParaRPr lang="en-US" sz="2200" b="1">
              <a:solidFill>
                <a:srgbClr val="111234"/>
              </a:solidFill>
            </a:endParaRPr>
          </a:p>
        </xdr:txBody>
      </xdr:sp>
      <xdr:sp macro="" textlink="Sheet1!E3">
        <xdr:nvSpPr>
          <xdr:cNvPr id="85" name="TextBox 84">
            <a:extLst>
              <a:ext uri="{FF2B5EF4-FFF2-40B4-BE49-F238E27FC236}">
                <a16:creationId xmlns:a16="http://schemas.microsoft.com/office/drawing/2014/main" id="{5EF5054F-080E-4CD2-85EC-54694AA3739B}"/>
              </a:ext>
            </a:extLst>
          </xdr:cNvPr>
          <xdr:cNvSpPr txBox="1"/>
        </xdr:nvSpPr>
        <xdr:spPr>
          <a:xfrm>
            <a:off x="11791949" y="1241205"/>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Cardiology</a:t>
            </a:r>
          </a:p>
        </xdr:txBody>
      </xdr:sp>
    </xdr:grpSp>
    <xdr:clientData/>
  </xdr:twoCellAnchor>
  <xdr:twoCellAnchor>
    <xdr:from>
      <xdr:col>5</xdr:col>
      <xdr:colOff>472891</xdr:colOff>
      <xdr:row>15</xdr:row>
      <xdr:rowOff>127323</xdr:rowOff>
    </xdr:from>
    <xdr:to>
      <xdr:col>14</xdr:col>
      <xdr:colOff>266700</xdr:colOff>
      <xdr:row>34</xdr:row>
      <xdr:rowOff>55595</xdr:rowOff>
    </xdr:to>
    <xdr:grpSp>
      <xdr:nvGrpSpPr>
        <xdr:cNvPr id="88" name="Group 87">
          <a:extLst>
            <a:ext uri="{FF2B5EF4-FFF2-40B4-BE49-F238E27FC236}">
              <a16:creationId xmlns:a16="http://schemas.microsoft.com/office/drawing/2014/main" id="{2F84570D-25AC-7D92-A701-A7EDD9B93B85}"/>
            </a:ext>
          </a:extLst>
        </xdr:cNvPr>
        <xdr:cNvGrpSpPr/>
      </xdr:nvGrpSpPr>
      <xdr:grpSpPr>
        <a:xfrm>
          <a:off x="3520891" y="2984823"/>
          <a:ext cx="5280209" cy="3547772"/>
          <a:chOff x="3520891" y="2984823"/>
          <a:chExt cx="6280333" cy="3547772"/>
        </a:xfrm>
      </xdr:grpSpPr>
      <xdr:sp macro="" textlink="">
        <xdr:nvSpPr>
          <xdr:cNvPr id="26" name="Rectangle: Rounded Corners 25">
            <a:extLst>
              <a:ext uri="{FF2B5EF4-FFF2-40B4-BE49-F238E27FC236}">
                <a16:creationId xmlns:a16="http://schemas.microsoft.com/office/drawing/2014/main" id="{E9C49667-9FC2-2FFF-E4DA-C78F4BA0BF5D}"/>
              </a:ext>
            </a:extLst>
          </xdr:cNvPr>
          <xdr:cNvSpPr/>
        </xdr:nvSpPr>
        <xdr:spPr>
          <a:xfrm>
            <a:off x="3539942" y="2984823"/>
            <a:ext cx="6232708"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13C5B92A-4E0E-F4A0-030C-B0BAFAA6CC20}"/>
              </a:ext>
            </a:extLst>
          </xdr:cNvPr>
          <xdr:cNvSpPr txBox="1"/>
        </xdr:nvSpPr>
        <xdr:spPr>
          <a:xfrm>
            <a:off x="5508088" y="3080658"/>
            <a:ext cx="2998822" cy="35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Profit By Dep. </a:t>
            </a:r>
          </a:p>
        </xdr:txBody>
      </xdr:sp>
      <xdr:graphicFrame macro="">
        <xdr:nvGraphicFramePr>
          <xdr:cNvPr id="86" name="Chart 85">
            <a:extLst>
              <a:ext uri="{FF2B5EF4-FFF2-40B4-BE49-F238E27FC236}">
                <a16:creationId xmlns:a16="http://schemas.microsoft.com/office/drawing/2014/main" id="{17E50F61-855A-4EA2-9E74-465C4FF5233E}"/>
              </a:ext>
            </a:extLst>
          </xdr:cNvPr>
          <xdr:cNvGraphicFramePr>
            <a:graphicFrameLocks/>
          </xdr:cNvGraphicFramePr>
        </xdr:nvGraphicFramePr>
        <xdr:xfrm>
          <a:off x="3520891" y="3384871"/>
          <a:ext cx="6280333" cy="3120703"/>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14</xdr:col>
      <xdr:colOff>285750</xdr:colOff>
      <xdr:row>15</xdr:row>
      <xdr:rowOff>100303</xdr:rowOff>
    </xdr:from>
    <xdr:to>
      <xdr:col>22</xdr:col>
      <xdr:colOff>133350</xdr:colOff>
      <xdr:row>34</xdr:row>
      <xdr:rowOff>123826</xdr:rowOff>
    </xdr:to>
    <xdr:grpSp>
      <xdr:nvGrpSpPr>
        <xdr:cNvPr id="89" name="Group 88">
          <a:extLst>
            <a:ext uri="{FF2B5EF4-FFF2-40B4-BE49-F238E27FC236}">
              <a16:creationId xmlns:a16="http://schemas.microsoft.com/office/drawing/2014/main" id="{D150B708-5054-E915-E258-3B7AA9A745C0}"/>
            </a:ext>
          </a:extLst>
        </xdr:cNvPr>
        <xdr:cNvGrpSpPr/>
      </xdr:nvGrpSpPr>
      <xdr:grpSpPr>
        <a:xfrm>
          <a:off x="8820150" y="2957803"/>
          <a:ext cx="4724400" cy="3643023"/>
          <a:chOff x="9820275" y="2976853"/>
          <a:chExt cx="4724400" cy="3643023"/>
        </a:xfrm>
      </xdr:grpSpPr>
      <xdr:sp macro="" textlink="">
        <xdr:nvSpPr>
          <xdr:cNvPr id="38" name="Rectangle: Rounded Corners 37">
            <a:extLst>
              <a:ext uri="{FF2B5EF4-FFF2-40B4-BE49-F238E27FC236}">
                <a16:creationId xmlns:a16="http://schemas.microsoft.com/office/drawing/2014/main" id="{93702F01-622D-2767-F66B-3D07958013A9}"/>
              </a:ext>
            </a:extLst>
          </xdr:cNvPr>
          <xdr:cNvSpPr/>
        </xdr:nvSpPr>
        <xdr:spPr>
          <a:xfrm>
            <a:off x="9935940" y="2976853"/>
            <a:ext cx="4599209" cy="3576193"/>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79790B21-6202-47FE-D5B7-ACE390292FE8}"/>
              </a:ext>
            </a:extLst>
          </xdr:cNvPr>
          <xdr:cNvSpPr txBox="1"/>
        </xdr:nvSpPr>
        <xdr:spPr>
          <a:xfrm>
            <a:off x="10889826" y="3226639"/>
            <a:ext cx="2722256" cy="359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Top</a:t>
            </a:r>
            <a:r>
              <a:rPr lang="en-US" sz="1800" b="1" baseline="0">
                <a:solidFill>
                  <a:srgbClr val="15173D"/>
                </a:solidFill>
              </a:rPr>
              <a:t> 5 Profiable  Services</a:t>
            </a:r>
            <a:endParaRPr lang="en-US" sz="1800" b="1">
              <a:solidFill>
                <a:srgbClr val="15173D"/>
              </a:solidFill>
            </a:endParaRPr>
          </a:p>
        </xdr:txBody>
      </xdr:sp>
      <xdr:graphicFrame macro="">
        <xdr:nvGraphicFramePr>
          <xdr:cNvPr id="87" name="Chart 86">
            <a:extLst>
              <a:ext uri="{FF2B5EF4-FFF2-40B4-BE49-F238E27FC236}">
                <a16:creationId xmlns:a16="http://schemas.microsoft.com/office/drawing/2014/main" id="{5701D3D7-1E6C-4851-AAC7-3D8608FB4318}"/>
              </a:ext>
            </a:extLst>
          </xdr:cNvPr>
          <xdr:cNvGraphicFramePr>
            <a:graphicFrameLocks/>
          </xdr:cNvGraphicFramePr>
        </xdr:nvGraphicFramePr>
        <xdr:xfrm>
          <a:off x="9820275" y="3152776"/>
          <a:ext cx="4724400" cy="3467100"/>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22</xdr:col>
      <xdr:colOff>257173</xdr:colOff>
      <xdr:row>16</xdr:row>
      <xdr:rowOff>114300</xdr:rowOff>
    </xdr:from>
    <xdr:to>
      <xdr:col>29</xdr:col>
      <xdr:colOff>9525</xdr:colOff>
      <xdr:row>33</xdr:row>
      <xdr:rowOff>114300</xdr:rowOff>
    </xdr:to>
    <xdr:graphicFrame macro="">
      <xdr:nvGraphicFramePr>
        <xdr:cNvPr id="91" name="Chart 90">
          <a:extLst>
            <a:ext uri="{FF2B5EF4-FFF2-40B4-BE49-F238E27FC236}">
              <a16:creationId xmlns:a16="http://schemas.microsoft.com/office/drawing/2014/main" id="{508C1D7C-7771-4A58-A9B1-27D674E2E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20</xdr:row>
      <xdr:rowOff>76200</xdr:rowOff>
    </xdr:from>
    <xdr:to>
      <xdr:col>5</xdr:col>
      <xdr:colOff>381000</xdr:colOff>
      <xdr:row>28</xdr:row>
      <xdr:rowOff>142874</xdr:rowOff>
    </xdr:to>
    <xdr:grpSp>
      <xdr:nvGrpSpPr>
        <xdr:cNvPr id="44" name="Group 43">
          <a:extLst>
            <a:ext uri="{FF2B5EF4-FFF2-40B4-BE49-F238E27FC236}">
              <a16:creationId xmlns:a16="http://schemas.microsoft.com/office/drawing/2014/main" id="{B4C25790-A827-8CC0-4CE4-ACFB2C0E1702}"/>
            </a:ext>
          </a:extLst>
        </xdr:cNvPr>
        <xdr:cNvGrpSpPr/>
      </xdr:nvGrpSpPr>
      <xdr:grpSpPr>
        <a:xfrm>
          <a:off x="0" y="3886200"/>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15" name="Visit_Date (Year) 2">
                <a:extLst>
                  <a:ext uri="{FF2B5EF4-FFF2-40B4-BE49-F238E27FC236}">
                    <a16:creationId xmlns:a16="http://schemas.microsoft.com/office/drawing/2014/main" id="{42035250-53A5-450D-885F-272A7F29BEDE}"/>
                  </a:ext>
                </a:extLst>
              </xdr:cNvPr>
              <xdr:cNvGraphicFramePr/>
            </xdr:nvGraphicFramePr>
            <xdr:xfrm>
              <a:off x="0" y="3886200"/>
              <a:ext cx="3429000" cy="390524"/>
            </xdr:xfrm>
            <a:graphic>
              <a:graphicData uri="http://schemas.microsoft.com/office/drawing/2010/slicer">
                <sle:slicer xmlns:sle="http://schemas.microsoft.com/office/drawing/2010/slicer" name="Visit_Date (Year) 2"/>
              </a:graphicData>
            </a:graphic>
          </xdr:graphicFrame>
        </mc:Choice>
        <mc:Fallback xmlns="">
          <xdr:sp macro="" textlink="">
            <xdr:nvSpPr>
              <xdr:cNvPr id="0" name=""/>
              <xdr:cNvSpPr>
                <a:spLocks noTextEdit="1"/>
              </xdr:cNvSpPr>
            </xdr:nvSpPr>
            <xdr:spPr>
              <a:xfrm>
                <a:off x="0" y="3886200"/>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Visit_Date (Quarter) 1">
                <a:extLst>
                  <a:ext uri="{FF2B5EF4-FFF2-40B4-BE49-F238E27FC236}">
                    <a16:creationId xmlns:a16="http://schemas.microsoft.com/office/drawing/2014/main" id="{38AADEDB-FBF2-48B1-7F98-49AFD19516A9}"/>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1"/>
              </a:graphicData>
            </a:graphic>
          </xdr:graphicFrame>
        </mc:Choice>
        <mc:Fallback xmlns="">
          <xdr:sp macro="" textlink="">
            <xdr:nvSpPr>
              <xdr:cNvPr id="0" name=""/>
              <xdr:cNvSpPr>
                <a:spLocks noTextEdit="1"/>
              </xdr:cNvSpPr>
            </xdr:nvSpPr>
            <xdr:spPr>
              <a:xfrm>
                <a:off x="0" y="4191000"/>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Visit_Date (Month) 1">
                <a:extLst>
                  <a:ext uri="{FF2B5EF4-FFF2-40B4-BE49-F238E27FC236}">
                    <a16:creationId xmlns:a16="http://schemas.microsoft.com/office/drawing/2014/main" id="{70773889-81FB-4DD2-E5F6-A635AE4C6E35}"/>
                  </a:ext>
                </a:extLst>
              </xdr:cNvPr>
              <xdr:cNvGraphicFramePr/>
            </xdr:nvGraphicFramePr>
            <xdr:xfrm>
              <a:off x="0" y="4791075"/>
              <a:ext cx="3429000" cy="685799"/>
            </xdr:xfrm>
            <a:graphic>
              <a:graphicData uri="http://schemas.microsoft.com/office/drawing/2010/slicer">
                <sle:slicer xmlns:sle="http://schemas.microsoft.com/office/drawing/2010/slicer" name="Visit_Date (Month) 1"/>
              </a:graphicData>
            </a:graphic>
          </xdr:graphicFrame>
        </mc:Choice>
        <mc:Fallback xmlns="">
          <xdr:sp macro="" textlink="">
            <xdr:nvSpPr>
              <xdr:cNvPr id="0" name=""/>
              <xdr:cNvSpPr>
                <a:spLocks noTextEdit="1"/>
              </xdr:cNvSpPr>
            </xdr:nvSpPr>
            <xdr:spPr>
              <a:xfrm>
                <a:off x="0" y="4791075"/>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2" name="Rectangle 1">
          <a:extLst>
            <a:ext uri="{FF2B5EF4-FFF2-40B4-BE49-F238E27FC236}">
              <a16:creationId xmlns:a16="http://schemas.microsoft.com/office/drawing/2014/main" id="{7152FBF7-21B1-4571-B2A7-AAB1D9FD26E8}"/>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3" name="Rectangle: Rounded Corners 2">
          <a:extLst>
            <a:ext uri="{FF2B5EF4-FFF2-40B4-BE49-F238E27FC236}">
              <a16:creationId xmlns:a16="http://schemas.microsoft.com/office/drawing/2014/main" id="{B3975743-3692-47EA-A9A5-AA17DF4B75ED}"/>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4" name="TextBox 3">
          <a:extLst>
            <a:ext uri="{FF2B5EF4-FFF2-40B4-BE49-F238E27FC236}">
              <a16:creationId xmlns:a16="http://schemas.microsoft.com/office/drawing/2014/main" id="{8E2248D1-EF0F-45FB-A01B-0B11063C9995}"/>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5" name="TextBox 4">
          <a:extLst>
            <a:ext uri="{FF2B5EF4-FFF2-40B4-BE49-F238E27FC236}">
              <a16:creationId xmlns:a16="http://schemas.microsoft.com/office/drawing/2014/main" id="{F0785180-54FE-45CB-A1F0-4B908BD52B1D}"/>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6" name="Straight Connector 5">
          <a:extLst>
            <a:ext uri="{FF2B5EF4-FFF2-40B4-BE49-F238E27FC236}">
              <a16:creationId xmlns:a16="http://schemas.microsoft.com/office/drawing/2014/main" id="{7855867C-DC3B-4918-8291-9B62AFCFE52C}"/>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516487</xdr:colOff>
      <xdr:row>3</xdr:row>
      <xdr:rowOff>162936</xdr:rowOff>
    </xdr:from>
    <xdr:to>
      <xdr:col>9</xdr:col>
      <xdr:colOff>477610</xdr:colOff>
      <xdr:row>10</xdr:row>
      <xdr:rowOff>69630</xdr:rowOff>
    </xdr:to>
    <xdr:grpSp>
      <xdr:nvGrpSpPr>
        <xdr:cNvPr id="7" name="Group 6">
          <a:extLst>
            <a:ext uri="{FF2B5EF4-FFF2-40B4-BE49-F238E27FC236}">
              <a16:creationId xmlns:a16="http://schemas.microsoft.com/office/drawing/2014/main" id="{2416B5DC-4E1B-4321-AF51-E6466B5166CF}"/>
            </a:ext>
          </a:extLst>
        </xdr:cNvPr>
        <xdr:cNvGrpSpPr/>
      </xdr:nvGrpSpPr>
      <xdr:grpSpPr>
        <a:xfrm>
          <a:off x="3564487" y="734436"/>
          <a:ext cx="2399523" cy="1240194"/>
          <a:chOff x="3168519" y="1817526"/>
          <a:chExt cx="2410409" cy="1263520"/>
        </a:xfrm>
        <a:effectLst>
          <a:outerShdw blurRad="50800" dist="38100" dir="5400000" algn="t"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30C50EA7-BF23-F9AF-76D8-2E210F64B5FB}"/>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06E15DB1-BE1B-05EB-FE72-AC99FC36CEB4}"/>
              </a:ext>
            </a:extLst>
          </xdr:cNvPr>
          <xdr:cNvSpPr txBox="1"/>
        </xdr:nvSpPr>
        <xdr:spPr>
          <a:xfrm>
            <a:off x="3652585"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No.</a:t>
            </a:r>
            <a:r>
              <a:rPr lang="en-US" sz="2400" b="1" baseline="0">
                <a:solidFill>
                  <a:srgbClr val="15173D"/>
                </a:solidFill>
              </a:rPr>
              <a:t> Visits</a:t>
            </a:r>
            <a:endParaRPr lang="en-US" sz="2400" b="1">
              <a:solidFill>
                <a:srgbClr val="15173D"/>
              </a:solidFill>
            </a:endParaRPr>
          </a:p>
        </xdr:txBody>
      </xdr:sp>
      <xdr:sp macro="" textlink="Sheet1!A3">
        <xdr:nvSpPr>
          <xdr:cNvPr id="10" name="TextBox 9">
            <a:extLst>
              <a:ext uri="{FF2B5EF4-FFF2-40B4-BE49-F238E27FC236}">
                <a16:creationId xmlns:a16="http://schemas.microsoft.com/office/drawing/2014/main" id="{395C8571-10CD-D5E9-CD3F-4F2E930E3818}"/>
              </a:ext>
            </a:extLst>
          </xdr:cNvPr>
          <xdr:cNvSpPr txBox="1"/>
        </xdr:nvSpPr>
        <xdr:spPr>
          <a:xfrm>
            <a:off x="3846972" y="2390970"/>
            <a:ext cx="1020536"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8AD3B-862F-4849-8106-D2BC51B6A3EF}" type="TxLink">
              <a:rPr lang="en-US" sz="2200" b="1" i="0" u="none" strike="noStrike">
                <a:solidFill>
                  <a:srgbClr val="15173D"/>
                </a:solidFill>
                <a:latin typeface="Calibri"/>
                <a:ea typeface="Calibri"/>
                <a:cs typeface="Calibri"/>
              </a:rPr>
              <a:pPr/>
              <a:t>17,873</a:t>
            </a:fld>
            <a:endParaRPr lang="en-US" sz="2200" b="1">
              <a:solidFill>
                <a:srgbClr val="15173D"/>
              </a:solidFill>
            </a:endParaRPr>
          </a:p>
        </xdr:txBody>
      </xdr:sp>
    </xdr:grpSp>
    <xdr:clientData/>
  </xdr:twoCellAnchor>
  <xdr:twoCellAnchor>
    <xdr:from>
      <xdr:col>10</xdr:col>
      <xdr:colOff>226062</xdr:colOff>
      <xdr:row>3</xdr:row>
      <xdr:rowOff>158465</xdr:rowOff>
    </xdr:from>
    <xdr:to>
      <xdr:col>14</xdr:col>
      <xdr:colOff>209739</xdr:colOff>
      <xdr:row>10</xdr:row>
      <xdr:rowOff>74102</xdr:rowOff>
    </xdr:to>
    <xdr:grpSp>
      <xdr:nvGrpSpPr>
        <xdr:cNvPr id="11" name="Group 10">
          <a:extLst>
            <a:ext uri="{FF2B5EF4-FFF2-40B4-BE49-F238E27FC236}">
              <a16:creationId xmlns:a16="http://schemas.microsoft.com/office/drawing/2014/main" id="{4590AC0D-F9A1-4179-8ED8-5CF669E56DFC}"/>
            </a:ext>
          </a:extLst>
        </xdr:cNvPr>
        <xdr:cNvGrpSpPr/>
      </xdr:nvGrpSpPr>
      <xdr:grpSpPr>
        <a:xfrm>
          <a:off x="6322062" y="729965"/>
          <a:ext cx="2422077" cy="1249137"/>
          <a:chOff x="5734774" y="1798863"/>
          <a:chExt cx="2422077" cy="1249137"/>
        </a:xfrm>
      </xdr:grpSpPr>
      <xdr:sp macro="" textlink="">
        <xdr:nvSpPr>
          <xdr:cNvPr id="12" name="Rectangle: Rounded Corners 11">
            <a:extLst>
              <a:ext uri="{FF2B5EF4-FFF2-40B4-BE49-F238E27FC236}">
                <a16:creationId xmlns:a16="http://schemas.microsoft.com/office/drawing/2014/main" id="{9CE4FCB5-81BC-98C8-99B4-C54A4F3EEDF6}"/>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438536D5-E1D3-DDB3-831D-82FD1F80D020}"/>
              </a:ext>
            </a:extLst>
          </xdr:cNvPr>
          <xdr:cNvSpPr txBox="1"/>
        </xdr:nvSpPr>
        <xdr:spPr>
          <a:xfrm>
            <a:off x="5804025" y="1931048"/>
            <a:ext cx="2283575" cy="48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Patient Age</a:t>
            </a:r>
          </a:p>
        </xdr:txBody>
      </xdr:sp>
      <xdr:sp macro="" textlink="Sheet1!B3">
        <xdr:nvSpPr>
          <xdr:cNvPr id="14" name="TextBox 13">
            <a:extLst>
              <a:ext uri="{FF2B5EF4-FFF2-40B4-BE49-F238E27FC236}">
                <a16:creationId xmlns:a16="http://schemas.microsoft.com/office/drawing/2014/main" id="{8EEA5B86-AC78-17E2-4534-025E8F61A72A}"/>
              </a:ext>
            </a:extLst>
          </xdr:cNvPr>
          <xdr:cNvSpPr txBox="1"/>
        </xdr:nvSpPr>
        <xdr:spPr>
          <a:xfrm>
            <a:off x="6677435" y="2360645"/>
            <a:ext cx="539477"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DAEFE6-CE48-44C4-BA22-C5E0C5F59F42}" type="TxLink">
              <a:rPr lang="en-US" sz="2200" b="1" i="0" u="none" strike="noStrike">
                <a:solidFill>
                  <a:srgbClr val="15173D"/>
                </a:solidFill>
                <a:latin typeface="Calibri"/>
                <a:ea typeface="Calibri"/>
                <a:cs typeface="Calibri"/>
              </a:rPr>
              <a:pPr/>
              <a:t>36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547965</xdr:colOff>
      <xdr:row>10</xdr:row>
      <xdr:rowOff>67686</xdr:rowOff>
    </xdr:to>
    <xdr:grpSp>
      <xdr:nvGrpSpPr>
        <xdr:cNvPr id="19" name="Group 18">
          <a:extLst>
            <a:ext uri="{FF2B5EF4-FFF2-40B4-BE49-F238E27FC236}">
              <a16:creationId xmlns:a16="http://schemas.microsoft.com/office/drawing/2014/main" id="{3E2CC15C-F2B0-4EA1-A0B3-EED1E1CC7E4D}"/>
            </a:ext>
          </a:extLst>
        </xdr:cNvPr>
        <xdr:cNvGrpSpPr/>
      </xdr:nvGrpSpPr>
      <xdr:grpSpPr>
        <a:xfrm>
          <a:off x="9121241" y="736380"/>
          <a:ext cx="2399524" cy="1236306"/>
          <a:chOff x="11993918" y="4192562"/>
          <a:chExt cx="2410409" cy="1263520"/>
        </a:xfrm>
        <a:effectLst>
          <a:outerShdw blurRad="50800" dist="38100" dir="5400000" algn="t"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A0A35FE3-B4C4-BA80-2325-5583BA6D2559}"/>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9C52AB1D-CE99-DAFD-852E-32DAE0950EE6}"/>
              </a:ext>
            </a:extLst>
          </xdr:cNvPr>
          <xdr:cNvSpPr txBox="1"/>
        </xdr:nvSpPr>
        <xdr:spPr>
          <a:xfrm>
            <a:off x="12351498" y="4299476"/>
            <a:ext cx="1695248"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Doctors</a:t>
            </a:r>
            <a:endParaRPr lang="en-US" sz="2400" b="1">
              <a:solidFill>
                <a:srgbClr val="15173D"/>
              </a:solidFill>
            </a:endParaRPr>
          </a:p>
        </xdr:txBody>
      </xdr:sp>
      <xdr:sp macro="" textlink="Sheet1!G3">
        <xdr:nvSpPr>
          <xdr:cNvPr id="22" name="TextBox 21">
            <a:extLst>
              <a:ext uri="{FF2B5EF4-FFF2-40B4-BE49-F238E27FC236}">
                <a16:creationId xmlns:a16="http://schemas.microsoft.com/office/drawing/2014/main" id="{A74081AA-DD6D-2AC2-44B1-8954CF0D4C04}"/>
              </a:ext>
            </a:extLst>
          </xdr:cNvPr>
          <xdr:cNvSpPr txBox="1"/>
        </xdr:nvSpPr>
        <xdr:spPr>
          <a:xfrm>
            <a:off x="12686142" y="4766006"/>
            <a:ext cx="102596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4C96B-652B-4BAB-9165-477967F723B3}" type="TxLink">
              <a:rPr lang="en-US" sz="2200" b="1" i="0" u="none" strike="noStrike">
                <a:solidFill>
                  <a:srgbClr val="15173D"/>
                </a:solidFill>
                <a:latin typeface="Calibri"/>
                <a:ea typeface="Calibri"/>
                <a:cs typeface="Calibri"/>
              </a:rPr>
              <a:pPr/>
              <a:t>51 Doc</a:t>
            </a:fld>
            <a:endParaRPr lang="en-US" sz="2200" b="1">
              <a:solidFill>
                <a:srgbClr val="15173D"/>
              </a:solidFill>
            </a:endParaRPr>
          </a:p>
        </xdr:txBody>
      </xdr:sp>
    </xdr:grpSp>
    <xdr:clientData/>
  </xdr:twoCellAnchor>
  <xdr:twoCellAnchor>
    <xdr:from>
      <xdr:col>5</xdr:col>
      <xdr:colOff>468279</xdr:colOff>
      <xdr:row>11</xdr:row>
      <xdr:rowOff>148513</xdr:rowOff>
    </xdr:from>
    <xdr:to>
      <xdr:col>9</xdr:col>
      <xdr:colOff>361951</xdr:colOff>
      <xdr:row>13</xdr:row>
      <xdr:rowOff>167563</xdr:rowOff>
    </xdr:to>
    <xdr:sp macro="" textlink="">
      <xdr:nvSpPr>
        <xdr:cNvPr id="23" name="TextBox 22">
          <a:extLst>
            <a:ext uri="{FF2B5EF4-FFF2-40B4-BE49-F238E27FC236}">
              <a16:creationId xmlns:a16="http://schemas.microsoft.com/office/drawing/2014/main" id="{7E2C3C2A-BB5B-4550-B167-5FC7B0463C6C}"/>
            </a:ext>
          </a:extLst>
        </xdr:cNvPr>
        <xdr:cNvSpPr txBox="1"/>
      </xdr:nvSpPr>
      <xdr:spPr>
        <a:xfrm>
          <a:off x="3516279" y="2244013"/>
          <a:ext cx="233207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Profit</a:t>
          </a:r>
          <a:r>
            <a:rPr lang="en-US" sz="2400" b="1" baseline="0">
              <a:solidFill>
                <a:srgbClr val="15173D"/>
              </a:solidFill>
            </a:rPr>
            <a:t> Analysis</a:t>
          </a:r>
          <a:endParaRPr lang="en-US" sz="2400" b="1">
            <a:solidFill>
              <a:srgbClr val="15173D"/>
            </a:solidFill>
          </a:endParaRPr>
        </a:p>
      </xdr:txBody>
    </xdr:sp>
    <xdr:clientData/>
  </xdr:twoCellAnchor>
  <xdr:twoCellAnchor>
    <xdr:from>
      <xdr:col>9</xdr:col>
      <xdr:colOff>26237</xdr:colOff>
      <xdr:row>13</xdr:row>
      <xdr:rowOff>27216</xdr:rowOff>
    </xdr:from>
    <xdr:to>
      <xdr:col>38</xdr:col>
      <xdr:colOff>554194</xdr:colOff>
      <xdr:row>13</xdr:row>
      <xdr:rowOff>27216</xdr:rowOff>
    </xdr:to>
    <xdr:cxnSp macro="">
      <xdr:nvCxnSpPr>
        <xdr:cNvPr id="24" name="Straight Connector 23">
          <a:extLst>
            <a:ext uri="{FF2B5EF4-FFF2-40B4-BE49-F238E27FC236}">
              <a16:creationId xmlns:a16="http://schemas.microsoft.com/office/drawing/2014/main" id="{C0FD46C6-75C8-487A-B7BA-5B44B6C18F44}"/>
            </a:ext>
          </a:extLst>
        </xdr:cNvPr>
        <xdr:cNvCxnSpPr/>
      </xdr:nvCxnSpPr>
      <xdr:spPr>
        <a:xfrm flipV="1">
          <a:off x="5512637"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209550</xdr:colOff>
      <xdr:row>14</xdr:row>
      <xdr:rowOff>107301</xdr:rowOff>
    </xdr:from>
    <xdr:to>
      <xdr:col>29</xdr:col>
      <xdr:colOff>95250</xdr:colOff>
      <xdr:row>34</xdr:row>
      <xdr:rowOff>95250</xdr:rowOff>
    </xdr:to>
    <xdr:sp macro="" textlink="">
      <xdr:nvSpPr>
        <xdr:cNvPr id="29" name="Rectangle: Rounded Corners 28">
          <a:extLst>
            <a:ext uri="{FF2B5EF4-FFF2-40B4-BE49-F238E27FC236}">
              <a16:creationId xmlns:a16="http://schemas.microsoft.com/office/drawing/2014/main" id="{AD5BEF95-8CD4-4EBD-9DFC-56756170BFAB}"/>
            </a:ext>
          </a:extLst>
        </xdr:cNvPr>
        <xdr:cNvSpPr/>
      </xdr:nvSpPr>
      <xdr:spPr>
        <a:xfrm>
          <a:off x="9963150" y="2774301"/>
          <a:ext cx="7810500" cy="3797949"/>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28574</xdr:colOff>
      <xdr:row>3</xdr:row>
      <xdr:rowOff>67647</xdr:rowOff>
    </xdr:from>
    <xdr:to>
      <xdr:col>5</xdr:col>
      <xdr:colOff>363854</xdr:colOff>
      <xdr:row>3</xdr:row>
      <xdr:rowOff>67647</xdr:rowOff>
    </xdr:to>
    <xdr:cxnSp macro="">
      <xdr:nvCxnSpPr>
        <xdr:cNvPr id="31" name="Straight Connector 30">
          <a:extLst>
            <a:ext uri="{FF2B5EF4-FFF2-40B4-BE49-F238E27FC236}">
              <a16:creationId xmlns:a16="http://schemas.microsoft.com/office/drawing/2014/main" id="{5944F42E-4FCC-4DB9-B49A-B11344E4D822}"/>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19049</xdr:colOff>
      <xdr:row>10</xdr:row>
      <xdr:rowOff>189433</xdr:rowOff>
    </xdr:from>
    <xdr:to>
      <xdr:col>5</xdr:col>
      <xdr:colOff>371474</xdr:colOff>
      <xdr:row>13</xdr:row>
      <xdr:rowOff>134683</xdr:rowOff>
    </xdr:to>
    <xdr:grpSp>
      <xdr:nvGrpSpPr>
        <xdr:cNvPr id="32" name="Group 31">
          <a:hlinkClick xmlns:r="http://schemas.openxmlformats.org/officeDocument/2006/relationships" r:id="rId1"/>
          <a:extLst>
            <a:ext uri="{FF2B5EF4-FFF2-40B4-BE49-F238E27FC236}">
              <a16:creationId xmlns:a16="http://schemas.microsoft.com/office/drawing/2014/main" id="{42403B98-5451-4644-A8CB-06D40DDD4BE3}"/>
            </a:ext>
          </a:extLst>
        </xdr:cNvPr>
        <xdr:cNvGrpSpPr/>
      </xdr:nvGrpSpPr>
      <xdr:grpSpPr>
        <a:xfrm>
          <a:off x="19049" y="2094433"/>
          <a:ext cx="3400425" cy="516750"/>
          <a:chOff x="19049" y="2094433"/>
          <a:chExt cx="3400425" cy="516750"/>
        </a:xfrm>
      </xdr:grpSpPr>
      <xdr:grpSp>
        <xdr:nvGrpSpPr>
          <xdr:cNvPr id="33" name="Group 32">
            <a:extLst>
              <a:ext uri="{FF2B5EF4-FFF2-40B4-BE49-F238E27FC236}">
                <a16:creationId xmlns:a16="http://schemas.microsoft.com/office/drawing/2014/main" id="{EC0C05C3-2B9A-37EC-34E2-9555DCEF5DCC}"/>
              </a:ext>
            </a:extLst>
          </xdr:cNvPr>
          <xdr:cNvGrpSpPr/>
        </xdr:nvGrpSpPr>
        <xdr:grpSpPr>
          <a:xfrm>
            <a:off x="19049" y="2096511"/>
            <a:ext cx="3400425" cy="503814"/>
            <a:chOff x="0" y="1448811"/>
            <a:chExt cx="3162300" cy="503814"/>
          </a:xfrm>
        </xdr:grpSpPr>
        <xdr:sp macro="" textlink="">
          <xdr:nvSpPr>
            <xdr:cNvPr id="35" name="Rectangle: Rounded Corners 34">
              <a:extLst>
                <a:ext uri="{FF2B5EF4-FFF2-40B4-BE49-F238E27FC236}">
                  <a16:creationId xmlns:a16="http://schemas.microsoft.com/office/drawing/2014/main" id="{248FB17A-0C77-4844-9556-AB2A10366F18}"/>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8ACF7634-48D6-D4FE-4CBA-C7ED7F907443}"/>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34" name="Graphic 33" descr="Doctor male with solid fill">
            <a:extLst>
              <a:ext uri="{FF2B5EF4-FFF2-40B4-BE49-F238E27FC236}">
                <a16:creationId xmlns:a16="http://schemas.microsoft.com/office/drawing/2014/main" id="{3AC72377-2AF2-6F78-AD39-E45AD98FBA9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37" name="Group 36">
          <a:hlinkClick xmlns:r="http://schemas.openxmlformats.org/officeDocument/2006/relationships" r:id="rId4"/>
          <a:extLst>
            <a:ext uri="{FF2B5EF4-FFF2-40B4-BE49-F238E27FC236}">
              <a16:creationId xmlns:a16="http://schemas.microsoft.com/office/drawing/2014/main" id="{C777ECD9-BA7B-48D7-8A61-2B6E0BAFCA9B}"/>
            </a:ext>
          </a:extLst>
        </xdr:cNvPr>
        <xdr:cNvGrpSpPr/>
      </xdr:nvGrpSpPr>
      <xdr:grpSpPr>
        <a:xfrm>
          <a:off x="19049" y="3388500"/>
          <a:ext cx="3400425" cy="516750"/>
          <a:chOff x="19049" y="3388500"/>
          <a:chExt cx="3400425" cy="516750"/>
        </a:xfrm>
      </xdr:grpSpPr>
      <xdr:grpSp>
        <xdr:nvGrpSpPr>
          <xdr:cNvPr id="38" name="Group 37">
            <a:extLst>
              <a:ext uri="{FF2B5EF4-FFF2-40B4-BE49-F238E27FC236}">
                <a16:creationId xmlns:a16="http://schemas.microsoft.com/office/drawing/2014/main" id="{6F61ACA9-DB30-6F23-5BC9-FA88000221AC}"/>
              </a:ext>
            </a:extLst>
          </xdr:cNvPr>
          <xdr:cNvGrpSpPr/>
        </xdr:nvGrpSpPr>
        <xdr:grpSpPr>
          <a:xfrm>
            <a:off x="19049" y="3391911"/>
            <a:ext cx="3400425" cy="503814"/>
            <a:chOff x="0" y="1448811"/>
            <a:chExt cx="3162300" cy="503814"/>
          </a:xfrm>
        </xdr:grpSpPr>
        <xdr:sp macro="" textlink="">
          <xdr:nvSpPr>
            <xdr:cNvPr id="40" name="Rectangle: Rounded Corners 39">
              <a:extLst>
                <a:ext uri="{FF2B5EF4-FFF2-40B4-BE49-F238E27FC236}">
                  <a16:creationId xmlns:a16="http://schemas.microsoft.com/office/drawing/2014/main" id="{4DD29D72-28F8-C2AF-3C05-7D47B734F83F}"/>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751EC4DE-7FD2-C5FF-4AC6-D4463FDC3374}"/>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39" name="Graphic 38" descr="Clipboard All Crosses with solid fill">
            <a:extLst>
              <a:ext uri="{FF2B5EF4-FFF2-40B4-BE49-F238E27FC236}">
                <a16:creationId xmlns:a16="http://schemas.microsoft.com/office/drawing/2014/main" id="{5D8068B3-06C7-B2B6-8AE0-C6E82A99C5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42" name="Group 41">
          <a:hlinkClick xmlns:r="http://schemas.openxmlformats.org/officeDocument/2006/relationships" r:id="rId7"/>
          <a:extLst>
            <a:ext uri="{FF2B5EF4-FFF2-40B4-BE49-F238E27FC236}">
              <a16:creationId xmlns:a16="http://schemas.microsoft.com/office/drawing/2014/main" id="{8F68CB74-FF76-4031-835D-A505524C4490}"/>
            </a:ext>
          </a:extLst>
        </xdr:cNvPr>
        <xdr:cNvGrpSpPr/>
      </xdr:nvGrpSpPr>
      <xdr:grpSpPr>
        <a:xfrm>
          <a:off x="24880" y="735749"/>
          <a:ext cx="3387885" cy="585825"/>
          <a:chOff x="24880" y="735749"/>
          <a:chExt cx="3387885" cy="585825"/>
        </a:xfrm>
      </xdr:grpSpPr>
      <xdr:sp macro="" textlink="">
        <xdr:nvSpPr>
          <xdr:cNvPr id="43" name="Rectangle: Rounded Corners 42">
            <a:extLst>
              <a:ext uri="{FF2B5EF4-FFF2-40B4-BE49-F238E27FC236}">
                <a16:creationId xmlns:a16="http://schemas.microsoft.com/office/drawing/2014/main" id="{59A502C4-23D5-D0DD-2BEB-05AB7D72386C}"/>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8D671E32-57D0-89CA-E3E5-73D194EDD962}"/>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45" name="Graphic 44" descr="Presentation with bar chart with solid fill">
            <a:extLst>
              <a:ext uri="{FF2B5EF4-FFF2-40B4-BE49-F238E27FC236}">
                <a16:creationId xmlns:a16="http://schemas.microsoft.com/office/drawing/2014/main" id="{BD3018BA-76D9-42D2-8B02-FB865DF705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46" name="Group 45">
          <a:extLst>
            <a:ext uri="{FF2B5EF4-FFF2-40B4-BE49-F238E27FC236}">
              <a16:creationId xmlns:a16="http://schemas.microsoft.com/office/drawing/2014/main" id="{0D916726-101E-447F-A663-330A4E66F4AD}"/>
            </a:ext>
          </a:extLst>
        </xdr:cNvPr>
        <xdr:cNvGrpSpPr/>
      </xdr:nvGrpSpPr>
      <xdr:grpSpPr>
        <a:xfrm>
          <a:off x="19049" y="1448811"/>
          <a:ext cx="3400425" cy="517568"/>
          <a:chOff x="19049" y="1448811"/>
          <a:chExt cx="3400425" cy="517568"/>
        </a:xfrm>
      </xdr:grpSpPr>
      <xdr:sp macro="" textlink="">
        <xdr:nvSpPr>
          <xdr:cNvPr id="47" name="Rectangle: Rounded Corners 46">
            <a:extLst>
              <a:ext uri="{FF2B5EF4-FFF2-40B4-BE49-F238E27FC236}">
                <a16:creationId xmlns:a16="http://schemas.microsoft.com/office/drawing/2014/main" id="{D1D953ED-71E0-A021-D437-D93DE253EF1A}"/>
              </a:ext>
            </a:extLst>
          </xdr:cNvPr>
          <xdr:cNvSpPr/>
        </xdr:nvSpPr>
        <xdr:spPr>
          <a:xfrm>
            <a:off x="19049" y="1448811"/>
            <a:ext cx="3400425"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57A069E2-F273-8118-CE12-5C4B5573E39F}"/>
              </a:ext>
            </a:extLst>
          </xdr:cNvPr>
          <xdr:cNvSpPr txBox="1"/>
        </xdr:nvSpPr>
        <xdr:spPr>
          <a:xfrm>
            <a:off x="1028700" y="1481642"/>
            <a:ext cx="1905000"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pic>
        <xdr:nvPicPr>
          <xdr:cNvPr id="49" name="Graphic 48" descr="Dollar with solid fill">
            <a:extLst>
              <a:ext uri="{FF2B5EF4-FFF2-40B4-BE49-F238E27FC236}">
                <a16:creationId xmlns:a16="http://schemas.microsoft.com/office/drawing/2014/main" id="{70ABB53A-42BF-F481-F1FF-5A826DBCEE2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50" name="Group 49">
          <a:hlinkClick xmlns:r="http://schemas.openxmlformats.org/officeDocument/2006/relationships" r:id="rId12"/>
          <a:extLst>
            <a:ext uri="{FF2B5EF4-FFF2-40B4-BE49-F238E27FC236}">
              <a16:creationId xmlns:a16="http://schemas.microsoft.com/office/drawing/2014/main" id="{77D2A2C7-FC72-482D-A881-669F79D8BB5E}"/>
            </a:ext>
          </a:extLst>
        </xdr:cNvPr>
        <xdr:cNvGrpSpPr/>
      </xdr:nvGrpSpPr>
      <xdr:grpSpPr>
        <a:xfrm>
          <a:off x="19049" y="2739237"/>
          <a:ext cx="3400425" cy="523075"/>
          <a:chOff x="19049" y="2739237"/>
          <a:chExt cx="3400425" cy="523075"/>
        </a:xfrm>
      </xdr:grpSpPr>
      <xdr:grpSp>
        <xdr:nvGrpSpPr>
          <xdr:cNvPr id="51" name="Group 50">
            <a:extLst>
              <a:ext uri="{FF2B5EF4-FFF2-40B4-BE49-F238E27FC236}">
                <a16:creationId xmlns:a16="http://schemas.microsoft.com/office/drawing/2014/main" id="{909907D7-5D8D-262B-E081-2F63B23492BE}"/>
              </a:ext>
            </a:extLst>
          </xdr:cNvPr>
          <xdr:cNvGrpSpPr/>
        </xdr:nvGrpSpPr>
        <xdr:grpSpPr>
          <a:xfrm>
            <a:off x="19049" y="2758498"/>
            <a:ext cx="3400425" cy="503814"/>
            <a:chOff x="0" y="1463098"/>
            <a:chExt cx="3162300" cy="503814"/>
          </a:xfrm>
        </xdr:grpSpPr>
        <xdr:sp macro="" textlink="">
          <xdr:nvSpPr>
            <xdr:cNvPr id="53" name="Rectangle: Rounded Corners 52">
              <a:extLst>
                <a:ext uri="{FF2B5EF4-FFF2-40B4-BE49-F238E27FC236}">
                  <a16:creationId xmlns:a16="http://schemas.microsoft.com/office/drawing/2014/main" id="{BE592EA3-2840-88A8-F101-9F495C1FF6A1}"/>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95937991-8AE5-982E-9920-FF1D7C7C1CAA}"/>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52" name="Graphic 51" descr="Hospital with solid fill">
            <a:extLst>
              <a:ext uri="{FF2B5EF4-FFF2-40B4-BE49-F238E27FC236}">
                <a16:creationId xmlns:a16="http://schemas.microsoft.com/office/drawing/2014/main" id="{1E8EEE50-9741-7B5A-A546-5A26F65BAE7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7533" y="2739237"/>
            <a:ext cx="521208" cy="521208"/>
          </a:xfrm>
          <a:prstGeom prst="rect">
            <a:avLst/>
          </a:prstGeom>
        </xdr:spPr>
      </xdr:pic>
    </xdr:grpSp>
    <xdr:clientData/>
  </xdr:twoCellAnchor>
  <xdr:twoCellAnchor>
    <xdr:from>
      <xdr:col>10</xdr:col>
      <xdr:colOff>226062</xdr:colOff>
      <xdr:row>3</xdr:row>
      <xdr:rowOff>158465</xdr:rowOff>
    </xdr:from>
    <xdr:to>
      <xdr:col>14</xdr:col>
      <xdr:colOff>198071</xdr:colOff>
      <xdr:row>10</xdr:row>
      <xdr:rowOff>88485</xdr:rowOff>
    </xdr:to>
    <xdr:grpSp>
      <xdr:nvGrpSpPr>
        <xdr:cNvPr id="55" name="Group 54">
          <a:extLst>
            <a:ext uri="{FF2B5EF4-FFF2-40B4-BE49-F238E27FC236}">
              <a16:creationId xmlns:a16="http://schemas.microsoft.com/office/drawing/2014/main" id="{46494282-0DDE-4F08-8B44-B3CDCBF22188}"/>
            </a:ext>
          </a:extLst>
        </xdr:cNvPr>
        <xdr:cNvGrpSpPr/>
      </xdr:nvGrpSpPr>
      <xdr:grpSpPr>
        <a:xfrm>
          <a:off x="6322062" y="729965"/>
          <a:ext cx="2410409" cy="1263520"/>
          <a:chOff x="11993918" y="4192562"/>
          <a:chExt cx="2410409" cy="1263520"/>
        </a:xfrm>
        <a:effectLst>
          <a:outerShdw blurRad="50800" dist="38100" dir="5400000" algn="t" rotWithShape="0">
            <a:prstClr val="black">
              <a:alpha val="40000"/>
            </a:prstClr>
          </a:outerShdw>
        </a:effectLst>
      </xdr:grpSpPr>
      <xdr:sp macro="" textlink="">
        <xdr:nvSpPr>
          <xdr:cNvPr id="56" name="Rectangle: Rounded Corners 55">
            <a:extLst>
              <a:ext uri="{FF2B5EF4-FFF2-40B4-BE49-F238E27FC236}">
                <a16:creationId xmlns:a16="http://schemas.microsoft.com/office/drawing/2014/main" id="{46B169F4-B518-30AB-4EC4-6796C364AFB1}"/>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A89D0FA5-8A8F-65FF-EB0F-143E1919F2EE}"/>
              </a:ext>
            </a:extLst>
          </xdr:cNvPr>
          <xdr:cNvSpPr txBox="1"/>
        </xdr:nvSpPr>
        <xdr:spPr>
          <a:xfrm>
            <a:off x="12702276" y="4299476"/>
            <a:ext cx="993692"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Profit</a:t>
            </a:r>
          </a:p>
        </xdr:txBody>
      </xdr:sp>
      <xdr:sp macro="" textlink="Sheet1!H3">
        <xdr:nvSpPr>
          <xdr:cNvPr id="58" name="TextBox 57">
            <a:extLst>
              <a:ext uri="{FF2B5EF4-FFF2-40B4-BE49-F238E27FC236}">
                <a16:creationId xmlns:a16="http://schemas.microsoft.com/office/drawing/2014/main" id="{413C2708-854E-F022-750F-AAD804CADD5F}"/>
              </a:ext>
            </a:extLst>
          </xdr:cNvPr>
          <xdr:cNvSpPr txBox="1"/>
        </xdr:nvSpPr>
        <xdr:spPr>
          <a:xfrm>
            <a:off x="12466105" y="4746956"/>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2F8FA9-C08A-4F6A-8AEA-28530319014B}" type="TxLink">
              <a:rPr lang="en-US" sz="2200" b="1" i="0" u="none" strike="noStrike">
                <a:solidFill>
                  <a:srgbClr val="15173D"/>
                </a:solidFill>
                <a:latin typeface="Calibri"/>
                <a:ea typeface="Calibri"/>
                <a:cs typeface="Calibri"/>
              </a:rPr>
              <a:pPr/>
              <a:t>$4,271,796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583303</xdr:colOff>
      <xdr:row>10</xdr:row>
      <xdr:rowOff>94900</xdr:rowOff>
    </xdr:to>
    <xdr:grpSp>
      <xdr:nvGrpSpPr>
        <xdr:cNvPr id="73" name="Group 72">
          <a:hlinkClick xmlns:r="http://schemas.openxmlformats.org/officeDocument/2006/relationships" r:id="rId15"/>
          <a:extLst>
            <a:ext uri="{FF2B5EF4-FFF2-40B4-BE49-F238E27FC236}">
              <a16:creationId xmlns:a16="http://schemas.microsoft.com/office/drawing/2014/main" id="{B0258075-66D1-CC40-C43D-FAD8E8CD0B8A}"/>
            </a:ext>
          </a:extLst>
        </xdr:cNvPr>
        <xdr:cNvGrpSpPr/>
      </xdr:nvGrpSpPr>
      <xdr:grpSpPr>
        <a:xfrm>
          <a:off x="9121241" y="736380"/>
          <a:ext cx="2434862" cy="1263520"/>
          <a:chOff x="9121241" y="736380"/>
          <a:chExt cx="2434862" cy="1263520"/>
        </a:xfrm>
      </xdr:grpSpPr>
      <xdr:sp macro="" textlink="">
        <xdr:nvSpPr>
          <xdr:cNvPr id="60" name="Rectangle: Rounded Corners 59">
            <a:extLst>
              <a:ext uri="{FF2B5EF4-FFF2-40B4-BE49-F238E27FC236}">
                <a16:creationId xmlns:a16="http://schemas.microsoft.com/office/drawing/2014/main" id="{ED2C06ED-A162-0607-5B5F-0917B930F473}"/>
              </a:ext>
            </a:extLst>
          </xdr:cNvPr>
          <xdr:cNvSpPr/>
        </xdr:nvSpPr>
        <xdr:spPr>
          <a:xfrm>
            <a:off x="9133468" y="736380"/>
            <a:ext cx="2410409"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TextBox 60">
            <a:extLst>
              <a:ext uri="{FF2B5EF4-FFF2-40B4-BE49-F238E27FC236}">
                <a16:creationId xmlns:a16="http://schemas.microsoft.com/office/drawing/2014/main" id="{B769D3F4-2F60-35A6-5BAB-577753ACB774}"/>
              </a:ext>
            </a:extLst>
          </xdr:cNvPr>
          <xdr:cNvSpPr txBox="1"/>
        </xdr:nvSpPr>
        <xdr:spPr>
          <a:xfrm>
            <a:off x="9121241" y="833575"/>
            <a:ext cx="2434862"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Discount Amount</a:t>
            </a:r>
          </a:p>
        </xdr:txBody>
      </xdr:sp>
      <xdr:sp macro="" textlink="Sheet1!D3">
        <xdr:nvSpPr>
          <xdr:cNvPr id="62" name="TextBox 61">
            <a:extLst>
              <a:ext uri="{FF2B5EF4-FFF2-40B4-BE49-F238E27FC236}">
                <a16:creationId xmlns:a16="http://schemas.microsoft.com/office/drawing/2014/main" id="{6B758E6D-9E24-9AA0-1F4D-D751F70C0EB5}"/>
              </a:ext>
            </a:extLst>
          </xdr:cNvPr>
          <xdr:cNvSpPr txBox="1"/>
        </xdr:nvSpPr>
        <xdr:spPr>
          <a:xfrm>
            <a:off x="9529455" y="1309824"/>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99A379-1CA0-4C98-AA86-A84CEFF41A4D}" type="TxLink">
              <a:rPr lang="en-US" sz="2200" b="1" i="0" u="none" strike="noStrike">
                <a:solidFill>
                  <a:srgbClr val="15173D"/>
                </a:solidFill>
                <a:latin typeface="Calibri"/>
                <a:ea typeface="Calibri"/>
                <a:cs typeface="Calibri"/>
              </a:rPr>
              <a:pPr/>
              <a:t>$3,165,875</a:t>
            </a:fld>
            <a:endParaRPr lang="en-US" sz="2200" b="1">
              <a:solidFill>
                <a:srgbClr val="15173D"/>
              </a:solidFill>
            </a:endParaRPr>
          </a:p>
        </xdr:txBody>
      </xdr:sp>
    </xdr:grpSp>
    <xdr:clientData/>
  </xdr:twoCellAnchor>
  <xdr:twoCellAnchor>
    <xdr:from>
      <xdr:col>24</xdr:col>
      <xdr:colOff>123825</xdr:colOff>
      <xdr:row>3</xdr:row>
      <xdr:rowOff>165813</xdr:rowOff>
    </xdr:from>
    <xdr:to>
      <xdr:col>29</xdr:col>
      <xdr:colOff>85725</xdr:colOff>
      <xdr:row>10</xdr:row>
      <xdr:rowOff>66753</xdr:rowOff>
    </xdr:to>
    <xdr:grpSp>
      <xdr:nvGrpSpPr>
        <xdr:cNvPr id="75" name="Group 74">
          <a:hlinkClick xmlns:r="http://schemas.openxmlformats.org/officeDocument/2006/relationships" r:id="rId16"/>
          <a:extLst>
            <a:ext uri="{FF2B5EF4-FFF2-40B4-BE49-F238E27FC236}">
              <a16:creationId xmlns:a16="http://schemas.microsoft.com/office/drawing/2014/main" id="{EF90A4E1-F3B2-0D9E-6164-58300A2F3856}"/>
            </a:ext>
          </a:extLst>
        </xdr:cNvPr>
        <xdr:cNvGrpSpPr/>
      </xdr:nvGrpSpPr>
      <xdr:grpSpPr>
        <a:xfrm>
          <a:off x="14754225" y="737313"/>
          <a:ext cx="3009900" cy="1234440"/>
          <a:chOff x="14754225" y="737313"/>
          <a:chExt cx="3009900" cy="1234440"/>
        </a:xfrm>
      </xdr:grpSpPr>
      <xdr:grpSp>
        <xdr:nvGrpSpPr>
          <xdr:cNvPr id="25" name="Group 24">
            <a:extLst>
              <a:ext uri="{FF2B5EF4-FFF2-40B4-BE49-F238E27FC236}">
                <a16:creationId xmlns:a16="http://schemas.microsoft.com/office/drawing/2014/main" id="{E10C514C-55FA-48B6-B1F2-A853FC3476F5}"/>
              </a:ext>
            </a:extLst>
          </xdr:cNvPr>
          <xdr:cNvGrpSpPr/>
        </xdr:nvGrpSpPr>
        <xdr:grpSpPr>
          <a:xfrm>
            <a:off x="14754225" y="737313"/>
            <a:ext cx="3009900" cy="1234440"/>
            <a:chOff x="3116424" y="1836964"/>
            <a:chExt cx="3009900" cy="1263520"/>
          </a:xfrm>
          <a:effectLst>
            <a:outerShdw blurRad="50800" dist="38100" dir="5400000" algn="t" rotWithShape="0">
              <a:prstClr val="black">
                <a:alpha val="40000"/>
              </a:prstClr>
            </a:outerShdw>
          </a:effectLst>
        </xdr:grpSpPr>
        <xdr:sp macro="" textlink="">
          <xdr:nvSpPr>
            <xdr:cNvPr id="26" name="Rectangle: Rounded Corners 25">
              <a:extLst>
                <a:ext uri="{FF2B5EF4-FFF2-40B4-BE49-F238E27FC236}">
                  <a16:creationId xmlns:a16="http://schemas.microsoft.com/office/drawing/2014/main" id="{14300EAF-FD69-5BA7-F916-F193AE45ABAC}"/>
                </a:ext>
              </a:extLst>
            </xdr:cNvPr>
            <xdr:cNvSpPr/>
          </xdr:nvSpPr>
          <xdr:spPr>
            <a:xfrm>
              <a:off x="3126240" y="1836964"/>
              <a:ext cx="3000084"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587B148B-EE1A-4BC0-3BB9-EB2755BF3095}"/>
                </a:ext>
              </a:extLst>
            </xdr:cNvPr>
            <xdr:cNvSpPr txBox="1"/>
          </xdr:nvSpPr>
          <xdr:spPr>
            <a:xfrm>
              <a:off x="3116424" y="1914721"/>
              <a:ext cx="299085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Service</a:t>
              </a:r>
            </a:p>
          </xdr:txBody>
        </xdr:sp>
        <xdr:sp macro="" textlink="Sheet1!J18">
          <xdr:nvSpPr>
            <xdr:cNvPr id="28" name="TextBox 27">
              <a:extLst>
                <a:ext uri="{FF2B5EF4-FFF2-40B4-BE49-F238E27FC236}">
                  <a16:creationId xmlns:a16="http://schemas.microsoft.com/office/drawing/2014/main" id="{33AAA069-1E57-1AE8-FF70-032FD659F509}"/>
                </a:ext>
              </a:extLst>
            </xdr:cNvPr>
            <xdr:cNvSpPr txBox="1"/>
          </xdr:nvSpPr>
          <xdr:spPr>
            <a:xfrm>
              <a:off x="4754724" y="2332474"/>
              <a:ext cx="1323975"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AF63DE-2156-41DC-A2CB-5D802A9B541A}" type="TxLink">
                <a:rPr lang="en-US" sz="2200" b="1" i="0" u="none" strike="noStrike">
                  <a:solidFill>
                    <a:srgbClr val="111234"/>
                  </a:solidFill>
                  <a:latin typeface="Calibri"/>
                  <a:ea typeface="Calibri"/>
                  <a:cs typeface="Calibri"/>
                </a:rPr>
                <a:pPr/>
                <a:t> $867,625 </a:t>
              </a:fld>
              <a:endParaRPr lang="en-US" sz="2200" b="1">
                <a:solidFill>
                  <a:srgbClr val="111234"/>
                </a:solidFill>
              </a:endParaRPr>
            </a:p>
          </xdr:txBody>
        </xdr:sp>
      </xdr:grpSp>
      <xdr:sp macro="" textlink="Sheet1!E3">
        <xdr:nvSpPr>
          <xdr:cNvPr id="63" name="TextBox 62">
            <a:extLst>
              <a:ext uri="{FF2B5EF4-FFF2-40B4-BE49-F238E27FC236}">
                <a16:creationId xmlns:a16="http://schemas.microsoft.com/office/drawing/2014/main" id="{C40F6E84-E467-4CA1-B1D8-EB9AAB520DE4}"/>
              </a:ext>
            </a:extLst>
          </xdr:cNvPr>
          <xdr:cNvSpPr txBox="1"/>
        </xdr:nvSpPr>
        <xdr:spPr>
          <a:xfrm>
            <a:off x="14839950" y="1212630"/>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Consultation</a:t>
            </a:r>
          </a:p>
        </xdr:txBody>
      </xdr:sp>
    </xdr:grpSp>
    <xdr:clientData/>
  </xdr:twoCellAnchor>
  <xdr:twoCellAnchor>
    <xdr:from>
      <xdr:col>5</xdr:col>
      <xdr:colOff>516487</xdr:colOff>
      <xdr:row>3</xdr:row>
      <xdr:rowOff>158465</xdr:rowOff>
    </xdr:from>
    <xdr:to>
      <xdr:col>9</xdr:col>
      <xdr:colOff>488496</xdr:colOff>
      <xdr:row>10</xdr:row>
      <xdr:rowOff>88485</xdr:rowOff>
    </xdr:to>
    <xdr:grpSp>
      <xdr:nvGrpSpPr>
        <xdr:cNvPr id="64" name="Group 63">
          <a:hlinkClick xmlns:r="http://schemas.openxmlformats.org/officeDocument/2006/relationships" r:id="rId17"/>
          <a:extLst>
            <a:ext uri="{FF2B5EF4-FFF2-40B4-BE49-F238E27FC236}">
              <a16:creationId xmlns:a16="http://schemas.microsoft.com/office/drawing/2014/main" id="{411203F5-6D7D-4677-AFFF-54CA60632287}"/>
            </a:ext>
          </a:extLst>
        </xdr:cNvPr>
        <xdr:cNvGrpSpPr/>
      </xdr:nvGrpSpPr>
      <xdr:grpSpPr>
        <a:xfrm>
          <a:off x="3564487" y="729965"/>
          <a:ext cx="2410409" cy="1263520"/>
          <a:chOff x="3168519" y="1817526"/>
          <a:chExt cx="2410409" cy="1263520"/>
        </a:xfrm>
        <a:effectLst>
          <a:outerShdw blurRad="50800" dist="38100" dir="5400000" algn="t" rotWithShape="0">
            <a:prstClr val="black">
              <a:alpha val="40000"/>
            </a:prstClr>
          </a:outerShdw>
        </a:effectLst>
      </xdr:grpSpPr>
      <xdr:sp macro="" textlink="">
        <xdr:nvSpPr>
          <xdr:cNvPr id="65" name="Rectangle: Rounded Corners 64">
            <a:extLst>
              <a:ext uri="{FF2B5EF4-FFF2-40B4-BE49-F238E27FC236}">
                <a16:creationId xmlns:a16="http://schemas.microsoft.com/office/drawing/2014/main" id="{36CBAC88-D2E4-634A-F6B3-1A5A8AFFBEDC}"/>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CE3EA84D-11F5-7EAE-6195-AEB3EC641812}"/>
              </a:ext>
            </a:extLst>
          </xdr:cNvPr>
          <xdr:cNvSpPr txBox="1"/>
        </xdr:nvSpPr>
        <xdr:spPr>
          <a:xfrm>
            <a:off x="3669068"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Revenue</a:t>
            </a:r>
          </a:p>
        </xdr:txBody>
      </xdr:sp>
      <xdr:sp macro="" textlink="Sheet1!C3">
        <xdr:nvSpPr>
          <xdr:cNvPr id="67" name="TextBox 66">
            <a:extLst>
              <a:ext uri="{FF2B5EF4-FFF2-40B4-BE49-F238E27FC236}">
                <a16:creationId xmlns:a16="http://schemas.microsoft.com/office/drawing/2014/main" id="{2C0DC0D0-D574-F755-C477-F2E1F7CD97DE}"/>
              </a:ext>
            </a:extLst>
          </xdr:cNvPr>
          <xdr:cNvSpPr txBox="1"/>
        </xdr:nvSpPr>
        <xdr:spPr>
          <a:xfrm>
            <a:off x="3622821" y="2390970"/>
            <a:ext cx="1501804"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721CF-010B-4E2A-A126-EE9B6CBC6C53}" type="TxLink">
              <a:rPr lang="en-US" sz="2200" b="1" i="0" u="none" strike="noStrike">
                <a:solidFill>
                  <a:srgbClr val="15173D"/>
                </a:solidFill>
                <a:latin typeface="Calibri"/>
                <a:ea typeface="Calibri"/>
                <a:cs typeface="Calibri"/>
              </a:rPr>
              <a:pPr/>
              <a:t>$7,437,671</a:t>
            </a:fld>
            <a:endParaRPr lang="en-US" sz="2200" b="1">
              <a:solidFill>
                <a:srgbClr val="15173D"/>
              </a:solidFill>
            </a:endParaRPr>
          </a:p>
        </xdr:txBody>
      </xdr:sp>
    </xdr:grpSp>
    <xdr:clientData/>
  </xdr:twoCellAnchor>
  <xdr:twoCellAnchor>
    <xdr:from>
      <xdr:col>19</xdr:col>
      <xdr:colOff>161924</xdr:colOff>
      <xdr:row>3</xdr:row>
      <xdr:rowOff>164880</xdr:rowOff>
    </xdr:from>
    <xdr:to>
      <xdr:col>23</xdr:col>
      <xdr:colOff>457196</xdr:colOff>
      <xdr:row>10</xdr:row>
      <xdr:rowOff>67686</xdr:rowOff>
    </xdr:to>
    <xdr:grpSp>
      <xdr:nvGrpSpPr>
        <xdr:cNvPr id="74" name="Group 73">
          <a:hlinkClick xmlns:r="http://schemas.openxmlformats.org/officeDocument/2006/relationships" r:id="rId16"/>
          <a:extLst>
            <a:ext uri="{FF2B5EF4-FFF2-40B4-BE49-F238E27FC236}">
              <a16:creationId xmlns:a16="http://schemas.microsoft.com/office/drawing/2014/main" id="{FC434C87-A616-471A-8A82-112C4CBA2216}"/>
            </a:ext>
          </a:extLst>
        </xdr:cNvPr>
        <xdr:cNvGrpSpPr/>
      </xdr:nvGrpSpPr>
      <xdr:grpSpPr>
        <a:xfrm>
          <a:off x="11744324" y="736380"/>
          <a:ext cx="2733672" cy="1236306"/>
          <a:chOff x="11744324" y="736380"/>
          <a:chExt cx="2733672" cy="1236306"/>
        </a:xfrm>
      </xdr:grpSpPr>
      <xdr:grpSp>
        <xdr:nvGrpSpPr>
          <xdr:cNvPr id="15" name="Group 14">
            <a:extLst>
              <a:ext uri="{FF2B5EF4-FFF2-40B4-BE49-F238E27FC236}">
                <a16:creationId xmlns:a16="http://schemas.microsoft.com/office/drawing/2014/main" id="{2E143026-0731-42DB-88F4-31BCCD56347C}"/>
              </a:ext>
            </a:extLst>
          </xdr:cNvPr>
          <xdr:cNvGrpSpPr/>
        </xdr:nvGrpSpPr>
        <xdr:grpSpPr>
          <a:xfrm>
            <a:off x="11744324" y="736380"/>
            <a:ext cx="2733672" cy="1236306"/>
            <a:chOff x="13511510" y="1850188"/>
            <a:chExt cx="2744420" cy="1263520"/>
          </a:xfrm>
        </xdr:grpSpPr>
        <xdr:sp macro="" textlink="">
          <xdr:nvSpPr>
            <xdr:cNvPr id="16" name="Rectangle: Rounded Corners 15">
              <a:extLst>
                <a:ext uri="{FF2B5EF4-FFF2-40B4-BE49-F238E27FC236}">
                  <a16:creationId xmlns:a16="http://schemas.microsoft.com/office/drawing/2014/main" id="{9B20DEA0-5E36-7530-3FCE-891777B160DB}"/>
                </a:ext>
              </a:extLst>
            </xdr:cNvPr>
            <xdr:cNvSpPr/>
          </xdr:nvSpPr>
          <xdr:spPr>
            <a:xfrm>
              <a:off x="13511510" y="1850188"/>
              <a:ext cx="2706174"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A9306782-99D0-8FAD-66C1-7BA35F4F3B49}"/>
                </a:ext>
              </a:extLst>
            </xdr:cNvPr>
            <xdr:cNvSpPr txBox="1"/>
          </xdr:nvSpPr>
          <xdr:spPr>
            <a:xfrm>
              <a:off x="13549760" y="1947383"/>
              <a:ext cx="270617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Dep.</a:t>
              </a:r>
            </a:p>
          </xdr:txBody>
        </xdr:sp>
        <xdr:sp macro="" textlink="Sheet1!J23">
          <xdr:nvSpPr>
            <xdr:cNvPr id="18" name="TextBox 17">
              <a:extLst>
                <a:ext uri="{FF2B5EF4-FFF2-40B4-BE49-F238E27FC236}">
                  <a16:creationId xmlns:a16="http://schemas.microsoft.com/office/drawing/2014/main" id="{937C4AB4-556C-2904-4C52-1B0D48AFBC63}"/>
                </a:ext>
              </a:extLst>
            </xdr:cNvPr>
            <xdr:cNvSpPr txBox="1"/>
          </xdr:nvSpPr>
          <xdr:spPr>
            <a:xfrm>
              <a:off x="14850254" y="2384784"/>
              <a:ext cx="1331260"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DA8E8-ABD6-4498-8CCF-B690BD986639}" type="TxLink">
                <a:rPr lang="en-US" sz="2200" b="1" i="0" u="none" strike="noStrike">
                  <a:solidFill>
                    <a:srgbClr val="111234"/>
                  </a:solidFill>
                  <a:latin typeface="Calibri"/>
                  <a:ea typeface="Calibri"/>
                  <a:cs typeface="Calibri"/>
                </a:rPr>
                <a:pPr/>
                <a:t> $955,810 </a:t>
              </a:fld>
              <a:endParaRPr lang="en-US" sz="2200" b="1">
                <a:solidFill>
                  <a:srgbClr val="111234"/>
                </a:solidFill>
              </a:endParaRPr>
            </a:p>
          </xdr:txBody>
        </xdr:sp>
      </xdr:grpSp>
      <xdr:sp macro="" textlink="Sheet1!E3">
        <xdr:nvSpPr>
          <xdr:cNvPr id="68" name="TextBox 67">
            <a:extLst>
              <a:ext uri="{FF2B5EF4-FFF2-40B4-BE49-F238E27FC236}">
                <a16:creationId xmlns:a16="http://schemas.microsoft.com/office/drawing/2014/main" id="{856EF121-37A9-4EA9-AABF-AEA63B4CF70B}"/>
              </a:ext>
            </a:extLst>
          </xdr:cNvPr>
          <xdr:cNvSpPr txBox="1"/>
        </xdr:nvSpPr>
        <xdr:spPr>
          <a:xfrm>
            <a:off x="11791949" y="1241205"/>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Cardiology</a:t>
            </a:r>
          </a:p>
        </xdr:txBody>
      </xdr:sp>
    </xdr:grpSp>
    <xdr:clientData/>
  </xdr:twoCellAnchor>
  <xdr:twoCellAnchor>
    <xdr:from>
      <xdr:col>5</xdr:col>
      <xdr:colOff>533400</xdr:colOff>
      <xdr:row>14</xdr:row>
      <xdr:rowOff>142875</xdr:rowOff>
    </xdr:from>
    <xdr:to>
      <xdr:col>16</xdr:col>
      <xdr:colOff>66675</xdr:colOff>
      <xdr:row>34</xdr:row>
      <xdr:rowOff>74645</xdr:rowOff>
    </xdr:to>
    <xdr:grpSp>
      <xdr:nvGrpSpPr>
        <xdr:cNvPr id="80" name="Group 79">
          <a:extLst>
            <a:ext uri="{FF2B5EF4-FFF2-40B4-BE49-F238E27FC236}">
              <a16:creationId xmlns:a16="http://schemas.microsoft.com/office/drawing/2014/main" id="{E000EF49-9792-6672-33A5-5EA15B8CE8BB}"/>
            </a:ext>
          </a:extLst>
        </xdr:cNvPr>
        <xdr:cNvGrpSpPr/>
      </xdr:nvGrpSpPr>
      <xdr:grpSpPr>
        <a:xfrm>
          <a:off x="3581400" y="2809875"/>
          <a:ext cx="6238875" cy="3741770"/>
          <a:chOff x="3581346" y="2705367"/>
          <a:chExt cx="6229316" cy="3846545"/>
        </a:xfrm>
      </xdr:grpSpPr>
      <xdr:sp macro="" textlink="">
        <xdr:nvSpPr>
          <xdr:cNvPr id="70" name="Rectangle: Rounded Corners 69">
            <a:extLst>
              <a:ext uri="{FF2B5EF4-FFF2-40B4-BE49-F238E27FC236}">
                <a16:creationId xmlns:a16="http://schemas.microsoft.com/office/drawing/2014/main" id="{4DB91FA2-EBA0-2515-45FA-6B8436C2BF6E}"/>
              </a:ext>
            </a:extLst>
          </xdr:cNvPr>
          <xdr:cNvSpPr/>
        </xdr:nvSpPr>
        <xdr:spPr>
          <a:xfrm>
            <a:off x="3603495" y="2705367"/>
            <a:ext cx="6207167" cy="3846545"/>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2BAA9F51-732F-5F02-F2CC-EE4287B207E5}"/>
              </a:ext>
            </a:extLst>
          </xdr:cNvPr>
          <xdr:cNvSpPr txBox="1"/>
        </xdr:nvSpPr>
        <xdr:spPr>
          <a:xfrm>
            <a:off x="5207626" y="2794908"/>
            <a:ext cx="2976756" cy="33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Year to Year Profit By QTR</a:t>
            </a:r>
          </a:p>
        </xdr:txBody>
      </xdr:sp>
      <xdr:graphicFrame macro="">
        <xdr:nvGraphicFramePr>
          <xdr:cNvPr id="79" name="Chart 78">
            <a:extLst>
              <a:ext uri="{FF2B5EF4-FFF2-40B4-BE49-F238E27FC236}">
                <a16:creationId xmlns:a16="http://schemas.microsoft.com/office/drawing/2014/main" id="{AD9FF3CB-C8B5-4600-B6CD-7C7898B6FF18}"/>
              </a:ext>
            </a:extLst>
          </xdr:cNvPr>
          <xdr:cNvGraphicFramePr>
            <a:graphicFrameLocks/>
          </xdr:cNvGraphicFramePr>
        </xdr:nvGraphicFramePr>
        <xdr:xfrm>
          <a:off x="3581346" y="3219450"/>
          <a:ext cx="6010328" cy="3289622"/>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16</xdr:col>
      <xdr:colOff>314325</xdr:colOff>
      <xdr:row>16</xdr:row>
      <xdr:rowOff>31101</xdr:rowOff>
    </xdr:from>
    <xdr:to>
      <xdr:col>29</xdr:col>
      <xdr:colOff>66675</xdr:colOff>
      <xdr:row>34</xdr:row>
      <xdr:rowOff>56739</xdr:rowOff>
    </xdr:to>
    <xdr:graphicFrame macro="">
      <xdr:nvGraphicFramePr>
        <xdr:cNvPr id="30" name="Chart 29">
          <a:extLst>
            <a:ext uri="{FF2B5EF4-FFF2-40B4-BE49-F238E27FC236}">
              <a16:creationId xmlns:a16="http://schemas.microsoft.com/office/drawing/2014/main" id="{D11C57F8-9BC0-481D-BC55-70FF0AAED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76200</xdr:colOff>
      <xdr:row>15</xdr:row>
      <xdr:rowOff>12051</xdr:rowOff>
    </xdr:from>
    <xdr:to>
      <xdr:col>24</xdr:col>
      <xdr:colOff>104775</xdr:colOff>
      <xdr:row>16</xdr:row>
      <xdr:rowOff>151139</xdr:rowOff>
    </xdr:to>
    <xdr:sp macro="" textlink="">
      <xdr:nvSpPr>
        <xdr:cNvPr id="69" name="TextBox 68">
          <a:extLst>
            <a:ext uri="{FF2B5EF4-FFF2-40B4-BE49-F238E27FC236}">
              <a16:creationId xmlns:a16="http://schemas.microsoft.com/office/drawing/2014/main" id="{E3FDCF5C-AAE3-4DBE-8504-323263AFB3E4}"/>
            </a:ext>
          </a:extLst>
        </xdr:cNvPr>
        <xdr:cNvSpPr txBox="1"/>
      </xdr:nvSpPr>
      <xdr:spPr>
        <a:xfrm>
          <a:off x="12268200" y="2869551"/>
          <a:ext cx="2466975" cy="32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Month to Month Profit</a:t>
          </a:r>
        </a:p>
      </xdr:txBody>
    </xdr:sp>
    <xdr:clientData/>
  </xdr:twoCellAnchor>
  <xdr:twoCellAnchor>
    <xdr:from>
      <xdr:col>0</xdr:col>
      <xdr:colOff>0</xdr:colOff>
      <xdr:row>20</xdr:row>
      <xdr:rowOff>95250</xdr:rowOff>
    </xdr:from>
    <xdr:to>
      <xdr:col>5</xdr:col>
      <xdr:colOff>381000</xdr:colOff>
      <xdr:row>28</xdr:row>
      <xdr:rowOff>161924</xdr:rowOff>
    </xdr:to>
    <xdr:grpSp>
      <xdr:nvGrpSpPr>
        <xdr:cNvPr id="78" name="Group 77">
          <a:extLst>
            <a:ext uri="{FF2B5EF4-FFF2-40B4-BE49-F238E27FC236}">
              <a16:creationId xmlns:a16="http://schemas.microsoft.com/office/drawing/2014/main" id="{0B027AE5-4140-4846-B727-A9F1EA76F5D0}"/>
            </a:ext>
          </a:extLst>
        </xdr:cNvPr>
        <xdr:cNvGrpSpPr/>
      </xdr:nvGrpSpPr>
      <xdr:grpSpPr>
        <a:xfrm>
          <a:off x="0" y="3905250"/>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81" name="Visit_Date (Year) 6">
                <a:extLst>
                  <a:ext uri="{FF2B5EF4-FFF2-40B4-BE49-F238E27FC236}">
                    <a16:creationId xmlns:a16="http://schemas.microsoft.com/office/drawing/2014/main" id="{D80A482E-3354-34BC-029D-2156A4083FB0}"/>
                  </a:ext>
                </a:extLst>
              </xdr:cNvPr>
              <xdr:cNvGraphicFramePr/>
            </xdr:nvGraphicFramePr>
            <xdr:xfrm>
              <a:off x="0" y="3886200"/>
              <a:ext cx="3429000" cy="390524"/>
            </xdr:xfrm>
            <a:graphic>
              <a:graphicData uri="http://schemas.microsoft.com/office/drawing/2010/slicer">
                <sle:slicer xmlns:sle="http://schemas.microsoft.com/office/drawing/2010/slicer" name="Visit_Date (Year) 6"/>
              </a:graphicData>
            </a:graphic>
          </xdr:graphicFrame>
        </mc:Choice>
        <mc:Fallback xmlns="">
          <xdr:sp macro="" textlink="">
            <xdr:nvSpPr>
              <xdr:cNvPr id="0" name=""/>
              <xdr:cNvSpPr>
                <a:spLocks noTextEdit="1"/>
              </xdr:cNvSpPr>
            </xdr:nvSpPr>
            <xdr:spPr>
              <a:xfrm>
                <a:off x="0" y="3905250"/>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2" name="Visit_Date (Quarter) 2">
                <a:extLst>
                  <a:ext uri="{FF2B5EF4-FFF2-40B4-BE49-F238E27FC236}">
                    <a16:creationId xmlns:a16="http://schemas.microsoft.com/office/drawing/2014/main" id="{88E662E2-95D2-C87C-1087-A4AB0EF3134F}"/>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2"/>
              </a:graphicData>
            </a:graphic>
          </xdr:graphicFrame>
        </mc:Choice>
        <mc:Fallback xmlns="">
          <xdr:sp macro="" textlink="">
            <xdr:nvSpPr>
              <xdr:cNvPr id="0" name=""/>
              <xdr:cNvSpPr>
                <a:spLocks noTextEdit="1"/>
              </xdr:cNvSpPr>
            </xdr:nvSpPr>
            <xdr:spPr>
              <a:xfrm>
                <a:off x="0" y="4210050"/>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3" name="Visit_Date (Month) 2">
                <a:extLst>
                  <a:ext uri="{FF2B5EF4-FFF2-40B4-BE49-F238E27FC236}">
                    <a16:creationId xmlns:a16="http://schemas.microsoft.com/office/drawing/2014/main" id="{E6FB0294-BC87-286A-744C-63305F6CB87C}"/>
                  </a:ext>
                </a:extLst>
              </xdr:cNvPr>
              <xdr:cNvGraphicFramePr/>
            </xdr:nvGraphicFramePr>
            <xdr:xfrm>
              <a:off x="0" y="4791075"/>
              <a:ext cx="3429000" cy="685799"/>
            </xdr:xfrm>
            <a:graphic>
              <a:graphicData uri="http://schemas.microsoft.com/office/drawing/2010/slicer">
                <sle:slicer xmlns:sle="http://schemas.microsoft.com/office/drawing/2010/slicer" name="Visit_Date (Month) 2"/>
              </a:graphicData>
            </a:graphic>
          </xdr:graphicFrame>
        </mc:Choice>
        <mc:Fallback xmlns="">
          <xdr:sp macro="" textlink="">
            <xdr:nvSpPr>
              <xdr:cNvPr id="0" name=""/>
              <xdr:cNvSpPr>
                <a:spLocks noTextEdit="1"/>
              </xdr:cNvSpPr>
            </xdr:nvSpPr>
            <xdr:spPr>
              <a:xfrm>
                <a:off x="0" y="4810125"/>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2" name="Rectangle 1">
          <a:extLst>
            <a:ext uri="{FF2B5EF4-FFF2-40B4-BE49-F238E27FC236}">
              <a16:creationId xmlns:a16="http://schemas.microsoft.com/office/drawing/2014/main" id="{D631D53A-171B-4952-8C39-8E5EFD39F737}"/>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3" name="Rectangle: Rounded Corners 2">
          <a:extLst>
            <a:ext uri="{FF2B5EF4-FFF2-40B4-BE49-F238E27FC236}">
              <a16:creationId xmlns:a16="http://schemas.microsoft.com/office/drawing/2014/main" id="{328721CE-41A8-4A5D-93B8-0EDC8D29AC90}"/>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4" name="TextBox 3">
          <a:extLst>
            <a:ext uri="{FF2B5EF4-FFF2-40B4-BE49-F238E27FC236}">
              <a16:creationId xmlns:a16="http://schemas.microsoft.com/office/drawing/2014/main" id="{F3B91E02-23B0-4806-8A8B-1E0B91E36D58}"/>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5" name="TextBox 4">
          <a:extLst>
            <a:ext uri="{FF2B5EF4-FFF2-40B4-BE49-F238E27FC236}">
              <a16:creationId xmlns:a16="http://schemas.microsoft.com/office/drawing/2014/main" id="{6FB5C9DE-145C-42D6-8595-734466C09185}"/>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6" name="Straight Connector 5">
          <a:extLst>
            <a:ext uri="{FF2B5EF4-FFF2-40B4-BE49-F238E27FC236}">
              <a16:creationId xmlns:a16="http://schemas.microsoft.com/office/drawing/2014/main" id="{B42C291B-3421-4F3B-87EE-D6EE472C2B9D}"/>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516487</xdr:colOff>
      <xdr:row>3</xdr:row>
      <xdr:rowOff>162936</xdr:rowOff>
    </xdr:from>
    <xdr:to>
      <xdr:col>9</xdr:col>
      <xdr:colOff>477610</xdr:colOff>
      <xdr:row>10</xdr:row>
      <xdr:rowOff>69630</xdr:rowOff>
    </xdr:to>
    <xdr:grpSp>
      <xdr:nvGrpSpPr>
        <xdr:cNvPr id="7" name="Group 6">
          <a:extLst>
            <a:ext uri="{FF2B5EF4-FFF2-40B4-BE49-F238E27FC236}">
              <a16:creationId xmlns:a16="http://schemas.microsoft.com/office/drawing/2014/main" id="{BCD88D51-56CC-4CB0-84ED-D13B8FD5BFBC}"/>
            </a:ext>
          </a:extLst>
        </xdr:cNvPr>
        <xdr:cNvGrpSpPr/>
      </xdr:nvGrpSpPr>
      <xdr:grpSpPr>
        <a:xfrm>
          <a:off x="3564487" y="734436"/>
          <a:ext cx="2399523" cy="1240194"/>
          <a:chOff x="3168519" y="1817526"/>
          <a:chExt cx="2410409" cy="1263520"/>
        </a:xfrm>
        <a:effectLst>
          <a:outerShdw blurRad="50800" dist="38100" dir="5400000" algn="t"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B787D84E-26B7-999B-E230-9689A62CE421}"/>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E75A1450-ED28-A1DA-2E72-537E431A5905}"/>
              </a:ext>
            </a:extLst>
          </xdr:cNvPr>
          <xdr:cNvSpPr txBox="1"/>
        </xdr:nvSpPr>
        <xdr:spPr>
          <a:xfrm>
            <a:off x="3652585"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No.</a:t>
            </a:r>
            <a:r>
              <a:rPr lang="en-US" sz="2400" b="1" baseline="0">
                <a:solidFill>
                  <a:srgbClr val="15173D"/>
                </a:solidFill>
              </a:rPr>
              <a:t> Visits</a:t>
            </a:r>
            <a:endParaRPr lang="en-US" sz="2400" b="1">
              <a:solidFill>
                <a:srgbClr val="15173D"/>
              </a:solidFill>
            </a:endParaRPr>
          </a:p>
        </xdr:txBody>
      </xdr:sp>
      <xdr:sp macro="" textlink="Sheet1!A3">
        <xdr:nvSpPr>
          <xdr:cNvPr id="10" name="TextBox 9">
            <a:extLst>
              <a:ext uri="{FF2B5EF4-FFF2-40B4-BE49-F238E27FC236}">
                <a16:creationId xmlns:a16="http://schemas.microsoft.com/office/drawing/2014/main" id="{77F047ED-A4FB-C39B-CFEA-DD2639A39707}"/>
              </a:ext>
            </a:extLst>
          </xdr:cNvPr>
          <xdr:cNvSpPr txBox="1"/>
        </xdr:nvSpPr>
        <xdr:spPr>
          <a:xfrm>
            <a:off x="3846972" y="2390970"/>
            <a:ext cx="1020536"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8AD3B-862F-4849-8106-D2BC51B6A3EF}" type="TxLink">
              <a:rPr lang="en-US" sz="2200" b="1" i="0" u="none" strike="noStrike">
                <a:solidFill>
                  <a:srgbClr val="15173D"/>
                </a:solidFill>
                <a:latin typeface="Calibri"/>
                <a:ea typeface="Calibri"/>
                <a:cs typeface="Calibri"/>
              </a:rPr>
              <a:pPr/>
              <a:t>17,873</a:t>
            </a:fld>
            <a:endParaRPr lang="en-US" sz="2200" b="1">
              <a:solidFill>
                <a:srgbClr val="15173D"/>
              </a:solidFill>
            </a:endParaRPr>
          </a:p>
        </xdr:txBody>
      </xdr:sp>
    </xdr:grpSp>
    <xdr:clientData/>
  </xdr:twoCellAnchor>
  <xdr:twoCellAnchor>
    <xdr:from>
      <xdr:col>10</xdr:col>
      <xdr:colOff>226062</xdr:colOff>
      <xdr:row>3</xdr:row>
      <xdr:rowOff>158465</xdr:rowOff>
    </xdr:from>
    <xdr:to>
      <xdr:col>14</xdr:col>
      <xdr:colOff>209739</xdr:colOff>
      <xdr:row>10</xdr:row>
      <xdr:rowOff>74102</xdr:rowOff>
    </xdr:to>
    <xdr:grpSp>
      <xdr:nvGrpSpPr>
        <xdr:cNvPr id="11" name="Group 10">
          <a:extLst>
            <a:ext uri="{FF2B5EF4-FFF2-40B4-BE49-F238E27FC236}">
              <a16:creationId xmlns:a16="http://schemas.microsoft.com/office/drawing/2014/main" id="{F287C098-F48D-45A9-87D9-35AF548AC5DA}"/>
            </a:ext>
          </a:extLst>
        </xdr:cNvPr>
        <xdr:cNvGrpSpPr/>
      </xdr:nvGrpSpPr>
      <xdr:grpSpPr>
        <a:xfrm>
          <a:off x="6322062" y="729965"/>
          <a:ext cx="2422077" cy="1249137"/>
          <a:chOff x="5734774" y="1798863"/>
          <a:chExt cx="2422077" cy="1249137"/>
        </a:xfrm>
      </xdr:grpSpPr>
      <xdr:sp macro="" textlink="">
        <xdr:nvSpPr>
          <xdr:cNvPr id="12" name="Rectangle: Rounded Corners 11">
            <a:extLst>
              <a:ext uri="{FF2B5EF4-FFF2-40B4-BE49-F238E27FC236}">
                <a16:creationId xmlns:a16="http://schemas.microsoft.com/office/drawing/2014/main" id="{5C8876B7-9E1E-D3F8-628A-049FE1E42B66}"/>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50DC7DBE-D2C6-03D1-346F-8946D8182B70}"/>
              </a:ext>
            </a:extLst>
          </xdr:cNvPr>
          <xdr:cNvSpPr txBox="1"/>
        </xdr:nvSpPr>
        <xdr:spPr>
          <a:xfrm>
            <a:off x="5804025" y="1931048"/>
            <a:ext cx="2283575" cy="48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Patient Age</a:t>
            </a:r>
          </a:p>
        </xdr:txBody>
      </xdr:sp>
      <xdr:sp macro="" textlink="Sheet1!B3">
        <xdr:nvSpPr>
          <xdr:cNvPr id="14" name="TextBox 13">
            <a:extLst>
              <a:ext uri="{FF2B5EF4-FFF2-40B4-BE49-F238E27FC236}">
                <a16:creationId xmlns:a16="http://schemas.microsoft.com/office/drawing/2014/main" id="{A3BFA2B6-A8AC-CF8D-8565-277760C4015E}"/>
              </a:ext>
            </a:extLst>
          </xdr:cNvPr>
          <xdr:cNvSpPr txBox="1"/>
        </xdr:nvSpPr>
        <xdr:spPr>
          <a:xfrm>
            <a:off x="6677435" y="2360645"/>
            <a:ext cx="539477"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DAEFE6-CE48-44C4-BA22-C5E0C5F59F42}" type="TxLink">
              <a:rPr lang="en-US" sz="2200" b="1" i="0" u="none" strike="noStrike">
                <a:solidFill>
                  <a:srgbClr val="15173D"/>
                </a:solidFill>
                <a:latin typeface="Calibri"/>
                <a:ea typeface="Calibri"/>
                <a:cs typeface="Calibri"/>
              </a:rPr>
              <a:pPr/>
              <a:t>36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547965</xdr:colOff>
      <xdr:row>10</xdr:row>
      <xdr:rowOff>67686</xdr:rowOff>
    </xdr:to>
    <xdr:grpSp>
      <xdr:nvGrpSpPr>
        <xdr:cNvPr id="19" name="Group 18">
          <a:extLst>
            <a:ext uri="{FF2B5EF4-FFF2-40B4-BE49-F238E27FC236}">
              <a16:creationId xmlns:a16="http://schemas.microsoft.com/office/drawing/2014/main" id="{FA1A7D4E-1450-4712-8FD2-D472A97389AA}"/>
            </a:ext>
          </a:extLst>
        </xdr:cNvPr>
        <xdr:cNvGrpSpPr/>
      </xdr:nvGrpSpPr>
      <xdr:grpSpPr>
        <a:xfrm>
          <a:off x="9121241" y="736380"/>
          <a:ext cx="2399524" cy="1236306"/>
          <a:chOff x="11993918" y="4192562"/>
          <a:chExt cx="2410409" cy="1263520"/>
        </a:xfrm>
        <a:effectLst>
          <a:outerShdw blurRad="50800" dist="38100" dir="5400000" algn="t"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CE4BA309-086D-FA2C-3D03-283BD4606B1E}"/>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BB836F10-2356-7068-7694-32DA056B4C97}"/>
              </a:ext>
            </a:extLst>
          </xdr:cNvPr>
          <xdr:cNvSpPr txBox="1"/>
        </xdr:nvSpPr>
        <xdr:spPr>
          <a:xfrm>
            <a:off x="12351498" y="4299476"/>
            <a:ext cx="1695248"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Doctors</a:t>
            </a:r>
            <a:endParaRPr lang="en-US" sz="2400" b="1">
              <a:solidFill>
                <a:srgbClr val="15173D"/>
              </a:solidFill>
            </a:endParaRPr>
          </a:p>
        </xdr:txBody>
      </xdr:sp>
      <xdr:sp macro="" textlink="Sheet1!G3">
        <xdr:nvSpPr>
          <xdr:cNvPr id="22" name="TextBox 21">
            <a:extLst>
              <a:ext uri="{FF2B5EF4-FFF2-40B4-BE49-F238E27FC236}">
                <a16:creationId xmlns:a16="http://schemas.microsoft.com/office/drawing/2014/main" id="{A82ED584-4765-33CE-27D3-FF48B5FB9C8D}"/>
              </a:ext>
            </a:extLst>
          </xdr:cNvPr>
          <xdr:cNvSpPr txBox="1"/>
        </xdr:nvSpPr>
        <xdr:spPr>
          <a:xfrm>
            <a:off x="12686142" y="4766006"/>
            <a:ext cx="102596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4C96B-652B-4BAB-9165-477967F723B3}" type="TxLink">
              <a:rPr lang="en-US" sz="2200" b="1" i="0" u="none" strike="noStrike">
                <a:solidFill>
                  <a:srgbClr val="15173D"/>
                </a:solidFill>
                <a:latin typeface="Calibri"/>
                <a:ea typeface="Calibri"/>
                <a:cs typeface="Calibri"/>
              </a:rPr>
              <a:pPr/>
              <a:t>51 Doc</a:t>
            </a:fld>
            <a:endParaRPr lang="en-US" sz="2200" b="1">
              <a:solidFill>
                <a:srgbClr val="15173D"/>
              </a:solidFill>
            </a:endParaRPr>
          </a:p>
        </xdr:txBody>
      </xdr:sp>
    </xdr:grpSp>
    <xdr:clientData/>
  </xdr:twoCellAnchor>
  <xdr:twoCellAnchor>
    <xdr:from>
      <xdr:col>5</xdr:col>
      <xdr:colOff>468279</xdr:colOff>
      <xdr:row>11</xdr:row>
      <xdr:rowOff>148513</xdr:rowOff>
    </xdr:from>
    <xdr:to>
      <xdr:col>10</xdr:col>
      <xdr:colOff>9525</xdr:colOff>
      <xdr:row>13</xdr:row>
      <xdr:rowOff>167563</xdr:rowOff>
    </xdr:to>
    <xdr:sp macro="" textlink="">
      <xdr:nvSpPr>
        <xdr:cNvPr id="23" name="TextBox 22">
          <a:extLst>
            <a:ext uri="{FF2B5EF4-FFF2-40B4-BE49-F238E27FC236}">
              <a16:creationId xmlns:a16="http://schemas.microsoft.com/office/drawing/2014/main" id="{0CD7DFB2-9554-40C4-9272-1C83BAB215F3}"/>
            </a:ext>
          </a:extLst>
        </xdr:cNvPr>
        <xdr:cNvSpPr txBox="1"/>
      </xdr:nvSpPr>
      <xdr:spPr>
        <a:xfrm>
          <a:off x="3516279" y="2244013"/>
          <a:ext cx="258924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Discount</a:t>
          </a:r>
          <a:r>
            <a:rPr lang="en-US" sz="2400" b="1" baseline="0">
              <a:solidFill>
                <a:srgbClr val="15173D"/>
              </a:solidFill>
            </a:rPr>
            <a:t> Analysis</a:t>
          </a:r>
          <a:endParaRPr lang="en-US" sz="2400" b="1">
            <a:solidFill>
              <a:srgbClr val="15173D"/>
            </a:solidFill>
          </a:endParaRPr>
        </a:p>
      </xdr:txBody>
    </xdr:sp>
    <xdr:clientData/>
  </xdr:twoCellAnchor>
  <xdr:twoCellAnchor>
    <xdr:from>
      <xdr:col>9</xdr:col>
      <xdr:colOff>378662</xdr:colOff>
      <xdr:row>13</xdr:row>
      <xdr:rowOff>27216</xdr:rowOff>
    </xdr:from>
    <xdr:to>
      <xdr:col>39</xdr:col>
      <xdr:colOff>297019</xdr:colOff>
      <xdr:row>13</xdr:row>
      <xdr:rowOff>27216</xdr:rowOff>
    </xdr:to>
    <xdr:cxnSp macro="">
      <xdr:nvCxnSpPr>
        <xdr:cNvPr id="24" name="Straight Connector 23">
          <a:extLst>
            <a:ext uri="{FF2B5EF4-FFF2-40B4-BE49-F238E27FC236}">
              <a16:creationId xmlns:a16="http://schemas.microsoft.com/office/drawing/2014/main" id="{1AC44D48-5154-4015-BA3D-4DD62EE1D910}"/>
            </a:ext>
          </a:extLst>
        </xdr:cNvPr>
        <xdr:cNvCxnSpPr/>
      </xdr:nvCxnSpPr>
      <xdr:spPr>
        <a:xfrm flipV="1">
          <a:off x="5865062"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209550</xdr:colOff>
      <xdr:row>14</xdr:row>
      <xdr:rowOff>107301</xdr:rowOff>
    </xdr:from>
    <xdr:to>
      <xdr:col>29</xdr:col>
      <xdr:colOff>66675</xdr:colOff>
      <xdr:row>34</xdr:row>
      <xdr:rowOff>95250</xdr:rowOff>
    </xdr:to>
    <xdr:sp macro="" textlink="">
      <xdr:nvSpPr>
        <xdr:cNvPr id="29" name="Rectangle: Rounded Corners 28">
          <a:extLst>
            <a:ext uri="{FF2B5EF4-FFF2-40B4-BE49-F238E27FC236}">
              <a16:creationId xmlns:a16="http://schemas.microsoft.com/office/drawing/2014/main" id="{6B8AD9E1-0935-45C9-98CA-744216A98960}"/>
            </a:ext>
          </a:extLst>
        </xdr:cNvPr>
        <xdr:cNvSpPr/>
      </xdr:nvSpPr>
      <xdr:spPr>
        <a:xfrm>
          <a:off x="9963150" y="2774301"/>
          <a:ext cx="7781925" cy="3797949"/>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28574</xdr:colOff>
      <xdr:row>3</xdr:row>
      <xdr:rowOff>67647</xdr:rowOff>
    </xdr:from>
    <xdr:to>
      <xdr:col>5</xdr:col>
      <xdr:colOff>363854</xdr:colOff>
      <xdr:row>3</xdr:row>
      <xdr:rowOff>67647</xdr:rowOff>
    </xdr:to>
    <xdr:cxnSp macro="">
      <xdr:nvCxnSpPr>
        <xdr:cNvPr id="30" name="Straight Connector 29">
          <a:extLst>
            <a:ext uri="{FF2B5EF4-FFF2-40B4-BE49-F238E27FC236}">
              <a16:creationId xmlns:a16="http://schemas.microsoft.com/office/drawing/2014/main" id="{0C811E62-BC95-4B6B-AC4E-D3DC3C7E7081}"/>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19049</xdr:colOff>
      <xdr:row>10</xdr:row>
      <xdr:rowOff>189433</xdr:rowOff>
    </xdr:from>
    <xdr:to>
      <xdr:col>5</xdr:col>
      <xdr:colOff>371474</xdr:colOff>
      <xdr:row>13</xdr:row>
      <xdr:rowOff>134683</xdr:rowOff>
    </xdr:to>
    <xdr:grpSp>
      <xdr:nvGrpSpPr>
        <xdr:cNvPr id="31" name="Group 30">
          <a:hlinkClick xmlns:r="http://schemas.openxmlformats.org/officeDocument/2006/relationships" r:id="rId1"/>
          <a:extLst>
            <a:ext uri="{FF2B5EF4-FFF2-40B4-BE49-F238E27FC236}">
              <a16:creationId xmlns:a16="http://schemas.microsoft.com/office/drawing/2014/main" id="{93F078B7-43AB-4F28-B0DA-7D6A1BD58123}"/>
            </a:ext>
          </a:extLst>
        </xdr:cNvPr>
        <xdr:cNvGrpSpPr/>
      </xdr:nvGrpSpPr>
      <xdr:grpSpPr>
        <a:xfrm>
          <a:off x="19049" y="2094433"/>
          <a:ext cx="3400425" cy="516750"/>
          <a:chOff x="19049" y="2094433"/>
          <a:chExt cx="3400425" cy="516750"/>
        </a:xfrm>
      </xdr:grpSpPr>
      <xdr:grpSp>
        <xdr:nvGrpSpPr>
          <xdr:cNvPr id="32" name="Group 31">
            <a:extLst>
              <a:ext uri="{FF2B5EF4-FFF2-40B4-BE49-F238E27FC236}">
                <a16:creationId xmlns:a16="http://schemas.microsoft.com/office/drawing/2014/main" id="{2EB58797-CCC6-7863-7B0A-256F52388C1D}"/>
              </a:ext>
            </a:extLst>
          </xdr:cNvPr>
          <xdr:cNvGrpSpPr/>
        </xdr:nvGrpSpPr>
        <xdr:grpSpPr>
          <a:xfrm>
            <a:off x="19049" y="2096511"/>
            <a:ext cx="3400425" cy="503814"/>
            <a:chOff x="0" y="1448811"/>
            <a:chExt cx="3162300" cy="503814"/>
          </a:xfrm>
        </xdr:grpSpPr>
        <xdr:sp macro="" textlink="">
          <xdr:nvSpPr>
            <xdr:cNvPr id="34" name="Rectangle: Rounded Corners 33">
              <a:extLst>
                <a:ext uri="{FF2B5EF4-FFF2-40B4-BE49-F238E27FC236}">
                  <a16:creationId xmlns:a16="http://schemas.microsoft.com/office/drawing/2014/main" id="{AB64AB0B-60EE-0B43-65D9-BFF03B484212}"/>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E3787E83-5440-050F-B239-1C7C3894E1B5}"/>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33" name="Graphic 32" descr="Doctor male with solid fill">
            <a:extLst>
              <a:ext uri="{FF2B5EF4-FFF2-40B4-BE49-F238E27FC236}">
                <a16:creationId xmlns:a16="http://schemas.microsoft.com/office/drawing/2014/main" id="{8EAC802B-FAA5-F160-6713-52F6B13B40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36" name="Group 35">
          <a:hlinkClick xmlns:r="http://schemas.openxmlformats.org/officeDocument/2006/relationships" r:id="rId4"/>
          <a:extLst>
            <a:ext uri="{FF2B5EF4-FFF2-40B4-BE49-F238E27FC236}">
              <a16:creationId xmlns:a16="http://schemas.microsoft.com/office/drawing/2014/main" id="{CCDF71B5-3209-4A2D-B13B-34C177B7E09E}"/>
            </a:ext>
          </a:extLst>
        </xdr:cNvPr>
        <xdr:cNvGrpSpPr/>
      </xdr:nvGrpSpPr>
      <xdr:grpSpPr>
        <a:xfrm>
          <a:off x="19049" y="3388500"/>
          <a:ext cx="3400425" cy="516750"/>
          <a:chOff x="19049" y="3388500"/>
          <a:chExt cx="3400425" cy="516750"/>
        </a:xfrm>
      </xdr:grpSpPr>
      <xdr:grpSp>
        <xdr:nvGrpSpPr>
          <xdr:cNvPr id="37" name="Group 36">
            <a:extLst>
              <a:ext uri="{FF2B5EF4-FFF2-40B4-BE49-F238E27FC236}">
                <a16:creationId xmlns:a16="http://schemas.microsoft.com/office/drawing/2014/main" id="{906C47F8-44EE-03FC-B840-447F491BD05B}"/>
              </a:ext>
            </a:extLst>
          </xdr:cNvPr>
          <xdr:cNvGrpSpPr/>
        </xdr:nvGrpSpPr>
        <xdr:grpSpPr>
          <a:xfrm>
            <a:off x="19049" y="3391911"/>
            <a:ext cx="3400425" cy="503814"/>
            <a:chOff x="0" y="1448811"/>
            <a:chExt cx="3162300" cy="503814"/>
          </a:xfrm>
        </xdr:grpSpPr>
        <xdr:sp macro="" textlink="">
          <xdr:nvSpPr>
            <xdr:cNvPr id="39" name="Rectangle: Rounded Corners 38">
              <a:extLst>
                <a:ext uri="{FF2B5EF4-FFF2-40B4-BE49-F238E27FC236}">
                  <a16:creationId xmlns:a16="http://schemas.microsoft.com/office/drawing/2014/main" id="{B25EA071-4A34-0E6B-EB3B-53EC2A741C67}"/>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F5AA2535-89EA-E20E-2E6C-291744DA4F15}"/>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38" name="Graphic 37" descr="Clipboard All Crosses with solid fill">
            <a:extLst>
              <a:ext uri="{FF2B5EF4-FFF2-40B4-BE49-F238E27FC236}">
                <a16:creationId xmlns:a16="http://schemas.microsoft.com/office/drawing/2014/main" id="{68662001-F7B6-25FE-D8A7-9F348BC420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41" name="Group 40">
          <a:hlinkClick xmlns:r="http://schemas.openxmlformats.org/officeDocument/2006/relationships" r:id="rId7"/>
          <a:extLst>
            <a:ext uri="{FF2B5EF4-FFF2-40B4-BE49-F238E27FC236}">
              <a16:creationId xmlns:a16="http://schemas.microsoft.com/office/drawing/2014/main" id="{525119B2-9269-425D-A5F5-6292A4E91012}"/>
            </a:ext>
          </a:extLst>
        </xdr:cNvPr>
        <xdr:cNvGrpSpPr/>
      </xdr:nvGrpSpPr>
      <xdr:grpSpPr>
        <a:xfrm>
          <a:off x="24880" y="735749"/>
          <a:ext cx="3387885" cy="585825"/>
          <a:chOff x="24880" y="735749"/>
          <a:chExt cx="3387885" cy="585825"/>
        </a:xfrm>
      </xdr:grpSpPr>
      <xdr:sp macro="" textlink="">
        <xdr:nvSpPr>
          <xdr:cNvPr id="42" name="Rectangle: Rounded Corners 41">
            <a:extLst>
              <a:ext uri="{FF2B5EF4-FFF2-40B4-BE49-F238E27FC236}">
                <a16:creationId xmlns:a16="http://schemas.microsoft.com/office/drawing/2014/main" id="{8EE51AB9-2723-3D6E-7FF3-D9F5AAE3E726}"/>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71DB80FD-A19A-1424-9C3C-C257BAF2DA70}"/>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44" name="Graphic 43" descr="Presentation with bar chart with solid fill">
            <a:extLst>
              <a:ext uri="{FF2B5EF4-FFF2-40B4-BE49-F238E27FC236}">
                <a16:creationId xmlns:a16="http://schemas.microsoft.com/office/drawing/2014/main" id="{AB2EE799-6552-3612-5542-29040F44DA2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45" name="Group 44">
          <a:extLst>
            <a:ext uri="{FF2B5EF4-FFF2-40B4-BE49-F238E27FC236}">
              <a16:creationId xmlns:a16="http://schemas.microsoft.com/office/drawing/2014/main" id="{39230D92-95CC-4D16-B1F0-C46C46A622E7}"/>
            </a:ext>
          </a:extLst>
        </xdr:cNvPr>
        <xdr:cNvGrpSpPr/>
      </xdr:nvGrpSpPr>
      <xdr:grpSpPr>
        <a:xfrm>
          <a:off x="19049" y="1448811"/>
          <a:ext cx="3400425" cy="517568"/>
          <a:chOff x="19049" y="1448811"/>
          <a:chExt cx="3400425" cy="517568"/>
        </a:xfrm>
      </xdr:grpSpPr>
      <xdr:sp macro="" textlink="">
        <xdr:nvSpPr>
          <xdr:cNvPr id="46" name="Rectangle: Rounded Corners 45">
            <a:extLst>
              <a:ext uri="{FF2B5EF4-FFF2-40B4-BE49-F238E27FC236}">
                <a16:creationId xmlns:a16="http://schemas.microsoft.com/office/drawing/2014/main" id="{9ACB776F-124B-FA59-4A9B-D98EED72787F}"/>
              </a:ext>
            </a:extLst>
          </xdr:cNvPr>
          <xdr:cNvSpPr/>
        </xdr:nvSpPr>
        <xdr:spPr>
          <a:xfrm>
            <a:off x="19049" y="1448811"/>
            <a:ext cx="3400425"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1BBB908B-28B6-D2DA-338B-C92EA3F5ADDA}"/>
              </a:ext>
            </a:extLst>
          </xdr:cNvPr>
          <xdr:cNvSpPr txBox="1"/>
        </xdr:nvSpPr>
        <xdr:spPr>
          <a:xfrm>
            <a:off x="1028700" y="1481642"/>
            <a:ext cx="1905000"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pic>
        <xdr:nvPicPr>
          <xdr:cNvPr id="48" name="Graphic 47" descr="Dollar with solid fill">
            <a:extLst>
              <a:ext uri="{FF2B5EF4-FFF2-40B4-BE49-F238E27FC236}">
                <a16:creationId xmlns:a16="http://schemas.microsoft.com/office/drawing/2014/main" id="{DB463265-9830-C132-3D83-689AEB8496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49" name="Group 48">
          <a:hlinkClick xmlns:r="http://schemas.openxmlformats.org/officeDocument/2006/relationships" r:id="rId12"/>
          <a:extLst>
            <a:ext uri="{FF2B5EF4-FFF2-40B4-BE49-F238E27FC236}">
              <a16:creationId xmlns:a16="http://schemas.microsoft.com/office/drawing/2014/main" id="{6F437980-CBCA-4E6E-B084-64B77E175017}"/>
            </a:ext>
          </a:extLst>
        </xdr:cNvPr>
        <xdr:cNvGrpSpPr/>
      </xdr:nvGrpSpPr>
      <xdr:grpSpPr>
        <a:xfrm>
          <a:off x="19049" y="2739237"/>
          <a:ext cx="3400425" cy="523075"/>
          <a:chOff x="19049" y="2739237"/>
          <a:chExt cx="3400425" cy="523075"/>
        </a:xfrm>
      </xdr:grpSpPr>
      <xdr:grpSp>
        <xdr:nvGrpSpPr>
          <xdr:cNvPr id="50" name="Group 49">
            <a:extLst>
              <a:ext uri="{FF2B5EF4-FFF2-40B4-BE49-F238E27FC236}">
                <a16:creationId xmlns:a16="http://schemas.microsoft.com/office/drawing/2014/main" id="{AD25FC7A-2F34-835F-0D4A-AB086AF414B0}"/>
              </a:ext>
            </a:extLst>
          </xdr:cNvPr>
          <xdr:cNvGrpSpPr/>
        </xdr:nvGrpSpPr>
        <xdr:grpSpPr>
          <a:xfrm>
            <a:off x="19049" y="2758498"/>
            <a:ext cx="3400425" cy="503814"/>
            <a:chOff x="0" y="1463098"/>
            <a:chExt cx="3162300" cy="503814"/>
          </a:xfrm>
        </xdr:grpSpPr>
        <xdr:sp macro="" textlink="">
          <xdr:nvSpPr>
            <xdr:cNvPr id="52" name="Rectangle: Rounded Corners 51">
              <a:extLst>
                <a:ext uri="{FF2B5EF4-FFF2-40B4-BE49-F238E27FC236}">
                  <a16:creationId xmlns:a16="http://schemas.microsoft.com/office/drawing/2014/main" id="{758AAE14-9592-3BD4-7227-41F55AC2F47C}"/>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F172AF02-9AB6-B539-4EF9-320B73772F83}"/>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51" name="Graphic 50" descr="Hospital with solid fill">
            <a:extLst>
              <a:ext uri="{FF2B5EF4-FFF2-40B4-BE49-F238E27FC236}">
                <a16:creationId xmlns:a16="http://schemas.microsoft.com/office/drawing/2014/main" id="{5D4F77CC-FEDD-54BF-FFD5-417201DA2ED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7533" y="2739237"/>
            <a:ext cx="521208" cy="521208"/>
          </a:xfrm>
          <a:prstGeom prst="rect">
            <a:avLst/>
          </a:prstGeom>
        </xdr:spPr>
      </xdr:pic>
    </xdr:grpSp>
    <xdr:clientData/>
  </xdr:twoCellAnchor>
  <xdr:twoCellAnchor>
    <xdr:from>
      <xdr:col>10</xdr:col>
      <xdr:colOff>226062</xdr:colOff>
      <xdr:row>3</xdr:row>
      <xdr:rowOff>158465</xdr:rowOff>
    </xdr:from>
    <xdr:to>
      <xdr:col>14</xdr:col>
      <xdr:colOff>198071</xdr:colOff>
      <xdr:row>10</xdr:row>
      <xdr:rowOff>88485</xdr:rowOff>
    </xdr:to>
    <xdr:grpSp>
      <xdr:nvGrpSpPr>
        <xdr:cNvPr id="54" name="Group 53">
          <a:hlinkClick xmlns:r="http://schemas.openxmlformats.org/officeDocument/2006/relationships" r:id="rId15"/>
          <a:extLst>
            <a:ext uri="{FF2B5EF4-FFF2-40B4-BE49-F238E27FC236}">
              <a16:creationId xmlns:a16="http://schemas.microsoft.com/office/drawing/2014/main" id="{89BE4388-FAA1-4833-BBE8-4B75680601CE}"/>
            </a:ext>
          </a:extLst>
        </xdr:cNvPr>
        <xdr:cNvGrpSpPr/>
      </xdr:nvGrpSpPr>
      <xdr:grpSpPr>
        <a:xfrm>
          <a:off x="6322062" y="729965"/>
          <a:ext cx="2410409" cy="1263520"/>
          <a:chOff x="11993918" y="4192562"/>
          <a:chExt cx="2410409" cy="1263520"/>
        </a:xfrm>
        <a:effectLst>
          <a:outerShdw blurRad="50800" dist="38100" dir="5400000" algn="t" rotWithShape="0">
            <a:prstClr val="black">
              <a:alpha val="40000"/>
            </a:prstClr>
          </a:outerShdw>
        </a:effectLst>
      </xdr:grpSpPr>
      <xdr:sp macro="" textlink="">
        <xdr:nvSpPr>
          <xdr:cNvPr id="55" name="Rectangle: Rounded Corners 54">
            <a:extLst>
              <a:ext uri="{FF2B5EF4-FFF2-40B4-BE49-F238E27FC236}">
                <a16:creationId xmlns:a16="http://schemas.microsoft.com/office/drawing/2014/main" id="{685F12E1-A766-0C28-4EB3-F7BD3098B935}"/>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AD7A3D59-45ED-F93B-A8FE-285806BE7E2F}"/>
              </a:ext>
            </a:extLst>
          </xdr:cNvPr>
          <xdr:cNvSpPr txBox="1"/>
        </xdr:nvSpPr>
        <xdr:spPr>
          <a:xfrm>
            <a:off x="12702276" y="4299476"/>
            <a:ext cx="993692"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Profit</a:t>
            </a:r>
          </a:p>
        </xdr:txBody>
      </xdr:sp>
      <xdr:sp macro="" textlink="Sheet1!H3">
        <xdr:nvSpPr>
          <xdr:cNvPr id="57" name="TextBox 56">
            <a:extLst>
              <a:ext uri="{FF2B5EF4-FFF2-40B4-BE49-F238E27FC236}">
                <a16:creationId xmlns:a16="http://schemas.microsoft.com/office/drawing/2014/main" id="{0D57D589-43F4-CD6F-8448-52AD7F66CBCD}"/>
              </a:ext>
            </a:extLst>
          </xdr:cNvPr>
          <xdr:cNvSpPr txBox="1"/>
        </xdr:nvSpPr>
        <xdr:spPr>
          <a:xfrm>
            <a:off x="12466105" y="4746956"/>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2F8FA9-C08A-4F6A-8AEA-28530319014B}" type="TxLink">
              <a:rPr lang="en-US" sz="2200" b="1" i="0" u="none" strike="noStrike">
                <a:solidFill>
                  <a:srgbClr val="15173D"/>
                </a:solidFill>
                <a:latin typeface="Calibri"/>
                <a:ea typeface="Calibri"/>
                <a:cs typeface="Calibri"/>
              </a:rPr>
              <a:pPr/>
              <a:t>$4,271,796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583303</xdr:colOff>
      <xdr:row>10</xdr:row>
      <xdr:rowOff>94900</xdr:rowOff>
    </xdr:to>
    <xdr:grpSp>
      <xdr:nvGrpSpPr>
        <xdr:cNvPr id="58" name="Group 57">
          <a:hlinkClick xmlns:r="http://schemas.openxmlformats.org/officeDocument/2006/relationships" r:id="rId16"/>
          <a:extLst>
            <a:ext uri="{FF2B5EF4-FFF2-40B4-BE49-F238E27FC236}">
              <a16:creationId xmlns:a16="http://schemas.microsoft.com/office/drawing/2014/main" id="{FDBC1E0E-9992-4E09-8C31-65143678DF76}"/>
            </a:ext>
          </a:extLst>
        </xdr:cNvPr>
        <xdr:cNvGrpSpPr/>
      </xdr:nvGrpSpPr>
      <xdr:grpSpPr>
        <a:xfrm>
          <a:off x="9121241" y="736380"/>
          <a:ext cx="2434862" cy="1263520"/>
          <a:chOff x="3172427" y="1817526"/>
          <a:chExt cx="2434862" cy="1263520"/>
        </a:xfrm>
        <a:effectLst>
          <a:outerShdw blurRad="50800" dist="38100" dir="5400000" algn="t" rotWithShape="0">
            <a:prstClr val="black">
              <a:alpha val="40000"/>
            </a:prstClr>
          </a:outerShdw>
        </a:effectLst>
      </xdr:grpSpPr>
      <xdr:sp macro="" textlink="">
        <xdr:nvSpPr>
          <xdr:cNvPr id="59" name="Rectangle: Rounded Corners 58">
            <a:extLst>
              <a:ext uri="{FF2B5EF4-FFF2-40B4-BE49-F238E27FC236}">
                <a16:creationId xmlns:a16="http://schemas.microsoft.com/office/drawing/2014/main" id="{06067F55-2EB3-0EFF-3869-3BA474C52C33}"/>
              </a:ext>
            </a:extLst>
          </xdr:cNvPr>
          <xdr:cNvSpPr/>
        </xdr:nvSpPr>
        <xdr:spPr>
          <a:xfrm>
            <a:off x="3184654"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8B10C26A-0188-A863-18A7-A7F49EE67E41}"/>
              </a:ext>
            </a:extLst>
          </xdr:cNvPr>
          <xdr:cNvSpPr txBox="1"/>
        </xdr:nvSpPr>
        <xdr:spPr>
          <a:xfrm>
            <a:off x="3172427" y="1914721"/>
            <a:ext cx="2434862"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Discount Amount</a:t>
            </a:r>
          </a:p>
        </xdr:txBody>
      </xdr:sp>
      <xdr:sp macro="" textlink="Sheet1!D3">
        <xdr:nvSpPr>
          <xdr:cNvPr id="61" name="TextBox 60">
            <a:extLst>
              <a:ext uri="{FF2B5EF4-FFF2-40B4-BE49-F238E27FC236}">
                <a16:creationId xmlns:a16="http://schemas.microsoft.com/office/drawing/2014/main" id="{0A069254-4E12-D4F0-AD74-674B1732C47A}"/>
              </a:ext>
            </a:extLst>
          </xdr:cNvPr>
          <xdr:cNvSpPr txBox="1"/>
        </xdr:nvSpPr>
        <xdr:spPr>
          <a:xfrm>
            <a:off x="3580641" y="2390970"/>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99A379-1CA0-4C98-AA86-A84CEFF41A4D}" type="TxLink">
              <a:rPr lang="en-US" sz="2200" b="1" i="0" u="none" strike="noStrike">
                <a:solidFill>
                  <a:srgbClr val="15173D"/>
                </a:solidFill>
                <a:latin typeface="Calibri"/>
                <a:ea typeface="Calibri"/>
                <a:cs typeface="Calibri"/>
              </a:rPr>
              <a:pPr/>
              <a:t>$3,165,875</a:t>
            </a:fld>
            <a:endParaRPr lang="en-US" sz="2200" b="1">
              <a:solidFill>
                <a:srgbClr val="15173D"/>
              </a:solidFill>
            </a:endParaRPr>
          </a:p>
        </xdr:txBody>
      </xdr:sp>
    </xdr:grpSp>
    <xdr:clientData/>
  </xdr:twoCellAnchor>
  <xdr:twoCellAnchor>
    <xdr:from>
      <xdr:col>24</xdr:col>
      <xdr:colOff>123825</xdr:colOff>
      <xdr:row>3</xdr:row>
      <xdr:rowOff>165813</xdr:rowOff>
    </xdr:from>
    <xdr:to>
      <xdr:col>29</xdr:col>
      <xdr:colOff>85725</xdr:colOff>
      <xdr:row>10</xdr:row>
      <xdr:rowOff>66753</xdr:rowOff>
    </xdr:to>
    <xdr:grpSp>
      <xdr:nvGrpSpPr>
        <xdr:cNvPr id="77" name="Group 76">
          <a:hlinkClick xmlns:r="http://schemas.openxmlformats.org/officeDocument/2006/relationships" r:id="rId17"/>
          <a:extLst>
            <a:ext uri="{FF2B5EF4-FFF2-40B4-BE49-F238E27FC236}">
              <a16:creationId xmlns:a16="http://schemas.microsoft.com/office/drawing/2014/main" id="{EB7B0760-CD6E-7FCE-37A5-1C4C454177F2}"/>
            </a:ext>
          </a:extLst>
        </xdr:cNvPr>
        <xdr:cNvGrpSpPr/>
      </xdr:nvGrpSpPr>
      <xdr:grpSpPr>
        <a:xfrm>
          <a:off x="14754225" y="737313"/>
          <a:ext cx="3009900" cy="1234440"/>
          <a:chOff x="14754225" y="737313"/>
          <a:chExt cx="3009900" cy="1234440"/>
        </a:xfrm>
      </xdr:grpSpPr>
      <xdr:grpSp>
        <xdr:nvGrpSpPr>
          <xdr:cNvPr id="25" name="Group 24">
            <a:extLst>
              <a:ext uri="{FF2B5EF4-FFF2-40B4-BE49-F238E27FC236}">
                <a16:creationId xmlns:a16="http://schemas.microsoft.com/office/drawing/2014/main" id="{243E609A-E5ED-457B-8DDB-F9D3C986A876}"/>
              </a:ext>
            </a:extLst>
          </xdr:cNvPr>
          <xdr:cNvGrpSpPr/>
        </xdr:nvGrpSpPr>
        <xdr:grpSpPr>
          <a:xfrm>
            <a:off x="14754225" y="737313"/>
            <a:ext cx="3009900" cy="1234440"/>
            <a:chOff x="3116424" y="1836964"/>
            <a:chExt cx="3009900" cy="1263520"/>
          </a:xfrm>
          <a:effectLst>
            <a:outerShdw blurRad="50800" dist="38100" dir="5400000" algn="t" rotWithShape="0">
              <a:prstClr val="black">
                <a:alpha val="40000"/>
              </a:prstClr>
            </a:outerShdw>
          </a:effectLst>
        </xdr:grpSpPr>
        <xdr:sp macro="" textlink="">
          <xdr:nvSpPr>
            <xdr:cNvPr id="26" name="Rectangle: Rounded Corners 25">
              <a:extLst>
                <a:ext uri="{FF2B5EF4-FFF2-40B4-BE49-F238E27FC236}">
                  <a16:creationId xmlns:a16="http://schemas.microsoft.com/office/drawing/2014/main" id="{3B4BCBB5-7BCD-8B72-4C46-3C05033EB9E6}"/>
                </a:ext>
              </a:extLst>
            </xdr:cNvPr>
            <xdr:cNvSpPr/>
          </xdr:nvSpPr>
          <xdr:spPr>
            <a:xfrm>
              <a:off x="3126240" y="1836964"/>
              <a:ext cx="3000084"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6E79B398-785A-F2F9-9272-95FC98207403}"/>
                </a:ext>
              </a:extLst>
            </xdr:cNvPr>
            <xdr:cNvSpPr txBox="1"/>
          </xdr:nvSpPr>
          <xdr:spPr>
            <a:xfrm>
              <a:off x="3116424" y="1914721"/>
              <a:ext cx="299085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Service</a:t>
              </a:r>
            </a:p>
          </xdr:txBody>
        </xdr:sp>
        <xdr:sp macro="" textlink="Sheet1!J18">
          <xdr:nvSpPr>
            <xdr:cNvPr id="28" name="TextBox 27">
              <a:extLst>
                <a:ext uri="{FF2B5EF4-FFF2-40B4-BE49-F238E27FC236}">
                  <a16:creationId xmlns:a16="http://schemas.microsoft.com/office/drawing/2014/main" id="{621B754C-A3BB-A408-D8F3-EDC402C74C1F}"/>
                </a:ext>
              </a:extLst>
            </xdr:cNvPr>
            <xdr:cNvSpPr txBox="1"/>
          </xdr:nvSpPr>
          <xdr:spPr>
            <a:xfrm>
              <a:off x="4754724" y="2332474"/>
              <a:ext cx="1323975"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AF63DE-2156-41DC-A2CB-5D802A9B541A}" type="TxLink">
                <a:rPr lang="en-US" sz="2200" b="1" i="0" u="none" strike="noStrike">
                  <a:solidFill>
                    <a:srgbClr val="111234"/>
                  </a:solidFill>
                  <a:latin typeface="Calibri"/>
                  <a:ea typeface="Calibri"/>
                  <a:cs typeface="Calibri"/>
                </a:rPr>
                <a:pPr/>
                <a:t> $867,625 </a:t>
              </a:fld>
              <a:endParaRPr lang="en-US" sz="2200" b="1">
                <a:solidFill>
                  <a:srgbClr val="111234"/>
                </a:solidFill>
              </a:endParaRPr>
            </a:p>
          </xdr:txBody>
        </xdr:sp>
      </xdr:grpSp>
      <xdr:sp macro="" textlink="Sheet1!E3">
        <xdr:nvSpPr>
          <xdr:cNvPr id="62" name="TextBox 61">
            <a:extLst>
              <a:ext uri="{FF2B5EF4-FFF2-40B4-BE49-F238E27FC236}">
                <a16:creationId xmlns:a16="http://schemas.microsoft.com/office/drawing/2014/main" id="{25A76254-76AE-4A4D-AD74-4C8A2814E698}"/>
              </a:ext>
            </a:extLst>
          </xdr:cNvPr>
          <xdr:cNvSpPr txBox="1"/>
        </xdr:nvSpPr>
        <xdr:spPr>
          <a:xfrm>
            <a:off x="14839950" y="1212630"/>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Consultation</a:t>
            </a:r>
          </a:p>
        </xdr:txBody>
      </xdr:sp>
    </xdr:grpSp>
    <xdr:clientData/>
  </xdr:twoCellAnchor>
  <xdr:twoCellAnchor>
    <xdr:from>
      <xdr:col>5</xdr:col>
      <xdr:colOff>516487</xdr:colOff>
      <xdr:row>3</xdr:row>
      <xdr:rowOff>158465</xdr:rowOff>
    </xdr:from>
    <xdr:to>
      <xdr:col>9</xdr:col>
      <xdr:colOff>488496</xdr:colOff>
      <xdr:row>10</xdr:row>
      <xdr:rowOff>88485</xdr:rowOff>
    </xdr:to>
    <xdr:grpSp>
      <xdr:nvGrpSpPr>
        <xdr:cNvPr id="63" name="Group 62">
          <a:hlinkClick xmlns:r="http://schemas.openxmlformats.org/officeDocument/2006/relationships" r:id="rId18"/>
          <a:extLst>
            <a:ext uri="{FF2B5EF4-FFF2-40B4-BE49-F238E27FC236}">
              <a16:creationId xmlns:a16="http://schemas.microsoft.com/office/drawing/2014/main" id="{5F37E9DC-25E0-44EC-AE2F-6F8C1E378185}"/>
            </a:ext>
          </a:extLst>
        </xdr:cNvPr>
        <xdr:cNvGrpSpPr/>
      </xdr:nvGrpSpPr>
      <xdr:grpSpPr>
        <a:xfrm>
          <a:off x="3564487" y="729965"/>
          <a:ext cx="2410409" cy="1263520"/>
          <a:chOff x="3168519" y="1817526"/>
          <a:chExt cx="2410409" cy="1263520"/>
        </a:xfrm>
        <a:effectLst>
          <a:outerShdw blurRad="50800" dist="38100" dir="5400000" algn="t" rotWithShape="0">
            <a:prstClr val="black">
              <a:alpha val="40000"/>
            </a:prstClr>
          </a:outerShdw>
        </a:effectLst>
      </xdr:grpSpPr>
      <xdr:sp macro="" textlink="">
        <xdr:nvSpPr>
          <xdr:cNvPr id="64" name="Rectangle: Rounded Corners 63">
            <a:extLst>
              <a:ext uri="{FF2B5EF4-FFF2-40B4-BE49-F238E27FC236}">
                <a16:creationId xmlns:a16="http://schemas.microsoft.com/office/drawing/2014/main" id="{29B9C3A4-4EC4-A9C5-CD84-8B0C2418C1C4}"/>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92008A62-964F-6DEB-DEFD-56BB535E2C0B}"/>
              </a:ext>
            </a:extLst>
          </xdr:cNvPr>
          <xdr:cNvSpPr txBox="1"/>
        </xdr:nvSpPr>
        <xdr:spPr>
          <a:xfrm>
            <a:off x="3669068"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Revenue</a:t>
            </a:r>
          </a:p>
        </xdr:txBody>
      </xdr:sp>
      <xdr:sp macro="" textlink="Sheet1!C3">
        <xdr:nvSpPr>
          <xdr:cNvPr id="66" name="TextBox 65">
            <a:extLst>
              <a:ext uri="{FF2B5EF4-FFF2-40B4-BE49-F238E27FC236}">
                <a16:creationId xmlns:a16="http://schemas.microsoft.com/office/drawing/2014/main" id="{1173D5AF-9BCA-F4E0-7521-E760261D1B18}"/>
              </a:ext>
            </a:extLst>
          </xdr:cNvPr>
          <xdr:cNvSpPr txBox="1"/>
        </xdr:nvSpPr>
        <xdr:spPr>
          <a:xfrm>
            <a:off x="3622821" y="2390970"/>
            <a:ext cx="1501804"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721CF-010B-4E2A-A126-EE9B6CBC6C53}" type="TxLink">
              <a:rPr lang="en-US" sz="2200" b="1" i="0" u="none" strike="noStrike">
                <a:solidFill>
                  <a:srgbClr val="15173D"/>
                </a:solidFill>
                <a:latin typeface="Calibri"/>
                <a:ea typeface="Calibri"/>
                <a:cs typeface="Calibri"/>
              </a:rPr>
              <a:pPr/>
              <a:t>$7,437,671</a:t>
            </a:fld>
            <a:endParaRPr lang="en-US" sz="2200" b="1">
              <a:solidFill>
                <a:srgbClr val="15173D"/>
              </a:solidFill>
            </a:endParaRPr>
          </a:p>
        </xdr:txBody>
      </xdr:sp>
    </xdr:grpSp>
    <xdr:clientData/>
  </xdr:twoCellAnchor>
  <xdr:twoCellAnchor>
    <xdr:from>
      <xdr:col>19</xdr:col>
      <xdr:colOff>161924</xdr:colOff>
      <xdr:row>3</xdr:row>
      <xdr:rowOff>164880</xdr:rowOff>
    </xdr:from>
    <xdr:to>
      <xdr:col>23</xdr:col>
      <xdr:colOff>457196</xdr:colOff>
      <xdr:row>10</xdr:row>
      <xdr:rowOff>67686</xdr:rowOff>
    </xdr:to>
    <xdr:grpSp>
      <xdr:nvGrpSpPr>
        <xdr:cNvPr id="76" name="Group 75">
          <a:hlinkClick xmlns:r="http://schemas.openxmlformats.org/officeDocument/2006/relationships" r:id="rId17"/>
          <a:extLst>
            <a:ext uri="{FF2B5EF4-FFF2-40B4-BE49-F238E27FC236}">
              <a16:creationId xmlns:a16="http://schemas.microsoft.com/office/drawing/2014/main" id="{FA5021C2-7F50-8076-B9F2-AEC1E1237B52}"/>
            </a:ext>
          </a:extLst>
        </xdr:cNvPr>
        <xdr:cNvGrpSpPr/>
      </xdr:nvGrpSpPr>
      <xdr:grpSpPr>
        <a:xfrm>
          <a:off x="11744324" y="736380"/>
          <a:ext cx="2733672" cy="1236306"/>
          <a:chOff x="11744324" y="736380"/>
          <a:chExt cx="2733672" cy="1236306"/>
        </a:xfrm>
      </xdr:grpSpPr>
      <xdr:grpSp>
        <xdr:nvGrpSpPr>
          <xdr:cNvPr id="15" name="Group 14">
            <a:hlinkClick xmlns:r="http://schemas.openxmlformats.org/officeDocument/2006/relationships" r:id="rId17"/>
            <a:extLst>
              <a:ext uri="{FF2B5EF4-FFF2-40B4-BE49-F238E27FC236}">
                <a16:creationId xmlns:a16="http://schemas.microsoft.com/office/drawing/2014/main" id="{7C48039F-0421-4B43-A380-165382BC61C9}"/>
              </a:ext>
            </a:extLst>
          </xdr:cNvPr>
          <xdr:cNvGrpSpPr/>
        </xdr:nvGrpSpPr>
        <xdr:grpSpPr>
          <a:xfrm>
            <a:off x="11744324" y="736380"/>
            <a:ext cx="2733672" cy="1236306"/>
            <a:chOff x="13511510" y="1850188"/>
            <a:chExt cx="2744420" cy="1263520"/>
          </a:xfrm>
        </xdr:grpSpPr>
        <xdr:sp macro="" textlink="">
          <xdr:nvSpPr>
            <xdr:cNvPr id="16" name="Rectangle: Rounded Corners 15">
              <a:extLst>
                <a:ext uri="{FF2B5EF4-FFF2-40B4-BE49-F238E27FC236}">
                  <a16:creationId xmlns:a16="http://schemas.microsoft.com/office/drawing/2014/main" id="{2E59EB92-B3D3-95D7-0610-B106431D2498}"/>
                </a:ext>
              </a:extLst>
            </xdr:cNvPr>
            <xdr:cNvSpPr/>
          </xdr:nvSpPr>
          <xdr:spPr>
            <a:xfrm>
              <a:off x="13511510" y="1850188"/>
              <a:ext cx="2706174"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2B710737-5054-7818-FFEA-56696FF3AE92}"/>
                </a:ext>
              </a:extLst>
            </xdr:cNvPr>
            <xdr:cNvSpPr txBox="1"/>
          </xdr:nvSpPr>
          <xdr:spPr>
            <a:xfrm>
              <a:off x="13549760" y="1947383"/>
              <a:ext cx="270617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Dep.</a:t>
              </a:r>
            </a:p>
          </xdr:txBody>
        </xdr:sp>
        <xdr:sp macro="" textlink="Sheet1!J23">
          <xdr:nvSpPr>
            <xdr:cNvPr id="18" name="TextBox 17">
              <a:extLst>
                <a:ext uri="{FF2B5EF4-FFF2-40B4-BE49-F238E27FC236}">
                  <a16:creationId xmlns:a16="http://schemas.microsoft.com/office/drawing/2014/main" id="{98182004-6DC4-3CAA-6A06-0DC40946E1BC}"/>
                </a:ext>
              </a:extLst>
            </xdr:cNvPr>
            <xdr:cNvSpPr txBox="1"/>
          </xdr:nvSpPr>
          <xdr:spPr>
            <a:xfrm>
              <a:off x="14850254" y="2384784"/>
              <a:ext cx="1331260"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DA8E8-ABD6-4498-8CCF-B690BD986639}" type="TxLink">
                <a:rPr lang="en-US" sz="2200" b="1" i="0" u="none" strike="noStrike">
                  <a:solidFill>
                    <a:srgbClr val="111234"/>
                  </a:solidFill>
                  <a:latin typeface="Calibri"/>
                  <a:ea typeface="Calibri"/>
                  <a:cs typeface="Calibri"/>
                </a:rPr>
                <a:pPr/>
                <a:t> $955,810 </a:t>
              </a:fld>
              <a:endParaRPr lang="en-US" sz="2200" b="1">
                <a:solidFill>
                  <a:srgbClr val="111234"/>
                </a:solidFill>
              </a:endParaRPr>
            </a:p>
          </xdr:txBody>
        </xdr:sp>
      </xdr:grpSp>
      <xdr:sp macro="" textlink="Sheet1!E3">
        <xdr:nvSpPr>
          <xdr:cNvPr id="67" name="TextBox 66">
            <a:extLst>
              <a:ext uri="{FF2B5EF4-FFF2-40B4-BE49-F238E27FC236}">
                <a16:creationId xmlns:a16="http://schemas.microsoft.com/office/drawing/2014/main" id="{DD0404DB-8E03-481B-998D-FF8D9AD8B73E}"/>
              </a:ext>
            </a:extLst>
          </xdr:cNvPr>
          <xdr:cNvSpPr txBox="1"/>
        </xdr:nvSpPr>
        <xdr:spPr>
          <a:xfrm>
            <a:off x="11791949" y="1241205"/>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Cardiology</a:t>
            </a:r>
          </a:p>
        </xdr:txBody>
      </xdr:sp>
    </xdr:grpSp>
    <xdr:clientData/>
  </xdr:twoCellAnchor>
  <xdr:twoCellAnchor>
    <xdr:from>
      <xdr:col>5</xdr:col>
      <xdr:colOff>498433</xdr:colOff>
      <xdr:row>14</xdr:row>
      <xdr:rowOff>133350</xdr:rowOff>
    </xdr:from>
    <xdr:to>
      <xdr:col>16</xdr:col>
      <xdr:colOff>9525</xdr:colOff>
      <xdr:row>34</xdr:row>
      <xdr:rowOff>65120</xdr:rowOff>
    </xdr:to>
    <xdr:sp macro="" textlink="">
      <xdr:nvSpPr>
        <xdr:cNvPr id="69" name="Rectangle: Rounded Corners 68">
          <a:extLst>
            <a:ext uri="{FF2B5EF4-FFF2-40B4-BE49-F238E27FC236}">
              <a16:creationId xmlns:a16="http://schemas.microsoft.com/office/drawing/2014/main" id="{44FDE9D0-8E68-CE76-3C0A-5447AA731516}"/>
            </a:ext>
          </a:extLst>
        </xdr:cNvPr>
        <xdr:cNvSpPr/>
      </xdr:nvSpPr>
      <xdr:spPr>
        <a:xfrm>
          <a:off x="3546433" y="2800350"/>
          <a:ext cx="6216692" cy="3741770"/>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15</xdr:row>
      <xdr:rowOff>20427</xdr:rowOff>
    </xdr:from>
    <xdr:to>
      <xdr:col>13</xdr:col>
      <xdr:colOff>352425</xdr:colOff>
      <xdr:row>16</xdr:row>
      <xdr:rowOff>159515</xdr:rowOff>
    </xdr:to>
    <xdr:sp macro="" textlink="">
      <xdr:nvSpPr>
        <xdr:cNvPr id="70" name="TextBox 69">
          <a:extLst>
            <a:ext uri="{FF2B5EF4-FFF2-40B4-BE49-F238E27FC236}">
              <a16:creationId xmlns:a16="http://schemas.microsoft.com/office/drawing/2014/main" id="{A7580B2E-D785-41A3-7E42-AFDE644AF678}"/>
            </a:ext>
          </a:extLst>
        </xdr:cNvPr>
        <xdr:cNvSpPr txBox="1"/>
      </xdr:nvSpPr>
      <xdr:spPr>
        <a:xfrm>
          <a:off x="5105401" y="2877927"/>
          <a:ext cx="3171824" cy="32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Year to Year</a:t>
          </a:r>
          <a:r>
            <a:rPr lang="en-US" sz="1800" b="1" baseline="0">
              <a:solidFill>
                <a:srgbClr val="15173D"/>
              </a:solidFill>
            </a:rPr>
            <a:t> </a:t>
          </a:r>
          <a:r>
            <a:rPr lang="en-US" sz="1800" b="1">
              <a:solidFill>
                <a:srgbClr val="15173D"/>
              </a:solidFill>
            </a:rPr>
            <a:t>Discount By QTR</a:t>
          </a:r>
        </a:p>
      </xdr:txBody>
    </xdr:sp>
    <xdr:clientData/>
  </xdr:twoCellAnchor>
  <xdr:twoCellAnchor>
    <xdr:from>
      <xdr:col>20</xdr:col>
      <xdr:colOff>76200</xdr:colOff>
      <xdr:row>15</xdr:row>
      <xdr:rowOff>12051</xdr:rowOff>
    </xdr:from>
    <xdr:to>
      <xdr:col>26</xdr:col>
      <xdr:colOff>57150</xdr:colOff>
      <xdr:row>16</xdr:row>
      <xdr:rowOff>151139</xdr:rowOff>
    </xdr:to>
    <xdr:sp macro="" textlink="">
      <xdr:nvSpPr>
        <xdr:cNvPr id="73" name="TextBox 72">
          <a:extLst>
            <a:ext uri="{FF2B5EF4-FFF2-40B4-BE49-F238E27FC236}">
              <a16:creationId xmlns:a16="http://schemas.microsoft.com/office/drawing/2014/main" id="{B6C31534-0FE0-439F-97E1-1087A5CD4416}"/>
            </a:ext>
          </a:extLst>
        </xdr:cNvPr>
        <xdr:cNvSpPr txBox="1"/>
      </xdr:nvSpPr>
      <xdr:spPr>
        <a:xfrm>
          <a:off x="12268200" y="2869551"/>
          <a:ext cx="3638550" cy="32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Year to Year</a:t>
          </a:r>
          <a:r>
            <a:rPr lang="en-US" sz="1800" b="1" baseline="0">
              <a:solidFill>
                <a:srgbClr val="15173D"/>
              </a:solidFill>
            </a:rPr>
            <a:t> Discount per Insurance</a:t>
          </a:r>
          <a:endParaRPr lang="en-US" sz="1800" b="1">
            <a:solidFill>
              <a:srgbClr val="15173D"/>
            </a:solidFill>
          </a:endParaRPr>
        </a:p>
      </xdr:txBody>
    </xdr:sp>
    <xdr:clientData/>
  </xdr:twoCellAnchor>
  <xdr:twoCellAnchor>
    <xdr:from>
      <xdr:col>5</xdr:col>
      <xdr:colOff>517483</xdr:colOff>
      <xdr:row>17</xdr:row>
      <xdr:rowOff>95251</xdr:rowOff>
    </xdr:from>
    <xdr:to>
      <xdr:col>16</xdr:col>
      <xdr:colOff>246022</xdr:colOff>
      <xdr:row>34</xdr:row>
      <xdr:rowOff>28575</xdr:rowOff>
    </xdr:to>
    <xdr:graphicFrame macro="">
      <xdr:nvGraphicFramePr>
        <xdr:cNvPr id="74" name="Chart 73">
          <a:extLst>
            <a:ext uri="{FF2B5EF4-FFF2-40B4-BE49-F238E27FC236}">
              <a16:creationId xmlns:a16="http://schemas.microsoft.com/office/drawing/2014/main" id="{A6D9B4D6-A7E3-40FA-A6F3-91ED6C1BD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266701</xdr:colOff>
      <xdr:row>16</xdr:row>
      <xdr:rowOff>161926</xdr:rowOff>
    </xdr:from>
    <xdr:to>
      <xdr:col>28</xdr:col>
      <xdr:colOff>552451</xdr:colOff>
      <xdr:row>34</xdr:row>
      <xdr:rowOff>28576</xdr:rowOff>
    </xdr:to>
    <xdr:graphicFrame macro="">
      <xdr:nvGraphicFramePr>
        <xdr:cNvPr id="75" name="Chart 74">
          <a:extLst>
            <a:ext uri="{FF2B5EF4-FFF2-40B4-BE49-F238E27FC236}">
              <a16:creationId xmlns:a16="http://schemas.microsoft.com/office/drawing/2014/main" id="{49CDAE1C-C4E1-470E-A797-865AA8124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20</xdr:row>
      <xdr:rowOff>85725</xdr:rowOff>
    </xdr:from>
    <xdr:to>
      <xdr:col>5</xdr:col>
      <xdr:colOff>381000</xdr:colOff>
      <xdr:row>28</xdr:row>
      <xdr:rowOff>152399</xdr:rowOff>
    </xdr:to>
    <xdr:grpSp>
      <xdr:nvGrpSpPr>
        <xdr:cNvPr id="68" name="Group 67">
          <a:extLst>
            <a:ext uri="{FF2B5EF4-FFF2-40B4-BE49-F238E27FC236}">
              <a16:creationId xmlns:a16="http://schemas.microsoft.com/office/drawing/2014/main" id="{6C09A15C-2E30-447A-8E35-18D43163999E}"/>
            </a:ext>
          </a:extLst>
        </xdr:cNvPr>
        <xdr:cNvGrpSpPr/>
      </xdr:nvGrpSpPr>
      <xdr:grpSpPr>
        <a:xfrm>
          <a:off x="0" y="3895725"/>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71" name="Visit_Date (Year) 7">
                <a:extLst>
                  <a:ext uri="{FF2B5EF4-FFF2-40B4-BE49-F238E27FC236}">
                    <a16:creationId xmlns:a16="http://schemas.microsoft.com/office/drawing/2014/main" id="{6E384B43-5F03-B8F2-43DC-30CB445FEC22}"/>
                  </a:ext>
                </a:extLst>
              </xdr:cNvPr>
              <xdr:cNvGraphicFramePr/>
            </xdr:nvGraphicFramePr>
            <xdr:xfrm>
              <a:off x="0" y="3886200"/>
              <a:ext cx="3429000" cy="390524"/>
            </xdr:xfrm>
            <a:graphic>
              <a:graphicData uri="http://schemas.microsoft.com/office/drawing/2010/slicer">
                <sle:slicer xmlns:sle="http://schemas.microsoft.com/office/drawing/2010/slicer" name="Visit_Date (Year) 7"/>
              </a:graphicData>
            </a:graphic>
          </xdr:graphicFrame>
        </mc:Choice>
        <mc:Fallback xmlns="">
          <xdr:sp macro="" textlink="">
            <xdr:nvSpPr>
              <xdr:cNvPr id="0" name=""/>
              <xdr:cNvSpPr>
                <a:spLocks noTextEdit="1"/>
              </xdr:cNvSpPr>
            </xdr:nvSpPr>
            <xdr:spPr>
              <a:xfrm>
                <a:off x="0" y="3895725"/>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2" name="Visit_Date (Quarter) 3">
                <a:extLst>
                  <a:ext uri="{FF2B5EF4-FFF2-40B4-BE49-F238E27FC236}">
                    <a16:creationId xmlns:a16="http://schemas.microsoft.com/office/drawing/2014/main" id="{DA20CE91-6C85-25C1-0E2F-A0E1A6C3BF38}"/>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3"/>
              </a:graphicData>
            </a:graphic>
          </xdr:graphicFrame>
        </mc:Choice>
        <mc:Fallback xmlns="">
          <xdr:sp macro="" textlink="">
            <xdr:nvSpPr>
              <xdr:cNvPr id="0" name=""/>
              <xdr:cNvSpPr>
                <a:spLocks noTextEdit="1"/>
              </xdr:cNvSpPr>
            </xdr:nvSpPr>
            <xdr:spPr>
              <a:xfrm>
                <a:off x="0" y="4200525"/>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Visit_Date (Month) 3">
                <a:extLst>
                  <a:ext uri="{FF2B5EF4-FFF2-40B4-BE49-F238E27FC236}">
                    <a16:creationId xmlns:a16="http://schemas.microsoft.com/office/drawing/2014/main" id="{39E60079-505B-D77D-30FA-FC94F9031D88}"/>
                  </a:ext>
                </a:extLst>
              </xdr:cNvPr>
              <xdr:cNvGraphicFramePr/>
            </xdr:nvGraphicFramePr>
            <xdr:xfrm>
              <a:off x="0" y="4791075"/>
              <a:ext cx="3429000" cy="685799"/>
            </xdr:xfrm>
            <a:graphic>
              <a:graphicData uri="http://schemas.microsoft.com/office/drawing/2010/slicer">
                <sle:slicer xmlns:sle="http://schemas.microsoft.com/office/drawing/2010/slicer" name="Visit_Date (Month) 3"/>
              </a:graphicData>
            </a:graphic>
          </xdr:graphicFrame>
        </mc:Choice>
        <mc:Fallback xmlns="">
          <xdr:sp macro="" textlink="">
            <xdr:nvSpPr>
              <xdr:cNvPr id="0" name=""/>
              <xdr:cNvSpPr>
                <a:spLocks noTextEdit="1"/>
              </xdr:cNvSpPr>
            </xdr:nvSpPr>
            <xdr:spPr>
              <a:xfrm>
                <a:off x="0" y="4800600"/>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2" name="Rectangle 1">
          <a:extLst>
            <a:ext uri="{FF2B5EF4-FFF2-40B4-BE49-F238E27FC236}">
              <a16:creationId xmlns:a16="http://schemas.microsoft.com/office/drawing/2014/main" id="{FF60DAD0-2FD4-49F9-95EF-7BFA20E59042}"/>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3" name="Rectangle: Rounded Corners 2">
          <a:extLst>
            <a:ext uri="{FF2B5EF4-FFF2-40B4-BE49-F238E27FC236}">
              <a16:creationId xmlns:a16="http://schemas.microsoft.com/office/drawing/2014/main" id="{EDF2EA45-1C0D-4F8F-91DD-962C1FBAB300}"/>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4" name="TextBox 3">
          <a:extLst>
            <a:ext uri="{FF2B5EF4-FFF2-40B4-BE49-F238E27FC236}">
              <a16:creationId xmlns:a16="http://schemas.microsoft.com/office/drawing/2014/main" id="{F9EFA204-0D11-4402-9BF9-36C9C6AF3DDA}"/>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5" name="TextBox 4">
          <a:extLst>
            <a:ext uri="{FF2B5EF4-FFF2-40B4-BE49-F238E27FC236}">
              <a16:creationId xmlns:a16="http://schemas.microsoft.com/office/drawing/2014/main" id="{CB99E1CA-09CF-4F17-8D1A-AE405D4F31D8}"/>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6" name="Straight Connector 5">
          <a:extLst>
            <a:ext uri="{FF2B5EF4-FFF2-40B4-BE49-F238E27FC236}">
              <a16:creationId xmlns:a16="http://schemas.microsoft.com/office/drawing/2014/main" id="{4EA72429-661F-40F2-9BD7-74CEE3B00D4A}"/>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516487</xdr:colOff>
      <xdr:row>3</xdr:row>
      <xdr:rowOff>162936</xdr:rowOff>
    </xdr:from>
    <xdr:to>
      <xdr:col>9</xdr:col>
      <xdr:colOff>477610</xdr:colOff>
      <xdr:row>10</xdr:row>
      <xdr:rowOff>69630</xdr:rowOff>
    </xdr:to>
    <xdr:grpSp>
      <xdr:nvGrpSpPr>
        <xdr:cNvPr id="7" name="Group 6">
          <a:extLst>
            <a:ext uri="{FF2B5EF4-FFF2-40B4-BE49-F238E27FC236}">
              <a16:creationId xmlns:a16="http://schemas.microsoft.com/office/drawing/2014/main" id="{ACE2A054-AAB6-4470-9A80-F5049110860E}"/>
            </a:ext>
          </a:extLst>
        </xdr:cNvPr>
        <xdr:cNvGrpSpPr/>
      </xdr:nvGrpSpPr>
      <xdr:grpSpPr>
        <a:xfrm>
          <a:off x="3564487" y="734436"/>
          <a:ext cx="2399523" cy="1240194"/>
          <a:chOff x="3168519" y="1817526"/>
          <a:chExt cx="2410409" cy="1263520"/>
        </a:xfrm>
        <a:effectLst>
          <a:outerShdw blurRad="50800" dist="38100" dir="5400000" algn="t"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0F327D26-2F44-A7ED-A99B-DC0ABCD774C5}"/>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AC7544FA-824B-8BC9-CF66-6F16A98F6D63}"/>
              </a:ext>
            </a:extLst>
          </xdr:cNvPr>
          <xdr:cNvSpPr txBox="1"/>
        </xdr:nvSpPr>
        <xdr:spPr>
          <a:xfrm>
            <a:off x="3652585"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No.</a:t>
            </a:r>
            <a:r>
              <a:rPr lang="en-US" sz="2400" b="1" baseline="0">
                <a:solidFill>
                  <a:srgbClr val="15173D"/>
                </a:solidFill>
              </a:rPr>
              <a:t> Visits</a:t>
            </a:r>
            <a:endParaRPr lang="en-US" sz="2400" b="1">
              <a:solidFill>
                <a:srgbClr val="15173D"/>
              </a:solidFill>
            </a:endParaRPr>
          </a:p>
        </xdr:txBody>
      </xdr:sp>
      <xdr:sp macro="" textlink="Sheet1!A3">
        <xdr:nvSpPr>
          <xdr:cNvPr id="10" name="TextBox 9">
            <a:extLst>
              <a:ext uri="{FF2B5EF4-FFF2-40B4-BE49-F238E27FC236}">
                <a16:creationId xmlns:a16="http://schemas.microsoft.com/office/drawing/2014/main" id="{579C635B-AD8C-DB22-83BB-CD0FB74E5F8F}"/>
              </a:ext>
            </a:extLst>
          </xdr:cNvPr>
          <xdr:cNvSpPr txBox="1"/>
        </xdr:nvSpPr>
        <xdr:spPr>
          <a:xfrm>
            <a:off x="3846972" y="2390970"/>
            <a:ext cx="1020536"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8AD3B-862F-4849-8106-D2BC51B6A3EF}" type="TxLink">
              <a:rPr lang="en-US" sz="2200" b="1" i="0" u="none" strike="noStrike">
                <a:solidFill>
                  <a:srgbClr val="15173D"/>
                </a:solidFill>
                <a:latin typeface="Calibri"/>
                <a:ea typeface="Calibri"/>
                <a:cs typeface="Calibri"/>
              </a:rPr>
              <a:pPr/>
              <a:t>17,873</a:t>
            </a:fld>
            <a:endParaRPr lang="en-US" sz="2200" b="1">
              <a:solidFill>
                <a:srgbClr val="15173D"/>
              </a:solidFill>
            </a:endParaRPr>
          </a:p>
        </xdr:txBody>
      </xdr:sp>
    </xdr:grpSp>
    <xdr:clientData/>
  </xdr:twoCellAnchor>
  <xdr:twoCellAnchor>
    <xdr:from>
      <xdr:col>10</xdr:col>
      <xdr:colOff>226062</xdr:colOff>
      <xdr:row>3</xdr:row>
      <xdr:rowOff>158465</xdr:rowOff>
    </xdr:from>
    <xdr:to>
      <xdr:col>14</xdr:col>
      <xdr:colOff>209739</xdr:colOff>
      <xdr:row>10</xdr:row>
      <xdr:rowOff>74102</xdr:rowOff>
    </xdr:to>
    <xdr:grpSp>
      <xdr:nvGrpSpPr>
        <xdr:cNvPr id="11" name="Group 10">
          <a:extLst>
            <a:ext uri="{FF2B5EF4-FFF2-40B4-BE49-F238E27FC236}">
              <a16:creationId xmlns:a16="http://schemas.microsoft.com/office/drawing/2014/main" id="{F51E6D28-0B4E-433E-A86D-1569FB133E84}"/>
            </a:ext>
          </a:extLst>
        </xdr:cNvPr>
        <xdr:cNvGrpSpPr/>
      </xdr:nvGrpSpPr>
      <xdr:grpSpPr>
        <a:xfrm>
          <a:off x="6322062" y="729965"/>
          <a:ext cx="2422077" cy="1249137"/>
          <a:chOff x="5734774" y="1798863"/>
          <a:chExt cx="2422077" cy="1249137"/>
        </a:xfrm>
      </xdr:grpSpPr>
      <xdr:sp macro="" textlink="">
        <xdr:nvSpPr>
          <xdr:cNvPr id="12" name="Rectangle: Rounded Corners 11">
            <a:extLst>
              <a:ext uri="{FF2B5EF4-FFF2-40B4-BE49-F238E27FC236}">
                <a16:creationId xmlns:a16="http://schemas.microsoft.com/office/drawing/2014/main" id="{F9D418C1-F30C-C087-2607-0C21808FF09C}"/>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EE72D2DA-BACE-1576-2233-F5EF5485CBC9}"/>
              </a:ext>
            </a:extLst>
          </xdr:cNvPr>
          <xdr:cNvSpPr txBox="1"/>
        </xdr:nvSpPr>
        <xdr:spPr>
          <a:xfrm>
            <a:off x="5804025" y="1931048"/>
            <a:ext cx="2283575" cy="48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Patient Age</a:t>
            </a:r>
          </a:p>
        </xdr:txBody>
      </xdr:sp>
      <xdr:sp macro="" textlink="Sheet1!B3">
        <xdr:nvSpPr>
          <xdr:cNvPr id="14" name="TextBox 13">
            <a:extLst>
              <a:ext uri="{FF2B5EF4-FFF2-40B4-BE49-F238E27FC236}">
                <a16:creationId xmlns:a16="http://schemas.microsoft.com/office/drawing/2014/main" id="{C4B4F921-BEE8-7C63-B6ED-56BC9D3F2BB8}"/>
              </a:ext>
            </a:extLst>
          </xdr:cNvPr>
          <xdr:cNvSpPr txBox="1"/>
        </xdr:nvSpPr>
        <xdr:spPr>
          <a:xfrm>
            <a:off x="6677435" y="2360645"/>
            <a:ext cx="539477"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DAEFE6-CE48-44C4-BA22-C5E0C5F59F42}" type="TxLink">
              <a:rPr lang="en-US" sz="2200" b="1" i="0" u="none" strike="noStrike">
                <a:solidFill>
                  <a:srgbClr val="15173D"/>
                </a:solidFill>
                <a:latin typeface="Calibri"/>
                <a:ea typeface="Calibri"/>
                <a:cs typeface="Calibri"/>
              </a:rPr>
              <a:pPr/>
              <a:t>36</a:t>
            </a:fld>
            <a:endParaRPr lang="en-US" sz="2200" b="1">
              <a:solidFill>
                <a:srgbClr val="15173D"/>
              </a:solidFill>
            </a:endParaRPr>
          </a:p>
        </xdr:txBody>
      </xdr:sp>
    </xdr:grpSp>
    <xdr:clientData/>
  </xdr:twoCellAnchor>
  <xdr:twoCellAnchor>
    <xdr:from>
      <xdr:col>19</xdr:col>
      <xdr:colOff>161924</xdr:colOff>
      <xdr:row>3</xdr:row>
      <xdr:rowOff>164880</xdr:rowOff>
    </xdr:from>
    <xdr:to>
      <xdr:col>23</xdr:col>
      <xdr:colOff>457196</xdr:colOff>
      <xdr:row>10</xdr:row>
      <xdr:rowOff>67686</xdr:rowOff>
    </xdr:to>
    <xdr:grpSp>
      <xdr:nvGrpSpPr>
        <xdr:cNvPr id="15" name="Group 14">
          <a:extLst>
            <a:ext uri="{FF2B5EF4-FFF2-40B4-BE49-F238E27FC236}">
              <a16:creationId xmlns:a16="http://schemas.microsoft.com/office/drawing/2014/main" id="{5CC07621-77C2-4EE0-B8E1-2989B4218C51}"/>
            </a:ext>
          </a:extLst>
        </xdr:cNvPr>
        <xdr:cNvGrpSpPr/>
      </xdr:nvGrpSpPr>
      <xdr:grpSpPr>
        <a:xfrm>
          <a:off x="11744324" y="736380"/>
          <a:ext cx="2733672" cy="1236306"/>
          <a:chOff x="13511510" y="1850188"/>
          <a:chExt cx="2744420" cy="1263520"/>
        </a:xfrm>
      </xdr:grpSpPr>
      <xdr:sp macro="" textlink="">
        <xdr:nvSpPr>
          <xdr:cNvPr id="16" name="Rectangle: Rounded Corners 15">
            <a:extLst>
              <a:ext uri="{FF2B5EF4-FFF2-40B4-BE49-F238E27FC236}">
                <a16:creationId xmlns:a16="http://schemas.microsoft.com/office/drawing/2014/main" id="{600F9000-6C91-33A8-E011-9B6177CF61BD}"/>
              </a:ext>
            </a:extLst>
          </xdr:cNvPr>
          <xdr:cNvSpPr/>
        </xdr:nvSpPr>
        <xdr:spPr>
          <a:xfrm>
            <a:off x="13511510" y="1850188"/>
            <a:ext cx="2706174"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338CACCC-1F18-52D9-45AF-21CA0438D899}"/>
              </a:ext>
            </a:extLst>
          </xdr:cNvPr>
          <xdr:cNvSpPr txBox="1"/>
        </xdr:nvSpPr>
        <xdr:spPr>
          <a:xfrm>
            <a:off x="13549760" y="1947383"/>
            <a:ext cx="270617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Dep.</a:t>
            </a:r>
          </a:p>
        </xdr:txBody>
      </xdr:sp>
      <xdr:sp macro="" textlink="Sheet1!J23">
        <xdr:nvSpPr>
          <xdr:cNvPr id="18" name="TextBox 17">
            <a:extLst>
              <a:ext uri="{FF2B5EF4-FFF2-40B4-BE49-F238E27FC236}">
                <a16:creationId xmlns:a16="http://schemas.microsoft.com/office/drawing/2014/main" id="{796C350B-784C-7DDC-773F-62E7DFC75716}"/>
              </a:ext>
            </a:extLst>
          </xdr:cNvPr>
          <xdr:cNvSpPr txBox="1"/>
        </xdr:nvSpPr>
        <xdr:spPr>
          <a:xfrm>
            <a:off x="14850254" y="2384784"/>
            <a:ext cx="1331260"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DA8E8-ABD6-4498-8CCF-B690BD986639}" type="TxLink">
              <a:rPr lang="en-US" sz="2200" b="1" i="0" u="none" strike="noStrike">
                <a:solidFill>
                  <a:srgbClr val="111234"/>
                </a:solidFill>
                <a:latin typeface="Calibri"/>
                <a:ea typeface="Calibri"/>
                <a:cs typeface="Calibri"/>
              </a:rPr>
              <a:pPr/>
              <a:t> $955,810 </a:t>
            </a:fld>
            <a:endParaRPr lang="en-US" sz="2200" b="1">
              <a:solidFill>
                <a:srgbClr val="111234"/>
              </a:solidFill>
            </a:endParaRPr>
          </a:p>
        </xdr:txBody>
      </xdr:sp>
    </xdr:grpSp>
    <xdr:clientData/>
  </xdr:twoCellAnchor>
  <xdr:twoCellAnchor>
    <xdr:from>
      <xdr:col>14</xdr:col>
      <xdr:colOff>586841</xdr:colOff>
      <xdr:row>3</xdr:row>
      <xdr:rowOff>164880</xdr:rowOff>
    </xdr:from>
    <xdr:to>
      <xdr:col>18</xdr:col>
      <xdr:colOff>547965</xdr:colOff>
      <xdr:row>10</xdr:row>
      <xdr:rowOff>67686</xdr:rowOff>
    </xdr:to>
    <xdr:grpSp>
      <xdr:nvGrpSpPr>
        <xdr:cNvPr id="19" name="Group 18">
          <a:extLst>
            <a:ext uri="{FF2B5EF4-FFF2-40B4-BE49-F238E27FC236}">
              <a16:creationId xmlns:a16="http://schemas.microsoft.com/office/drawing/2014/main" id="{781C2520-7E04-44D1-BC6F-18BE8B8FC5D6}"/>
            </a:ext>
          </a:extLst>
        </xdr:cNvPr>
        <xdr:cNvGrpSpPr/>
      </xdr:nvGrpSpPr>
      <xdr:grpSpPr>
        <a:xfrm>
          <a:off x="9121241" y="736380"/>
          <a:ext cx="2399524" cy="1236306"/>
          <a:chOff x="11993918" y="4192562"/>
          <a:chExt cx="2410409" cy="1263520"/>
        </a:xfrm>
        <a:effectLst>
          <a:outerShdw blurRad="50800" dist="38100" dir="5400000" algn="t"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AFC33E42-1B8C-C086-694B-6476D0B9A2BA}"/>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2F8694FE-D4AA-A308-EDC1-7FA62369AAB3}"/>
              </a:ext>
            </a:extLst>
          </xdr:cNvPr>
          <xdr:cNvSpPr txBox="1"/>
        </xdr:nvSpPr>
        <xdr:spPr>
          <a:xfrm>
            <a:off x="12351498" y="4299476"/>
            <a:ext cx="1695248"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Doctors</a:t>
            </a:r>
            <a:endParaRPr lang="en-US" sz="2400" b="1">
              <a:solidFill>
                <a:srgbClr val="15173D"/>
              </a:solidFill>
            </a:endParaRPr>
          </a:p>
        </xdr:txBody>
      </xdr:sp>
      <xdr:sp macro="" textlink="Sheet1!G3">
        <xdr:nvSpPr>
          <xdr:cNvPr id="22" name="TextBox 21">
            <a:extLst>
              <a:ext uri="{FF2B5EF4-FFF2-40B4-BE49-F238E27FC236}">
                <a16:creationId xmlns:a16="http://schemas.microsoft.com/office/drawing/2014/main" id="{912C1AA3-C27B-6C2F-795D-A515D03517B2}"/>
              </a:ext>
            </a:extLst>
          </xdr:cNvPr>
          <xdr:cNvSpPr txBox="1"/>
        </xdr:nvSpPr>
        <xdr:spPr>
          <a:xfrm>
            <a:off x="12686142" y="4766006"/>
            <a:ext cx="102596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4C96B-652B-4BAB-9165-477967F723B3}" type="TxLink">
              <a:rPr lang="en-US" sz="2200" b="1" i="0" u="none" strike="noStrike">
                <a:solidFill>
                  <a:srgbClr val="15173D"/>
                </a:solidFill>
                <a:latin typeface="Calibri"/>
                <a:ea typeface="Calibri"/>
                <a:cs typeface="Calibri"/>
              </a:rPr>
              <a:pPr/>
              <a:t>51 Doc</a:t>
            </a:fld>
            <a:endParaRPr lang="en-US" sz="2200" b="1">
              <a:solidFill>
                <a:srgbClr val="15173D"/>
              </a:solidFill>
            </a:endParaRPr>
          </a:p>
        </xdr:txBody>
      </xdr:sp>
    </xdr:grpSp>
    <xdr:clientData/>
  </xdr:twoCellAnchor>
  <xdr:twoCellAnchor>
    <xdr:from>
      <xdr:col>5</xdr:col>
      <xdr:colOff>468279</xdr:colOff>
      <xdr:row>11</xdr:row>
      <xdr:rowOff>148513</xdr:rowOff>
    </xdr:from>
    <xdr:to>
      <xdr:col>10</xdr:col>
      <xdr:colOff>276225</xdr:colOff>
      <xdr:row>13</xdr:row>
      <xdr:rowOff>167563</xdr:rowOff>
    </xdr:to>
    <xdr:sp macro="" textlink="">
      <xdr:nvSpPr>
        <xdr:cNvPr id="23" name="TextBox 22">
          <a:extLst>
            <a:ext uri="{FF2B5EF4-FFF2-40B4-BE49-F238E27FC236}">
              <a16:creationId xmlns:a16="http://schemas.microsoft.com/office/drawing/2014/main" id="{12946576-26D5-48A6-9245-F58E8BA729C5}"/>
            </a:ext>
          </a:extLst>
        </xdr:cNvPr>
        <xdr:cNvSpPr txBox="1"/>
      </xdr:nvSpPr>
      <xdr:spPr>
        <a:xfrm>
          <a:off x="3516279" y="2244013"/>
          <a:ext cx="285594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Dep. Profit</a:t>
          </a:r>
          <a:r>
            <a:rPr lang="en-US" sz="2400" b="1" baseline="0">
              <a:solidFill>
                <a:srgbClr val="15173D"/>
              </a:solidFill>
            </a:rPr>
            <a:t> Analysis</a:t>
          </a:r>
          <a:endParaRPr lang="en-US" sz="2400" b="1">
            <a:solidFill>
              <a:srgbClr val="15173D"/>
            </a:solidFill>
          </a:endParaRPr>
        </a:p>
      </xdr:txBody>
    </xdr:sp>
    <xdr:clientData/>
  </xdr:twoCellAnchor>
  <xdr:twoCellAnchor>
    <xdr:from>
      <xdr:col>3</xdr:col>
      <xdr:colOff>197687</xdr:colOff>
      <xdr:row>18</xdr:row>
      <xdr:rowOff>93891</xdr:rowOff>
    </xdr:from>
    <xdr:to>
      <xdr:col>33</xdr:col>
      <xdr:colOff>116044</xdr:colOff>
      <xdr:row>18</xdr:row>
      <xdr:rowOff>93891</xdr:rowOff>
    </xdr:to>
    <xdr:cxnSp macro="">
      <xdr:nvCxnSpPr>
        <xdr:cNvPr id="24" name="Straight Connector 23">
          <a:extLst>
            <a:ext uri="{FF2B5EF4-FFF2-40B4-BE49-F238E27FC236}">
              <a16:creationId xmlns:a16="http://schemas.microsoft.com/office/drawing/2014/main" id="{831DD843-6991-4F63-ABA5-2906A8DE977C}"/>
            </a:ext>
          </a:extLst>
        </xdr:cNvPr>
        <xdr:cNvCxnSpPr/>
      </xdr:nvCxnSpPr>
      <xdr:spPr>
        <a:xfrm flipV="1">
          <a:off x="2026487" y="3522891"/>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123825</xdr:colOff>
      <xdr:row>3</xdr:row>
      <xdr:rowOff>165813</xdr:rowOff>
    </xdr:from>
    <xdr:to>
      <xdr:col>29</xdr:col>
      <xdr:colOff>85725</xdr:colOff>
      <xdr:row>10</xdr:row>
      <xdr:rowOff>66753</xdr:rowOff>
    </xdr:to>
    <xdr:grpSp>
      <xdr:nvGrpSpPr>
        <xdr:cNvPr id="25" name="Group 24">
          <a:extLst>
            <a:ext uri="{FF2B5EF4-FFF2-40B4-BE49-F238E27FC236}">
              <a16:creationId xmlns:a16="http://schemas.microsoft.com/office/drawing/2014/main" id="{DADB51FA-2CA9-443E-AFE2-AA77257B20BF}"/>
            </a:ext>
          </a:extLst>
        </xdr:cNvPr>
        <xdr:cNvGrpSpPr/>
      </xdr:nvGrpSpPr>
      <xdr:grpSpPr>
        <a:xfrm>
          <a:off x="14754225" y="737313"/>
          <a:ext cx="3009900" cy="1234440"/>
          <a:chOff x="3116424" y="1836964"/>
          <a:chExt cx="3009900" cy="1263520"/>
        </a:xfrm>
        <a:effectLst>
          <a:outerShdw blurRad="50800" dist="38100" dir="5400000" algn="t" rotWithShape="0">
            <a:prstClr val="black">
              <a:alpha val="40000"/>
            </a:prstClr>
          </a:outerShdw>
        </a:effectLst>
      </xdr:grpSpPr>
      <xdr:sp macro="" textlink="">
        <xdr:nvSpPr>
          <xdr:cNvPr id="26" name="Rectangle: Rounded Corners 25">
            <a:extLst>
              <a:ext uri="{FF2B5EF4-FFF2-40B4-BE49-F238E27FC236}">
                <a16:creationId xmlns:a16="http://schemas.microsoft.com/office/drawing/2014/main" id="{B4473EE8-2C53-1F61-2153-AFAC4DBEFC2D}"/>
              </a:ext>
            </a:extLst>
          </xdr:cNvPr>
          <xdr:cNvSpPr/>
        </xdr:nvSpPr>
        <xdr:spPr>
          <a:xfrm>
            <a:off x="3126240" y="1836964"/>
            <a:ext cx="3000084"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F81801B4-E1CA-2720-1CD2-1E8BA405C6FD}"/>
              </a:ext>
            </a:extLst>
          </xdr:cNvPr>
          <xdr:cNvSpPr txBox="1"/>
        </xdr:nvSpPr>
        <xdr:spPr>
          <a:xfrm>
            <a:off x="3116424" y="1914721"/>
            <a:ext cx="2990850"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Top Profitable Service</a:t>
            </a:r>
          </a:p>
        </xdr:txBody>
      </xdr:sp>
      <xdr:sp macro="" textlink="Sheet1!J18">
        <xdr:nvSpPr>
          <xdr:cNvPr id="28" name="TextBox 27">
            <a:extLst>
              <a:ext uri="{FF2B5EF4-FFF2-40B4-BE49-F238E27FC236}">
                <a16:creationId xmlns:a16="http://schemas.microsoft.com/office/drawing/2014/main" id="{7B5D5AC3-21E0-41DE-DFB8-DDAF16D60F63}"/>
              </a:ext>
            </a:extLst>
          </xdr:cNvPr>
          <xdr:cNvSpPr txBox="1"/>
        </xdr:nvSpPr>
        <xdr:spPr>
          <a:xfrm>
            <a:off x="4754724" y="2332474"/>
            <a:ext cx="1323975"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AF63DE-2156-41DC-A2CB-5D802A9B541A}" type="TxLink">
              <a:rPr lang="en-US" sz="2200" b="1" i="0" u="none" strike="noStrike">
                <a:solidFill>
                  <a:srgbClr val="111234"/>
                </a:solidFill>
                <a:latin typeface="Calibri"/>
                <a:ea typeface="Calibri"/>
                <a:cs typeface="Calibri"/>
              </a:rPr>
              <a:pPr/>
              <a:t> $867,625 </a:t>
            </a:fld>
            <a:endParaRPr lang="en-US" sz="2200" b="1">
              <a:solidFill>
                <a:srgbClr val="111234"/>
              </a:solidFill>
            </a:endParaRPr>
          </a:p>
        </xdr:txBody>
      </xdr:sp>
    </xdr:grpSp>
    <xdr:clientData/>
  </xdr:twoCellAnchor>
  <xdr:twoCellAnchor>
    <xdr:from>
      <xdr:col>16</xdr:col>
      <xdr:colOff>209550</xdr:colOff>
      <xdr:row>14</xdr:row>
      <xdr:rowOff>107301</xdr:rowOff>
    </xdr:from>
    <xdr:to>
      <xdr:col>29</xdr:col>
      <xdr:colOff>66675</xdr:colOff>
      <xdr:row>34</xdr:row>
      <xdr:rowOff>95250</xdr:rowOff>
    </xdr:to>
    <xdr:sp macro="" textlink="">
      <xdr:nvSpPr>
        <xdr:cNvPr id="29" name="Rectangle: Rounded Corners 28">
          <a:extLst>
            <a:ext uri="{FF2B5EF4-FFF2-40B4-BE49-F238E27FC236}">
              <a16:creationId xmlns:a16="http://schemas.microsoft.com/office/drawing/2014/main" id="{55C82801-FFE2-4F2C-A176-BB3BAE6FDF62}"/>
            </a:ext>
          </a:extLst>
        </xdr:cNvPr>
        <xdr:cNvSpPr/>
      </xdr:nvSpPr>
      <xdr:spPr>
        <a:xfrm>
          <a:off x="9963150" y="2774301"/>
          <a:ext cx="7781925" cy="3797949"/>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28574</xdr:colOff>
      <xdr:row>3</xdr:row>
      <xdr:rowOff>67647</xdr:rowOff>
    </xdr:from>
    <xdr:to>
      <xdr:col>5</xdr:col>
      <xdr:colOff>363854</xdr:colOff>
      <xdr:row>3</xdr:row>
      <xdr:rowOff>67647</xdr:rowOff>
    </xdr:to>
    <xdr:cxnSp macro="">
      <xdr:nvCxnSpPr>
        <xdr:cNvPr id="30" name="Straight Connector 29">
          <a:extLst>
            <a:ext uri="{FF2B5EF4-FFF2-40B4-BE49-F238E27FC236}">
              <a16:creationId xmlns:a16="http://schemas.microsoft.com/office/drawing/2014/main" id="{3697075E-F461-491A-B22E-2EAC1BB3949C}"/>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19049</xdr:colOff>
      <xdr:row>10</xdr:row>
      <xdr:rowOff>189433</xdr:rowOff>
    </xdr:from>
    <xdr:to>
      <xdr:col>5</xdr:col>
      <xdr:colOff>371474</xdr:colOff>
      <xdr:row>13</xdr:row>
      <xdr:rowOff>134683</xdr:rowOff>
    </xdr:to>
    <xdr:grpSp>
      <xdr:nvGrpSpPr>
        <xdr:cNvPr id="31" name="Group 30">
          <a:hlinkClick xmlns:r="http://schemas.openxmlformats.org/officeDocument/2006/relationships" r:id="rId1"/>
          <a:extLst>
            <a:ext uri="{FF2B5EF4-FFF2-40B4-BE49-F238E27FC236}">
              <a16:creationId xmlns:a16="http://schemas.microsoft.com/office/drawing/2014/main" id="{E7A097A6-AFA9-432F-A85F-CDB70690E63C}"/>
            </a:ext>
          </a:extLst>
        </xdr:cNvPr>
        <xdr:cNvGrpSpPr/>
      </xdr:nvGrpSpPr>
      <xdr:grpSpPr>
        <a:xfrm>
          <a:off x="19049" y="2094433"/>
          <a:ext cx="3400425" cy="516750"/>
          <a:chOff x="19049" y="2094433"/>
          <a:chExt cx="3400425" cy="516750"/>
        </a:xfrm>
      </xdr:grpSpPr>
      <xdr:grpSp>
        <xdr:nvGrpSpPr>
          <xdr:cNvPr id="32" name="Group 31">
            <a:extLst>
              <a:ext uri="{FF2B5EF4-FFF2-40B4-BE49-F238E27FC236}">
                <a16:creationId xmlns:a16="http://schemas.microsoft.com/office/drawing/2014/main" id="{84464248-1153-3B90-381F-ABD11BB44845}"/>
              </a:ext>
            </a:extLst>
          </xdr:cNvPr>
          <xdr:cNvGrpSpPr/>
        </xdr:nvGrpSpPr>
        <xdr:grpSpPr>
          <a:xfrm>
            <a:off x="19049" y="2096511"/>
            <a:ext cx="3400425" cy="503814"/>
            <a:chOff x="0" y="1448811"/>
            <a:chExt cx="3162300" cy="503814"/>
          </a:xfrm>
        </xdr:grpSpPr>
        <xdr:sp macro="" textlink="">
          <xdr:nvSpPr>
            <xdr:cNvPr id="34" name="Rectangle: Rounded Corners 33">
              <a:extLst>
                <a:ext uri="{FF2B5EF4-FFF2-40B4-BE49-F238E27FC236}">
                  <a16:creationId xmlns:a16="http://schemas.microsoft.com/office/drawing/2014/main" id="{47D00B40-0556-DFF3-DF4D-8271130D302A}"/>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ADD9CE22-94CD-A761-FCB7-0C30F622C321}"/>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33" name="Graphic 32" descr="Doctor male with solid fill">
            <a:extLst>
              <a:ext uri="{FF2B5EF4-FFF2-40B4-BE49-F238E27FC236}">
                <a16:creationId xmlns:a16="http://schemas.microsoft.com/office/drawing/2014/main" id="{FF62AF7F-2FF7-A171-51EE-046DACCA01A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36" name="Group 35">
          <a:hlinkClick xmlns:r="http://schemas.openxmlformats.org/officeDocument/2006/relationships" r:id="rId4"/>
          <a:extLst>
            <a:ext uri="{FF2B5EF4-FFF2-40B4-BE49-F238E27FC236}">
              <a16:creationId xmlns:a16="http://schemas.microsoft.com/office/drawing/2014/main" id="{207656E7-AEF7-4AA4-9941-BC4780BFD0BB}"/>
            </a:ext>
          </a:extLst>
        </xdr:cNvPr>
        <xdr:cNvGrpSpPr/>
      </xdr:nvGrpSpPr>
      <xdr:grpSpPr>
        <a:xfrm>
          <a:off x="19049" y="3388500"/>
          <a:ext cx="3400425" cy="516750"/>
          <a:chOff x="19049" y="3388500"/>
          <a:chExt cx="3400425" cy="516750"/>
        </a:xfrm>
      </xdr:grpSpPr>
      <xdr:grpSp>
        <xdr:nvGrpSpPr>
          <xdr:cNvPr id="37" name="Group 36">
            <a:extLst>
              <a:ext uri="{FF2B5EF4-FFF2-40B4-BE49-F238E27FC236}">
                <a16:creationId xmlns:a16="http://schemas.microsoft.com/office/drawing/2014/main" id="{524DD8B2-84A7-FAE2-10B5-D50862BA17FE}"/>
              </a:ext>
            </a:extLst>
          </xdr:cNvPr>
          <xdr:cNvGrpSpPr/>
        </xdr:nvGrpSpPr>
        <xdr:grpSpPr>
          <a:xfrm>
            <a:off x="19049" y="3391911"/>
            <a:ext cx="3400425" cy="503814"/>
            <a:chOff x="0" y="1448811"/>
            <a:chExt cx="3162300" cy="503814"/>
          </a:xfrm>
        </xdr:grpSpPr>
        <xdr:sp macro="" textlink="">
          <xdr:nvSpPr>
            <xdr:cNvPr id="39" name="Rectangle: Rounded Corners 38">
              <a:extLst>
                <a:ext uri="{FF2B5EF4-FFF2-40B4-BE49-F238E27FC236}">
                  <a16:creationId xmlns:a16="http://schemas.microsoft.com/office/drawing/2014/main" id="{0F42D752-23C1-34B2-D4BB-92CC26857BDF}"/>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C5E49786-8436-142C-FD91-E72764587EEA}"/>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38" name="Graphic 37" descr="Clipboard All Crosses with solid fill">
            <a:extLst>
              <a:ext uri="{FF2B5EF4-FFF2-40B4-BE49-F238E27FC236}">
                <a16:creationId xmlns:a16="http://schemas.microsoft.com/office/drawing/2014/main" id="{4BA9087F-22C2-C0BF-D2A2-DB7C1388AF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41" name="Group 40">
          <a:hlinkClick xmlns:r="http://schemas.openxmlformats.org/officeDocument/2006/relationships" r:id="rId7"/>
          <a:extLst>
            <a:ext uri="{FF2B5EF4-FFF2-40B4-BE49-F238E27FC236}">
              <a16:creationId xmlns:a16="http://schemas.microsoft.com/office/drawing/2014/main" id="{78E8FED2-3A9E-4690-A0BB-038B62B58B48}"/>
            </a:ext>
          </a:extLst>
        </xdr:cNvPr>
        <xdr:cNvGrpSpPr/>
      </xdr:nvGrpSpPr>
      <xdr:grpSpPr>
        <a:xfrm>
          <a:off x="24880" y="735749"/>
          <a:ext cx="3387885" cy="585825"/>
          <a:chOff x="24880" y="735749"/>
          <a:chExt cx="3387885" cy="585825"/>
        </a:xfrm>
      </xdr:grpSpPr>
      <xdr:sp macro="" textlink="">
        <xdr:nvSpPr>
          <xdr:cNvPr id="42" name="Rectangle: Rounded Corners 41">
            <a:extLst>
              <a:ext uri="{FF2B5EF4-FFF2-40B4-BE49-F238E27FC236}">
                <a16:creationId xmlns:a16="http://schemas.microsoft.com/office/drawing/2014/main" id="{B265EB75-3854-DB1B-9BF0-6BF63E169E8E}"/>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227768F7-62DE-F132-5D0D-55A73CB4224F}"/>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44" name="Graphic 43" descr="Presentation with bar chart with solid fill">
            <a:extLst>
              <a:ext uri="{FF2B5EF4-FFF2-40B4-BE49-F238E27FC236}">
                <a16:creationId xmlns:a16="http://schemas.microsoft.com/office/drawing/2014/main" id="{F597928C-9EDF-9509-5DA3-0876F7D73E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45" name="Group 44">
          <a:extLst>
            <a:ext uri="{FF2B5EF4-FFF2-40B4-BE49-F238E27FC236}">
              <a16:creationId xmlns:a16="http://schemas.microsoft.com/office/drawing/2014/main" id="{0A81A057-4583-4946-B37B-065043E2139F}"/>
            </a:ext>
          </a:extLst>
        </xdr:cNvPr>
        <xdr:cNvGrpSpPr/>
      </xdr:nvGrpSpPr>
      <xdr:grpSpPr>
        <a:xfrm>
          <a:off x="19049" y="1448811"/>
          <a:ext cx="3400425" cy="517568"/>
          <a:chOff x="19049" y="1448811"/>
          <a:chExt cx="3400425" cy="517568"/>
        </a:xfrm>
      </xdr:grpSpPr>
      <xdr:sp macro="" textlink="">
        <xdr:nvSpPr>
          <xdr:cNvPr id="46" name="Rectangle: Rounded Corners 45">
            <a:extLst>
              <a:ext uri="{FF2B5EF4-FFF2-40B4-BE49-F238E27FC236}">
                <a16:creationId xmlns:a16="http://schemas.microsoft.com/office/drawing/2014/main" id="{FF2B18FB-0972-ADED-14F5-AE5ACF8AD9FC}"/>
              </a:ext>
            </a:extLst>
          </xdr:cNvPr>
          <xdr:cNvSpPr/>
        </xdr:nvSpPr>
        <xdr:spPr>
          <a:xfrm>
            <a:off x="19049" y="1448811"/>
            <a:ext cx="3400425"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BA0E9572-8D70-C0CB-52EB-3174272AD937}"/>
              </a:ext>
            </a:extLst>
          </xdr:cNvPr>
          <xdr:cNvSpPr txBox="1"/>
        </xdr:nvSpPr>
        <xdr:spPr>
          <a:xfrm>
            <a:off x="1028700" y="1481642"/>
            <a:ext cx="1905000"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pic>
        <xdr:nvPicPr>
          <xdr:cNvPr id="48" name="Graphic 47" descr="Dollar with solid fill">
            <a:extLst>
              <a:ext uri="{FF2B5EF4-FFF2-40B4-BE49-F238E27FC236}">
                <a16:creationId xmlns:a16="http://schemas.microsoft.com/office/drawing/2014/main" id="{0E2E2E8B-C4BF-F8C0-E30D-E98F3281BE7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49" name="Group 48">
          <a:hlinkClick xmlns:r="http://schemas.openxmlformats.org/officeDocument/2006/relationships" r:id="rId12"/>
          <a:extLst>
            <a:ext uri="{FF2B5EF4-FFF2-40B4-BE49-F238E27FC236}">
              <a16:creationId xmlns:a16="http://schemas.microsoft.com/office/drawing/2014/main" id="{139E7B5D-E5EF-4D1A-AF8A-62D6697AA8E1}"/>
            </a:ext>
          </a:extLst>
        </xdr:cNvPr>
        <xdr:cNvGrpSpPr/>
      </xdr:nvGrpSpPr>
      <xdr:grpSpPr>
        <a:xfrm>
          <a:off x="19049" y="2739237"/>
          <a:ext cx="3400425" cy="523075"/>
          <a:chOff x="19049" y="2739237"/>
          <a:chExt cx="3400425" cy="523075"/>
        </a:xfrm>
      </xdr:grpSpPr>
      <xdr:grpSp>
        <xdr:nvGrpSpPr>
          <xdr:cNvPr id="50" name="Group 49">
            <a:extLst>
              <a:ext uri="{FF2B5EF4-FFF2-40B4-BE49-F238E27FC236}">
                <a16:creationId xmlns:a16="http://schemas.microsoft.com/office/drawing/2014/main" id="{DA690751-4711-ED7B-50E8-3DF516625768}"/>
              </a:ext>
            </a:extLst>
          </xdr:cNvPr>
          <xdr:cNvGrpSpPr/>
        </xdr:nvGrpSpPr>
        <xdr:grpSpPr>
          <a:xfrm>
            <a:off x="19049" y="2758498"/>
            <a:ext cx="3400425" cy="503814"/>
            <a:chOff x="0" y="1463098"/>
            <a:chExt cx="3162300" cy="503814"/>
          </a:xfrm>
        </xdr:grpSpPr>
        <xdr:sp macro="" textlink="">
          <xdr:nvSpPr>
            <xdr:cNvPr id="52" name="Rectangle: Rounded Corners 51">
              <a:extLst>
                <a:ext uri="{FF2B5EF4-FFF2-40B4-BE49-F238E27FC236}">
                  <a16:creationId xmlns:a16="http://schemas.microsoft.com/office/drawing/2014/main" id="{B7C9E72F-8076-F3EE-11DB-A06D0D633343}"/>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F3A905EF-8FD9-ED56-038D-F077518F65C5}"/>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51" name="Graphic 50" descr="Hospital with solid fill">
            <a:extLst>
              <a:ext uri="{FF2B5EF4-FFF2-40B4-BE49-F238E27FC236}">
                <a16:creationId xmlns:a16="http://schemas.microsoft.com/office/drawing/2014/main" id="{E9464E01-3173-E0CB-52FD-A569251B751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7533" y="2739237"/>
            <a:ext cx="521208" cy="521208"/>
          </a:xfrm>
          <a:prstGeom prst="rect">
            <a:avLst/>
          </a:prstGeom>
        </xdr:spPr>
      </xdr:pic>
    </xdr:grpSp>
    <xdr:clientData/>
  </xdr:twoCellAnchor>
  <xdr:twoCellAnchor>
    <xdr:from>
      <xdr:col>10</xdr:col>
      <xdr:colOff>226062</xdr:colOff>
      <xdr:row>3</xdr:row>
      <xdr:rowOff>158465</xdr:rowOff>
    </xdr:from>
    <xdr:to>
      <xdr:col>14</xdr:col>
      <xdr:colOff>198071</xdr:colOff>
      <xdr:row>10</xdr:row>
      <xdr:rowOff>88485</xdr:rowOff>
    </xdr:to>
    <xdr:grpSp>
      <xdr:nvGrpSpPr>
        <xdr:cNvPr id="54" name="Group 53">
          <a:hlinkClick xmlns:r="http://schemas.openxmlformats.org/officeDocument/2006/relationships" r:id="rId15"/>
          <a:extLst>
            <a:ext uri="{FF2B5EF4-FFF2-40B4-BE49-F238E27FC236}">
              <a16:creationId xmlns:a16="http://schemas.microsoft.com/office/drawing/2014/main" id="{E970AEC6-84DC-443A-A15C-260FE6143290}"/>
            </a:ext>
          </a:extLst>
        </xdr:cNvPr>
        <xdr:cNvGrpSpPr/>
      </xdr:nvGrpSpPr>
      <xdr:grpSpPr>
        <a:xfrm>
          <a:off x="6322062" y="729965"/>
          <a:ext cx="2410409" cy="1263520"/>
          <a:chOff x="11993918" y="4192562"/>
          <a:chExt cx="2410409" cy="1263520"/>
        </a:xfrm>
        <a:effectLst>
          <a:outerShdw blurRad="50800" dist="38100" dir="5400000" algn="t" rotWithShape="0">
            <a:prstClr val="black">
              <a:alpha val="40000"/>
            </a:prstClr>
          </a:outerShdw>
        </a:effectLst>
      </xdr:grpSpPr>
      <xdr:sp macro="" textlink="">
        <xdr:nvSpPr>
          <xdr:cNvPr id="55" name="Rectangle: Rounded Corners 54">
            <a:extLst>
              <a:ext uri="{FF2B5EF4-FFF2-40B4-BE49-F238E27FC236}">
                <a16:creationId xmlns:a16="http://schemas.microsoft.com/office/drawing/2014/main" id="{368C7AB3-A2C9-5BF4-16CB-30B0CB736365}"/>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041FEEBC-A8DD-C2BC-6338-8574EA1EB617}"/>
              </a:ext>
            </a:extLst>
          </xdr:cNvPr>
          <xdr:cNvSpPr txBox="1"/>
        </xdr:nvSpPr>
        <xdr:spPr>
          <a:xfrm>
            <a:off x="12702276" y="4299476"/>
            <a:ext cx="993692"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Profit</a:t>
            </a:r>
          </a:p>
        </xdr:txBody>
      </xdr:sp>
      <xdr:sp macro="" textlink="Sheet1!H3">
        <xdr:nvSpPr>
          <xdr:cNvPr id="57" name="TextBox 56">
            <a:extLst>
              <a:ext uri="{FF2B5EF4-FFF2-40B4-BE49-F238E27FC236}">
                <a16:creationId xmlns:a16="http://schemas.microsoft.com/office/drawing/2014/main" id="{38425B7A-9C42-2CA8-D320-4BE3E74BE7B1}"/>
              </a:ext>
            </a:extLst>
          </xdr:cNvPr>
          <xdr:cNvSpPr txBox="1"/>
        </xdr:nvSpPr>
        <xdr:spPr>
          <a:xfrm>
            <a:off x="12466105" y="4746956"/>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2F8FA9-C08A-4F6A-8AEA-28530319014B}" type="TxLink">
              <a:rPr lang="en-US" sz="2200" b="1" i="0" u="none" strike="noStrike">
                <a:solidFill>
                  <a:srgbClr val="15173D"/>
                </a:solidFill>
                <a:latin typeface="Calibri"/>
                <a:ea typeface="Calibri"/>
                <a:cs typeface="Calibri"/>
              </a:rPr>
              <a:pPr/>
              <a:t>$4,271,796</a:t>
            </a:fld>
            <a:endParaRPr lang="en-US" sz="2200" b="1">
              <a:solidFill>
                <a:srgbClr val="15173D"/>
              </a:solidFill>
            </a:endParaRPr>
          </a:p>
        </xdr:txBody>
      </xdr:sp>
    </xdr:grpSp>
    <xdr:clientData/>
  </xdr:twoCellAnchor>
  <xdr:twoCellAnchor>
    <xdr:from>
      <xdr:col>14</xdr:col>
      <xdr:colOff>586841</xdr:colOff>
      <xdr:row>3</xdr:row>
      <xdr:rowOff>164880</xdr:rowOff>
    </xdr:from>
    <xdr:to>
      <xdr:col>18</xdr:col>
      <xdr:colOff>583303</xdr:colOff>
      <xdr:row>10</xdr:row>
      <xdr:rowOff>94900</xdr:rowOff>
    </xdr:to>
    <xdr:grpSp>
      <xdr:nvGrpSpPr>
        <xdr:cNvPr id="58" name="Group 57">
          <a:hlinkClick xmlns:r="http://schemas.openxmlformats.org/officeDocument/2006/relationships" r:id="rId16"/>
          <a:extLst>
            <a:ext uri="{FF2B5EF4-FFF2-40B4-BE49-F238E27FC236}">
              <a16:creationId xmlns:a16="http://schemas.microsoft.com/office/drawing/2014/main" id="{969B031E-A6F0-4517-BAE3-5C955E1F4BB0}"/>
            </a:ext>
          </a:extLst>
        </xdr:cNvPr>
        <xdr:cNvGrpSpPr/>
      </xdr:nvGrpSpPr>
      <xdr:grpSpPr>
        <a:xfrm>
          <a:off x="9121241" y="736380"/>
          <a:ext cx="2434862" cy="1263520"/>
          <a:chOff x="3172427" y="1817526"/>
          <a:chExt cx="2434862" cy="1263520"/>
        </a:xfrm>
        <a:effectLst>
          <a:outerShdw blurRad="50800" dist="38100" dir="5400000" algn="t" rotWithShape="0">
            <a:prstClr val="black">
              <a:alpha val="40000"/>
            </a:prstClr>
          </a:outerShdw>
        </a:effectLst>
      </xdr:grpSpPr>
      <xdr:sp macro="" textlink="">
        <xdr:nvSpPr>
          <xdr:cNvPr id="59" name="Rectangle: Rounded Corners 58">
            <a:extLst>
              <a:ext uri="{FF2B5EF4-FFF2-40B4-BE49-F238E27FC236}">
                <a16:creationId xmlns:a16="http://schemas.microsoft.com/office/drawing/2014/main" id="{A8350879-A850-B926-B12E-C317B8E9C78D}"/>
              </a:ext>
            </a:extLst>
          </xdr:cNvPr>
          <xdr:cNvSpPr/>
        </xdr:nvSpPr>
        <xdr:spPr>
          <a:xfrm>
            <a:off x="3184654"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19607958-78C2-077C-2ED9-19A09C4B9995}"/>
              </a:ext>
            </a:extLst>
          </xdr:cNvPr>
          <xdr:cNvSpPr txBox="1"/>
        </xdr:nvSpPr>
        <xdr:spPr>
          <a:xfrm>
            <a:off x="3172427" y="1914721"/>
            <a:ext cx="2434862"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Discount Amount</a:t>
            </a:r>
          </a:p>
        </xdr:txBody>
      </xdr:sp>
      <xdr:sp macro="" textlink="Sheet1!D3">
        <xdr:nvSpPr>
          <xdr:cNvPr id="61" name="TextBox 60">
            <a:extLst>
              <a:ext uri="{FF2B5EF4-FFF2-40B4-BE49-F238E27FC236}">
                <a16:creationId xmlns:a16="http://schemas.microsoft.com/office/drawing/2014/main" id="{113A3AA9-E140-AC84-3926-E72B23028513}"/>
              </a:ext>
            </a:extLst>
          </xdr:cNvPr>
          <xdr:cNvSpPr txBox="1"/>
        </xdr:nvSpPr>
        <xdr:spPr>
          <a:xfrm>
            <a:off x="3580641" y="2390970"/>
            <a:ext cx="1618434"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99A379-1CA0-4C98-AA86-A84CEFF41A4D}" type="TxLink">
              <a:rPr lang="en-US" sz="2200" b="1" i="0" u="none" strike="noStrike">
                <a:solidFill>
                  <a:srgbClr val="15173D"/>
                </a:solidFill>
                <a:latin typeface="Calibri"/>
                <a:ea typeface="Calibri"/>
                <a:cs typeface="Calibri"/>
              </a:rPr>
              <a:pPr/>
              <a:t>$3,165,875</a:t>
            </a:fld>
            <a:endParaRPr lang="en-US" sz="2200" b="1">
              <a:solidFill>
                <a:srgbClr val="15173D"/>
              </a:solidFill>
            </a:endParaRPr>
          </a:p>
        </xdr:txBody>
      </xdr:sp>
    </xdr:grpSp>
    <xdr:clientData/>
  </xdr:twoCellAnchor>
  <xdr:twoCellAnchor>
    <xdr:from>
      <xdr:col>24</xdr:col>
      <xdr:colOff>209550</xdr:colOff>
      <xdr:row>6</xdr:row>
      <xdr:rowOff>69630</xdr:rowOff>
    </xdr:from>
    <xdr:to>
      <xdr:col>27</xdr:col>
      <xdr:colOff>69050</xdr:colOff>
      <xdr:row>8</xdr:row>
      <xdr:rowOff>151194</xdr:rowOff>
    </xdr:to>
    <xdr:sp macro="" textlink="Sheet1!E3">
      <xdr:nvSpPr>
        <xdr:cNvPr id="62" name="TextBox 61">
          <a:extLst>
            <a:ext uri="{FF2B5EF4-FFF2-40B4-BE49-F238E27FC236}">
              <a16:creationId xmlns:a16="http://schemas.microsoft.com/office/drawing/2014/main" id="{55719B06-84D8-4756-ABC4-2F9850F2E8F4}"/>
            </a:ext>
          </a:extLst>
        </xdr:cNvPr>
        <xdr:cNvSpPr txBox="1"/>
      </xdr:nvSpPr>
      <xdr:spPr>
        <a:xfrm>
          <a:off x="14839950" y="1212630"/>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Consultation</a:t>
          </a:r>
        </a:p>
      </xdr:txBody>
    </xdr:sp>
    <xdr:clientData/>
  </xdr:twoCellAnchor>
  <xdr:twoCellAnchor>
    <xdr:from>
      <xdr:col>5</xdr:col>
      <xdr:colOff>516487</xdr:colOff>
      <xdr:row>3</xdr:row>
      <xdr:rowOff>158465</xdr:rowOff>
    </xdr:from>
    <xdr:to>
      <xdr:col>9</xdr:col>
      <xdr:colOff>488496</xdr:colOff>
      <xdr:row>10</xdr:row>
      <xdr:rowOff>88485</xdr:rowOff>
    </xdr:to>
    <xdr:grpSp>
      <xdr:nvGrpSpPr>
        <xdr:cNvPr id="63" name="Group 62">
          <a:hlinkClick xmlns:r="http://schemas.openxmlformats.org/officeDocument/2006/relationships" r:id="rId17"/>
          <a:extLst>
            <a:ext uri="{FF2B5EF4-FFF2-40B4-BE49-F238E27FC236}">
              <a16:creationId xmlns:a16="http://schemas.microsoft.com/office/drawing/2014/main" id="{36FDB915-A57E-4189-8B4E-DEE8422E5471}"/>
            </a:ext>
          </a:extLst>
        </xdr:cNvPr>
        <xdr:cNvGrpSpPr/>
      </xdr:nvGrpSpPr>
      <xdr:grpSpPr>
        <a:xfrm>
          <a:off x="3564487" y="729965"/>
          <a:ext cx="2410409" cy="1263520"/>
          <a:chOff x="3168519" y="1817526"/>
          <a:chExt cx="2410409" cy="1263520"/>
        </a:xfrm>
        <a:effectLst>
          <a:outerShdw blurRad="50800" dist="38100" dir="5400000" algn="t" rotWithShape="0">
            <a:prstClr val="black">
              <a:alpha val="40000"/>
            </a:prstClr>
          </a:outerShdw>
        </a:effectLst>
      </xdr:grpSpPr>
      <xdr:sp macro="" textlink="">
        <xdr:nvSpPr>
          <xdr:cNvPr id="64" name="Rectangle: Rounded Corners 63">
            <a:extLst>
              <a:ext uri="{FF2B5EF4-FFF2-40B4-BE49-F238E27FC236}">
                <a16:creationId xmlns:a16="http://schemas.microsoft.com/office/drawing/2014/main" id="{53375D6E-2FD1-E9A7-1058-8AC231840F02}"/>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B864F1B6-38B3-5134-1727-3793ECDB2D5F}"/>
              </a:ext>
            </a:extLst>
          </xdr:cNvPr>
          <xdr:cNvSpPr txBox="1"/>
        </xdr:nvSpPr>
        <xdr:spPr>
          <a:xfrm>
            <a:off x="3669068"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Revenue</a:t>
            </a:r>
          </a:p>
        </xdr:txBody>
      </xdr:sp>
      <xdr:sp macro="" textlink="Sheet1!C3">
        <xdr:nvSpPr>
          <xdr:cNvPr id="66" name="TextBox 65">
            <a:extLst>
              <a:ext uri="{FF2B5EF4-FFF2-40B4-BE49-F238E27FC236}">
                <a16:creationId xmlns:a16="http://schemas.microsoft.com/office/drawing/2014/main" id="{B2BEEBDF-3BB0-0CB7-0A50-0A9A2E1D9841}"/>
              </a:ext>
            </a:extLst>
          </xdr:cNvPr>
          <xdr:cNvSpPr txBox="1"/>
        </xdr:nvSpPr>
        <xdr:spPr>
          <a:xfrm>
            <a:off x="3622821" y="2390970"/>
            <a:ext cx="1501804"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721CF-010B-4E2A-A126-EE9B6CBC6C53}" type="TxLink">
              <a:rPr lang="en-US" sz="2200" b="1" i="0" u="none" strike="noStrike">
                <a:solidFill>
                  <a:srgbClr val="15173D"/>
                </a:solidFill>
                <a:latin typeface="Calibri"/>
                <a:ea typeface="Calibri"/>
                <a:cs typeface="Calibri"/>
              </a:rPr>
              <a:pPr/>
              <a:t>$7,437,671</a:t>
            </a:fld>
            <a:endParaRPr lang="en-US" sz="2200" b="1">
              <a:solidFill>
                <a:srgbClr val="15173D"/>
              </a:solidFill>
            </a:endParaRPr>
          </a:p>
        </xdr:txBody>
      </xdr:sp>
    </xdr:grpSp>
    <xdr:clientData/>
  </xdr:twoCellAnchor>
  <xdr:twoCellAnchor>
    <xdr:from>
      <xdr:col>19</xdr:col>
      <xdr:colOff>209549</xdr:colOff>
      <xdr:row>6</xdr:row>
      <xdr:rowOff>98205</xdr:rowOff>
    </xdr:from>
    <xdr:to>
      <xdr:col>22</xdr:col>
      <xdr:colOff>69049</xdr:colOff>
      <xdr:row>8</xdr:row>
      <xdr:rowOff>179769</xdr:rowOff>
    </xdr:to>
    <xdr:sp macro="" textlink="Sheet1!E3">
      <xdr:nvSpPr>
        <xdr:cNvPr id="67" name="TextBox 66">
          <a:extLst>
            <a:ext uri="{FF2B5EF4-FFF2-40B4-BE49-F238E27FC236}">
              <a16:creationId xmlns:a16="http://schemas.microsoft.com/office/drawing/2014/main" id="{3E71075C-FE82-4505-9E12-5AACBA1DDD2F}"/>
            </a:ext>
          </a:extLst>
        </xdr:cNvPr>
        <xdr:cNvSpPr txBox="1"/>
      </xdr:nvSpPr>
      <xdr:spPr>
        <a:xfrm>
          <a:off x="11791949" y="1241205"/>
          <a:ext cx="1688300" cy="46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u="sng">
              <a:solidFill>
                <a:srgbClr val="15173D"/>
              </a:solidFill>
            </a:rPr>
            <a:t>Cardiology</a:t>
          </a:r>
        </a:p>
      </xdr:txBody>
    </xdr:sp>
    <xdr:clientData/>
  </xdr:twoCellAnchor>
  <xdr:twoCellAnchor>
    <xdr:from>
      <xdr:col>5</xdr:col>
      <xdr:colOff>498433</xdr:colOff>
      <xdr:row>14</xdr:row>
      <xdr:rowOff>133350</xdr:rowOff>
    </xdr:from>
    <xdr:to>
      <xdr:col>16</xdr:col>
      <xdr:colOff>9525</xdr:colOff>
      <xdr:row>34</xdr:row>
      <xdr:rowOff>65120</xdr:rowOff>
    </xdr:to>
    <xdr:sp macro="" textlink="">
      <xdr:nvSpPr>
        <xdr:cNvPr id="68" name="Rectangle: Rounded Corners 67">
          <a:extLst>
            <a:ext uri="{FF2B5EF4-FFF2-40B4-BE49-F238E27FC236}">
              <a16:creationId xmlns:a16="http://schemas.microsoft.com/office/drawing/2014/main" id="{B68A57BF-9C66-4E52-B590-F4F44CD96E37}"/>
            </a:ext>
          </a:extLst>
        </xdr:cNvPr>
        <xdr:cNvSpPr/>
      </xdr:nvSpPr>
      <xdr:spPr>
        <a:xfrm>
          <a:off x="3546433" y="2800350"/>
          <a:ext cx="6216692" cy="3741770"/>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133350</xdr:colOff>
      <xdr:row>15</xdr:row>
      <xdr:rowOff>10902</xdr:rowOff>
    </xdr:from>
    <xdr:to>
      <xdr:col>13</xdr:col>
      <xdr:colOff>495300</xdr:colOff>
      <xdr:row>16</xdr:row>
      <xdr:rowOff>149990</xdr:rowOff>
    </xdr:to>
    <xdr:sp macro="" textlink="">
      <xdr:nvSpPr>
        <xdr:cNvPr id="69" name="TextBox 68">
          <a:extLst>
            <a:ext uri="{FF2B5EF4-FFF2-40B4-BE49-F238E27FC236}">
              <a16:creationId xmlns:a16="http://schemas.microsoft.com/office/drawing/2014/main" id="{C59896CE-DD84-4B47-916D-B5599D0472BE}"/>
            </a:ext>
          </a:extLst>
        </xdr:cNvPr>
        <xdr:cNvSpPr txBox="1"/>
      </xdr:nvSpPr>
      <xdr:spPr>
        <a:xfrm>
          <a:off x="5010150" y="2868402"/>
          <a:ext cx="3409950" cy="32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Year</a:t>
          </a:r>
          <a:r>
            <a:rPr lang="en-US" sz="1800" b="1" baseline="0">
              <a:solidFill>
                <a:srgbClr val="15173D"/>
              </a:solidFill>
            </a:rPr>
            <a:t> to Year top 5 Profitable Dep.</a:t>
          </a:r>
          <a:endParaRPr lang="en-US" sz="1800" b="1">
            <a:solidFill>
              <a:srgbClr val="15173D"/>
            </a:solidFill>
          </a:endParaRPr>
        </a:p>
      </xdr:txBody>
    </xdr:sp>
    <xdr:clientData/>
  </xdr:twoCellAnchor>
  <xdr:twoCellAnchor>
    <xdr:from>
      <xdr:col>19</xdr:col>
      <xdr:colOff>304801</xdr:colOff>
      <xdr:row>14</xdr:row>
      <xdr:rowOff>183501</xdr:rowOff>
    </xdr:from>
    <xdr:to>
      <xdr:col>25</xdr:col>
      <xdr:colOff>466725</xdr:colOff>
      <xdr:row>16</xdr:row>
      <xdr:rowOff>132089</xdr:rowOff>
    </xdr:to>
    <xdr:sp macro="" textlink="">
      <xdr:nvSpPr>
        <xdr:cNvPr id="70" name="TextBox 69">
          <a:extLst>
            <a:ext uri="{FF2B5EF4-FFF2-40B4-BE49-F238E27FC236}">
              <a16:creationId xmlns:a16="http://schemas.microsoft.com/office/drawing/2014/main" id="{4047D3ED-3A42-4CAD-936F-B39431B209BE}"/>
            </a:ext>
          </a:extLst>
        </xdr:cNvPr>
        <xdr:cNvSpPr txBox="1"/>
      </xdr:nvSpPr>
      <xdr:spPr>
        <a:xfrm>
          <a:off x="11887201" y="2850501"/>
          <a:ext cx="3819524" cy="32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Year to Year Top 10 Profitable Service</a:t>
          </a:r>
        </a:p>
      </xdr:txBody>
    </xdr:sp>
    <xdr:clientData/>
  </xdr:twoCellAnchor>
  <xdr:twoCellAnchor>
    <xdr:from>
      <xdr:col>5</xdr:col>
      <xdr:colOff>384134</xdr:colOff>
      <xdr:row>17</xdr:row>
      <xdr:rowOff>152400</xdr:rowOff>
    </xdr:from>
    <xdr:to>
      <xdr:col>15</xdr:col>
      <xdr:colOff>504826</xdr:colOff>
      <xdr:row>33</xdr:row>
      <xdr:rowOff>394</xdr:rowOff>
    </xdr:to>
    <xdr:graphicFrame macro="">
      <xdr:nvGraphicFramePr>
        <xdr:cNvPr id="73" name="Chart 72">
          <a:extLst>
            <a:ext uri="{FF2B5EF4-FFF2-40B4-BE49-F238E27FC236}">
              <a16:creationId xmlns:a16="http://schemas.microsoft.com/office/drawing/2014/main" id="{E0A0243D-6D6A-40BF-B26E-E98A34A51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323850</xdr:colOff>
      <xdr:row>16</xdr:row>
      <xdr:rowOff>114300</xdr:rowOff>
    </xdr:from>
    <xdr:to>
      <xdr:col>28</xdr:col>
      <xdr:colOff>600075</xdr:colOff>
      <xdr:row>34</xdr:row>
      <xdr:rowOff>11695</xdr:rowOff>
    </xdr:to>
    <xdr:graphicFrame macro="">
      <xdr:nvGraphicFramePr>
        <xdr:cNvPr id="74" name="Chart 73">
          <a:extLst>
            <a:ext uri="{FF2B5EF4-FFF2-40B4-BE49-F238E27FC236}">
              <a16:creationId xmlns:a16="http://schemas.microsoft.com/office/drawing/2014/main" id="{82E5D0D7-193A-4D47-8A02-D7C5C069F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20</xdr:row>
      <xdr:rowOff>95250</xdr:rowOff>
    </xdr:from>
    <xdr:to>
      <xdr:col>5</xdr:col>
      <xdr:colOff>381000</xdr:colOff>
      <xdr:row>28</xdr:row>
      <xdr:rowOff>161924</xdr:rowOff>
    </xdr:to>
    <xdr:grpSp>
      <xdr:nvGrpSpPr>
        <xdr:cNvPr id="71" name="Group 70">
          <a:extLst>
            <a:ext uri="{FF2B5EF4-FFF2-40B4-BE49-F238E27FC236}">
              <a16:creationId xmlns:a16="http://schemas.microsoft.com/office/drawing/2014/main" id="{98DC7208-8B1D-48DC-8C53-4ED43451527F}"/>
            </a:ext>
          </a:extLst>
        </xdr:cNvPr>
        <xdr:cNvGrpSpPr/>
      </xdr:nvGrpSpPr>
      <xdr:grpSpPr>
        <a:xfrm>
          <a:off x="0" y="3905250"/>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72" name="Visit_Date (Year) 8">
                <a:extLst>
                  <a:ext uri="{FF2B5EF4-FFF2-40B4-BE49-F238E27FC236}">
                    <a16:creationId xmlns:a16="http://schemas.microsoft.com/office/drawing/2014/main" id="{8DD3E6BA-D135-3BE7-9223-F32EED174B18}"/>
                  </a:ext>
                </a:extLst>
              </xdr:cNvPr>
              <xdr:cNvGraphicFramePr/>
            </xdr:nvGraphicFramePr>
            <xdr:xfrm>
              <a:off x="0" y="3886200"/>
              <a:ext cx="3429000" cy="390524"/>
            </xdr:xfrm>
            <a:graphic>
              <a:graphicData uri="http://schemas.microsoft.com/office/drawing/2010/slicer">
                <sle:slicer xmlns:sle="http://schemas.microsoft.com/office/drawing/2010/slicer" name="Visit_Date (Year) 8"/>
              </a:graphicData>
            </a:graphic>
          </xdr:graphicFrame>
        </mc:Choice>
        <mc:Fallback xmlns="">
          <xdr:sp macro="" textlink="">
            <xdr:nvSpPr>
              <xdr:cNvPr id="0" name=""/>
              <xdr:cNvSpPr>
                <a:spLocks noTextEdit="1"/>
              </xdr:cNvSpPr>
            </xdr:nvSpPr>
            <xdr:spPr>
              <a:xfrm>
                <a:off x="0" y="3905250"/>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5" name="Visit_Date (Quarter) 4">
                <a:extLst>
                  <a:ext uri="{FF2B5EF4-FFF2-40B4-BE49-F238E27FC236}">
                    <a16:creationId xmlns:a16="http://schemas.microsoft.com/office/drawing/2014/main" id="{383E1D3D-F417-9DAA-4FCE-91E457F0FA91}"/>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4"/>
              </a:graphicData>
            </a:graphic>
          </xdr:graphicFrame>
        </mc:Choice>
        <mc:Fallback xmlns="">
          <xdr:sp macro="" textlink="">
            <xdr:nvSpPr>
              <xdr:cNvPr id="0" name=""/>
              <xdr:cNvSpPr>
                <a:spLocks noTextEdit="1"/>
              </xdr:cNvSpPr>
            </xdr:nvSpPr>
            <xdr:spPr>
              <a:xfrm>
                <a:off x="0" y="4210050"/>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6" name="Visit_Date (Month) 4">
                <a:extLst>
                  <a:ext uri="{FF2B5EF4-FFF2-40B4-BE49-F238E27FC236}">
                    <a16:creationId xmlns:a16="http://schemas.microsoft.com/office/drawing/2014/main" id="{8767E556-36AA-3149-64C1-8742AEE2A291}"/>
                  </a:ext>
                </a:extLst>
              </xdr:cNvPr>
              <xdr:cNvGraphicFramePr/>
            </xdr:nvGraphicFramePr>
            <xdr:xfrm>
              <a:off x="0" y="4791075"/>
              <a:ext cx="3429000" cy="685799"/>
            </xdr:xfrm>
            <a:graphic>
              <a:graphicData uri="http://schemas.microsoft.com/office/drawing/2010/slicer">
                <sle:slicer xmlns:sle="http://schemas.microsoft.com/office/drawing/2010/slicer" name="Visit_Date (Month) 4"/>
              </a:graphicData>
            </a:graphic>
          </xdr:graphicFrame>
        </mc:Choice>
        <mc:Fallback xmlns="">
          <xdr:sp macro="" textlink="">
            <xdr:nvSpPr>
              <xdr:cNvPr id="0" name=""/>
              <xdr:cNvSpPr>
                <a:spLocks noTextEdit="1"/>
              </xdr:cNvSpPr>
            </xdr:nvSpPr>
            <xdr:spPr>
              <a:xfrm>
                <a:off x="0" y="4810125"/>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241217</xdr:colOff>
      <xdr:row>3</xdr:row>
      <xdr:rowOff>77231</xdr:rowOff>
    </xdr:from>
    <xdr:to>
      <xdr:col>11</xdr:col>
      <xdr:colOff>364977</xdr:colOff>
      <xdr:row>18</xdr:row>
      <xdr:rowOff>115725</xdr:rowOff>
    </xdr:to>
    <xdr:graphicFrame macro="">
      <xdr:nvGraphicFramePr>
        <xdr:cNvPr id="2" name="Chart 1">
          <a:extLst>
            <a:ext uri="{FF2B5EF4-FFF2-40B4-BE49-F238E27FC236}">
              <a16:creationId xmlns:a16="http://schemas.microsoft.com/office/drawing/2014/main" id="{5C7D759E-C817-2AC0-4003-BB367DFB7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21</xdr:row>
      <xdr:rowOff>161925</xdr:rowOff>
    </xdr:from>
    <xdr:to>
      <xdr:col>13</xdr:col>
      <xdr:colOff>57150</xdr:colOff>
      <xdr:row>38</xdr:row>
      <xdr:rowOff>104775</xdr:rowOff>
    </xdr:to>
    <xdr:graphicFrame macro="">
      <xdr:nvGraphicFramePr>
        <xdr:cNvPr id="3" name="Chart 2">
          <a:extLst>
            <a:ext uri="{FF2B5EF4-FFF2-40B4-BE49-F238E27FC236}">
              <a16:creationId xmlns:a16="http://schemas.microsoft.com/office/drawing/2014/main" id="{56C2AEA0-017D-B27E-9493-D9ED302F2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473713</xdr:colOff>
      <xdr:row>38</xdr:row>
      <xdr:rowOff>109535</xdr:rowOff>
    </xdr:from>
    <xdr:to>
      <xdr:col>12</xdr:col>
      <xdr:colOff>151333</xdr:colOff>
      <xdr:row>52</xdr:row>
      <xdr:rowOff>142429</xdr:rowOff>
    </xdr:to>
    <xdr:graphicFrame macro="">
      <xdr:nvGraphicFramePr>
        <xdr:cNvPr id="5" name="Chart 4">
          <a:extLst>
            <a:ext uri="{FF2B5EF4-FFF2-40B4-BE49-F238E27FC236}">
              <a16:creationId xmlns:a16="http://schemas.microsoft.com/office/drawing/2014/main" id="{398EFE2F-B576-3CFB-CEBF-C1A4F93D4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658738</xdr:colOff>
      <xdr:row>21</xdr:row>
      <xdr:rowOff>169135</xdr:rowOff>
    </xdr:from>
    <xdr:to>
      <xdr:col>21</xdr:col>
      <xdr:colOff>721051</xdr:colOff>
      <xdr:row>39</xdr:row>
      <xdr:rowOff>40241</xdr:rowOff>
    </xdr:to>
    <xdr:graphicFrame macro="">
      <xdr:nvGraphicFramePr>
        <xdr:cNvPr id="6" name="Chart 5">
          <a:extLst>
            <a:ext uri="{FF2B5EF4-FFF2-40B4-BE49-F238E27FC236}">
              <a16:creationId xmlns:a16="http://schemas.microsoft.com/office/drawing/2014/main" id="{BCEF2A34-CB8B-025E-EC88-F99ADC754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126406</xdr:colOff>
      <xdr:row>53</xdr:row>
      <xdr:rowOff>150620</xdr:rowOff>
    </xdr:from>
    <xdr:to>
      <xdr:col>12</xdr:col>
      <xdr:colOff>373878</xdr:colOff>
      <xdr:row>72</xdr:row>
      <xdr:rowOff>26706</xdr:rowOff>
    </xdr:to>
    <xdr:graphicFrame macro="">
      <xdr:nvGraphicFramePr>
        <xdr:cNvPr id="7" name="Chart 6">
          <a:extLst>
            <a:ext uri="{FF2B5EF4-FFF2-40B4-BE49-F238E27FC236}">
              <a16:creationId xmlns:a16="http://schemas.microsoft.com/office/drawing/2014/main" id="{58384AD5-0C14-2150-DF7C-E54E61C95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474201</xdr:colOff>
      <xdr:row>73</xdr:row>
      <xdr:rowOff>115011</xdr:rowOff>
    </xdr:from>
    <xdr:to>
      <xdr:col>10</xdr:col>
      <xdr:colOff>89018</xdr:colOff>
      <xdr:row>98</xdr:row>
      <xdr:rowOff>115724</xdr:rowOff>
    </xdr:to>
    <xdr:graphicFrame macro="">
      <xdr:nvGraphicFramePr>
        <xdr:cNvPr id="8" name="Chart 7">
          <a:extLst>
            <a:ext uri="{FF2B5EF4-FFF2-40B4-BE49-F238E27FC236}">
              <a16:creationId xmlns:a16="http://schemas.microsoft.com/office/drawing/2014/main" id="{C7B3B15E-FD8D-2C8B-94FD-95AB32DAB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121955</xdr:colOff>
      <xdr:row>100</xdr:row>
      <xdr:rowOff>106110</xdr:rowOff>
    </xdr:from>
    <xdr:to>
      <xdr:col>8</xdr:col>
      <xdr:colOff>373879</xdr:colOff>
      <xdr:row>116</xdr:row>
      <xdr:rowOff>97921</xdr:rowOff>
    </xdr:to>
    <xdr:graphicFrame macro="">
      <xdr:nvGraphicFramePr>
        <xdr:cNvPr id="9" name="Chart 8">
          <a:extLst>
            <a:ext uri="{FF2B5EF4-FFF2-40B4-BE49-F238E27FC236}">
              <a16:creationId xmlns:a16="http://schemas.microsoft.com/office/drawing/2014/main" id="{7387A8FA-23A5-5F59-DA87-70604E728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136" name="Rectangle 135">
          <a:extLst>
            <a:ext uri="{FF2B5EF4-FFF2-40B4-BE49-F238E27FC236}">
              <a16:creationId xmlns:a16="http://schemas.microsoft.com/office/drawing/2014/main" id="{25476FBC-010C-48FD-8809-BC3ABDB27A35}"/>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137" name="Rectangle: Rounded Corners 136">
          <a:extLst>
            <a:ext uri="{FF2B5EF4-FFF2-40B4-BE49-F238E27FC236}">
              <a16:creationId xmlns:a16="http://schemas.microsoft.com/office/drawing/2014/main" id="{37C9EE82-82B9-41A0-8030-471960E68C71}"/>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138" name="TextBox 137">
          <a:extLst>
            <a:ext uri="{FF2B5EF4-FFF2-40B4-BE49-F238E27FC236}">
              <a16:creationId xmlns:a16="http://schemas.microsoft.com/office/drawing/2014/main" id="{07AAD5F2-143B-4716-BA48-517D3027D95C}"/>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139" name="TextBox 138">
          <a:extLst>
            <a:ext uri="{FF2B5EF4-FFF2-40B4-BE49-F238E27FC236}">
              <a16:creationId xmlns:a16="http://schemas.microsoft.com/office/drawing/2014/main" id="{58B181EE-808E-4D26-959F-2772097EF483}"/>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140" name="Straight Connector 139">
          <a:extLst>
            <a:ext uri="{FF2B5EF4-FFF2-40B4-BE49-F238E27FC236}">
              <a16:creationId xmlns:a16="http://schemas.microsoft.com/office/drawing/2014/main" id="{1216490C-8955-4D56-9BB2-2463290A28A1}"/>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528194</xdr:colOff>
      <xdr:row>3</xdr:row>
      <xdr:rowOff>158465</xdr:rowOff>
    </xdr:from>
    <xdr:to>
      <xdr:col>15</xdr:col>
      <xdr:colOff>66170</xdr:colOff>
      <xdr:row>10</xdr:row>
      <xdr:rowOff>59405</xdr:rowOff>
    </xdr:to>
    <xdr:grpSp>
      <xdr:nvGrpSpPr>
        <xdr:cNvPr id="145" name="Group 144">
          <a:extLst>
            <a:ext uri="{FF2B5EF4-FFF2-40B4-BE49-F238E27FC236}">
              <a16:creationId xmlns:a16="http://schemas.microsoft.com/office/drawing/2014/main" id="{C8B2671A-E710-4279-81D3-7F9F3C58E1E8}"/>
            </a:ext>
          </a:extLst>
        </xdr:cNvPr>
        <xdr:cNvGrpSpPr/>
      </xdr:nvGrpSpPr>
      <xdr:grpSpPr>
        <a:xfrm>
          <a:off x="6624194" y="729965"/>
          <a:ext cx="2585976" cy="1234440"/>
          <a:chOff x="5734774" y="1798863"/>
          <a:chExt cx="2422077" cy="1249137"/>
        </a:xfrm>
      </xdr:grpSpPr>
      <xdr:sp macro="" textlink="">
        <xdr:nvSpPr>
          <xdr:cNvPr id="146" name="Rectangle: Rounded Corners 145">
            <a:extLst>
              <a:ext uri="{FF2B5EF4-FFF2-40B4-BE49-F238E27FC236}">
                <a16:creationId xmlns:a16="http://schemas.microsoft.com/office/drawing/2014/main" id="{EF6F202B-7C3D-6CF1-06E0-5658DF988B38}"/>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7" name="TextBox 146">
            <a:extLst>
              <a:ext uri="{FF2B5EF4-FFF2-40B4-BE49-F238E27FC236}">
                <a16:creationId xmlns:a16="http://schemas.microsoft.com/office/drawing/2014/main" id="{B7D7C940-C93C-148D-3F3A-EC78349FB8A7}"/>
              </a:ext>
            </a:extLst>
          </xdr:cNvPr>
          <xdr:cNvSpPr txBox="1"/>
        </xdr:nvSpPr>
        <xdr:spPr>
          <a:xfrm>
            <a:off x="5756106" y="1931048"/>
            <a:ext cx="2390908" cy="47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Lab Required Rate</a:t>
            </a:r>
          </a:p>
        </xdr:txBody>
      </xdr:sp>
      <xdr:sp macro="" textlink="'Doc Perf'!E6">
        <xdr:nvSpPr>
          <xdr:cNvPr id="148" name="TextBox 147">
            <a:extLst>
              <a:ext uri="{FF2B5EF4-FFF2-40B4-BE49-F238E27FC236}">
                <a16:creationId xmlns:a16="http://schemas.microsoft.com/office/drawing/2014/main" id="{98D72F27-4295-D51B-961D-314BF6385ABB}"/>
              </a:ext>
            </a:extLst>
          </xdr:cNvPr>
          <xdr:cNvSpPr txBox="1"/>
        </xdr:nvSpPr>
        <xdr:spPr>
          <a:xfrm>
            <a:off x="6473655" y="2360645"/>
            <a:ext cx="1104899"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3EB4A01-BCA2-4482-8BD9-65C7A9524EAC}" type="TxLink">
              <a:rPr lang="en-US" sz="2400" b="1" i="0" u="none" strike="noStrike">
                <a:solidFill>
                  <a:srgbClr val="15173D"/>
                </a:solidFill>
                <a:latin typeface="Calibri"/>
                <a:ea typeface="Calibri"/>
                <a:cs typeface="Calibri"/>
              </a:rPr>
              <a:pPr algn="l"/>
              <a:t>20.43%</a:t>
            </a:fld>
            <a:endParaRPr lang="en-US" sz="2200" b="1">
              <a:solidFill>
                <a:srgbClr val="15173D"/>
              </a:solidFill>
            </a:endParaRPr>
          </a:p>
        </xdr:txBody>
      </xdr:sp>
    </xdr:grpSp>
    <xdr:clientData/>
  </xdr:twoCellAnchor>
  <xdr:twoCellAnchor>
    <xdr:from>
      <xdr:col>19</xdr:col>
      <xdr:colOff>474084</xdr:colOff>
      <xdr:row>3</xdr:row>
      <xdr:rowOff>164880</xdr:rowOff>
    </xdr:from>
    <xdr:to>
      <xdr:col>23</xdr:col>
      <xdr:colOff>514939</xdr:colOff>
      <xdr:row>10</xdr:row>
      <xdr:rowOff>67686</xdr:rowOff>
    </xdr:to>
    <xdr:grpSp>
      <xdr:nvGrpSpPr>
        <xdr:cNvPr id="149" name="Group 148">
          <a:extLst>
            <a:ext uri="{FF2B5EF4-FFF2-40B4-BE49-F238E27FC236}">
              <a16:creationId xmlns:a16="http://schemas.microsoft.com/office/drawing/2014/main" id="{7B946FEE-8671-463A-A749-1DA759E425C8}"/>
            </a:ext>
          </a:extLst>
        </xdr:cNvPr>
        <xdr:cNvGrpSpPr/>
      </xdr:nvGrpSpPr>
      <xdr:grpSpPr>
        <a:xfrm>
          <a:off x="12056484" y="736380"/>
          <a:ext cx="2479255" cy="1236306"/>
          <a:chOff x="13665653" y="1850188"/>
          <a:chExt cx="2489002" cy="1263520"/>
        </a:xfrm>
      </xdr:grpSpPr>
      <xdr:sp macro="" textlink="">
        <xdr:nvSpPr>
          <xdr:cNvPr id="150" name="Rectangle: Rounded Corners 149">
            <a:extLst>
              <a:ext uri="{FF2B5EF4-FFF2-40B4-BE49-F238E27FC236}">
                <a16:creationId xmlns:a16="http://schemas.microsoft.com/office/drawing/2014/main" id="{E251532A-3EF2-D80E-4B8C-31D6AF7395B8}"/>
              </a:ext>
            </a:extLst>
          </xdr:cNvPr>
          <xdr:cNvSpPr/>
        </xdr:nvSpPr>
        <xdr:spPr>
          <a:xfrm>
            <a:off x="13665653" y="1850188"/>
            <a:ext cx="2449092"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1" name="TextBox 150">
            <a:extLst>
              <a:ext uri="{FF2B5EF4-FFF2-40B4-BE49-F238E27FC236}">
                <a16:creationId xmlns:a16="http://schemas.microsoft.com/office/drawing/2014/main" id="{7AA9C7CA-157E-B848-D5AC-518C9FC1F5BA}"/>
              </a:ext>
            </a:extLst>
          </xdr:cNvPr>
          <xdr:cNvSpPr txBox="1"/>
        </xdr:nvSpPr>
        <xdr:spPr>
          <a:xfrm>
            <a:off x="13711741" y="1947383"/>
            <a:ext cx="2442914"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Completion Rate</a:t>
            </a:r>
          </a:p>
        </xdr:txBody>
      </xdr:sp>
      <xdr:sp macro="" textlink="'Doc Perf'!E12">
        <xdr:nvSpPr>
          <xdr:cNvPr id="152" name="TextBox 151">
            <a:extLst>
              <a:ext uri="{FF2B5EF4-FFF2-40B4-BE49-F238E27FC236}">
                <a16:creationId xmlns:a16="http://schemas.microsoft.com/office/drawing/2014/main" id="{0E47FBD2-288F-611D-CE38-264F8C00BF12}"/>
              </a:ext>
            </a:extLst>
          </xdr:cNvPr>
          <xdr:cNvSpPr txBox="1"/>
        </xdr:nvSpPr>
        <xdr:spPr>
          <a:xfrm>
            <a:off x="14392098" y="2365315"/>
            <a:ext cx="1120044"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B2FD34-2A52-45FE-AB3D-A3CE4A469E7E}" type="TxLink">
              <a:rPr lang="en-US" sz="2400" b="1" i="0" u="none" strike="noStrike">
                <a:solidFill>
                  <a:srgbClr val="15173D"/>
                </a:solidFill>
                <a:latin typeface="Calibri"/>
                <a:ea typeface="Calibri"/>
                <a:cs typeface="Calibri"/>
              </a:rPr>
              <a:pPr/>
              <a:t>82.00%</a:t>
            </a:fld>
            <a:endParaRPr lang="en-US" sz="2200" b="1">
              <a:solidFill>
                <a:srgbClr val="15173D"/>
              </a:solidFill>
            </a:endParaRPr>
          </a:p>
        </xdr:txBody>
      </xdr:sp>
    </xdr:grpSp>
    <xdr:clientData/>
  </xdr:twoCellAnchor>
  <xdr:twoCellAnchor>
    <xdr:from>
      <xdr:col>15</xdr:col>
      <xdr:colOff>318140</xdr:colOff>
      <xdr:row>3</xdr:row>
      <xdr:rowOff>164880</xdr:rowOff>
    </xdr:from>
    <xdr:to>
      <xdr:col>19</xdr:col>
      <xdr:colOff>279264</xdr:colOff>
      <xdr:row>10</xdr:row>
      <xdr:rowOff>67686</xdr:rowOff>
    </xdr:to>
    <xdr:grpSp>
      <xdr:nvGrpSpPr>
        <xdr:cNvPr id="153" name="Group 152">
          <a:extLst>
            <a:ext uri="{FF2B5EF4-FFF2-40B4-BE49-F238E27FC236}">
              <a16:creationId xmlns:a16="http://schemas.microsoft.com/office/drawing/2014/main" id="{8694E430-831E-4B36-8CEA-778FAE9A1321}"/>
            </a:ext>
          </a:extLst>
        </xdr:cNvPr>
        <xdr:cNvGrpSpPr/>
      </xdr:nvGrpSpPr>
      <xdr:grpSpPr>
        <a:xfrm>
          <a:off x="9462140" y="736380"/>
          <a:ext cx="2399524" cy="1236306"/>
          <a:chOff x="12022623" y="4192562"/>
          <a:chExt cx="2410409" cy="1263520"/>
        </a:xfrm>
        <a:effectLst>
          <a:outerShdw blurRad="50800" dist="38100" dir="5400000" algn="t" rotWithShape="0">
            <a:prstClr val="black">
              <a:alpha val="40000"/>
            </a:prstClr>
          </a:outerShdw>
        </a:effectLst>
      </xdr:grpSpPr>
      <xdr:sp macro="" textlink="">
        <xdr:nvSpPr>
          <xdr:cNvPr id="154" name="Rectangle: Rounded Corners 153">
            <a:extLst>
              <a:ext uri="{FF2B5EF4-FFF2-40B4-BE49-F238E27FC236}">
                <a16:creationId xmlns:a16="http://schemas.microsoft.com/office/drawing/2014/main" id="{6906911A-DFF6-5033-D4CB-FE46A77CA50B}"/>
              </a:ext>
            </a:extLst>
          </xdr:cNvPr>
          <xdr:cNvSpPr/>
        </xdr:nvSpPr>
        <xdr:spPr>
          <a:xfrm>
            <a:off x="12022623"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5" name="TextBox 154">
            <a:extLst>
              <a:ext uri="{FF2B5EF4-FFF2-40B4-BE49-F238E27FC236}">
                <a16:creationId xmlns:a16="http://schemas.microsoft.com/office/drawing/2014/main" id="{C93AEF2C-01BA-567B-64D2-FF78B9A8FBE0}"/>
              </a:ext>
            </a:extLst>
          </xdr:cNvPr>
          <xdr:cNvSpPr txBox="1"/>
        </xdr:nvSpPr>
        <xdr:spPr>
          <a:xfrm>
            <a:off x="12347127" y="4318945"/>
            <a:ext cx="1698795" cy="425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Revisit Rate</a:t>
            </a:r>
          </a:p>
        </xdr:txBody>
      </xdr:sp>
      <xdr:sp macro="" textlink="'Doc Perf'!E9">
        <xdr:nvSpPr>
          <xdr:cNvPr id="156" name="TextBox 155">
            <a:extLst>
              <a:ext uri="{FF2B5EF4-FFF2-40B4-BE49-F238E27FC236}">
                <a16:creationId xmlns:a16="http://schemas.microsoft.com/office/drawing/2014/main" id="{67DFDD17-1551-828F-54E0-5D7C65D1BB5A}"/>
              </a:ext>
            </a:extLst>
          </xdr:cNvPr>
          <xdr:cNvSpPr txBox="1"/>
        </xdr:nvSpPr>
        <xdr:spPr>
          <a:xfrm>
            <a:off x="12631926" y="4736802"/>
            <a:ext cx="115353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E70F50-EAD9-4D11-9AEA-6ACB479B50E8}" type="TxLink">
              <a:rPr lang="en-US" sz="2400" b="1" i="0" u="none" strike="noStrike">
                <a:solidFill>
                  <a:srgbClr val="15173D"/>
                </a:solidFill>
                <a:latin typeface="Calibri"/>
                <a:ea typeface="Calibri"/>
                <a:cs typeface="Calibri"/>
              </a:rPr>
              <a:pPr algn="ctr"/>
              <a:t>17.32%</a:t>
            </a:fld>
            <a:endParaRPr lang="en-US" sz="2200" b="1">
              <a:solidFill>
                <a:srgbClr val="15173D"/>
              </a:solidFill>
            </a:endParaRPr>
          </a:p>
        </xdr:txBody>
      </xdr:sp>
    </xdr:grpSp>
    <xdr:clientData/>
  </xdr:twoCellAnchor>
  <xdr:twoCellAnchor>
    <xdr:from>
      <xdr:col>5</xdr:col>
      <xdr:colOff>468278</xdr:colOff>
      <xdr:row>11</xdr:row>
      <xdr:rowOff>148513</xdr:rowOff>
    </xdr:from>
    <xdr:to>
      <xdr:col>9</xdr:col>
      <xdr:colOff>514349</xdr:colOff>
      <xdr:row>13</xdr:row>
      <xdr:rowOff>167563</xdr:rowOff>
    </xdr:to>
    <xdr:sp macro="" textlink="">
      <xdr:nvSpPr>
        <xdr:cNvPr id="157" name="TextBox 156">
          <a:extLst>
            <a:ext uri="{FF2B5EF4-FFF2-40B4-BE49-F238E27FC236}">
              <a16:creationId xmlns:a16="http://schemas.microsoft.com/office/drawing/2014/main" id="{CE754DF0-CBBE-4D31-BA4F-3517598F9D8E}"/>
            </a:ext>
          </a:extLst>
        </xdr:cNvPr>
        <xdr:cNvSpPr txBox="1"/>
      </xdr:nvSpPr>
      <xdr:spPr>
        <a:xfrm>
          <a:off x="3516278" y="2244013"/>
          <a:ext cx="2484471"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Doctor Analytics</a:t>
          </a:r>
        </a:p>
      </xdr:txBody>
    </xdr:sp>
    <xdr:clientData/>
  </xdr:twoCellAnchor>
  <xdr:twoCellAnchor>
    <xdr:from>
      <xdr:col>9</xdr:col>
      <xdr:colOff>321512</xdr:colOff>
      <xdr:row>13</xdr:row>
      <xdr:rowOff>27216</xdr:rowOff>
    </xdr:from>
    <xdr:to>
      <xdr:col>39</xdr:col>
      <xdr:colOff>239869</xdr:colOff>
      <xdr:row>13</xdr:row>
      <xdr:rowOff>27216</xdr:rowOff>
    </xdr:to>
    <xdr:cxnSp macro="">
      <xdr:nvCxnSpPr>
        <xdr:cNvPr id="158" name="Straight Connector 157">
          <a:extLst>
            <a:ext uri="{FF2B5EF4-FFF2-40B4-BE49-F238E27FC236}">
              <a16:creationId xmlns:a16="http://schemas.microsoft.com/office/drawing/2014/main" id="{A3BCE357-27F7-41C0-A51E-CF5EBDE0E51B}"/>
            </a:ext>
          </a:extLst>
        </xdr:cNvPr>
        <xdr:cNvCxnSpPr/>
      </xdr:nvCxnSpPr>
      <xdr:spPr>
        <a:xfrm flipV="1">
          <a:off x="5807912"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128733</xdr:colOff>
      <xdr:row>3</xdr:row>
      <xdr:rowOff>165813</xdr:rowOff>
    </xdr:from>
    <xdr:to>
      <xdr:col>28</xdr:col>
      <xdr:colOff>605956</xdr:colOff>
      <xdr:row>10</xdr:row>
      <xdr:rowOff>66753</xdr:rowOff>
    </xdr:to>
    <xdr:grpSp>
      <xdr:nvGrpSpPr>
        <xdr:cNvPr id="163" name="Group 162">
          <a:extLst>
            <a:ext uri="{FF2B5EF4-FFF2-40B4-BE49-F238E27FC236}">
              <a16:creationId xmlns:a16="http://schemas.microsoft.com/office/drawing/2014/main" id="{17A06F27-A81C-4461-9369-470470CD87EF}"/>
            </a:ext>
          </a:extLst>
        </xdr:cNvPr>
        <xdr:cNvGrpSpPr/>
      </xdr:nvGrpSpPr>
      <xdr:grpSpPr>
        <a:xfrm>
          <a:off x="14759133" y="737313"/>
          <a:ext cx="2915623" cy="1234440"/>
          <a:chOff x="3121332" y="1836964"/>
          <a:chExt cx="2915623" cy="1263520"/>
        </a:xfrm>
        <a:effectLst>
          <a:outerShdw blurRad="50800" dist="38100" dir="5400000" algn="t" rotWithShape="0">
            <a:prstClr val="black">
              <a:alpha val="40000"/>
            </a:prstClr>
          </a:outerShdw>
        </a:effectLst>
      </xdr:grpSpPr>
      <xdr:sp macro="" textlink="">
        <xdr:nvSpPr>
          <xdr:cNvPr id="164" name="Rectangle: Rounded Corners 163">
            <a:extLst>
              <a:ext uri="{FF2B5EF4-FFF2-40B4-BE49-F238E27FC236}">
                <a16:creationId xmlns:a16="http://schemas.microsoft.com/office/drawing/2014/main" id="{0BF2B445-8E54-27C6-FAD1-FA74FAF05BA0}"/>
              </a:ext>
            </a:extLst>
          </xdr:cNvPr>
          <xdr:cNvSpPr/>
        </xdr:nvSpPr>
        <xdr:spPr>
          <a:xfrm>
            <a:off x="3121332" y="1836964"/>
            <a:ext cx="2915623"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5" name="TextBox 164">
            <a:extLst>
              <a:ext uri="{FF2B5EF4-FFF2-40B4-BE49-F238E27FC236}">
                <a16:creationId xmlns:a16="http://schemas.microsoft.com/office/drawing/2014/main" id="{10CD9A68-7A5B-D1C1-47BE-C40C79EC6D50}"/>
              </a:ext>
            </a:extLst>
          </xdr:cNvPr>
          <xdr:cNvSpPr txBox="1"/>
        </xdr:nvSpPr>
        <xdr:spPr>
          <a:xfrm>
            <a:off x="3526631" y="1934219"/>
            <a:ext cx="2190118" cy="444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Follow-Up Rate</a:t>
            </a:r>
          </a:p>
        </xdr:txBody>
      </xdr:sp>
      <xdr:sp macro="" textlink="'Doc Perf'!E15">
        <xdr:nvSpPr>
          <xdr:cNvPr id="166" name="TextBox 165">
            <a:extLst>
              <a:ext uri="{FF2B5EF4-FFF2-40B4-BE49-F238E27FC236}">
                <a16:creationId xmlns:a16="http://schemas.microsoft.com/office/drawing/2014/main" id="{82ABF878-7B3D-F149-C1D7-F5247C3D7418}"/>
              </a:ext>
            </a:extLst>
          </xdr:cNvPr>
          <xdr:cNvSpPr txBox="1"/>
        </xdr:nvSpPr>
        <xdr:spPr>
          <a:xfrm>
            <a:off x="4018874" y="2361722"/>
            <a:ext cx="1120539"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A7B85-4E51-4CDA-A84F-E6CEEC2AEB05}" type="TxLink">
              <a:rPr lang="en-US" sz="2400" b="1" i="0" u="none" strike="noStrike">
                <a:solidFill>
                  <a:srgbClr val="15173D"/>
                </a:solidFill>
                <a:latin typeface="Calibri"/>
                <a:ea typeface="Calibri"/>
                <a:cs typeface="Calibri"/>
              </a:rPr>
              <a:pPr/>
              <a:t>17.12%</a:t>
            </a:fld>
            <a:endParaRPr lang="en-US" sz="2200" b="1">
              <a:solidFill>
                <a:srgbClr val="15173D"/>
              </a:solidFill>
            </a:endParaRPr>
          </a:p>
        </xdr:txBody>
      </xdr:sp>
    </xdr:grpSp>
    <xdr:clientData/>
  </xdr:twoCellAnchor>
  <xdr:twoCellAnchor>
    <xdr:from>
      <xdr:col>0</xdr:col>
      <xdr:colOff>28574</xdr:colOff>
      <xdr:row>3</xdr:row>
      <xdr:rowOff>67647</xdr:rowOff>
    </xdr:from>
    <xdr:to>
      <xdr:col>5</xdr:col>
      <xdr:colOff>363854</xdr:colOff>
      <xdr:row>3</xdr:row>
      <xdr:rowOff>67647</xdr:rowOff>
    </xdr:to>
    <xdr:cxnSp macro="">
      <xdr:nvCxnSpPr>
        <xdr:cNvPr id="175" name="Straight Connector 174">
          <a:extLst>
            <a:ext uri="{FF2B5EF4-FFF2-40B4-BE49-F238E27FC236}">
              <a16:creationId xmlns:a16="http://schemas.microsoft.com/office/drawing/2014/main" id="{9E30D44F-092B-4ACD-8FDF-D1A5A24ABC5E}"/>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0</xdr:colOff>
      <xdr:row>12</xdr:row>
      <xdr:rowOff>161925</xdr:rowOff>
    </xdr:from>
    <xdr:to>
      <xdr:col>33</xdr:col>
      <xdr:colOff>304800</xdr:colOff>
      <xdr:row>17</xdr:row>
      <xdr:rowOff>123825</xdr:rowOff>
    </xdr:to>
    <xdr:pic>
      <xdr:nvPicPr>
        <xdr:cNvPr id="176" name="Graphic 175" descr="Dollar with solid fill">
          <a:extLst>
            <a:ext uri="{FF2B5EF4-FFF2-40B4-BE49-F238E27FC236}">
              <a16:creationId xmlns:a16="http://schemas.microsoft.com/office/drawing/2014/main" id="{0FECDDDB-F9A9-4874-9FA2-ADF06AA712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507200" y="2447925"/>
          <a:ext cx="914400" cy="914400"/>
        </a:xfrm>
        <a:prstGeom prst="rect">
          <a:avLst/>
        </a:prstGeom>
      </xdr:spPr>
    </xdr:pic>
    <xdr:clientData/>
  </xdr:twoCellAnchor>
  <xdr:twoCellAnchor editAs="oneCell">
    <xdr:from>
      <xdr:col>32</xdr:col>
      <xdr:colOff>150000</xdr:colOff>
      <xdr:row>13</xdr:row>
      <xdr:rowOff>121425</xdr:rowOff>
    </xdr:from>
    <xdr:to>
      <xdr:col>33</xdr:col>
      <xdr:colOff>454800</xdr:colOff>
      <xdr:row>18</xdr:row>
      <xdr:rowOff>83325</xdr:rowOff>
    </xdr:to>
    <xdr:pic>
      <xdr:nvPicPr>
        <xdr:cNvPr id="177" name="Graphic 176" descr="Doctor male with solid fill">
          <a:extLst>
            <a:ext uri="{FF2B5EF4-FFF2-40B4-BE49-F238E27FC236}">
              <a16:creationId xmlns:a16="http://schemas.microsoft.com/office/drawing/2014/main" id="{CB28D52E-9DE9-4FF1-A4DB-0F7222247B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657200" y="2597925"/>
          <a:ext cx="914400" cy="914400"/>
        </a:xfrm>
        <a:prstGeom prst="rect">
          <a:avLst/>
        </a:prstGeom>
      </xdr:spPr>
    </xdr:pic>
    <xdr:clientData/>
  </xdr:twoCellAnchor>
  <xdr:twoCellAnchor editAs="oneCell">
    <xdr:from>
      <xdr:col>32</xdr:col>
      <xdr:colOff>300000</xdr:colOff>
      <xdr:row>14</xdr:row>
      <xdr:rowOff>80925</xdr:rowOff>
    </xdr:from>
    <xdr:to>
      <xdr:col>33</xdr:col>
      <xdr:colOff>604800</xdr:colOff>
      <xdr:row>19</xdr:row>
      <xdr:rowOff>42825</xdr:rowOff>
    </xdr:to>
    <xdr:pic>
      <xdr:nvPicPr>
        <xdr:cNvPr id="178" name="Graphic 177" descr="Presentation with bar chart with solid fill">
          <a:extLst>
            <a:ext uri="{FF2B5EF4-FFF2-40B4-BE49-F238E27FC236}">
              <a16:creationId xmlns:a16="http://schemas.microsoft.com/office/drawing/2014/main" id="{9671E390-3CCD-4C9B-97C1-F721B31377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807200" y="2747925"/>
          <a:ext cx="914400" cy="914400"/>
        </a:xfrm>
        <a:prstGeom prst="rect">
          <a:avLst/>
        </a:prstGeom>
      </xdr:spPr>
    </xdr:pic>
    <xdr:clientData/>
  </xdr:twoCellAnchor>
  <xdr:twoCellAnchor>
    <xdr:from>
      <xdr:col>0</xdr:col>
      <xdr:colOff>19049</xdr:colOff>
      <xdr:row>10</xdr:row>
      <xdr:rowOff>189433</xdr:rowOff>
    </xdr:from>
    <xdr:to>
      <xdr:col>5</xdr:col>
      <xdr:colOff>371474</xdr:colOff>
      <xdr:row>13</xdr:row>
      <xdr:rowOff>134683</xdr:rowOff>
    </xdr:to>
    <xdr:grpSp>
      <xdr:nvGrpSpPr>
        <xdr:cNvPr id="2" name="Group 1">
          <a:extLst>
            <a:ext uri="{FF2B5EF4-FFF2-40B4-BE49-F238E27FC236}">
              <a16:creationId xmlns:a16="http://schemas.microsoft.com/office/drawing/2014/main" id="{76BBA5B4-7CC7-FC55-3A52-1193069A760F}"/>
            </a:ext>
          </a:extLst>
        </xdr:cNvPr>
        <xdr:cNvGrpSpPr/>
      </xdr:nvGrpSpPr>
      <xdr:grpSpPr>
        <a:xfrm>
          <a:off x="19049" y="2094433"/>
          <a:ext cx="3400425" cy="516750"/>
          <a:chOff x="19049" y="2094433"/>
          <a:chExt cx="3400425" cy="516750"/>
        </a:xfrm>
      </xdr:grpSpPr>
      <xdr:sp macro="" textlink="">
        <xdr:nvSpPr>
          <xdr:cNvPr id="182" name="Rectangle: Rounded Corners 181">
            <a:extLst>
              <a:ext uri="{FF2B5EF4-FFF2-40B4-BE49-F238E27FC236}">
                <a16:creationId xmlns:a16="http://schemas.microsoft.com/office/drawing/2014/main" id="{858A0E53-AC1D-D5BD-12BD-FC2A6A0D1B38}"/>
              </a:ext>
            </a:extLst>
          </xdr:cNvPr>
          <xdr:cNvSpPr/>
        </xdr:nvSpPr>
        <xdr:spPr>
          <a:xfrm>
            <a:off x="19049" y="2096511"/>
            <a:ext cx="3400425"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3" name="TextBox 182">
            <a:extLst>
              <a:ext uri="{FF2B5EF4-FFF2-40B4-BE49-F238E27FC236}">
                <a16:creationId xmlns:a16="http://schemas.microsoft.com/office/drawing/2014/main" id="{3A3C2734-04F3-4C65-107B-28BFE9D3744A}"/>
              </a:ext>
            </a:extLst>
          </xdr:cNvPr>
          <xdr:cNvSpPr txBox="1"/>
        </xdr:nvSpPr>
        <xdr:spPr>
          <a:xfrm>
            <a:off x="828676" y="2129342"/>
            <a:ext cx="236219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pic>
        <xdr:nvPicPr>
          <xdr:cNvPr id="181" name="Graphic 180" descr="Doctor male with solid fill">
            <a:extLst>
              <a:ext uri="{FF2B5EF4-FFF2-40B4-BE49-F238E27FC236}">
                <a16:creationId xmlns:a16="http://schemas.microsoft.com/office/drawing/2014/main" id="{21F57C66-C246-18EE-EE63-3555F24BF3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184" name="Group 183">
          <a:hlinkClick xmlns:r="http://schemas.openxmlformats.org/officeDocument/2006/relationships" r:id="rId9"/>
          <a:extLst>
            <a:ext uri="{FF2B5EF4-FFF2-40B4-BE49-F238E27FC236}">
              <a16:creationId xmlns:a16="http://schemas.microsoft.com/office/drawing/2014/main" id="{281660CD-1842-4D30-8AFF-7643C203668F}"/>
            </a:ext>
          </a:extLst>
        </xdr:cNvPr>
        <xdr:cNvGrpSpPr/>
      </xdr:nvGrpSpPr>
      <xdr:grpSpPr>
        <a:xfrm>
          <a:off x="19049" y="3388500"/>
          <a:ext cx="3400425" cy="516750"/>
          <a:chOff x="19049" y="3388500"/>
          <a:chExt cx="3400425" cy="516750"/>
        </a:xfrm>
      </xdr:grpSpPr>
      <xdr:grpSp>
        <xdr:nvGrpSpPr>
          <xdr:cNvPr id="185" name="Group 184">
            <a:extLst>
              <a:ext uri="{FF2B5EF4-FFF2-40B4-BE49-F238E27FC236}">
                <a16:creationId xmlns:a16="http://schemas.microsoft.com/office/drawing/2014/main" id="{98B5A526-ED24-E8DE-343E-23FB2CFE9A77}"/>
              </a:ext>
            </a:extLst>
          </xdr:cNvPr>
          <xdr:cNvGrpSpPr/>
        </xdr:nvGrpSpPr>
        <xdr:grpSpPr>
          <a:xfrm>
            <a:off x="19049" y="3391911"/>
            <a:ext cx="3400425" cy="503814"/>
            <a:chOff x="0" y="1448811"/>
            <a:chExt cx="3162300" cy="503814"/>
          </a:xfrm>
        </xdr:grpSpPr>
        <xdr:sp macro="" textlink="">
          <xdr:nvSpPr>
            <xdr:cNvPr id="187" name="Rectangle: Rounded Corners 186">
              <a:extLst>
                <a:ext uri="{FF2B5EF4-FFF2-40B4-BE49-F238E27FC236}">
                  <a16:creationId xmlns:a16="http://schemas.microsoft.com/office/drawing/2014/main" id="{D0D83E38-98E3-B74A-04DF-C5463EEAD5F8}"/>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8" name="TextBox 187">
              <a:extLst>
                <a:ext uri="{FF2B5EF4-FFF2-40B4-BE49-F238E27FC236}">
                  <a16:creationId xmlns:a16="http://schemas.microsoft.com/office/drawing/2014/main" id="{A37EECE6-EDCA-EADF-CA97-5DC8EC271586}"/>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186" name="Graphic 185" descr="Clipboard All Crosses with solid fill">
            <a:extLst>
              <a:ext uri="{FF2B5EF4-FFF2-40B4-BE49-F238E27FC236}">
                <a16:creationId xmlns:a16="http://schemas.microsoft.com/office/drawing/2014/main" id="{30FB8B7D-9E08-5F3E-FDB8-BA5986F8F21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189" name="Group 188">
          <a:hlinkClick xmlns:r="http://schemas.openxmlformats.org/officeDocument/2006/relationships" r:id="rId12"/>
          <a:extLst>
            <a:ext uri="{FF2B5EF4-FFF2-40B4-BE49-F238E27FC236}">
              <a16:creationId xmlns:a16="http://schemas.microsoft.com/office/drawing/2014/main" id="{812719B6-2DC9-47F4-995D-89C62F8EF723}"/>
            </a:ext>
          </a:extLst>
        </xdr:cNvPr>
        <xdr:cNvGrpSpPr/>
      </xdr:nvGrpSpPr>
      <xdr:grpSpPr>
        <a:xfrm>
          <a:off x="24880" y="735749"/>
          <a:ext cx="3387885" cy="585825"/>
          <a:chOff x="24880" y="735749"/>
          <a:chExt cx="3387885" cy="585825"/>
        </a:xfrm>
      </xdr:grpSpPr>
      <xdr:sp macro="" textlink="">
        <xdr:nvSpPr>
          <xdr:cNvPr id="190" name="Rectangle: Rounded Corners 189">
            <a:extLst>
              <a:ext uri="{FF2B5EF4-FFF2-40B4-BE49-F238E27FC236}">
                <a16:creationId xmlns:a16="http://schemas.microsoft.com/office/drawing/2014/main" id="{1D5ACA1E-1BDF-D203-AD04-4B75123CA4A3}"/>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1" name="TextBox 190">
            <a:extLst>
              <a:ext uri="{FF2B5EF4-FFF2-40B4-BE49-F238E27FC236}">
                <a16:creationId xmlns:a16="http://schemas.microsoft.com/office/drawing/2014/main" id="{1714C4D8-C17B-14B8-9ED0-88D003D8F994}"/>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192" name="Graphic 191" descr="Presentation with bar chart with solid fill">
            <a:extLst>
              <a:ext uri="{FF2B5EF4-FFF2-40B4-BE49-F238E27FC236}">
                <a16:creationId xmlns:a16="http://schemas.microsoft.com/office/drawing/2014/main" id="{F27D448E-AACD-51AE-7069-D8A846E55E2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193" name="Group 192">
          <a:hlinkClick xmlns:r="http://schemas.openxmlformats.org/officeDocument/2006/relationships" r:id="rId15"/>
          <a:extLst>
            <a:ext uri="{FF2B5EF4-FFF2-40B4-BE49-F238E27FC236}">
              <a16:creationId xmlns:a16="http://schemas.microsoft.com/office/drawing/2014/main" id="{C774C980-DB21-410B-874C-307B96D6F9B6}"/>
            </a:ext>
          </a:extLst>
        </xdr:cNvPr>
        <xdr:cNvGrpSpPr/>
      </xdr:nvGrpSpPr>
      <xdr:grpSpPr>
        <a:xfrm>
          <a:off x="19049" y="1448811"/>
          <a:ext cx="3400425" cy="517568"/>
          <a:chOff x="19049" y="1448811"/>
          <a:chExt cx="3400425" cy="517568"/>
        </a:xfrm>
      </xdr:grpSpPr>
      <xdr:grpSp>
        <xdr:nvGrpSpPr>
          <xdr:cNvPr id="194" name="Group 193">
            <a:extLst>
              <a:ext uri="{FF2B5EF4-FFF2-40B4-BE49-F238E27FC236}">
                <a16:creationId xmlns:a16="http://schemas.microsoft.com/office/drawing/2014/main" id="{090A859B-06D9-DA68-F4F0-16EFF5055329}"/>
              </a:ext>
            </a:extLst>
          </xdr:cNvPr>
          <xdr:cNvGrpSpPr/>
        </xdr:nvGrpSpPr>
        <xdr:grpSpPr>
          <a:xfrm>
            <a:off x="19049" y="1448811"/>
            <a:ext cx="3400425" cy="503814"/>
            <a:chOff x="0" y="1448811"/>
            <a:chExt cx="3162300" cy="503814"/>
          </a:xfrm>
        </xdr:grpSpPr>
        <xdr:sp macro="" textlink="">
          <xdr:nvSpPr>
            <xdr:cNvPr id="196" name="Rectangle: Rounded Corners 195">
              <a:extLst>
                <a:ext uri="{FF2B5EF4-FFF2-40B4-BE49-F238E27FC236}">
                  <a16:creationId xmlns:a16="http://schemas.microsoft.com/office/drawing/2014/main" id="{CFFAFD6B-4858-C316-8AF4-A8FB6578F5AE}"/>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7" name="TextBox 196">
              <a:extLst>
                <a:ext uri="{FF2B5EF4-FFF2-40B4-BE49-F238E27FC236}">
                  <a16:creationId xmlns:a16="http://schemas.microsoft.com/office/drawing/2014/main" id="{2FE786A7-8E30-9CC3-DDE1-2EC9D78CE9AD}"/>
                </a:ext>
              </a:extLst>
            </xdr:cNvPr>
            <xdr:cNvSpPr txBox="1"/>
          </xdr:nvSpPr>
          <xdr:spPr>
            <a:xfrm>
              <a:off x="938947" y="1481642"/>
              <a:ext cx="177159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grpSp>
      <xdr:pic>
        <xdr:nvPicPr>
          <xdr:cNvPr id="195" name="Graphic 194" descr="Dollar with solid fill">
            <a:extLst>
              <a:ext uri="{FF2B5EF4-FFF2-40B4-BE49-F238E27FC236}">
                <a16:creationId xmlns:a16="http://schemas.microsoft.com/office/drawing/2014/main" id="{DE1E3D3F-3D7F-DFC3-6E65-26B046D2B64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198" name="Group 197">
          <a:hlinkClick xmlns:r="http://schemas.openxmlformats.org/officeDocument/2006/relationships" r:id="rId18"/>
          <a:extLst>
            <a:ext uri="{FF2B5EF4-FFF2-40B4-BE49-F238E27FC236}">
              <a16:creationId xmlns:a16="http://schemas.microsoft.com/office/drawing/2014/main" id="{99835914-E67C-4B98-9B87-4F268FD32E2A}"/>
            </a:ext>
          </a:extLst>
        </xdr:cNvPr>
        <xdr:cNvGrpSpPr/>
      </xdr:nvGrpSpPr>
      <xdr:grpSpPr>
        <a:xfrm>
          <a:off x="19049" y="2739237"/>
          <a:ext cx="3400425" cy="523075"/>
          <a:chOff x="19049" y="2739237"/>
          <a:chExt cx="3400425" cy="523075"/>
        </a:xfrm>
      </xdr:grpSpPr>
      <xdr:grpSp>
        <xdr:nvGrpSpPr>
          <xdr:cNvPr id="199" name="Group 198">
            <a:extLst>
              <a:ext uri="{FF2B5EF4-FFF2-40B4-BE49-F238E27FC236}">
                <a16:creationId xmlns:a16="http://schemas.microsoft.com/office/drawing/2014/main" id="{6B2EE688-3B7B-EBAF-00A7-38CFB1B6FE23}"/>
              </a:ext>
            </a:extLst>
          </xdr:cNvPr>
          <xdr:cNvGrpSpPr/>
        </xdr:nvGrpSpPr>
        <xdr:grpSpPr>
          <a:xfrm>
            <a:off x="19049" y="2758498"/>
            <a:ext cx="3400425" cy="503814"/>
            <a:chOff x="0" y="1463098"/>
            <a:chExt cx="3162300" cy="503814"/>
          </a:xfrm>
        </xdr:grpSpPr>
        <xdr:sp macro="" textlink="">
          <xdr:nvSpPr>
            <xdr:cNvPr id="201" name="Rectangle: Rounded Corners 200">
              <a:extLst>
                <a:ext uri="{FF2B5EF4-FFF2-40B4-BE49-F238E27FC236}">
                  <a16:creationId xmlns:a16="http://schemas.microsoft.com/office/drawing/2014/main" id="{9E293FFF-48A4-40C8-8293-BFAD4B122880}"/>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2" name="TextBox 201">
              <a:extLst>
                <a:ext uri="{FF2B5EF4-FFF2-40B4-BE49-F238E27FC236}">
                  <a16:creationId xmlns:a16="http://schemas.microsoft.com/office/drawing/2014/main" id="{79519C21-FE51-4D08-258F-2B392D6A03E9}"/>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200" name="Graphic 199" descr="Hospital with solid fill">
            <a:extLst>
              <a:ext uri="{FF2B5EF4-FFF2-40B4-BE49-F238E27FC236}">
                <a16:creationId xmlns:a16="http://schemas.microsoft.com/office/drawing/2014/main" id="{FDC04109-1030-5140-8A7D-262CE5FF76D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7533" y="2739237"/>
            <a:ext cx="521208" cy="521208"/>
          </a:xfrm>
          <a:prstGeom prst="rect">
            <a:avLst/>
          </a:prstGeom>
        </xdr:spPr>
      </xdr:pic>
    </xdr:grpSp>
    <xdr:clientData/>
  </xdr:twoCellAnchor>
  <xdr:twoCellAnchor>
    <xdr:from>
      <xdr:col>5</xdr:col>
      <xdr:colOff>590550</xdr:colOff>
      <xdr:row>3</xdr:row>
      <xdr:rowOff>180974</xdr:rowOff>
    </xdr:from>
    <xdr:to>
      <xdr:col>10</xdr:col>
      <xdr:colOff>304800</xdr:colOff>
      <xdr:row>10</xdr:row>
      <xdr:rowOff>83780</xdr:rowOff>
    </xdr:to>
    <xdr:grpSp>
      <xdr:nvGrpSpPr>
        <xdr:cNvPr id="8" name="Group 7">
          <a:extLst>
            <a:ext uri="{FF2B5EF4-FFF2-40B4-BE49-F238E27FC236}">
              <a16:creationId xmlns:a16="http://schemas.microsoft.com/office/drawing/2014/main" id="{B616DA1E-61AC-7CBE-0432-B7094E0E045A}"/>
            </a:ext>
          </a:extLst>
        </xdr:cNvPr>
        <xdr:cNvGrpSpPr/>
      </xdr:nvGrpSpPr>
      <xdr:grpSpPr>
        <a:xfrm>
          <a:off x="3638550" y="752474"/>
          <a:ext cx="2762250" cy="1236306"/>
          <a:chOff x="3638550" y="752474"/>
          <a:chExt cx="2762250" cy="1236306"/>
        </a:xfrm>
      </xdr:grpSpPr>
      <xdr:sp macro="" textlink="">
        <xdr:nvSpPr>
          <xdr:cNvPr id="4" name="Rectangle: Rounded Corners 3">
            <a:extLst>
              <a:ext uri="{FF2B5EF4-FFF2-40B4-BE49-F238E27FC236}">
                <a16:creationId xmlns:a16="http://schemas.microsoft.com/office/drawing/2014/main" id="{155E07AB-EB53-5808-47F8-920F44FFF6D5}"/>
              </a:ext>
            </a:extLst>
          </xdr:cNvPr>
          <xdr:cNvSpPr/>
        </xdr:nvSpPr>
        <xdr:spPr>
          <a:xfrm>
            <a:off x="3638550" y="752474"/>
            <a:ext cx="2762250" cy="1236306"/>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B4896252-47BF-CBAB-DCB3-E2046F446309}"/>
              </a:ext>
            </a:extLst>
          </xdr:cNvPr>
          <xdr:cNvSpPr txBox="1"/>
        </xdr:nvSpPr>
        <xdr:spPr>
          <a:xfrm>
            <a:off x="3648075" y="847576"/>
            <a:ext cx="2743200" cy="50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Most Visited Doctor</a:t>
            </a:r>
          </a:p>
        </xdr:txBody>
      </xdr:sp>
      <xdr:sp macro="" textlink="Sheet1!J23">
        <xdr:nvSpPr>
          <xdr:cNvPr id="6" name="TextBox 5">
            <a:extLst>
              <a:ext uri="{FF2B5EF4-FFF2-40B4-BE49-F238E27FC236}">
                <a16:creationId xmlns:a16="http://schemas.microsoft.com/office/drawing/2014/main" id="{78A754F9-9DFC-27D5-B45A-D0994BBC6705}"/>
              </a:ext>
            </a:extLst>
          </xdr:cNvPr>
          <xdr:cNvSpPr txBox="1"/>
        </xdr:nvSpPr>
        <xdr:spPr>
          <a:xfrm>
            <a:off x="4448177" y="1561306"/>
            <a:ext cx="1209673" cy="39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baseline="0">
                <a:solidFill>
                  <a:srgbClr val="111234"/>
                </a:solidFill>
                <a:latin typeface="Calibri"/>
                <a:ea typeface="Calibri"/>
                <a:cs typeface="Calibri"/>
              </a:rPr>
              <a:t>970 Visits</a:t>
            </a:r>
            <a:endParaRPr lang="en-US" sz="2000" b="1">
              <a:solidFill>
                <a:srgbClr val="111234"/>
              </a:solidFill>
            </a:endParaRPr>
          </a:p>
        </xdr:txBody>
      </xdr:sp>
      <xdr:sp macro="" textlink="">
        <xdr:nvSpPr>
          <xdr:cNvPr id="7" name="TextBox 6">
            <a:extLst>
              <a:ext uri="{FF2B5EF4-FFF2-40B4-BE49-F238E27FC236}">
                <a16:creationId xmlns:a16="http://schemas.microsoft.com/office/drawing/2014/main" id="{F9F602DE-1AD3-47B0-99C8-6F9F0F3B1759}"/>
              </a:ext>
            </a:extLst>
          </xdr:cNvPr>
          <xdr:cNvSpPr txBox="1"/>
        </xdr:nvSpPr>
        <xdr:spPr>
          <a:xfrm>
            <a:off x="3819525" y="1219200"/>
            <a:ext cx="2400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strike="noStrike">
                <a:solidFill>
                  <a:srgbClr val="15173D"/>
                </a:solidFill>
                <a:latin typeface="+mn-lt"/>
                <a:ea typeface="Calibri"/>
                <a:cs typeface="Calibri"/>
              </a:rPr>
              <a:t>Dr. Megahed Ahmed</a:t>
            </a:r>
          </a:p>
        </xdr:txBody>
      </xdr:sp>
    </xdr:grpSp>
    <xdr:clientData/>
  </xdr:twoCellAnchor>
  <xdr:twoCellAnchor>
    <xdr:from>
      <xdr:col>5</xdr:col>
      <xdr:colOff>491942</xdr:colOff>
      <xdr:row>15</xdr:row>
      <xdr:rowOff>127323</xdr:rowOff>
    </xdr:from>
    <xdr:to>
      <xdr:col>14</xdr:col>
      <xdr:colOff>219075</xdr:colOff>
      <xdr:row>34</xdr:row>
      <xdr:rowOff>55595</xdr:rowOff>
    </xdr:to>
    <xdr:grpSp>
      <xdr:nvGrpSpPr>
        <xdr:cNvPr id="14" name="Group 13">
          <a:extLst>
            <a:ext uri="{FF2B5EF4-FFF2-40B4-BE49-F238E27FC236}">
              <a16:creationId xmlns:a16="http://schemas.microsoft.com/office/drawing/2014/main" id="{45B29B64-D505-D045-AFDD-B5CECF1DBF73}"/>
            </a:ext>
          </a:extLst>
        </xdr:cNvPr>
        <xdr:cNvGrpSpPr/>
      </xdr:nvGrpSpPr>
      <xdr:grpSpPr>
        <a:xfrm>
          <a:off x="3539942" y="2984823"/>
          <a:ext cx="5213533" cy="3547772"/>
          <a:chOff x="3539942" y="2984823"/>
          <a:chExt cx="5375458" cy="3547772"/>
        </a:xfrm>
      </xdr:grpSpPr>
      <xdr:grpSp>
        <xdr:nvGrpSpPr>
          <xdr:cNvPr id="159" name="Group 158">
            <a:extLst>
              <a:ext uri="{FF2B5EF4-FFF2-40B4-BE49-F238E27FC236}">
                <a16:creationId xmlns:a16="http://schemas.microsoft.com/office/drawing/2014/main" id="{21907163-3982-4E01-BF68-DF448CDDBEE3}"/>
              </a:ext>
            </a:extLst>
          </xdr:cNvPr>
          <xdr:cNvGrpSpPr/>
        </xdr:nvGrpSpPr>
        <xdr:grpSpPr>
          <a:xfrm>
            <a:off x="3539942" y="2984823"/>
            <a:ext cx="5087154" cy="3547772"/>
            <a:chOff x="2863667" y="3519778"/>
            <a:chExt cx="5087154" cy="3547772"/>
          </a:xfrm>
        </xdr:grpSpPr>
        <xdr:sp macro="" textlink="">
          <xdr:nvSpPr>
            <xdr:cNvPr id="160" name="Rectangle: Rounded Corners 159">
              <a:extLst>
                <a:ext uri="{FF2B5EF4-FFF2-40B4-BE49-F238E27FC236}">
                  <a16:creationId xmlns:a16="http://schemas.microsoft.com/office/drawing/2014/main" id="{158F448D-E082-7925-0EF4-C9AE45F54A11}"/>
                </a:ext>
              </a:extLst>
            </xdr:cNvPr>
            <xdr:cNvSpPr/>
          </xdr:nvSpPr>
          <xdr:spPr>
            <a:xfrm>
              <a:off x="2863667" y="3519778"/>
              <a:ext cx="5087154"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2" name="TextBox 161">
              <a:extLst>
                <a:ext uri="{FF2B5EF4-FFF2-40B4-BE49-F238E27FC236}">
                  <a16:creationId xmlns:a16="http://schemas.microsoft.com/office/drawing/2014/main" id="{E916786E-7E3C-DE7F-C92C-99C7A031E5AC}"/>
                </a:ext>
              </a:extLst>
            </xdr:cNvPr>
            <xdr:cNvSpPr txBox="1"/>
          </xdr:nvSpPr>
          <xdr:spPr>
            <a:xfrm>
              <a:off x="4432559" y="3625138"/>
              <a:ext cx="2253565" cy="35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Most</a:t>
              </a:r>
              <a:r>
                <a:rPr lang="en-US" sz="1800" b="1" baseline="0">
                  <a:solidFill>
                    <a:srgbClr val="15173D"/>
                  </a:solidFill>
                </a:rPr>
                <a:t> Visited Doctors </a:t>
              </a:r>
              <a:endParaRPr lang="en-US" sz="1800" b="1">
                <a:solidFill>
                  <a:srgbClr val="15173D"/>
                </a:solidFill>
              </a:endParaRPr>
            </a:p>
          </xdr:txBody>
        </xdr:sp>
      </xdr:grpSp>
      <xdr:graphicFrame macro="">
        <xdr:nvGraphicFramePr>
          <xdr:cNvPr id="9" name="Chart 8">
            <a:extLst>
              <a:ext uri="{FF2B5EF4-FFF2-40B4-BE49-F238E27FC236}">
                <a16:creationId xmlns:a16="http://schemas.microsoft.com/office/drawing/2014/main" id="{947EAAD6-B07A-4A2D-9159-1B6B9D4DB423}"/>
              </a:ext>
            </a:extLst>
          </xdr:cNvPr>
          <xdr:cNvGraphicFramePr>
            <a:graphicFrameLocks/>
          </xdr:cNvGraphicFramePr>
        </xdr:nvGraphicFramePr>
        <xdr:xfrm>
          <a:off x="3581400" y="3448050"/>
          <a:ext cx="5334000" cy="3076575"/>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14</xdr:col>
      <xdr:colOff>107857</xdr:colOff>
      <xdr:row>15</xdr:row>
      <xdr:rowOff>136848</xdr:rowOff>
    </xdr:from>
    <xdr:to>
      <xdr:col>24</xdr:col>
      <xdr:colOff>177892</xdr:colOff>
      <xdr:row>34</xdr:row>
      <xdr:rowOff>65120</xdr:rowOff>
    </xdr:to>
    <xdr:grpSp>
      <xdr:nvGrpSpPr>
        <xdr:cNvPr id="22" name="Group 21">
          <a:extLst>
            <a:ext uri="{FF2B5EF4-FFF2-40B4-BE49-F238E27FC236}">
              <a16:creationId xmlns:a16="http://schemas.microsoft.com/office/drawing/2014/main" id="{ECA303F6-A7B9-0E6E-6474-D2AC5F76658A}"/>
            </a:ext>
          </a:extLst>
        </xdr:cNvPr>
        <xdr:cNvGrpSpPr/>
      </xdr:nvGrpSpPr>
      <xdr:grpSpPr>
        <a:xfrm>
          <a:off x="8642257" y="2994348"/>
          <a:ext cx="6166035" cy="3547772"/>
          <a:chOff x="8645341" y="2994348"/>
          <a:chExt cx="6166035" cy="3547772"/>
        </a:xfrm>
      </xdr:grpSpPr>
      <xdr:sp macro="" textlink="">
        <xdr:nvSpPr>
          <xdr:cNvPr id="20" name="Rectangle: Rounded Corners 19">
            <a:extLst>
              <a:ext uri="{FF2B5EF4-FFF2-40B4-BE49-F238E27FC236}">
                <a16:creationId xmlns:a16="http://schemas.microsoft.com/office/drawing/2014/main" id="{152F63C0-2570-4A6D-B504-FDC10D404D58}"/>
              </a:ext>
            </a:extLst>
          </xdr:cNvPr>
          <xdr:cNvSpPr/>
        </xdr:nvSpPr>
        <xdr:spPr>
          <a:xfrm>
            <a:off x="8645341" y="2994348"/>
            <a:ext cx="5918383"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37EFC07A-6A5D-4C73-8735-B7336383D9D6}"/>
              </a:ext>
            </a:extLst>
          </xdr:cNvPr>
          <xdr:cNvGraphicFramePr>
            <a:graphicFrameLocks/>
          </xdr:cNvGraphicFramePr>
        </xdr:nvGraphicFramePr>
        <xdr:xfrm>
          <a:off x="8772526" y="3362326"/>
          <a:ext cx="6038850" cy="3157538"/>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21" name="TextBox 20">
            <a:extLst>
              <a:ext uri="{FF2B5EF4-FFF2-40B4-BE49-F238E27FC236}">
                <a16:creationId xmlns:a16="http://schemas.microsoft.com/office/drawing/2014/main" id="{72A6EB9D-0FA7-4B52-AA2B-A4CA7CB449E9}"/>
              </a:ext>
            </a:extLst>
          </xdr:cNvPr>
          <xdr:cNvSpPr txBox="1"/>
        </xdr:nvSpPr>
        <xdr:spPr>
          <a:xfrm>
            <a:off x="10340791" y="3080073"/>
            <a:ext cx="2841809" cy="35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Revist</a:t>
            </a:r>
            <a:r>
              <a:rPr lang="en-US" sz="1800" b="1" baseline="0">
                <a:solidFill>
                  <a:srgbClr val="15173D"/>
                </a:solidFill>
              </a:rPr>
              <a:t> Rate Per Department</a:t>
            </a:r>
            <a:endParaRPr lang="en-US" sz="1800" b="1">
              <a:solidFill>
                <a:srgbClr val="15173D"/>
              </a:solidFill>
            </a:endParaRPr>
          </a:p>
        </xdr:txBody>
      </xdr:sp>
    </xdr:grpSp>
    <xdr:clientData/>
  </xdr:twoCellAnchor>
  <xdr:twoCellAnchor>
    <xdr:from>
      <xdr:col>0</xdr:col>
      <xdr:colOff>0</xdr:colOff>
      <xdr:row>20</xdr:row>
      <xdr:rowOff>76200</xdr:rowOff>
    </xdr:from>
    <xdr:to>
      <xdr:col>5</xdr:col>
      <xdr:colOff>381000</xdr:colOff>
      <xdr:row>28</xdr:row>
      <xdr:rowOff>142874</xdr:rowOff>
    </xdr:to>
    <xdr:grpSp>
      <xdr:nvGrpSpPr>
        <xdr:cNvPr id="10" name="Group 9">
          <a:extLst>
            <a:ext uri="{FF2B5EF4-FFF2-40B4-BE49-F238E27FC236}">
              <a16:creationId xmlns:a16="http://schemas.microsoft.com/office/drawing/2014/main" id="{0B4648A8-0D34-4723-AE29-A8C641BA0A59}"/>
            </a:ext>
          </a:extLst>
        </xdr:cNvPr>
        <xdr:cNvGrpSpPr/>
      </xdr:nvGrpSpPr>
      <xdr:grpSpPr>
        <a:xfrm>
          <a:off x="0" y="3886200"/>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11" name="Visit_Date (Year) 3">
                <a:extLst>
                  <a:ext uri="{FF2B5EF4-FFF2-40B4-BE49-F238E27FC236}">
                    <a16:creationId xmlns:a16="http://schemas.microsoft.com/office/drawing/2014/main" id="{7E272B77-BE4D-1518-EEEA-4E011067D97C}"/>
                  </a:ext>
                </a:extLst>
              </xdr:cNvPr>
              <xdr:cNvGraphicFramePr/>
            </xdr:nvGraphicFramePr>
            <xdr:xfrm>
              <a:off x="0" y="3886200"/>
              <a:ext cx="3429000" cy="390524"/>
            </xdr:xfrm>
            <a:graphic>
              <a:graphicData uri="http://schemas.microsoft.com/office/drawing/2010/slicer">
                <sle:slicer xmlns:sle="http://schemas.microsoft.com/office/drawing/2010/slicer" name="Visit_Date (Year) 3"/>
              </a:graphicData>
            </a:graphic>
          </xdr:graphicFrame>
        </mc:Choice>
        <mc:Fallback xmlns="">
          <xdr:sp macro="" textlink="">
            <xdr:nvSpPr>
              <xdr:cNvPr id="0" name=""/>
              <xdr:cNvSpPr>
                <a:spLocks noTextEdit="1"/>
              </xdr:cNvSpPr>
            </xdr:nvSpPr>
            <xdr:spPr>
              <a:xfrm>
                <a:off x="0" y="3886200"/>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Visit_Date (Quarter) 5">
                <a:extLst>
                  <a:ext uri="{FF2B5EF4-FFF2-40B4-BE49-F238E27FC236}">
                    <a16:creationId xmlns:a16="http://schemas.microsoft.com/office/drawing/2014/main" id="{F700B3EF-1DB5-A833-3FF8-36F19DB5FC41}"/>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5"/>
              </a:graphicData>
            </a:graphic>
          </xdr:graphicFrame>
        </mc:Choice>
        <mc:Fallback xmlns="">
          <xdr:sp macro="" textlink="">
            <xdr:nvSpPr>
              <xdr:cNvPr id="0" name=""/>
              <xdr:cNvSpPr>
                <a:spLocks noTextEdit="1"/>
              </xdr:cNvSpPr>
            </xdr:nvSpPr>
            <xdr:spPr>
              <a:xfrm>
                <a:off x="0" y="4191000"/>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Visit_Date (Month) 5">
                <a:extLst>
                  <a:ext uri="{FF2B5EF4-FFF2-40B4-BE49-F238E27FC236}">
                    <a16:creationId xmlns:a16="http://schemas.microsoft.com/office/drawing/2014/main" id="{3664F316-C8E0-1EBD-6B36-C1AA448FE17C}"/>
                  </a:ext>
                </a:extLst>
              </xdr:cNvPr>
              <xdr:cNvGraphicFramePr/>
            </xdr:nvGraphicFramePr>
            <xdr:xfrm>
              <a:off x="0" y="4791075"/>
              <a:ext cx="3429000" cy="685799"/>
            </xdr:xfrm>
            <a:graphic>
              <a:graphicData uri="http://schemas.microsoft.com/office/drawing/2010/slicer">
                <sle:slicer xmlns:sle="http://schemas.microsoft.com/office/drawing/2010/slicer" name="Visit_Date (Month) 5"/>
              </a:graphicData>
            </a:graphic>
          </xdr:graphicFrame>
        </mc:Choice>
        <mc:Fallback xmlns="">
          <xdr:sp macro="" textlink="">
            <xdr:nvSpPr>
              <xdr:cNvPr id="0" name=""/>
              <xdr:cNvSpPr>
                <a:spLocks noTextEdit="1"/>
              </xdr:cNvSpPr>
            </xdr:nvSpPr>
            <xdr:spPr>
              <a:xfrm>
                <a:off x="0" y="4791075"/>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24</xdr:col>
      <xdr:colOff>123825</xdr:colOff>
      <xdr:row>16</xdr:row>
      <xdr:rowOff>85725</xdr:rowOff>
    </xdr:from>
    <xdr:to>
      <xdr:col>29</xdr:col>
      <xdr:colOff>266702</xdr:colOff>
      <xdr:row>33</xdr:row>
      <xdr:rowOff>142874</xdr:rowOff>
    </xdr:to>
    <xdr:grpSp>
      <xdr:nvGrpSpPr>
        <xdr:cNvPr id="19" name="Group 18">
          <a:extLst>
            <a:ext uri="{FF2B5EF4-FFF2-40B4-BE49-F238E27FC236}">
              <a16:creationId xmlns:a16="http://schemas.microsoft.com/office/drawing/2014/main" id="{1AFAF453-F753-4197-A546-C2C0885D0177}"/>
            </a:ext>
          </a:extLst>
        </xdr:cNvPr>
        <xdr:cNvGrpSpPr/>
      </xdr:nvGrpSpPr>
      <xdr:grpSpPr>
        <a:xfrm>
          <a:off x="14754225" y="3133725"/>
          <a:ext cx="3190877" cy="3295649"/>
          <a:chOff x="9972673" y="2743200"/>
          <a:chExt cx="3390902" cy="3295649"/>
        </a:xfrm>
      </xdr:grpSpPr>
      <xdr:sp macro="" textlink="">
        <xdr:nvSpPr>
          <xdr:cNvPr id="23" name="Rectangle: Rounded Corners 22">
            <a:extLst>
              <a:ext uri="{FF2B5EF4-FFF2-40B4-BE49-F238E27FC236}">
                <a16:creationId xmlns:a16="http://schemas.microsoft.com/office/drawing/2014/main" id="{B32D317C-73EC-4607-285E-C88E8076501F}"/>
              </a:ext>
            </a:extLst>
          </xdr:cNvPr>
          <xdr:cNvSpPr/>
        </xdr:nvSpPr>
        <xdr:spPr>
          <a:xfrm>
            <a:off x="9972673" y="2743200"/>
            <a:ext cx="3381375" cy="3295649"/>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85B92442-AE9C-C02A-1749-2855A1A87A92}"/>
              </a:ext>
            </a:extLst>
          </xdr:cNvPr>
          <xdr:cNvGraphicFramePr>
            <a:graphicFrameLocks/>
          </xdr:cNvGraphicFramePr>
        </xdr:nvGraphicFramePr>
        <xdr:xfrm>
          <a:off x="10125075" y="3152775"/>
          <a:ext cx="3238500" cy="2743200"/>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25" name="TextBox 24">
            <a:extLst>
              <a:ext uri="{FF2B5EF4-FFF2-40B4-BE49-F238E27FC236}">
                <a16:creationId xmlns:a16="http://schemas.microsoft.com/office/drawing/2014/main" id="{8560BCAD-FFF7-D7AD-CFE2-2F1E9892CDE0}"/>
              </a:ext>
            </a:extLst>
          </xdr:cNvPr>
          <xdr:cNvSpPr txBox="1"/>
        </xdr:nvSpPr>
        <xdr:spPr>
          <a:xfrm>
            <a:off x="10893242" y="2862553"/>
            <a:ext cx="1948657" cy="366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Lab Required</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0</xdr:colOff>
      <xdr:row>10</xdr:row>
      <xdr:rowOff>0</xdr:rowOff>
    </xdr:from>
    <xdr:to>
      <xdr:col>20</xdr:col>
      <xdr:colOff>1095375</xdr:colOff>
      <xdr:row>24</xdr:row>
      <xdr:rowOff>180975</xdr:rowOff>
    </xdr:to>
    <xdr:grpSp>
      <xdr:nvGrpSpPr>
        <xdr:cNvPr id="5" name="Group 4">
          <a:extLst>
            <a:ext uri="{FF2B5EF4-FFF2-40B4-BE49-F238E27FC236}">
              <a16:creationId xmlns:a16="http://schemas.microsoft.com/office/drawing/2014/main" id="{72829C13-9624-42E5-B8E7-3868A13AD2C1}"/>
            </a:ext>
          </a:extLst>
        </xdr:cNvPr>
        <xdr:cNvGrpSpPr/>
      </xdr:nvGrpSpPr>
      <xdr:grpSpPr>
        <a:xfrm>
          <a:off x="12611100" y="2543175"/>
          <a:ext cx="5972175" cy="3571875"/>
          <a:chOff x="2863667" y="3519778"/>
          <a:chExt cx="6203233" cy="3560408"/>
        </a:xfrm>
      </xdr:grpSpPr>
      <xdr:sp macro="" textlink="">
        <xdr:nvSpPr>
          <xdr:cNvPr id="6" name="Rectangle: Rounded Corners 5">
            <a:extLst>
              <a:ext uri="{FF2B5EF4-FFF2-40B4-BE49-F238E27FC236}">
                <a16:creationId xmlns:a16="http://schemas.microsoft.com/office/drawing/2014/main" id="{2D19BF5E-594F-CAA4-88F6-8230861F0616}"/>
              </a:ext>
            </a:extLst>
          </xdr:cNvPr>
          <xdr:cNvSpPr/>
        </xdr:nvSpPr>
        <xdr:spPr>
          <a:xfrm>
            <a:off x="2863667" y="3519778"/>
            <a:ext cx="6134100"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F7BB6622-D6E2-F13C-9A03-8FBBE8CA8313}"/>
              </a:ext>
            </a:extLst>
          </xdr:cNvPr>
          <xdr:cNvGraphicFramePr>
            <a:graphicFrameLocks/>
          </xdr:cNvGraphicFramePr>
        </xdr:nvGraphicFramePr>
        <xdr:xfrm>
          <a:off x="2893144" y="3896114"/>
          <a:ext cx="6173756" cy="318407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8" name="TextBox 7">
            <a:extLst>
              <a:ext uri="{FF2B5EF4-FFF2-40B4-BE49-F238E27FC236}">
                <a16:creationId xmlns:a16="http://schemas.microsoft.com/office/drawing/2014/main" id="{FF3968A7-499D-ECE4-A3DD-6A35DAB0BFD7}"/>
              </a:ext>
            </a:extLst>
          </xdr:cNvPr>
          <xdr:cNvSpPr txBox="1"/>
        </xdr:nvSpPr>
        <xdr:spPr>
          <a:xfrm>
            <a:off x="4480610" y="3615613"/>
            <a:ext cx="2998822" cy="35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5173D"/>
                </a:solidFill>
              </a:rPr>
              <a:t>No.</a:t>
            </a:r>
            <a:r>
              <a:rPr lang="en-US" sz="1800" b="1" baseline="0">
                <a:solidFill>
                  <a:srgbClr val="15173D"/>
                </a:solidFill>
              </a:rPr>
              <a:t> Patients by Department</a:t>
            </a:r>
            <a:endParaRPr lang="en-US" sz="1800" b="1">
              <a:solidFill>
                <a:srgbClr val="15173D"/>
              </a:solidFill>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38100</xdr:rowOff>
    </xdr:from>
    <xdr:to>
      <xdr:col>32</xdr:col>
      <xdr:colOff>323850</xdr:colOff>
      <xdr:row>47</xdr:row>
      <xdr:rowOff>9524</xdr:rowOff>
    </xdr:to>
    <xdr:sp macro="" textlink="">
      <xdr:nvSpPr>
        <xdr:cNvPr id="2" name="Rectangle 1">
          <a:extLst>
            <a:ext uri="{FF2B5EF4-FFF2-40B4-BE49-F238E27FC236}">
              <a16:creationId xmlns:a16="http://schemas.microsoft.com/office/drawing/2014/main" id="{302BF741-C27E-4514-99F7-1C75D7770BB6}"/>
            </a:ext>
          </a:extLst>
        </xdr:cNvPr>
        <xdr:cNvSpPr/>
      </xdr:nvSpPr>
      <xdr:spPr>
        <a:xfrm>
          <a:off x="0" y="3810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400050</xdr:colOff>
      <xdr:row>42</xdr:row>
      <xdr:rowOff>180975</xdr:rowOff>
    </xdr:to>
    <xdr:sp macro="" textlink="">
      <xdr:nvSpPr>
        <xdr:cNvPr id="3" name="Rectangle: Rounded Corners 2">
          <a:extLst>
            <a:ext uri="{FF2B5EF4-FFF2-40B4-BE49-F238E27FC236}">
              <a16:creationId xmlns:a16="http://schemas.microsoft.com/office/drawing/2014/main" id="{5B2B74B0-D689-4C89-8E81-F88C78805F42}"/>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27408</xdr:colOff>
      <xdr:row>0</xdr:row>
      <xdr:rowOff>76198</xdr:rowOff>
    </xdr:from>
    <xdr:to>
      <xdr:col>3</xdr:col>
      <xdr:colOff>133350</xdr:colOff>
      <xdr:row>3</xdr:row>
      <xdr:rowOff>76200</xdr:rowOff>
    </xdr:to>
    <xdr:sp macro="" textlink="">
      <xdr:nvSpPr>
        <xdr:cNvPr id="4" name="TextBox 3">
          <a:extLst>
            <a:ext uri="{FF2B5EF4-FFF2-40B4-BE49-F238E27FC236}">
              <a16:creationId xmlns:a16="http://schemas.microsoft.com/office/drawing/2014/main" id="{7CE8631F-F323-46B0-8AB3-A884A2930213}"/>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5" name="TextBox 4">
          <a:extLst>
            <a:ext uri="{FF2B5EF4-FFF2-40B4-BE49-F238E27FC236}">
              <a16:creationId xmlns:a16="http://schemas.microsoft.com/office/drawing/2014/main" id="{7B164EC6-F81E-426A-B521-D27AC1BEC5A4}"/>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6" name="Straight Connector 5">
          <a:extLst>
            <a:ext uri="{FF2B5EF4-FFF2-40B4-BE49-F238E27FC236}">
              <a16:creationId xmlns:a16="http://schemas.microsoft.com/office/drawing/2014/main" id="{D6A7AEEB-4A07-45F1-BAF7-988158A510C2}"/>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516487</xdr:colOff>
      <xdr:row>3</xdr:row>
      <xdr:rowOff>153411</xdr:rowOff>
    </xdr:from>
    <xdr:to>
      <xdr:col>9</xdr:col>
      <xdr:colOff>477610</xdr:colOff>
      <xdr:row>10</xdr:row>
      <xdr:rowOff>60105</xdr:rowOff>
    </xdr:to>
    <xdr:grpSp>
      <xdr:nvGrpSpPr>
        <xdr:cNvPr id="7" name="Group 6">
          <a:extLst>
            <a:ext uri="{FF2B5EF4-FFF2-40B4-BE49-F238E27FC236}">
              <a16:creationId xmlns:a16="http://schemas.microsoft.com/office/drawing/2014/main" id="{3703983A-0023-49EF-B6D9-F97D3661E53D}"/>
            </a:ext>
          </a:extLst>
        </xdr:cNvPr>
        <xdr:cNvGrpSpPr/>
      </xdr:nvGrpSpPr>
      <xdr:grpSpPr>
        <a:xfrm>
          <a:off x="3564487" y="724911"/>
          <a:ext cx="2399523" cy="1240194"/>
          <a:chOff x="3168519" y="1817526"/>
          <a:chExt cx="2410409" cy="1263520"/>
        </a:xfrm>
        <a:effectLst>
          <a:outerShdw blurRad="50800" dist="38100" dir="5400000" algn="t"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629D6CD1-A09E-78A8-3755-569F1FE35E1F}"/>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EA0C0517-8680-15D5-FF31-CF94F9FB872D}"/>
              </a:ext>
            </a:extLst>
          </xdr:cNvPr>
          <xdr:cNvSpPr txBox="1"/>
        </xdr:nvSpPr>
        <xdr:spPr>
          <a:xfrm>
            <a:off x="3252486" y="1953598"/>
            <a:ext cx="2267666"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Branches</a:t>
            </a:r>
            <a:endParaRPr lang="en-US" sz="2400" b="1">
              <a:solidFill>
                <a:srgbClr val="15173D"/>
              </a:solidFill>
            </a:endParaRPr>
          </a:p>
        </xdr:txBody>
      </xdr:sp>
      <xdr:sp macro="" textlink="">
        <xdr:nvSpPr>
          <xdr:cNvPr id="10" name="TextBox 9">
            <a:extLst>
              <a:ext uri="{FF2B5EF4-FFF2-40B4-BE49-F238E27FC236}">
                <a16:creationId xmlns:a16="http://schemas.microsoft.com/office/drawing/2014/main" id="{50C251D1-76B4-12FE-EF7D-1174E3ACD5B7}"/>
              </a:ext>
            </a:extLst>
          </xdr:cNvPr>
          <xdr:cNvSpPr txBox="1"/>
        </xdr:nvSpPr>
        <xdr:spPr>
          <a:xfrm>
            <a:off x="4153155" y="2410379"/>
            <a:ext cx="458018"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rgbClr val="15173D"/>
                </a:solidFill>
              </a:rPr>
              <a:t>8</a:t>
            </a:r>
          </a:p>
          <a:p>
            <a:pPr algn="ctr"/>
            <a:endParaRPr lang="en-US" sz="2200" b="1">
              <a:solidFill>
                <a:srgbClr val="15173D"/>
              </a:solidFill>
            </a:endParaRPr>
          </a:p>
        </xdr:txBody>
      </xdr:sp>
    </xdr:grpSp>
    <xdr:clientData/>
  </xdr:twoCellAnchor>
  <xdr:twoCellAnchor>
    <xdr:from>
      <xdr:col>10</xdr:col>
      <xdr:colOff>240350</xdr:colOff>
      <xdr:row>3</xdr:row>
      <xdr:rowOff>153411</xdr:rowOff>
    </xdr:from>
    <xdr:to>
      <xdr:col>14</xdr:col>
      <xdr:colOff>224027</xdr:colOff>
      <xdr:row>10</xdr:row>
      <xdr:rowOff>69048</xdr:rowOff>
    </xdr:to>
    <xdr:grpSp>
      <xdr:nvGrpSpPr>
        <xdr:cNvPr id="11" name="Group 10">
          <a:extLst>
            <a:ext uri="{FF2B5EF4-FFF2-40B4-BE49-F238E27FC236}">
              <a16:creationId xmlns:a16="http://schemas.microsoft.com/office/drawing/2014/main" id="{DC772D64-D1A3-45C2-BF61-F9C89C00DB27}"/>
            </a:ext>
          </a:extLst>
        </xdr:cNvPr>
        <xdr:cNvGrpSpPr/>
      </xdr:nvGrpSpPr>
      <xdr:grpSpPr>
        <a:xfrm>
          <a:off x="6336350" y="724911"/>
          <a:ext cx="2422077" cy="1249137"/>
          <a:chOff x="5734774" y="1798863"/>
          <a:chExt cx="2422077" cy="1249137"/>
        </a:xfrm>
      </xdr:grpSpPr>
      <xdr:sp macro="" textlink="">
        <xdr:nvSpPr>
          <xdr:cNvPr id="12" name="Rectangle: Rounded Corners 11">
            <a:extLst>
              <a:ext uri="{FF2B5EF4-FFF2-40B4-BE49-F238E27FC236}">
                <a16:creationId xmlns:a16="http://schemas.microsoft.com/office/drawing/2014/main" id="{00B918FF-661A-732F-DA4C-2D1DF8774AD8}"/>
              </a:ext>
            </a:extLst>
          </xdr:cNvPr>
          <xdr:cNvSpPr/>
        </xdr:nvSpPr>
        <xdr:spPr>
          <a:xfrm>
            <a:off x="5734774" y="1798863"/>
            <a:ext cx="2422077" cy="1249137"/>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32589354-77C3-BB8C-10C4-327B29E41BBB}"/>
              </a:ext>
            </a:extLst>
          </xdr:cNvPr>
          <xdr:cNvSpPr txBox="1"/>
        </xdr:nvSpPr>
        <xdr:spPr>
          <a:xfrm>
            <a:off x="5804025" y="1931048"/>
            <a:ext cx="2283575" cy="48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rgbClr val="15173D"/>
                </a:solidFill>
                <a:effectLst/>
                <a:latin typeface="+mn-lt"/>
                <a:ea typeface="+mn-ea"/>
                <a:cs typeface="+mn-cs"/>
              </a:rPr>
              <a:t>Revenue</a:t>
            </a:r>
            <a:endParaRPr lang="en-US" sz="2200" b="1">
              <a:solidFill>
                <a:srgbClr val="15173D"/>
              </a:solidFill>
            </a:endParaRPr>
          </a:p>
        </xdr:txBody>
      </xdr:sp>
      <xdr:sp macro="" textlink="'performance per branch'!E22">
        <xdr:nvSpPr>
          <xdr:cNvPr id="14" name="TextBox 13">
            <a:extLst>
              <a:ext uri="{FF2B5EF4-FFF2-40B4-BE49-F238E27FC236}">
                <a16:creationId xmlns:a16="http://schemas.microsoft.com/office/drawing/2014/main" id="{CDF5B8E4-FC46-EBFE-0C25-DC87B373AD95}"/>
              </a:ext>
            </a:extLst>
          </xdr:cNvPr>
          <xdr:cNvSpPr txBox="1"/>
        </xdr:nvSpPr>
        <xdr:spPr>
          <a:xfrm>
            <a:off x="6208799" y="2360645"/>
            <a:ext cx="1571625" cy="45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CE09E8-5EB8-4E48-881B-6690B49BD8BD}" type="TxLink">
              <a:rPr lang="en-US" sz="2200" b="1" i="0" u="none" strike="noStrike">
                <a:solidFill>
                  <a:srgbClr val="15173D"/>
                </a:solidFill>
                <a:latin typeface="Calibri"/>
                <a:ea typeface="Calibri"/>
                <a:cs typeface="Calibri"/>
              </a:rPr>
              <a:pPr/>
              <a:t>$7,437,671</a:t>
            </a:fld>
            <a:endParaRPr lang="en-US" sz="2200" b="1">
              <a:solidFill>
                <a:srgbClr val="15173D"/>
              </a:solidFill>
            </a:endParaRPr>
          </a:p>
        </xdr:txBody>
      </xdr:sp>
    </xdr:grpSp>
    <xdr:clientData/>
  </xdr:twoCellAnchor>
  <xdr:twoCellAnchor>
    <xdr:from>
      <xdr:col>19</xdr:col>
      <xdr:colOff>304798</xdr:colOff>
      <xdr:row>3</xdr:row>
      <xdr:rowOff>153411</xdr:rowOff>
    </xdr:from>
    <xdr:to>
      <xdr:col>23</xdr:col>
      <xdr:colOff>380134</xdr:colOff>
      <xdr:row>10</xdr:row>
      <xdr:rowOff>56217</xdr:rowOff>
    </xdr:to>
    <xdr:grpSp>
      <xdr:nvGrpSpPr>
        <xdr:cNvPr id="15" name="Group 14">
          <a:extLst>
            <a:ext uri="{FF2B5EF4-FFF2-40B4-BE49-F238E27FC236}">
              <a16:creationId xmlns:a16="http://schemas.microsoft.com/office/drawing/2014/main" id="{779F8505-7DE0-45E0-B4CD-EB06A76F2A21}"/>
            </a:ext>
          </a:extLst>
        </xdr:cNvPr>
        <xdr:cNvGrpSpPr/>
      </xdr:nvGrpSpPr>
      <xdr:grpSpPr>
        <a:xfrm>
          <a:off x="11887198" y="724911"/>
          <a:ext cx="2513736" cy="1236306"/>
          <a:chOff x="13650162" y="1850188"/>
          <a:chExt cx="2523619" cy="1263520"/>
        </a:xfrm>
      </xdr:grpSpPr>
      <xdr:sp macro="" textlink="">
        <xdr:nvSpPr>
          <xdr:cNvPr id="16" name="Rectangle: Rounded Corners 15">
            <a:extLst>
              <a:ext uri="{FF2B5EF4-FFF2-40B4-BE49-F238E27FC236}">
                <a16:creationId xmlns:a16="http://schemas.microsoft.com/office/drawing/2014/main" id="{7FB4968E-0639-C350-8FE0-3DCA8134E57C}"/>
              </a:ext>
            </a:extLst>
          </xdr:cNvPr>
          <xdr:cNvSpPr/>
        </xdr:nvSpPr>
        <xdr:spPr>
          <a:xfrm>
            <a:off x="13665653" y="1850188"/>
            <a:ext cx="2449092"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416154FE-0583-E9FA-32C5-E92706007F12}"/>
              </a:ext>
            </a:extLst>
          </xdr:cNvPr>
          <xdr:cNvSpPr txBox="1"/>
        </xdr:nvSpPr>
        <xdr:spPr>
          <a:xfrm>
            <a:off x="13650162" y="1937649"/>
            <a:ext cx="2523619"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Waiting Time</a:t>
            </a:r>
          </a:p>
        </xdr:txBody>
      </xdr:sp>
      <xdr:sp macro="" textlink="'performance per branch'!E11">
        <xdr:nvSpPr>
          <xdr:cNvPr id="18" name="TextBox 17">
            <a:extLst>
              <a:ext uri="{FF2B5EF4-FFF2-40B4-BE49-F238E27FC236}">
                <a16:creationId xmlns:a16="http://schemas.microsoft.com/office/drawing/2014/main" id="{47453A30-687D-A640-0726-F571DB47159F}"/>
              </a:ext>
            </a:extLst>
          </xdr:cNvPr>
          <xdr:cNvSpPr txBox="1"/>
        </xdr:nvSpPr>
        <xdr:spPr>
          <a:xfrm>
            <a:off x="14392098" y="2365315"/>
            <a:ext cx="1120044"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D45CCE-DC11-45EE-BA0B-54BDB9DB455A}" type="TxLink">
              <a:rPr lang="en-US" sz="2200" b="1" i="0" u="none" strike="noStrike">
                <a:solidFill>
                  <a:srgbClr val="15173D"/>
                </a:solidFill>
                <a:latin typeface="Calibri"/>
                <a:ea typeface="Calibri"/>
                <a:cs typeface="Calibri"/>
              </a:rPr>
              <a:pPr/>
              <a:t>26</a:t>
            </a:fld>
            <a:r>
              <a:rPr lang="en-US" sz="2200" b="1" i="0" u="none" strike="noStrike">
                <a:solidFill>
                  <a:srgbClr val="15173D"/>
                </a:solidFill>
                <a:latin typeface="Calibri"/>
                <a:ea typeface="Calibri"/>
                <a:cs typeface="Calibri"/>
              </a:rPr>
              <a:t> Min</a:t>
            </a:r>
            <a:endParaRPr lang="en-US" sz="2200" b="1">
              <a:solidFill>
                <a:srgbClr val="15173D"/>
              </a:solidFill>
            </a:endParaRPr>
          </a:p>
        </xdr:txBody>
      </xdr:sp>
    </xdr:grpSp>
    <xdr:clientData/>
  </xdr:twoCellAnchor>
  <xdr:twoCellAnchor>
    <xdr:from>
      <xdr:col>14</xdr:col>
      <xdr:colOff>596367</xdr:colOff>
      <xdr:row>3</xdr:row>
      <xdr:rowOff>153411</xdr:rowOff>
    </xdr:from>
    <xdr:to>
      <xdr:col>18</xdr:col>
      <xdr:colOff>557491</xdr:colOff>
      <xdr:row>10</xdr:row>
      <xdr:rowOff>56217</xdr:rowOff>
    </xdr:to>
    <xdr:grpSp>
      <xdr:nvGrpSpPr>
        <xdr:cNvPr id="19" name="Group 18">
          <a:extLst>
            <a:ext uri="{FF2B5EF4-FFF2-40B4-BE49-F238E27FC236}">
              <a16:creationId xmlns:a16="http://schemas.microsoft.com/office/drawing/2014/main" id="{A3F8DCA5-FED1-433E-A126-5C020041DDB3}"/>
            </a:ext>
          </a:extLst>
        </xdr:cNvPr>
        <xdr:cNvGrpSpPr/>
      </xdr:nvGrpSpPr>
      <xdr:grpSpPr>
        <a:xfrm>
          <a:off x="9130767" y="724911"/>
          <a:ext cx="2399524" cy="1236306"/>
          <a:chOff x="11993918" y="4192562"/>
          <a:chExt cx="2410409" cy="1263520"/>
        </a:xfrm>
        <a:effectLst>
          <a:outerShdw blurRad="50800" dist="38100" dir="5400000" algn="t"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981B387A-1A2D-FB5A-E3D5-D02D99907F92}"/>
              </a:ext>
            </a:extLst>
          </xdr:cNvPr>
          <xdr:cNvSpPr/>
        </xdr:nvSpPr>
        <xdr:spPr>
          <a:xfrm>
            <a:off x="11993918"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99CAC06E-BCBD-FB0D-1759-E936D5C3E841}"/>
              </a:ext>
            </a:extLst>
          </xdr:cNvPr>
          <xdr:cNvSpPr txBox="1"/>
        </xdr:nvSpPr>
        <xdr:spPr>
          <a:xfrm>
            <a:off x="12351498" y="4299476"/>
            <a:ext cx="1695248" cy="50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No.</a:t>
            </a:r>
            <a:r>
              <a:rPr lang="en-US" sz="2400" b="1" baseline="0">
                <a:solidFill>
                  <a:srgbClr val="15173D"/>
                </a:solidFill>
              </a:rPr>
              <a:t> Doctors</a:t>
            </a:r>
            <a:endParaRPr lang="en-US" sz="2400" b="1">
              <a:solidFill>
                <a:srgbClr val="15173D"/>
              </a:solidFill>
            </a:endParaRPr>
          </a:p>
        </xdr:txBody>
      </xdr:sp>
      <xdr:sp macro="" textlink="'performance per branch'!H11">
        <xdr:nvSpPr>
          <xdr:cNvPr id="22" name="TextBox 21">
            <a:extLst>
              <a:ext uri="{FF2B5EF4-FFF2-40B4-BE49-F238E27FC236}">
                <a16:creationId xmlns:a16="http://schemas.microsoft.com/office/drawing/2014/main" id="{D7EF0310-0204-C14E-4F7A-85C8B39C66F4}"/>
              </a:ext>
            </a:extLst>
          </xdr:cNvPr>
          <xdr:cNvSpPr txBox="1"/>
        </xdr:nvSpPr>
        <xdr:spPr>
          <a:xfrm>
            <a:off x="12428212" y="4717333"/>
            <a:ext cx="1502209"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2829E2-1485-42B6-BE21-119FE3D3CF27}" type="TxLink">
              <a:rPr lang="en-US" sz="2200" b="1" i="0" u="none" strike="noStrike">
                <a:solidFill>
                  <a:srgbClr val="15173D"/>
                </a:solidFill>
                <a:latin typeface="Calibri"/>
                <a:ea typeface="Calibri"/>
                <a:cs typeface="Calibri"/>
              </a:rPr>
              <a:pPr algn="ctr"/>
              <a:t>314</a:t>
            </a:fld>
            <a:r>
              <a:rPr lang="en-US" sz="2200" b="1" i="0" u="none" strike="noStrike">
                <a:solidFill>
                  <a:srgbClr val="15173D"/>
                </a:solidFill>
                <a:latin typeface="Calibri"/>
                <a:ea typeface="Calibri"/>
                <a:cs typeface="Calibri"/>
              </a:rPr>
              <a:t> Doctor</a:t>
            </a:r>
            <a:endParaRPr lang="en-US" sz="2200" b="1">
              <a:solidFill>
                <a:srgbClr val="15173D"/>
              </a:solidFill>
            </a:endParaRPr>
          </a:p>
        </xdr:txBody>
      </xdr:sp>
    </xdr:grpSp>
    <xdr:clientData/>
  </xdr:twoCellAnchor>
  <xdr:twoCellAnchor>
    <xdr:from>
      <xdr:col>5</xdr:col>
      <xdr:colOff>468279</xdr:colOff>
      <xdr:row>11</xdr:row>
      <xdr:rowOff>148513</xdr:rowOff>
    </xdr:from>
    <xdr:to>
      <xdr:col>9</xdr:col>
      <xdr:colOff>361951</xdr:colOff>
      <xdr:row>13</xdr:row>
      <xdr:rowOff>167563</xdr:rowOff>
    </xdr:to>
    <xdr:sp macro="" textlink="">
      <xdr:nvSpPr>
        <xdr:cNvPr id="23" name="TextBox 22">
          <a:extLst>
            <a:ext uri="{FF2B5EF4-FFF2-40B4-BE49-F238E27FC236}">
              <a16:creationId xmlns:a16="http://schemas.microsoft.com/office/drawing/2014/main" id="{725896AD-71C7-4C79-AC20-E35B77D05BB2}"/>
            </a:ext>
          </a:extLst>
        </xdr:cNvPr>
        <xdr:cNvSpPr txBox="1"/>
      </xdr:nvSpPr>
      <xdr:spPr>
        <a:xfrm>
          <a:off x="3516279" y="2244013"/>
          <a:ext cx="233207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Patient Turnover</a:t>
          </a:r>
        </a:p>
      </xdr:txBody>
    </xdr:sp>
    <xdr:clientData/>
  </xdr:twoCellAnchor>
  <xdr:twoCellAnchor>
    <xdr:from>
      <xdr:col>9</xdr:col>
      <xdr:colOff>321512</xdr:colOff>
      <xdr:row>13</xdr:row>
      <xdr:rowOff>27216</xdr:rowOff>
    </xdr:from>
    <xdr:to>
      <xdr:col>39</xdr:col>
      <xdr:colOff>239869</xdr:colOff>
      <xdr:row>13</xdr:row>
      <xdr:rowOff>27216</xdr:rowOff>
    </xdr:to>
    <xdr:cxnSp macro="">
      <xdr:nvCxnSpPr>
        <xdr:cNvPr id="24" name="Straight Connector 23">
          <a:extLst>
            <a:ext uri="{FF2B5EF4-FFF2-40B4-BE49-F238E27FC236}">
              <a16:creationId xmlns:a16="http://schemas.microsoft.com/office/drawing/2014/main" id="{F728AFEF-3A62-42F6-A90B-F9243465578C}"/>
            </a:ext>
          </a:extLst>
        </xdr:cNvPr>
        <xdr:cNvCxnSpPr/>
      </xdr:nvCxnSpPr>
      <xdr:spPr>
        <a:xfrm flipV="1">
          <a:off x="5807912"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123825</xdr:colOff>
      <xdr:row>3</xdr:row>
      <xdr:rowOff>153411</xdr:rowOff>
    </xdr:from>
    <xdr:to>
      <xdr:col>29</xdr:col>
      <xdr:colOff>11080</xdr:colOff>
      <xdr:row>10</xdr:row>
      <xdr:rowOff>54351</xdr:rowOff>
    </xdr:to>
    <xdr:grpSp>
      <xdr:nvGrpSpPr>
        <xdr:cNvPr id="29" name="Group 28">
          <a:extLst>
            <a:ext uri="{FF2B5EF4-FFF2-40B4-BE49-F238E27FC236}">
              <a16:creationId xmlns:a16="http://schemas.microsoft.com/office/drawing/2014/main" id="{68276D5E-1D00-4D2A-AE21-015B07F93EFB}"/>
            </a:ext>
          </a:extLst>
        </xdr:cNvPr>
        <xdr:cNvGrpSpPr/>
      </xdr:nvGrpSpPr>
      <xdr:grpSpPr>
        <a:xfrm>
          <a:off x="14754225" y="724911"/>
          <a:ext cx="2935255" cy="1234440"/>
          <a:chOff x="3116424" y="1836964"/>
          <a:chExt cx="2935255" cy="1263520"/>
        </a:xfrm>
        <a:effectLst>
          <a:outerShdw blurRad="50800" dist="38100" dir="5400000" algn="t"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80805C27-F315-CB48-D25E-7D4F233A626C}"/>
              </a:ext>
            </a:extLst>
          </xdr:cNvPr>
          <xdr:cNvSpPr/>
        </xdr:nvSpPr>
        <xdr:spPr>
          <a:xfrm>
            <a:off x="3126240" y="1836964"/>
            <a:ext cx="2915623"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DA66C566-33C2-A1D4-D9F3-0036BC851DFB}"/>
              </a:ext>
            </a:extLst>
          </xdr:cNvPr>
          <xdr:cNvSpPr txBox="1"/>
        </xdr:nvSpPr>
        <xdr:spPr>
          <a:xfrm>
            <a:off x="3116424" y="1914721"/>
            <a:ext cx="2935255"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Consul. Duration</a:t>
            </a:r>
          </a:p>
        </xdr:txBody>
      </xdr:sp>
      <xdr:sp macro="" textlink="'performance per branch'!B22">
        <xdr:nvSpPr>
          <xdr:cNvPr id="32" name="TextBox 31">
            <a:extLst>
              <a:ext uri="{FF2B5EF4-FFF2-40B4-BE49-F238E27FC236}">
                <a16:creationId xmlns:a16="http://schemas.microsoft.com/office/drawing/2014/main" id="{DC45D336-8562-2A7D-FF37-3D718547919B}"/>
              </a:ext>
            </a:extLst>
          </xdr:cNvPr>
          <xdr:cNvSpPr txBox="1"/>
        </xdr:nvSpPr>
        <xdr:spPr>
          <a:xfrm>
            <a:off x="4062810" y="2390970"/>
            <a:ext cx="1042483"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6EB2DD-EB24-4B99-A2A1-E81C9F753F61}" type="TxLink">
              <a:rPr lang="en-US" sz="2200" b="1" i="0" u="none" strike="noStrike">
                <a:solidFill>
                  <a:srgbClr val="15173D"/>
                </a:solidFill>
                <a:latin typeface="Calibri"/>
                <a:ea typeface="Calibri"/>
                <a:cs typeface="Calibri"/>
              </a:rPr>
              <a:pPr/>
              <a:t>22</a:t>
            </a:fld>
            <a:r>
              <a:rPr lang="en-US" sz="2200" b="1" i="0" u="none" strike="noStrike">
                <a:solidFill>
                  <a:srgbClr val="15173D"/>
                </a:solidFill>
                <a:latin typeface="Calibri"/>
                <a:ea typeface="Calibri"/>
                <a:cs typeface="Calibri"/>
              </a:rPr>
              <a:t> Min</a:t>
            </a:r>
            <a:endParaRPr lang="en-US" sz="2200" b="1">
              <a:solidFill>
                <a:srgbClr val="15173D"/>
              </a:solidFill>
            </a:endParaRPr>
          </a:p>
        </xdr:txBody>
      </xdr:sp>
    </xdr:grpSp>
    <xdr:clientData/>
  </xdr:twoCellAnchor>
  <xdr:twoCellAnchor>
    <xdr:from>
      <xdr:col>0</xdr:col>
      <xdr:colOff>28574</xdr:colOff>
      <xdr:row>3</xdr:row>
      <xdr:rowOff>67647</xdr:rowOff>
    </xdr:from>
    <xdr:to>
      <xdr:col>5</xdr:col>
      <xdr:colOff>363854</xdr:colOff>
      <xdr:row>3</xdr:row>
      <xdr:rowOff>67647</xdr:rowOff>
    </xdr:to>
    <xdr:cxnSp macro="">
      <xdr:nvCxnSpPr>
        <xdr:cNvPr id="41" name="Straight Connector 40">
          <a:extLst>
            <a:ext uri="{FF2B5EF4-FFF2-40B4-BE49-F238E27FC236}">
              <a16:creationId xmlns:a16="http://schemas.microsoft.com/office/drawing/2014/main" id="{ED2E41F8-E827-4802-9B22-DF7759EDF914}"/>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0</xdr:colOff>
      <xdr:row>12</xdr:row>
      <xdr:rowOff>161925</xdr:rowOff>
    </xdr:from>
    <xdr:to>
      <xdr:col>33</xdr:col>
      <xdr:colOff>304800</xdr:colOff>
      <xdr:row>17</xdr:row>
      <xdr:rowOff>123825</xdr:rowOff>
    </xdr:to>
    <xdr:pic>
      <xdr:nvPicPr>
        <xdr:cNvPr id="42" name="Graphic 41" descr="Dollar with solid fill">
          <a:extLst>
            <a:ext uri="{FF2B5EF4-FFF2-40B4-BE49-F238E27FC236}">
              <a16:creationId xmlns:a16="http://schemas.microsoft.com/office/drawing/2014/main" id="{3BEC9A34-6FE1-47DC-ABFA-DF18A2BDF6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507200" y="2447925"/>
          <a:ext cx="914400" cy="914400"/>
        </a:xfrm>
        <a:prstGeom prst="rect">
          <a:avLst/>
        </a:prstGeom>
      </xdr:spPr>
    </xdr:pic>
    <xdr:clientData/>
  </xdr:twoCellAnchor>
  <xdr:twoCellAnchor editAs="oneCell">
    <xdr:from>
      <xdr:col>32</xdr:col>
      <xdr:colOff>150000</xdr:colOff>
      <xdr:row>13</xdr:row>
      <xdr:rowOff>121425</xdr:rowOff>
    </xdr:from>
    <xdr:to>
      <xdr:col>33</xdr:col>
      <xdr:colOff>454800</xdr:colOff>
      <xdr:row>18</xdr:row>
      <xdr:rowOff>83325</xdr:rowOff>
    </xdr:to>
    <xdr:pic>
      <xdr:nvPicPr>
        <xdr:cNvPr id="43" name="Graphic 42" descr="Doctor male with solid fill">
          <a:extLst>
            <a:ext uri="{FF2B5EF4-FFF2-40B4-BE49-F238E27FC236}">
              <a16:creationId xmlns:a16="http://schemas.microsoft.com/office/drawing/2014/main" id="{F91E5F8F-EB48-40F1-81D1-46A66232F5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657200" y="2597925"/>
          <a:ext cx="914400" cy="914400"/>
        </a:xfrm>
        <a:prstGeom prst="rect">
          <a:avLst/>
        </a:prstGeom>
      </xdr:spPr>
    </xdr:pic>
    <xdr:clientData/>
  </xdr:twoCellAnchor>
  <xdr:twoCellAnchor editAs="oneCell">
    <xdr:from>
      <xdr:col>32</xdr:col>
      <xdr:colOff>300000</xdr:colOff>
      <xdr:row>14</xdr:row>
      <xdr:rowOff>80925</xdr:rowOff>
    </xdr:from>
    <xdr:to>
      <xdr:col>33</xdr:col>
      <xdr:colOff>604800</xdr:colOff>
      <xdr:row>19</xdr:row>
      <xdr:rowOff>42825</xdr:rowOff>
    </xdr:to>
    <xdr:pic>
      <xdr:nvPicPr>
        <xdr:cNvPr id="44" name="Graphic 43" descr="Presentation with bar chart with solid fill">
          <a:extLst>
            <a:ext uri="{FF2B5EF4-FFF2-40B4-BE49-F238E27FC236}">
              <a16:creationId xmlns:a16="http://schemas.microsoft.com/office/drawing/2014/main" id="{3C6F7DCF-38BF-4A50-BDE9-C657E41E79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807200" y="2747925"/>
          <a:ext cx="914400" cy="914400"/>
        </a:xfrm>
        <a:prstGeom prst="rect">
          <a:avLst/>
        </a:prstGeom>
      </xdr:spPr>
    </xdr:pic>
    <xdr:clientData/>
  </xdr:twoCellAnchor>
  <xdr:twoCellAnchor>
    <xdr:from>
      <xdr:col>0</xdr:col>
      <xdr:colOff>19049</xdr:colOff>
      <xdr:row>10</xdr:row>
      <xdr:rowOff>189433</xdr:rowOff>
    </xdr:from>
    <xdr:to>
      <xdr:col>5</xdr:col>
      <xdr:colOff>371474</xdr:colOff>
      <xdr:row>13</xdr:row>
      <xdr:rowOff>134683</xdr:rowOff>
    </xdr:to>
    <xdr:grpSp>
      <xdr:nvGrpSpPr>
        <xdr:cNvPr id="45" name="Group 44">
          <a:hlinkClick xmlns:r="http://schemas.openxmlformats.org/officeDocument/2006/relationships" r:id="rId7"/>
          <a:extLst>
            <a:ext uri="{FF2B5EF4-FFF2-40B4-BE49-F238E27FC236}">
              <a16:creationId xmlns:a16="http://schemas.microsoft.com/office/drawing/2014/main" id="{32DDD53B-E924-4466-BF85-C9A4C855BA3E}"/>
            </a:ext>
          </a:extLst>
        </xdr:cNvPr>
        <xdr:cNvGrpSpPr/>
      </xdr:nvGrpSpPr>
      <xdr:grpSpPr>
        <a:xfrm>
          <a:off x="19049" y="2094433"/>
          <a:ext cx="3400425" cy="516750"/>
          <a:chOff x="19049" y="2094433"/>
          <a:chExt cx="3400425" cy="516750"/>
        </a:xfrm>
      </xdr:grpSpPr>
      <xdr:grpSp>
        <xdr:nvGrpSpPr>
          <xdr:cNvPr id="46" name="Group 45">
            <a:extLst>
              <a:ext uri="{FF2B5EF4-FFF2-40B4-BE49-F238E27FC236}">
                <a16:creationId xmlns:a16="http://schemas.microsoft.com/office/drawing/2014/main" id="{DB3B240D-36F2-64BC-2BDD-1A476B46D65C}"/>
              </a:ext>
            </a:extLst>
          </xdr:cNvPr>
          <xdr:cNvGrpSpPr/>
        </xdr:nvGrpSpPr>
        <xdr:grpSpPr>
          <a:xfrm>
            <a:off x="19049" y="2096511"/>
            <a:ext cx="3400425" cy="503814"/>
            <a:chOff x="0" y="1448811"/>
            <a:chExt cx="3162300" cy="503814"/>
          </a:xfrm>
        </xdr:grpSpPr>
        <xdr:sp macro="" textlink="">
          <xdr:nvSpPr>
            <xdr:cNvPr id="48" name="Rectangle: Rounded Corners 47">
              <a:extLst>
                <a:ext uri="{FF2B5EF4-FFF2-40B4-BE49-F238E27FC236}">
                  <a16:creationId xmlns:a16="http://schemas.microsoft.com/office/drawing/2014/main" id="{B7A007E8-9F50-8A8B-0EEA-4C1335587339}"/>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F2840852-0A8D-676E-8F47-4244615DC7C9}"/>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47" name="Graphic 46" descr="Doctor male with solid fill">
            <a:extLst>
              <a:ext uri="{FF2B5EF4-FFF2-40B4-BE49-F238E27FC236}">
                <a16:creationId xmlns:a16="http://schemas.microsoft.com/office/drawing/2014/main" id="{0B53E6E8-6598-3CA9-ADE3-6F10E704DC3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50" name="Group 49">
          <a:hlinkClick xmlns:r="http://schemas.openxmlformats.org/officeDocument/2006/relationships" r:id="rId10"/>
          <a:extLst>
            <a:ext uri="{FF2B5EF4-FFF2-40B4-BE49-F238E27FC236}">
              <a16:creationId xmlns:a16="http://schemas.microsoft.com/office/drawing/2014/main" id="{04BE0BC8-2F9F-41A0-A346-9E74316CF579}"/>
            </a:ext>
          </a:extLst>
        </xdr:cNvPr>
        <xdr:cNvGrpSpPr/>
      </xdr:nvGrpSpPr>
      <xdr:grpSpPr>
        <a:xfrm>
          <a:off x="19049" y="3388500"/>
          <a:ext cx="3400425" cy="516750"/>
          <a:chOff x="19049" y="3388500"/>
          <a:chExt cx="3400425" cy="516750"/>
        </a:xfrm>
      </xdr:grpSpPr>
      <xdr:grpSp>
        <xdr:nvGrpSpPr>
          <xdr:cNvPr id="51" name="Group 50">
            <a:extLst>
              <a:ext uri="{FF2B5EF4-FFF2-40B4-BE49-F238E27FC236}">
                <a16:creationId xmlns:a16="http://schemas.microsoft.com/office/drawing/2014/main" id="{BFBA7B28-C6A4-9AF9-F629-B35073CC0E82}"/>
              </a:ext>
            </a:extLst>
          </xdr:cNvPr>
          <xdr:cNvGrpSpPr/>
        </xdr:nvGrpSpPr>
        <xdr:grpSpPr>
          <a:xfrm>
            <a:off x="19049" y="3391911"/>
            <a:ext cx="3400425" cy="503814"/>
            <a:chOff x="0" y="1448811"/>
            <a:chExt cx="3162300" cy="503814"/>
          </a:xfrm>
        </xdr:grpSpPr>
        <xdr:sp macro="" textlink="">
          <xdr:nvSpPr>
            <xdr:cNvPr id="53" name="Rectangle: Rounded Corners 52">
              <a:extLst>
                <a:ext uri="{FF2B5EF4-FFF2-40B4-BE49-F238E27FC236}">
                  <a16:creationId xmlns:a16="http://schemas.microsoft.com/office/drawing/2014/main" id="{9E3677D6-9AEE-B1A4-208D-8B04D6460CF3}"/>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6A154C44-C6F1-0B74-3519-D018FE0AA830}"/>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52" name="Graphic 51" descr="Clipboard All Crosses with solid fill">
            <a:extLst>
              <a:ext uri="{FF2B5EF4-FFF2-40B4-BE49-F238E27FC236}">
                <a16:creationId xmlns:a16="http://schemas.microsoft.com/office/drawing/2014/main" id="{EC5CFCE6-521F-B8E8-A835-A795F6C4001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55" name="Group 54">
          <a:hlinkClick xmlns:r="http://schemas.openxmlformats.org/officeDocument/2006/relationships" r:id="rId13"/>
          <a:extLst>
            <a:ext uri="{FF2B5EF4-FFF2-40B4-BE49-F238E27FC236}">
              <a16:creationId xmlns:a16="http://schemas.microsoft.com/office/drawing/2014/main" id="{ED425F4B-6D4C-4719-AA91-242088A773BF}"/>
            </a:ext>
          </a:extLst>
        </xdr:cNvPr>
        <xdr:cNvGrpSpPr/>
      </xdr:nvGrpSpPr>
      <xdr:grpSpPr>
        <a:xfrm>
          <a:off x="24880" y="735749"/>
          <a:ext cx="3387885" cy="585825"/>
          <a:chOff x="24880" y="735749"/>
          <a:chExt cx="3387885" cy="585825"/>
        </a:xfrm>
      </xdr:grpSpPr>
      <xdr:sp macro="" textlink="">
        <xdr:nvSpPr>
          <xdr:cNvPr id="56" name="Rectangle: Rounded Corners 55">
            <a:extLst>
              <a:ext uri="{FF2B5EF4-FFF2-40B4-BE49-F238E27FC236}">
                <a16:creationId xmlns:a16="http://schemas.microsoft.com/office/drawing/2014/main" id="{2CD2B1B7-C192-3A95-53FB-D4B2E669EF25}"/>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A0C9BA0C-6BE4-B47D-C9B4-07B8639F4539}"/>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58" name="Graphic 57" descr="Presentation with bar chart with solid fill">
            <a:extLst>
              <a:ext uri="{FF2B5EF4-FFF2-40B4-BE49-F238E27FC236}">
                <a16:creationId xmlns:a16="http://schemas.microsoft.com/office/drawing/2014/main" id="{4B49D963-3631-8593-8D8A-F8F16E9B62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59" name="Group 58">
          <a:hlinkClick xmlns:r="http://schemas.openxmlformats.org/officeDocument/2006/relationships" r:id="rId16"/>
          <a:extLst>
            <a:ext uri="{FF2B5EF4-FFF2-40B4-BE49-F238E27FC236}">
              <a16:creationId xmlns:a16="http://schemas.microsoft.com/office/drawing/2014/main" id="{3D4B9279-E13E-4202-BD22-EE98D2912955}"/>
            </a:ext>
          </a:extLst>
        </xdr:cNvPr>
        <xdr:cNvGrpSpPr/>
      </xdr:nvGrpSpPr>
      <xdr:grpSpPr>
        <a:xfrm>
          <a:off x="19049" y="1448811"/>
          <a:ext cx="3400425" cy="517568"/>
          <a:chOff x="19049" y="1448811"/>
          <a:chExt cx="3400425" cy="517568"/>
        </a:xfrm>
      </xdr:grpSpPr>
      <xdr:grpSp>
        <xdr:nvGrpSpPr>
          <xdr:cNvPr id="60" name="Group 59">
            <a:extLst>
              <a:ext uri="{FF2B5EF4-FFF2-40B4-BE49-F238E27FC236}">
                <a16:creationId xmlns:a16="http://schemas.microsoft.com/office/drawing/2014/main" id="{CFD67F23-0927-BE0D-EBF5-A17CB634423C}"/>
              </a:ext>
            </a:extLst>
          </xdr:cNvPr>
          <xdr:cNvGrpSpPr/>
        </xdr:nvGrpSpPr>
        <xdr:grpSpPr>
          <a:xfrm>
            <a:off x="19049" y="1448811"/>
            <a:ext cx="3400425" cy="503814"/>
            <a:chOff x="0" y="1448811"/>
            <a:chExt cx="3162300" cy="503814"/>
          </a:xfrm>
        </xdr:grpSpPr>
        <xdr:sp macro="" textlink="">
          <xdr:nvSpPr>
            <xdr:cNvPr id="62" name="Rectangle: Rounded Corners 61">
              <a:extLst>
                <a:ext uri="{FF2B5EF4-FFF2-40B4-BE49-F238E27FC236}">
                  <a16:creationId xmlns:a16="http://schemas.microsoft.com/office/drawing/2014/main" id="{BD6DE0B3-91B6-D3C6-532E-96C4DD60C857}"/>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97764AA1-78F1-40FE-488D-EA505D7F3DBD}"/>
                </a:ext>
              </a:extLst>
            </xdr:cNvPr>
            <xdr:cNvSpPr txBox="1"/>
          </xdr:nvSpPr>
          <xdr:spPr>
            <a:xfrm>
              <a:off x="938947" y="1481642"/>
              <a:ext cx="177159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grpSp>
      <xdr:pic>
        <xdr:nvPicPr>
          <xdr:cNvPr id="61" name="Graphic 60" descr="Dollar with solid fill">
            <a:extLst>
              <a:ext uri="{FF2B5EF4-FFF2-40B4-BE49-F238E27FC236}">
                <a16:creationId xmlns:a16="http://schemas.microsoft.com/office/drawing/2014/main" id="{68153135-4C05-F580-AA36-FEF53B9B72D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64" name="Group 63">
          <a:extLst>
            <a:ext uri="{FF2B5EF4-FFF2-40B4-BE49-F238E27FC236}">
              <a16:creationId xmlns:a16="http://schemas.microsoft.com/office/drawing/2014/main" id="{52EEE034-1445-4FAB-8509-0C5731C13468}"/>
            </a:ext>
          </a:extLst>
        </xdr:cNvPr>
        <xdr:cNvGrpSpPr/>
      </xdr:nvGrpSpPr>
      <xdr:grpSpPr>
        <a:xfrm>
          <a:off x="19049" y="2739237"/>
          <a:ext cx="3400425" cy="523075"/>
          <a:chOff x="19049" y="2739237"/>
          <a:chExt cx="3400425" cy="523075"/>
        </a:xfrm>
      </xdr:grpSpPr>
      <xdr:grpSp>
        <xdr:nvGrpSpPr>
          <xdr:cNvPr id="65" name="Group 64">
            <a:extLst>
              <a:ext uri="{FF2B5EF4-FFF2-40B4-BE49-F238E27FC236}">
                <a16:creationId xmlns:a16="http://schemas.microsoft.com/office/drawing/2014/main" id="{3878F31F-5640-081F-E20B-037225088711}"/>
              </a:ext>
            </a:extLst>
          </xdr:cNvPr>
          <xdr:cNvGrpSpPr/>
        </xdr:nvGrpSpPr>
        <xdr:grpSpPr>
          <a:xfrm>
            <a:off x="19049" y="2758498"/>
            <a:ext cx="3400425" cy="503814"/>
            <a:chOff x="0" y="1463098"/>
            <a:chExt cx="3162300" cy="503814"/>
          </a:xfrm>
        </xdr:grpSpPr>
        <xdr:sp macro="" textlink="">
          <xdr:nvSpPr>
            <xdr:cNvPr id="67" name="Rectangle: Rounded Corners 66">
              <a:extLst>
                <a:ext uri="{FF2B5EF4-FFF2-40B4-BE49-F238E27FC236}">
                  <a16:creationId xmlns:a16="http://schemas.microsoft.com/office/drawing/2014/main" id="{C26C2491-5967-90FD-6EDE-46722C456968}"/>
                </a:ext>
              </a:extLst>
            </xdr:cNvPr>
            <xdr:cNvSpPr/>
          </xdr:nvSpPr>
          <xdr:spPr>
            <a:xfrm>
              <a:off x="0" y="1463098"/>
              <a:ext cx="3162300"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1C4D49C0-5ACC-34B8-BB43-374B60B0FDD5}"/>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66" name="Graphic 65" descr="Hospital with solid fill">
            <a:extLst>
              <a:ext uri="{FF2B5EF4-FFF2-40B4-BE49-F238E27FC236}">
                <a16:creationId xmlns:a16="http://schemas.microsoft.com/office/drawing/2014/main" id="{D5D1B15D-EA91-8FC7-648D-F03E829BD64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7533" y="2739237"/>
            <a:ext cx="521208" cy="521208"/>
          </a:xfrm>
          <a:prstGeom prst="rect">
            <a:avLst/>
          </a:prstGeom>
        </xdr:spPr>
      </xdr:pic>
    </xdr:grpSp>
    <xdr:clientData/>
  </xdr:twoCellAnchor>
  <xdr:twoCellAnchor>
    <xdr:from>
      <xdr:col>5</xdr:col>
      <xdr:colOff>530042</xdr:colOff>
      <xdr:row>15</xdr:row>
      <xdr:rowOff>108273</xdr:rowOff>
    </xdr:from>
    <xdr:to>
      <xdr:col>14</xdr:col>
      <xdr:colOff>514350</xdr:colOff>
      <xdr:row>34</xdr:row>
      <xdr:rowOff>60648</xdr:rowOff>
    </xdr:to>
    <xdr:grpSp>
      <xdr:nvGrpSpPr>
        <xdr:cNvPr id="71" name="Group 70">
          <a:extLst>
            <a:ext uri="{FF2B5EF4-FFF2-40B4-BE49-F238E27FC236}">
              <a16:creationId xmlns:a16="http://schemas.microsoft.com/office/drawing/2014/main" id="{55171527-77B1-BC93-3A5B-406509D0E3DE}"/>
            </a:ext>
          </a:extLst>
        </xdr:cNvPr>
        <xdr:cNvGrpSpPr/>
      </xdr:nvGrpSpPr>
      <xdr:grpSpPr>
        <a:xfrm>
          <a:off x="3578042" y="2965773"/>
          <a:ext cx="5470708" cy="3571875"/>
          <a:chOff x="3539942" y="2984823"/>
          <a:chExt cx="6232708" cy="3571875"/>
        </a:xfrm>
      </xdr:grpSpPr>
      <xdr:sp macro="" textlink="">
        <xdr:nvSpPr>
          <xdr:cNvPr id="26" name="Rectangle: Rounded Corners 25">
            <a:extLst>
              <a:ext uri="{FF2B5EF4-FFF2-40B4-BE49-F238E27FC236}">
                <a16:creationId xmlns:a16="http://schemas.microsoft.com/office/drawing/2014/main" id="{5B6AAAD8-8C83-85B2-889F-DDC33D1E66AA}"/>
              </a:ext>
            </a:extLst>
          </xdr:cNvPr>
          <xdr:cNvSpPr/>
        </xdr:nvSpPr>
        <xdr:spPr>
          <a:xfrm>
            <a:off x="3539942" y="2984823"/>
            <a:ext cx="6232708" cy="3547772"/>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0F8F6973-D1C6-7E34-44B6-529EA9139A7A}"/>
              </a:ext>
            </a:extLst>
          </xdr:cNvPr>
          <xdr:cNvSpPr txBox="1"/>
        </xdr:nvSpPr>
        <xdr:spPr>
          <a:xfrm>
            <a:off x="5128310" y="3214008"/>
            <a:ext cx="2998822" cy="35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15173D"/>
                </a:solidFill>
              </a:rPr>
              <a:t>No.</a:t>
            </a:r>
            <a:r>
              <a:rPr lang="en-US" sz="1800" b="1" baseline="0">
                <a:solidFill>
                  <a:srgbClr val="15173D"/>
                </a:solidFill>
              </a:rPr>
              <a:t> Visits Per Branch</a:t>
            </a:r>
            <a:endParaRPr lang="en-US" sz="1800" b="1">
              <a:solidFill>
                <a:srgbClr val="15173D"/>
              </a:solidFill>
            </a:endParaRPr>
          </a:p>
        </xdr:txBody>
      </xdr:sp>
      <xdr:graphicFrame macro="">
        <xdr:nvGraphicFramePr>
          <xdr:cNvPr id="69" name="Chart 68">
            <a:extLst>
              <a:ext uri="{FF2B5EF4-FFF2-40B4-BE49-F238E27FC236}">
                <a16:creationId xmlns:a16="http://schemas.microsoft.com/office/drawing/2014/main" id="{B6D08802-6915-466D-A06C-850224392F0E}"/>
              </a:ext>
            </a:extLst>
          </xdr:cNvPr>
          <xdr:cNvGraphicFramePr>
            <a:graphicFrameLocks/>
          </xdr:cNvGraphicFramePr>
        </xdr:nvGraphicFramePr>
        <xdr:xfrm>
          <a:off x="3543300" y="3495675"/>
          <a:ext cx="6229350" cy="3061023"/>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15</xdr:col>
      <xdr:colOff>96616</xdr:colOff>
      <xdr:row>15</xdr:row>
      <xdr:rowOff>81253</xdr:rowOff>
    </xdr:from>
    <xdr:to>
      <xdr:col>22</xdr:col>
      <xdr:colOff>180975</xdr:colOff>
      <xdr:row>34</xdr:row>
      <xdr:rowOff>37946</xdr:rowOff>
    </xdr:to>
    <xdr:grpSp>
      <xdr:nvGrpSpPr>
        <xdr:cNvPr id="72" name="Group 71">
          <a:extLst>
            <a:ext uri="{FF2B5EF4-FFF2-40B4-BE49-F238E27FC236}">
              <a16:creationId xmlns:a16="http://schemas.microsoft.com/office/drawing/2014/main" id="{6053D1C5-CC6E-5E5C-0850-3C9CF3FA10FD}"/>
            </a:ext>
          </a:extLst>
        </xdr:cNvPr>
        <xdr:cNvGrpSpPr/>
      </xdr:nvGrpSpPr>
      <xdr:grpSpPr>
        <a:xfrm>
          <a:off x="9240616" y="2938753"/>
          <a:ext cx="4351559" cy="3576193"/>
          <a:chOff x="9240616" y="2938753"/>
          <a:chExt cx="4351559" cy="3576193"/>
        </a:xfrm>
      </xdr:grpSpPr>
      <xdr:sp macro="" textlink="">
        <xdr:nvSpPr>
          <xdr:cNvPr id="38" name="Rectangle: Rounded Corners 37">
            <a:extLst>
              <a:ext uri="{FF2B5EF4-FFF2-40B4-BE49-F238E27FC236}">
                <a16:creationId xmlns:a16="http://schemas.microsoft.com/office/drawing/2014/main" id="{4DC01FCD-EB76-367E-EFA9-768FDA7CE8FD}"/>
              </a:ext>
            </a:extLst>
          </xdr:cNvPr>
          <xdr:cNvSpPr/>
        </xdr:nvSpPr>
        <xdr:spPr>
          <a:xfrm>
            <a:off x="9240616" y="2938753"/>
            <a:ext cx="4264468" cy="3576193"/>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7009C73B-F796-D793-9AA5-B603766E9AA6}"/>
              </a:ext>
            </a:extLst>
          </xdr:cNvPr>
          <xdr:cNvSpPr txBox="1"/>
        </xdr:nvSpPr>
        <xdr:spPr>
          <a:xfrm>
            <a:off x="9810751" y="3150439"/>
            <a:ext cx="3114674" cy="359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15173D"/>
                </a:solidFill>
              </a:rPr>
              <a:t>AVG</a:t>
            </a:r>
            <a:r>
              <a:rPr lang="en-US" sz="1800" b="1" baseline="0">
                <a:solidFill>
                  <a:srgbClr val="15173D"/>
                </a:solidFill>
              </a:rPr>
              <a:t> Waiting Time Per Branch</a:t>
            </a:r>
            <a:endParaRPr lang="en-US" sz="1800" b="1">
              <a:solidFill>
                <a:srgbClr val="15173D"/>
              </a:solidFill>
            </a:endParaRPr>
          </a:p>
        </xdr:txBody>
      </xdr:sp>
      <xdr:graphicFrame macro="">
        <xdr:nvGraphicFramePr>
          <xdr:cNvPr id="70" name="Chart 69">
            <a:extLst>
              <a:ext uri="{FF2B5EF4-FFF2-40B4-BE49-F238E27FC236}">
                <a16:creationId xmlns:a16="http://schemas.microsoft.com/office/drawing/2014/main" id="{29AD6894-3C1D-40CF-8590-F92F0490D939}"/>
              </a:ext>
            </a:extLst>
          </xdr:cNvPr>
          <xdr:cNvGraphicFramePr>
            <a:graphicFrameLocks/>
          </xdr:cNvGraphicFramePr>
        </xdr:nvGraphicFramePr>
        <xdr:xfrm>
          <a:off x="9391650" y="3590925"/>
          <a:ext cx="4200525" cy="2743200"/>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22</xdr:col>
      <xdr:colOff>258541</xdr:colOff>
      <xdr:row>15</xdr:row>
      <xdr:rowOff>71728</xdr:rowOff>
    </xdr:from>
    <xdr:to>
      <xdr:col>29</xdr:col>
      <xdr:colOff>255809</xdr:colOff>
      <xdr:row>34</xdr:row>
      <xdr:rowOff>28421</xdr:rowOff>
    </xdr:to>
    <xdr:sp macro="" textlink="">
      <xdr:nvSpPr>
        <xdr:cNvPr id="73" name="Rectangle: Rounded Corners 72">
          <a:extLst>
            <a:ext uri="{FF2B5EF4-FFF2-40B4-BE49-F238E27FC236}">
              <a16:creationId xmlns:a16="http://schemas.microsoft.com/office/drawing/2014/main" id="{44C9D2E3-666B-4F7B-AF61-4D2938A75552}"/>
            </a:ext>
          </a:extLst>
        </xdr:cNvPr>
        <xdr:cNvSpPr/>
      </xdr:nvSpPr>
      <xdr:spPr>
        <a:xfrm>
          <a:off x="13669741" y="2929228"/>
          <a:ext cx="4264468" cy="3576193"/>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229966</xdr:colOff>
      <xdr:row>19</xdr:row>
      <xdr:rowOff>43153</xdr:rowOff>
    </xdr:from>
    <xdr:to>
      <xdr:col>29</xdr:col>
      <xdr:colOff>534766</xdr:colOff>
      <xdr:row>33</xdr:row>
      <xdr:rowOff>119353</xdr:rowOff>
    </xdr:to>
    <xdr:graphicFrame macro="">
      <xdr:nvGraphicFramePr>
        <xdr:cNvPr id="74" name="Chart 73">
          <a:extLst>
            <a:ext uri="{FF2B5EF4-FFF2-40B4-BE49-F238E27FC236}">
              <a16:creationId xmlns:a16="http://schemas.microsoft.com/office/drawing/2014/main" id="{7B3169DF-1C7B-4ED6-8CF5-57E98F95C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361951</xdr:colOff>
      <xdr:row>16</xdr:row>
      <xdr:rowOff>109828</xdr:rowOff>
    </xdr:from>
    <xdr:to>
      <xdr:col>29</xdr:col>
      <xdr:colOff>180975</xdr:colOff>
      <xdr:row>18</xdr:row>
      <xdr:rowOff>88584</xdr:rowOff>
    </xdr:to>
    <xdr:sp macro="" textlink="">
      <xdr:nvSpPr>
        <xdr:cNvPr id="75" name="TextBox 74">
          <a:extLst>
            <a:ext uri="{FF2B5EF4-FFF2-40B4-BE49-F238E27FC236}">
              <a16:creationId xmlns:a16="http://schemas.microsoft.com/office/drawing/2014/main" id="{E0F5F024-658A-4D74-813E-619E57835454}"/>
            </a:ext>
          </a:extLst>
        </xdr:cNvPr>
        <xdr:cNvSpPr txBox="1"/>
      </xdr:nvSpPr>
      <xdr:spPr>
        <a:xfrm>
          <a:off x="13773151" y="3157828"/>
          <a:ext cx="4086224" cy="359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rgbClr val="15173D"/>
              </a:solidFill>
            </a:rPr>
            <a:t>AVG</a:t>
          </a:r>
          <a:r>
            <a:rPr lang="en-US" sz="2200" b="1" baseline="0">
              <a:solidFill>
                <a:srgbClr val="15173D"/>
              </a:solidFill>
            </a:rPr>
            <a:t> </a:t>
          </a:r>
          <a:r>
            <a:rPr lang="en-US" sz="2200" b="1">
              <a:solidFill>
                <a:srgbClr val="15173D"/>
              </a:solidFill>
              <a:effectLst/>
              <a:latin typeface="+mn-lt"/>
              <a:ea typeface="+mn-ea"/>
              <a:cs typeface="+mn-cs"/>
            </a:rPr>
            <a:t>Consul. Duration </a:t>
          </a:r>
          <a:r>
            <a:rPr lang="en-US" sz="2200" b="1" baseline="0">
              <a:solidFill>
                <a:srgbClr val="15173D"/>
              </a:solidFill>
            </a:rPr>
            <a:t>Per Branch</a:t>
          </a:r>
          <a:endParaRPr lang="en-US" sz="2200" b="1">
            <a:solidFill>
              <a:srgbClr val="15173D"/>
            </a:solidFill>
          </a:endParaRPr>
        </a:p>
      </xdr:txBody>
    </xdr:sp>
    <xdr:clientData/>
  </xdr:twoCellAnchor>
  <xdr:twoCellAnchor>
    <xdr:from>
      <xdr:col>0</xdr:col>
      <xdr:colOff>0</xdr:colOff>
      <xdr:row>20</xdr:row>
      <xdr:rowOff>85725</xdr:rowOff>
    </xdr:from>
    <xdr:to>
      <xdr:col>5</xdr:col>
      <xdr:colOff>381000</xdr:colOff>
      <xdr:row>28</xdr:row>
      <xdr:rowOff>152399</xdr:rowOff>
    </xdr:to>
    <xdr:grpSp>
      <xdr:nvGrpSpPr>
        <xdr:cNvPr id="27" name="Group 26">
          <a:extLst>
            <a:ext uri="{FF2B5EF4-FFF2-40B4-BE49-F238E27FC236}">
              <a16:creationId xmlns:a16="http://schemas.microsoft.com/office/drawing/2014/main" id="{9877BB18-9D05-4F12-9D6E-B95B5D12D7E2}"/>
            </a:ext>
          </a:extLst>
        </xdr:cNvPr>
        <xdr:cNvGrpSpPr/>
      </xdr:nvGrpSpPr>
      <xdr:grpSpPr>
        <a:xfrm>
          <a:off x="0" y="3895725"/>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33" name="Visit_Date (Year) 4">
                <a:extLst>
                  <a:ext uri="{FF2B5EF4-FFF2-40B4-BE49-F238E27FC236}">
                    <a16:creationId xmlns:a16="http://schemas.microsoft.com/office/drawing/2014/main" id="{B5947219-C083-2D9E-2988-98D4740C94D5}"/>
                  </a:ext>
                </a:extLst>
              </xdr:cNvPr>
              <xdr:cNvGraphicFramePr/>
            </xdr:nvGraphicFramePr>
            <xdr:xfrm>
              <a:off x="0" y="3886200"/>
              <a:ext cx="3429000" cy="390524"/>
            </xdr:xfrm>
            <a:graphic>
              <a:graphicData uri="http://schemas.microsoft.com/office/drawing/2010/slicer">
                <sle:slicer xmlns:sle="http://schemas.microsoft.com/office/drawing/2010/slicer" name="Visit_Date (Year) 4"/>
              </a:graphicData>
            </a:graphic>
          </xdr:graphicFrame>
        </mc:Choice>
        <mc:Fallback xmlns="">
          <xdr:sp macro="" textlink="">
            <xdr:nvSpPr>
              <xdr:cNvPr id="0" name=""/>
              <xdr:cNvSpPr>
                <a:spLocks noTextEdit="1"/>
              </xdr:cNvSpPr>
            </xdr:nvSpPr>
            <xdr:spPr>
              <a:xfrm>
                <a:off x="0" y="3895725"/>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Visit_Date (Quarter) 6">
                <a:extLst>
                  <a:ext uri="{FF2B5EF4-FFF2-40B4-BE49-F238E27FC236}">
                    <a16:creationId xmlns:a16="http://schemas.microsoft.com/office/drawing/2014/main" id="{A0AD1F38-DFA9-CD73-84AE-21A46CB366A4}"/>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6"/>
              </a:graphicData>
            </a:graphic>
          </xdr:graphicFrame>
        </mc:Choice>
        <mc:Fallback xmlns="">
          <xdr:sp macro="" textlink="">
            <xdr:nvSpPr>
              <xdr:cNvPr id="0" name=""/>
              <xdr:cNvSpPr>
                <a:spLocks noTextEdit="1"/>
              </xdr:cNvSpPr>
            </xdr:nvSpPr>
            <xdr:spPr>
              <a:xfrm>
                <a:off x="0" y="4200525"/>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Visit_Date (Month) 6">
                <a:extLst>
                  <a:ext uri="{FF2B5EF4-FFF2-40B4-BE49-F238E27FC236}">
                    <a16:creationId xmlns:a16="http://schemas.microsoft.com/office/drawing/2014/main" id="{8209EAAD-F336-6E8F-2BDD-87A463F82F54}"/>
                  </a:ext>
                </a:extLst>
              </xdr:cNvPr>
              <xdr:cNvGraphicFramePr/>
            </xdr:nvGraphicFramePr>
            <xdr:xfrm>
              <a:off x="0" y="4791075"/>
              <a:ext cx="3429000" cy="685799"/>
            </xdr:xfrm>
            <a:graphic>
              <a:graphicData uri="http://schemas.microsoft.com/office/drawing/2010/slicer">
                <sle:slicer xmlns:sle="http://schemas.microsoft.com/office/drawing/2010/slicer" name="Visit_Date (Month) 6"/>
              </a:graphicData>
            </a:graphic>
          </xdr:graphicFrame>
        </mc:Choice>
        <mc:Fallback xmlns="">
          <xdr:sp macro="" textlink="">
            <xdr:nvSpPr>
              <xdr:cNvPr id="0" name=""/>
              <xdr:cNvSpPr>
                <a:spLocks noTextEdit="1"/>
              </xdr:cNvSpPr>
            </xdr:nvSpPr>
            <xdr:spPr>
              <a:xfrm>
                <a:off x="0" y="4800600"/>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0</xdr:colOff>
      <xdr:row>28</xdr:row>
      <xdr:rowOff>57150</xdr:rowOff>
    </xdr:from>
    <xdr:to>
      <xdr:col>5</xdr:col>
      <xdr:colOff>371475</xdr:colOff>
      <xdr:row>34</xdr:row>
      <xdr:rowOff>123825</xdr:rowOff>
    </xdr:to>
    <mc:AlternateContent xmlns:mc="http://schemas.openxmlformats.org/markup-compatibility/2006">
      <mc:Choice xmlns:a14="http://schemas.microsoft.com/office/drawing/2010/main" Requires="a14">
        <xdr:graphicFrame macro="">
          <xdr:nvGraphicFramePr>
            <xdr:cNvPr id="25" name="Branch_Name">
              <a:extLst>
                <a:ext uri="{FF2B5EF4-FFF2-40B4-BE49-F238E27FC236}">
                  <a16:creationId xmlns:a16="http://schemas.microsoft.com/office/drawing/2014/main" id="{2CF28DFC-2625-4EF3-8804-EC4EF15245DC}"/>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dr:sp macro="" textlink="">
          <xdr:nvSpPr>
            <xdr:cNvPr id="0" name=""/>
            <xdr:cNvSpPr>
              <a:spLocks noTextEdit="1"/>
            </xdr:cNvSpPr>
          </xdr:nvSpPr>
          <xdr:spPr>
            <a:xfrm>
              <a:off x="0" y="5391150"/>
              <a:ext cx="3419475"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323850</xdr:colOff>
      <xdr:row>46</xdr:row>
      <xdr:rowOff>161924</xdr:rowOff>
    </xdr:to>
    <xdr:sp macro="" textlink="">
      <xdr:nvSpPr>
        <xdr:cNvPr id="2" name="Rectangle 1">
          <a:extLst>
            <a:ext uri="{FF2B5EF4-FFF2-40B4-BE49-F238E27FC236}">
              <a16:creationId xmlns:a16="http://schemas.microsoft.com/office/drawing/2014/main" id="{590A09E2-66B9-4061-9729-16C86F44B0FC}"/>
            </a:ext>
          </a:extLst>
        </xdr:cNvPr>
        <xdr:cNvSpPr/>
      </xdr:nvSpPr>
      <xdr:spPr>
        <a:xfrm>
          <a:off x="0" y="0"/>
          <a:ext cx="19831050" cy="8924924"/>
        </a:xfrm>
        <a:prstGeom prst="rect">
          <a:avLst/>
        </a:prstGeom>
        <a:solidFill>
          <a:srgbClr val="F1E9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601128</xdr:colOff>
      <xdr:row>3</xdr:row>
      <xdr:rowOff>153411</xdr:rowOff>
    </xdr:from>
    <xdr:to>
      <xdr:col>19</xdr:col>
      <xdr:colOff>32383</xdr:colOff>
      <xdr:row>10</xdr:row>
      <xdr:rowOff>56217</xdr:rowOff>
    </xdr:to>
    <xdr:grpSp>
      <xdr:nvGrpSpPr>
        <xdr:cNvPr id="81" name="Group 80">
          <a:extLst>
            <a:ext uri="{FF2B5EF4-FFF2-40B4-BE49-F238E27FC236}">
              <a16:creationId xmlns:a16="http://schemas.microsoft.com/office/drawing/2014/main" id="{8B73EE7F-E194-4C3E-9F71-188EC6DDAD42}"/>
            </a:ext>
          </a:extLst>
        </xdr:cNvPr>
        <xdr:cNvGrpSpPr/>
      </xdr:nvGrpSpPr>
      <xdr:grpSpPr>
        <a:xfrm>
          <a:off x="9135528" y="724911"/>
          <a:ext cx="2479255" cy="1236306"/>
          <a:chOff x="13665653" y="1850188"/>
          <a:chExt cx="2489002" cy="1263520"/>
        </a:xfrm>
      </xdr:grpSpPr>
      <xdr:sp macro="" textlink="">
        <xdr:nvSpPr>
          <xdr:cNvPr id="82" name="Rectangle: Rounded Corners 81">
            <a:extLst>
              <a:ext uri="{FF2B5EF4-FFF2-40B4-BE49-F238E27FC236}">
                <a16:creationId xmlns:a16="http://schemas.microsoft.com/office/drawing/2014/main" id="{31A7D746-4143-1E33-A439-18215156BCD0}"/>
              </a:ext>
            </a:extLst>
          </xdr:cNvPr>
          <xdr:cNvSpPr/>
        </xdr:nvSpPr>
        <xdr:spPr>
          <a:xfrm>
            <a:off x="13665653" y="1850188"/>
            <a:ext cx="2449092"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TextBox 82">
            <a:extLst>
              <a:ext uri="{FF2B5EF4-FFF2-40B4-BE49-F238E27FC236}">
                <a16:creationId xmlns:a16="http://schemas.microsoft.com/office/drawing/2014/main" id="{6B3645D9-52EE-E146-8DBB-AC32CA021404}"/>
              </a:ext>
            </a:extLst>
          </xdr:cNvPr>
          <xdr:cNvSpPr txBox="1"/>
        </xdr:nvSpPr>
        <xdr:spPr>
          <a:xfrm>
            <a:off x="13711741" y="1947383"/>
            <a:ext cx="2442914"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Completion Rate</a:t>
            </a:r>
          </a:p>
        </xdr:txBody>
      </xdr:sp>
      <xdr:sp macro="" textlink="'Doc Perf'!E12">
        <xdr:nvSpPr>
          <xdr:cNvPr id="84" name="TextBox 83">
            <a:extLst>
              <a:ext uri="{FF2B5EF4-FFF2-40B4-BE49-F238E27FC236}">
                <a16:creationId xmlns:a16="http://schemas.microsoft.com/office/drawing/2014/main" id="{F3E1D980-8FBB-EEED-15E3-2D7890199594}"/>
              </a:ext>
            </a:extLst>
          </xdr:cNvPr>
          <xdr:cNvSpPr txBox="1"/>
        </xdr:nvSpPr>
        <xdr:spPr>
          <a:xfrm>
            <a:off x="14392098" y="2365315"/>
            <a:ext cx="1120044"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B2FD34-2A52-45FE-AB3D-A3CE4A469E7E}" type="TxLink">
              <a:rPr lang="en-US" sz="2400" b="1" i="0" u="none" strike="noStrike">
                <a:solidFill>
                  <a:srgbClr val="15173D"/>
                </a:solidFill>
                <a:latin typeface="Calibri"/>
                <a:ea typeface="Calibri"/>
                <a:cs typeface="Calibri"/>
              </a:rPr>
              <a:pPr/>
              <a:t>82.00%</a:t>
            </a:fld>
            <a:endParaRPr lang="en-US" sz="2200" b="1">
              <a:solidFill>
                <a:srgbClr val="15173D"/>
              </a:solidFill>
            </a:endParaRPr>
          </a:p>
        </xdr:txBody>
      </xdr:sp>
    </xdr:grpSp>
    <xdr:clientData/>
  </xdr:twoCellAnchor>
  <xdr:twoCellAnchor>
    <xdr:from>
      <xdr:col>0</xdr:col>
      <xdr:colOff>0</xdr:colOff>
      <xdr:row>0</xdr:row>
      <xdr:rowOff>0</xdr:rowOff>
    </xdr:from>
    <xdr:to>
      <xdr:col>5</xdr:col>
      <xdr:colOff>400050</xdr:colOff>
      <xdr:row>42</xdr:row>
      <xdr:rowOff>180975</xdr:rowOff>
    </xdr:to>
    <xdr:sp macro="" textlink="">
      <xdr:nvSpPr>
        <xdr:cNvPr id="3" name="Rectangle: Rounded Corners 2">
          <a:extLst>
            <a:ext uri="{FF2B5EF4-FFF2-40B4-BE49-F238E27FC236}">
              <a16:creationId xmlns:a16="http://schemas.microsoft.com/office/drawing/2014/main" id="{4DA848C6-C96B-4668-93DC-EB21700B7F6E}"/>
            </a:ext>
          </a:extLst>
        </xdr:cNvPr>
        <xdr:cNvSpPr/>
      </xdr:nvSpPr>
      <xdr:spPr>
        <a:xfrm>
          <a:off x="0" y="0"/>
          <a:ext cx="3448050" cy="8181975"/>
        </a:xfrm>
        <a:prstGeom prst="roundRect">
          <a:avLst>
            <a:gd name="adj" fmla="val 0"/>
          </a:avLst>
        </a:prstGeom>
        <a:solidFill>
          <a:srgbClr val="151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10</xdr:col>
      <xdr:colOff>247493</xdr:colOff>
      <xdr:row>3</xdr:row>
      <xdr:rowOff>153411</xdr:rowOff>
    </xdr:from>
    <xdr:to>
      <xdr:col>14</xdr:col>
      <xdr:colOff>208616</xdr:colOff>
      <xdr:row>10</xdr:row>
      <xdr:rowOff>60105</xdr:rowOff>
    </xdr:to>
    <xdr:grpSp>
      <xdr:nvGrpSpPr>
        <xdr:cNvPr id="77" name="Group 76">
          <a:extLst>
            <a:ext uri="{FF2B5EF4-FFF2-40B4-BE49-F238E27FC236}">
              <a16:creationId xmlns:a16="http://schemas.microsoft.com/office/drawing/2014/main" id="{D060E765-6103-401E-90AB-039DBBF95085}"/>
            </a:ext>
          </a:extLst>
        </xdr:cNvPr>
        <xdr:cNvGrpSpPr/>
      </xdr:nvGrpSpPr>
      <xdr:grpSpPr>
        <a:xfrm>
          <a:off x="6343493" y="724911"/>
          <a:ext cx="2399523" cy="1240194"/>
          <a:chOff x="3168519" y="1817526"/>
          <a:chExt cx="2410409" cy="1263520"/>
        </a:xfrm>
        <a:effectLst>
          <a:outerShdw blurRad="50800" dist="38100" dir="5400000" algn="t" rotWithShape="0">
            <a:prstClr val="black">
              <a:alpha val="40000"/>
            </a:prstClr>
          </a:outerShdw>
        </a:effectLst>
      </xdr:grpSpPr>
      <xdr:sp macro="" textlink="">
        <xdr:nvSpPr>
          <xdr:cNvPr id="78" name="Rectangle: Rounded Corners 77">
            <a:extLst>
              <a:ext uri="{FF2B5EF4-FFF2-40B4-BE49-F238E27FC236}">
                <a16:creationId xmlns:a16="http://schemas.microsoft.com/office/drawing/2014/main" id="{7695E000-AE79-B01C-0B25-051EA85E5BBF}"/>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TextBox 78">
            <a:extLst>
              <a:ext uri="{FF2B5EF4-FFF2-40B4-BE49-F238E27FC236}">
                <a16:creationId xmlns:a16="http://schemas.microsoft.com/office/drawing/2014/main" id="{3A8FD452-1797-B3B5-DC09-95D57468E46D}"/>
              </a:ext>
            </a:extLst>
          </xdr:cNvPr>
          <xdr:cNvSpPr txBox="1"/>
        </xdr:nvSpPr>
        <xdr:spPr>
          <a:xfrm>
            <a:off x="3652585"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No.</a:t>
            </a:r>
            <a:r>
              <a:rPr lang="en-US" sz="2400" b="1" baseline="0">
                <a:solidFill>
                  <a:srgbClr val="15173D"/>
                </a:solidFill>
              </a:rPr>
              <a:t> Visits</a:t>
            </a:r>
            <a:endParaRPr lang="en-US" sz="2400" b="1">
              <a:solidFill>
                <a:srgbClr val="15173D"/>
              </a:solidFill>
            </a:endParaRPr>
          </a:p>
        </xdr:txBody>
      </xdr:sp>
      <xdr:sp macro="" textlink="Sheet1!A3">
        <xdr:nvSpPr>
          <xdr:cNvPr id="80" name="TextBox 79">
            <a:extLst>
              <a:ext uri="{FF2B5EF4-FFF2-40B4-BE49-F238E27FC236}">
                <a16:creationId xmlns:a16="http://schemas.microsoft.com/office/drawing/2014/main" id="{A7AC954A-201C-6065-5775-DA67D8AECFB1}"/>
              </a:ext>
            </a:extLst>
          </xdr:cNvPr>
          <xdr:cNvSpPr txBox="1"/>
        </xdr:nvSpPr>
        <xdr:spPr>
          <a:xfrm>
            <a:off x="3846972" y="2390970"/>
            <a:ext cx="1020536"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8AD3B-862F-4849-8106-D2BC51B6A3EF}" type="TxLink">
              <a:rPr lang="en-US" sz="2200" b="1" i="0" u="none" strike="noStrike">
                <a:solidFill>
                  <a:srgbClr val="15173D"/>
                </a:solidFill>
                <a:latin typeface="Calibri"/>
                <a:ea typeface="Calibri"/>
                <a:cs typeface="Calibri"/>
              </a:rPr>
              <a:pPr/>
              <a:t>17,873</a:t>
            </a:fld>
            <a:endParaRPr lang="en-US" sz="2200" b="1">
              <a:solidFill>
                <a:srgbClr val="15173D"/>
              </a:solidFill>
            </a:endParaRPr>
          </a:p>
        </xdr:txBody>
      </xdr:sp>
    </xdr:grpSp>
    <xdr:clientData/>
  </xdr:twoCellAnchor>
  <xdr:twoCellAnchor>
    <xdr:from>
      <xdr:col>0</xdr:col>
      <xdr:colOff>27408</xdr:colOff>
      <xdr:row>0</xdr:row>
      <xdr:rowOff>76198</xdr:rowOff>
    </xdr:from>
    <xdr:to>
      <xdr:col>3</xdr:col>
      <xdr:colOff>133350</xdr:colOff>
      <xdr:row>3</xdr:row>
      <xdr:rowOff>76200</xdr:rowOff>
    </xdr:to>
    <xdr:sp macro="" textlink="">
      <xdr:nvSpPr>
        <xdr:cNvPr id="4" name="TextBox 3">
          <a:extLst>
            <a:ext uri="{FF2B5EF4-FFF2-40B4-BE49-F238E27FC236}">
              <a16:creationId xmlns:a16="http://schemas.microsoft.com/office/drawing/2014/main" id="{7968DDC7-6D01-46FA-A034-ECB79B0F8F69}"/>
            </a:ext>
          </a:extLst>
        </xdr:cNvPr>
        <xdr:cNvSpPr txBox="1"/>
      </xdr:nvSpPr>
      <xdr:spPr>
        <a:xfrm>
          <a:off x="27408" y="76198"/>
          <a:ext cx="1934742"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E1D5D1"/>
              </a:solidFill>
            </a:rPr>
            <a:t>Dashboards</a:t>
          </a:r>
        </a:p>
      </xdr:txBody>
    </xdr:sp>
    <xdr:clientData/>
  </xdr:twoCellAnchor>
  <xdr:twoCellAnchor>
    <xdr:from>
      <xdr:col>5</xdr:col>
      <xdr:colOff>514542</xdr:colOff>
      <xdr:row>0</xdr:row>
      <xdr:rowOff>144236</xdr:rowOff>
    </xdr:from>
    <xdr:to>
      <xdr:col>11</xdr:col>
      <xdr:colOff>493745</xdr:colOff>
      <xdr:row>2</xdr:row>
      <xdr:rowOff>163286</xdr:rowOff>
    </xdr:to>
    <xdr:sp macro="" textlink="">
      <xdr:nvSpPr>
        <xdr:cNvPr id="5" name="TextBox 4">
          <a:extLst>
            <a:ext uri="{FF2B5EF4-FFF2-40B4-BE49-F238E27FC236}">
              <a16:creationId xmlns:a16="http://schemas.microsoft.com/office/drawing/2014/main" id="{4DC3B0E9-D757-4906-9A12-5BC18F898773}"/>
            </a:ext>
          </a:extLst>
        </xdr:cNvPr>
        <xdr:cNvSpPr txBox="1"/>
      </xdr:nvSpPr>
      <xdr:spPr>
        <a:xfrm>
          <a:off x="3562542" y="144236"/>
          <a:ext cx="363680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Hospital Operations KPIs</a:t>
          </a:r>
        </a:p>
      </xdr:txBody>
    </xdr:sp>
    <xdr:clientData/>
  </xdr:twoCellAnchor>
  <xdr:twoCellAnchor>
    <xdr:from>
      <xdr:col>5</xdr:col>
      <xdr:colOff>380999</xdr:colOff>
      <xdr:row>3</xdr:row>
      <xdr:rowOff>972</xdr:rowOff>
    </xdr:from>
    <xdr:to>
      <xdr:col>35</xdr:col>
      <xdr:colOff>299356</xdr:colOff>
      <xdr:row>3</xdr:row>
      <xdr:rowOff>972</xdr:rowOff>
    </xdr:to>
    <xdr:cxnSp macro="">
      <xdr:nvCxnSpPr>
        <xdr:cNvPr id="6" name="Straight Connector 5">
          <a:extLst>
            <a:ext uri="{FF2B5EF4-FFF2-40B4-BE49-F238E27FC236}">
              <a16:creationId xmlns:a16="http://schemas.microsoft.com/office/drawing/2014/main" id="{DAAFB84B-CB9E-4E19-83A6-21740343CB89}"/>
            </a:ext>
          </a:extLst>
        </xdr:cNvPr>
        <xdr:cNvCxnSpPr/>
      </xdr:nvCxnSpPr>
      <xdr:spPr>
        <a:xfrm flipV="1">
          <a:off x="3428999" y="572472"/>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526012</xdr:colOff>
      <xdr:row>3</xdr:row>
      <xdr:rowOff>153411</xdr:rowOff>
    </xdr:from>
    <xdr:to>
      <xdr:col>9</xdr:col>
      <xdr:colOff>498021</xdr:colOff>
      <xdr:row>10</xdr:row>
      <xdr:rowOff>83431</xdr:rowOff>
    </xdr:to>
    <xdr:grpSp>
      <xdr:nvGrpSpPr>
        <xdr:cNvPr id="69" name="Group 68">
          <a:extLst>
            <a:ext uri="{FF2B5EF4-FFF2-40B4-BE49-F238E27FC236}">
              <a16:creationId xmlns:a16="http://schemas.microsoft.com/office/drawing/2014/main" id="{D71406DA-8CB6-4DD1-B7C3-142F1E38CC23}"/>
            </a:ext>
          </a:extLst>
        </xdr:cNvPr>
        <xdr:cNvGrpSpPr/>
      </xdr:nvGrpSpPr>
      <xdr:grpSpPr>
        <a:xfrm>
          <a:off x="3574012" y="724911"/>
          <a:ext cx="2410409" cy="1263520"/>
          <a:chOff x="3168519" y="1817526"/>
          <a:chExt cx="2410409" cy="1263520"/>
        </a:xfrm>
        <a:effectLst>
          <a:outerShdw blurRad="50800" dist="38100" dir="5400000" algn="t" rotWithShape="0">
            <a:prstClr val="black">
              <a:alpha val="40000"/>
            </a:prstClr>
          </a:outerShdw>
        </a:effectLst>
      </xdr:grpSpPr>
      <xdr:sp macro="" textlink="">
        <xdr:nvSpPr>
          <xdr:cNvPr id="70" name="Rectangle: Rounded Corners 69">
            <a:extLst>
              <a:ext uri="{FF2B5EF4-FFF2-40B4-BE49-F238E27FC236}">
                <a16:creationId xmlns:a16="http://schemas.microsoft.com/office/drawing/2014/main" id="{9DBED854-DDC7-39AC-5974-C6BB6987C859}"/>
              </a:ext>
            </a:extLst>
          </xdr:cNvPr>
          <xdr:cNvSpPr/>
        </xdr:nvSpPr>
        <xdr:spPr>
          <a:xfrm>
            <a:off x="3168519" y="1817526"/>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817D9C74-2ABB-7E09-D4C4-7CA6E74FABA5}"/>
              </a:ext>
            </a:extLst>
          </xdr:cNvPr>
          <xdr:cNvSpPr txBox="1"/>
        </xdr:nvSpPr>
        <xdr:spPr>
          <a:xfrm>
            <a:off x="3669068" y="1953598"/>
            <a:ext cx="1409311"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Revenue</a:t>
            </a:r>
          </a:p>
        </xdr:txBody>
      </xdr:sp>
      <xdr:sp macro="" textlink="Sheet1!C3">
        <xdr:nvSpPr>
          <xdr:cNvPr id="72" name="TextBox 71">
            <a:extLst>
              <a:ext uri="{FF2B5EF4-FFF2-40B4-BE49-F238E27FC236}">
                <a16:creationId xmlns:a16="http://schemas.microsoft.com/office/drawing/2014/main" id="{298C2C5D-E869-33F4-D2C5-3B93A9298D9D}"/>
              </a:ext>
            </a:extLst>
          </xdr:cNvPr>
          <xdr:cNvSpPr txBox="1"/>
        </xdr:nvSpPr>
        <xdr:spPr>
          <a:xfrm>
            <a:off x="3622821" y="2390970"/>
            <a:ext cx="1501804"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721CF-010B-4E2A-A126-EE9B6CBC6C53}" type="TxLink">
              <a:rPr lang="en-US" sz="2200" b="1" i="0" u="none" strike="noStrike">
                <a:solidFill>
                  <a:srgbClr val="15173D"/>
                </a:solidFill>
                <a:latin typeface="Calibri"/>
                <a:ea typeface="Calibri"/>
                <a:cs typeface="Calibri"/>
              </a:rPr>
              <a:pPr/>
              <a:t>$7,437,671</a:t>
            </a:fld>
            <a:endParaRPr lang="en-US" sz="2200" b="1">
              <a:solidFill>
                <a:srgbClr val="15173D"/>
              </a:solidFill>
            </a:endParaRPr>
          </a:p>
        </xdr:txBody>
      </xdr:sp>
    </xdr:grpSp>
    <xdr:clientData/>
  </xdr:twoCellAnchor>
  <xdr:twoCellAnchor>
    <xdr:from>
      <xdr:col>19</xdr:col>
      <xdr:colOff>322610</xdr:colOff>
      <xdr:row>3</xdr:row>
      <xdr:rowOff>153411</xdr:rowOff>
    </xdr:from>
    <xdr:to>
      <xdr:col>23</xdr:col>
      <xdr:colOff>363465</xdr:colOff>
      <xdr:row>10</xdr:row>
      <xdr:rowOff>56217</xdr:rowOff>
    </xdr:to>
    <xdr:grpSp>
      <xdr:nvGrpSpPr>
        <xdr:cNvPr id="15" name="Group 14">
          <a:extLst>
            <a:ext uri="{FF2B5EF4-FFF2-40B4-BE49-F238E27FC236}">
              <a16:creationId xmlns:a16="http://schemas.microsoft.com/office/drawing/2014/main" id="{475B5E4C-BE02-47D5-B1DC-CB0C5F5A15A5}"/>
            </a:ext>
          </a:extLst>
        </xdr:cNvPr>
        <xdr:cNvGrpSpPr/>
      </xdr:nvGrpSpPr>
      <xdr:grpSpPr>
        <a:xfrm>
          <a:off x="11905010" y="724911"/>
          <a:ext cx="2479255" cy="1236306"/>
          <a:chOff x="13665653" y="1850188"/>
          <a:chExt cx="2489002" cy="1263520"/>
        </a:xfrm>
      </xdr:grpSpPr>
      <xdr:sp macro="" textlink="">
        <xdr:nvSpPr>
          <xdr:cNvPr id="16" name="Rectangle: Rounded Corners 15">
            <a:extLst>
              <a:ext uri="{FF2B5EF4-FFF2-40B4-BE49-F238E27FC236}">
                <a16:creationId xmlns:a16="http://schemas.microsoft.com/office/drawing/2014/main" id="{C25E980A-3BA7-722A-EC09-2B8155DC0B89}"/>
              </a:ext>
            </a:extLst>
          </xdr:cNvPr>
          <xdr:cNvSpPr/>
        </xdr:nvSpPr>
        <xdr:spPr>
          <a:xfrm>
            <a:off x="13665653" y="1850188"/>
            <a:ext cx="2449092" cy="1263520"/>
          </a:xfrm>
          <a:prstGeom prst="roundRect">
            <a:avLst>
              <a:gd name="adj" fmla="val 9477"/>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5C11D539-7A8F-138A-2A6B-B3004AA42CE8}"/>
              </a:ext>
            </a:extLst>
          </xdr:cNvPr>
          <xdr:cNvSpPr txBox="1"/>
        </xdr:nvSpPr>
        <xdr:spPr>
          <a:xfrm>
            <a:off x="13711741" y="1947383"/>
            <a:ext cx="2442914" cy="51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AVG waiting time</a:t>
            </a:r>
          </a:p>
        </xdr:txBody>
      </xdr:sp>
      <xdr:sp macro="" textlink="Sheet1!E3">
        <xdr:nvSpPr>
          <xdr:cNvPr id="18" name="TextBox 17">
            <a:extLst>
              <a:ext uri="{FF2B5EF4-FFF2-40B4-BE49-F238E27FC236}">
                <a16:creationId xmlns:a16="http://schemas.microsoft.com/office/drawing/2014/main" id="{4D6FEF5C-60F8-DE2C-D041-47E37C90337E}"/>
              </a:ext>
            </a:extLst>
          </xdr:cNvPr>
          <xdr:cNvSpPr txBox="1"/>
        </xdr:nvSpPr>
        <xdr:spPr>
          <a:xfrm>
            <a:off x="14392098" y="2365315"/>
            <a:ext cx="1120044" cy="4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1ED2A8-A568-448A-8A55-B7E66406BC32}" type="TxLink">
              <a:rPr lang="en-US" sz="2200" b="1" i="0" u="none" strike="noStrike">
                <a:solidFill>
                  <a:srgbClr val="15173D"/>
                </a:solidFill>
                <a:latin typeface="Calibri"/>
                <a:ea typeface="Calibri"/>
                <a:cs typeface="Calibri"/>
              </a:rPr>
              <a:pPr/>
              <a:t>24 Min</a:t>
            </a:fld>
            <a:endParaRPr lang="en-US" sz="2200" b="1">
              <a:solidFill>
                <a:srgbClr val="15173D"/>
              </a:solidFill>
            </a:endParaRPr>
          </a:p>
        </xdr:txBody>
      </xdr:sp>
    </xdr:grpSp>
    <xdr:clientData/>
  </xdr:twoCellAnchor>
  <xdr:twoCellAnchor>
    <xdr:from>
      <xdr:col>5</xdr:col>
      <xdr:colOff>468279</xdr:colOff>
      <xdr:row>11</xdr:row>
      <xdr:rowOff>148513</xdr:rowOff>
    </xdr:from>
    <xdr:to>
      <xdr:col>9</xdr:col>
      <xdr:colOff>361951</xdr:colOff>
      <xdr:row>13</xdr:row>
      <xdr:rowOff>167563</xdr:rowOff>
    </xdr:to>
    <xdr:sp macro="" textlink="">
      <xdr:nvSpPr>
        <xdr:cNvPr id="23" name="TextBox 22">
          <a:extLst>
            <a:ext uri="{FF2B5EF4-FFF2-40B4-BE49-F238E27FC236}">
              <a16:creationId xmlns:a16="http://schemas.microsoft.com/office/drawing/2014/main" id="{C10167DC-D9E0-4AFA-BE6F-C05202B29847}"/>
            </a:ext>
          </a:extLst>
        </xdr:cNvPr>
        <xdr:cNvSpPr txBox="1"/>
      </xdr:nvSpPr>
      <xdr:spPr>
        <a:xfrm>
          <a:off x="3516279" y="2244013"/>
          <a:ext cx="233207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Patient Turnover</a:t>
          </a:r>
        </a:p>
      </xdr:txBody>
    </xdr:sp>
    <xdr:clientData/>
  </xdr:twoCellAnchor>
  <xdr:twoCellAnchor>
    <xdr:from>
      <xdr:col>9</xdr:col>
      <xdr:colOff>321512</xdr:colOff>
      <xdr:row>13</xdr:row>
      <xdr:rowOff>27216</xdr:rowOff>
    </xdr:from>
    <xdr:to>
      <xdr:col>39</xdr:col>
      <xdr:colOff>239869</xdr:colOff>
      <xdr:row>13</xdr:row>
      <xdr:rowOff>27216</xdr:rowOff>
    </xdr:to>
    <xdr:cxnSp macro="">
      <xdr:nvCxnSpPr>
        <xdr:cNvPr id="24" name="Straight Connector 23">
          <a:extLst>
            <a:ext uri="{FF2B5EF4-FFF2-40B4-BE49-F238E27FC236}">
              <a16:creationId xmlns:a16="http://schemas.microsoft.com/office/drawing/2014/main" id="{719B819E-0682-4442-A6B4-1C4BAC699F14}"/>
            </a:ext>
          </a:extLst>
        </xdr:cNvPr>
        <xdr:cNvCxnSpPr/>
      </xdr:nvCxnSpPr>
      <xdr:spPr>
        <a:xfrm flipV="1">
          <a:off x="5807912" y="2503716"/>
          <a:ext cx="18206357"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539566</xdr:colOff>
      <xdr:row>14</xdr:row>
      <xdr:rowOff>117796</xdr:rowOff>
    </xdr:from>
    <xdr:to>
      <xdr:col>29</xdr:col>
      <xdr:colOff>200025</xdr:colOff>
      <xdr:row>37</xdr:row>
      <xdr:rowOff>33976</xdr:rowOff>
    </xdr:to>
    <xdr:sp macro="" textlink="">
      <xdr:nvSpPr>
        <xdr:cNvPr id="26" name="Rectangle: Rounded Corners 25">
          <a:extLst>
            <a:ext uri="{FF2B5EF4-FFF2-40B4-BE49-F238E27FC236}">
              <a16:creationId xmlns:a16="http://schemas.microsoft.com/office/drawing/2014/main" id="{A888BAF2-D47D-1743-0BD1-69AAF61D3DE7}"/>
            </a:ext>
          </a:extLst>
        </xdr:cNvPr>
        <xdr:cNvSpPr/>
      </xdr:nvSpPr>
      <xdr:spPr>
        <a:xfrm>
          <a:off x="3587566" y="2784796"/>
          <a:ext cx="14290859" cy="4297680"/>
        </a:xfrm>
        <a:prstGeom prst="roundRect">
          <a:avLst>
            <a:gd name="adj" fmla="val 6524"/>
          </a:avLst>
        </a:prstGeom>
        <a:solidFill>
          <a:srgbClr val="E1D5D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28574</xdr:colOff>
      <xdr:row>3</xdr:row>
      <xdr:rowOff>67647</xdr:rowOff>
    </xdr:from>
    <xdr:to>
      <xdr:col>5</xdr:col>
      <xdr:colOff>363854</xdr:colOff>
      <xdr:row>3</xdr:row>
      <xdr:rowOff>67647</xdr:rowOff>
    </xdr:to>
    <xdr:cxnSp macro="">
      <xdr:nvCxnSpPr>
        <xdr:cNvPr id="41" name="Straight Connector 40">
          <a:extLst>
            <a:ext uri="{FF2B5EF4-FFF2-40B4-BE49-F238E27FC236}">
              <a16:creationId xmlns:a16="http://schemas.microsoft.com/office/drawing/2014/main" id="{FCA6FE2A-EDF3-4062-A34E-9F6E868134E8}"/>
            </a:ext>
          </a:extLst>
        </xdr:cNvPr>
        <xdr:cNvCxnSpPr/>
      </xdr:nvCxnSpPr>
      <xdr:spPr>
        <a:xfrm flipV="1">
          <a:off x="28574" y="639147"/>
          <a:ext cx="338328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0</xdr:colOff>
      <xdr:row>12</xdr:row>
      <xdr:rowOff>161925</xdr:rowOff>
    </xdr:from>
    <xdr:to>
      <xdr:col>33</xdr:col>
      <xdr:colOff>304800</xdr:colOff>
      <xdr:row>17</xdr:row>
      <xdr:rowOff>123825</xdr:rowOff>
    </xdr:to>
    <xdr:pic>
      <xdr:nvPicPr>
        <xdr:cNvPr id="42" name="Graphic 41" descr="Dollar with solid fill">
          <a:extLst>
            <a:ext uri="{FF2B5EF4-FFF2-40B4-BE49-F238E27FC236}">
              <a16:creationId xmlns:a16="http://schemas.microsoft.com/office/drawing/2014/main" id="{8329DF3D-9870-4793-BDFC-A870F2C49E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507200" y="2447925"/>
          <a:ext cx="914400" cy="914400"/>
        </a:xfrm>
        <a:prstGeom prst="rect">
          <a:avLst/>
        </a:prstGeom>
      </xdr:spPr>
    </xdr:pic>
    <xdr:clientData/>
  </xdr:twoCellAnchor>
  <xdr:twoCellAnchor editAs="oneCell">
    <xdr:from>
      <xdr:col>32</xdr:col>
      <xdr:colOff>150000</xdr:colOff>
      <xdr:row>13</xdr:row>
      <xdr:rowOff>121425</xdr:rowOff>
    </xdr:from>
    <xdr:to>
      <xdr:col>33</xdr:col>
      <xdr:colOff>454800</xdr:colOff>
      <xdr:row>18</xdr:row>
      <xdr:rowOff>83325</xdr:rowOff>
    </xdr:to>
    <xdr:pic>
      <xdr:nvPicPr>
        <xdr:cNvPr id="43" name="Graphic 42" descr="Doctor male with solid fill">
          <a:extLst>
            <a:ext uri="{FF2B5EF4-FFF2-40B4-BE49-F238E27FC236}">
              <a16:creationId xmlns:a16="http://schemas.microsoft.com/office/drawing/2014/main" id="{FA79A462-7038-4093-9934-3D7D3AC490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657200" y="2597925"/>
          <a:ext cx="914400" cy="914400"/>
        </a:xfrm>
        <a:prstGeom prst="rect">
          <a:avLst/>
        </a:prstGeom>
      </xdr:spPr>
    </xdr:pic>
    <xdr:clientData/>
  </xdr:twoCellAnchor>
  <xdr:twoCellAnchor editAs="oneCell">
    <xdr:from>
      <xdr:col>32</xdr:col>
      <xdr:colOff>300000</xdr:colOff>
      <xdr:row>14</xdr:row>
      <xdr:rowOff>80925</xdr:rowOff>
    </xdr:from>
    <xdr:to>
      <xdr:col>33</xdr:col>
      <xdr:colOff>604800</xdr:colOff>
      <xdr:row>19</xdr:row>
      <xdr:rowOff>42825</xdr:rowOff>
    </xdr:to>
    <xdr:pic>
      <xdr:nvPicPr>
        <xdr:cNvPr id="44" name="Graphic 43" descr="Presentation with bar chart with solid fill">
          <a:extLst>
            <a:ext uri="{FF2B5EF4-FFF2-40B4-BE49-F238E27FC236}">
              <a16:creationId xmlns:a16="http://schemas.microsoft.com/office/drawing/2014/main" id="{19EC2DA3-021C-4203-9023-49F3F9C83C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807200" y="2747925"/>
          <a:ext cx="914400" cy="914400"/>
        </a:xfrm>
        <a:prstGeom prst="rect">
          <a:avLst/>
        </a:prstGeom>
      </xdr:spPr>
    </xdr:pic>
    <xdr:clientData/>
  </xdr:twoCellAnchor>
  <xdr:twoCellAnchor>
    <xdr:from>
      <xdr:col>0</xdr:col>
      <xdr:colOff>19049</xdr:colOff>
      <xdr:row>10</xdr:row>
      <xdr:rowOff>189433</xdr:rowOff>
    </xdr:from>
    <xdr:to>
      <xdr:col>5</xdr:col>
      <xdr:colOff>371474</xdr:colOff>
      <xdr:row>13</xdr:row>
      <xdr:rowOff>134683</xdr:rowOff>
    </xdr:to>
    <xdr:grpSp>
      <xdr:nvGrpSpPr>
        <xdr:cNvPr id="45" name="Group 44">
          <a:hlinkClick xmlns:r="http://schemas.openxmlformats.org/officeDocument/2006/relationships" r:id="rId7"/>
          <a:extLst>
            <a:ext uri="{FF2B5EF4-FFF2-40B4-BE49-F238E27FC236}">
              <a16:creationId xmlns:a16="http://schemas.microsoft.com/office/drawing/2014/main" id="{0E2F5DF5-97BD-4866-B3A9-B96AD4365E4C}"/>
            </a:ext>
          </a:extLst>
        </xdr:cNvPr>
        <xdr:cNvGrpSpPr/>
      </xdr:nvGrpSpPr>
      <xdr:grpSpPr>
        <a:xfrm>
          <a:off x="19049" y="2094433"/>
          <a:ext cx="3400425" cy="516750"/>
          <a:chOff x="19049" y="2094433"/>
          <a:chExt cx="3400425" cy="516750"/>
        </a:xfrm>
      </xdr:grpSpPr>
      <xdr:grpSp>
        <xdr:nvGrpSpPr>
          <xdr:cNvPr id="46" name="Group 45">
            <a:extLst>
              <a:ext uri="{FF2B5EF4-FFF2-40B4-BE49-F238E27FC236}">
                <a16:creationId xmlns:a16="http://schemas.microsoft.com/office/drawing/2014/main" id="{4236A751-9596-C30B-DDB4-A6C2BC73B70D}"/>
              </a:ext>
            </a:extLst>
          </xdr:cNvPr>
          <xdr:cNvGrpSpPr/>
        </xdr:nvGrpSpPr>
        <xdr:grpSpPr>
          <a:xfrm>
            <a:off x="19049" y="2096511"/>
            <a:ext cx="3400425" cy="503814"/>
            <a:chOff x="0" y="1448811"/>
            <a:chExt cx="3162300" cy="503814"/>
          </a:xfrm>
        </xdr:grpSpPr>
        <xdr:sp macro="" textlink="">
          <xdr:nvSpPr>
            <xdr:cNvPr id="48" name="Rectangle: Rounded Corners 47">
              <a:extLst>
                <a:ext uri="{FF2B5EF4-FFF2-40B4-BE49-F238E27FC236}">
                  <a16:creationId xmlns:a16="http://schemas.microsoft.com/office/drawing/2014/main" id="{5CCB8FB1-C3B3-148B-3227-50EC28156CB1}"/>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C04B2D88-804B-B06D-D12F-63E597228C8B}"/>
                </a:ext>
              </a:extLst>
            </xdr:cNvPr>
            <xdr:cNvSpPr txBox="1"/>
          </xdr:nvSpPr>
          <xdr:spPr>
            <a:xfrm>
              <a:off x="752930" y="1481642"/>
              <a:ext cx="2196779"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Doctor Performance </a:t>
              </a:r>
            </a:p>
          </xdr:txBody>
        </xdr:sp>
      </xdr:grpSp>
      <xdr:pic>
        <xdr:nvPicPr>
          <xdr:cNvPr id="47" name="Graphic 46" descr="Doctor male with solid fill">
            <a:extLst>
              <a:ext uri="{FF2B5EF4-FFF2-40B4-BE49-F238E27FC236}">
                <a16:creationId xmlns:a16="http://schemas.microsoft.com/office/drawing/2014/main" id="{97E4F7B1-71B0-FFA4-1E16-98C8C8B88D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9762" y="2094433"/>
            <a:ext cx="516750" cy="516750"/>
          </a:xfrm>
          <a:prstGeom prst="rect">
            <a:avLst/>
          </a:prstGeom>
        </xdr:spPr>
      </xdr:pic>
    </xdr:grpSp>
    <xdr:clientData/>
  </xdr:twoCellAnchor>
  <xdr:twoCellAnchor>
    <xdr:from>
      <xdr:col>0</xdr:col>
      <xdr:colOff>19049</xdr:colOff>
      <xdr:row>17</xdr:row>
      <xdr:rowOff>150000</xdr:rowOff>
    </xdr:from>
    <xdr:to>
      <xdr:col>5</xdr:col>
      <xdr:colOff>371474</xdr:colOff>
      <xdr:row>20</xdr:row>
      <xdr:rowOff>95250</xdr:rowOff>
    </xdr:to>
    <xdr:grpSp>
      <xdr:nvGrpSpPr>
        <xdr:cNvPr id="50" name="Group 49">
          <a:hlinkClick xmlns:r="http://schemas.openxmlformats.org/officeDocument/2006/relationships" r:id="rId10"/>
          <a:extLst>
            <a:ext uri="{FF2B5EF4-FFF2-40B4-BE49-F238E27FC236}">
              <a16:creationId xmlns:a16="http://schemas.microsoft.com/office/drawing/2014/main" id="{5CA1B86B-16C9-4A27-A79D-83AE2BFEE8D0}"/>
            </a:ext>
          </a:extLst>
        </xdr:cNvPr>
        <xdr:cNvGrpSpPr/>
      </xdr:nvGrpSpPr>
      <xdr:grpSpPr>
        <a:xfrm>
          <a:off x="19049" y="3388500"/>
          <a:ext cx="3400425" cy="516750"/>
          <a:chOff x="19049" y="3388500"/>
          <a:chExt cx="3400425" cy="516750"/>
        </a:xfrm>
      </xdr:grpSpPr>
      <xdr:grpSp>
        <xdr:nvGrpSpPr>
          <xdr:cNvPr id="51" name="Group 50">
            <a:extLst>
              <a:ext uri="{FF2B5EF4-FFF2-40B4-BE49-F238E27FC236}">
                <a16:creationId xmlns:a16="http://schemas.microsoft.com/office/drawing/2014/main" id="{3502AF98-FE6A-E629-D169-67FBA192348C}"/>
              </a:ext>
            </a:extLst>
          </xdr:cNvPr>
          <xdr:cNvGrpSpPr/>
        </xdr:nvGrpSpPr>
        <xdr:grpSpPr>
          <a:xfrm>
            <a:off x="19049" y="3391911"/>
            <a:ext cx="3400425" cy="503814"/>
            <a:chOff x="0" y="1448811"/>
            <a:chExt cx="3162300" cy="503814"/>
          </a:xfrm>
        </xdr:grpSpPr>
        <xdr:sp macro="" textlink="">
          <xdr:nvSpPr>
            <xdr:cNvPr id="53" name="Rectangle: Rounded Corners 52">
              <a:extLst>
                <a:ext uri="{FF2B5EF4-FFF2-40B4-BE49-F238E27FC236}">
                  <a16:creationId xmlns:a16="http://schemas.microsoft.com/office/drawing/2014/main" id="{CD41665C-0017-2AF0-4470-017B8DF0D3A2}"/>
                </a:ext>
              </a:extLst>
            </xdr:cNvPr>
            <xdr:cNvSpPr/>
          </xdr:nvSpPr>
          <xdr:spPr>
            <a:xfrm>
              <a:off x="0" y="1448811"/>
              <a:ext cx="3162300" cy="503814"/>
            </a:xfrm>
            <a:prstGeom prst="roundRect">
              <a:avLst>
                <a:gd name="adj" fmla="val 9477"/>
              </a:avLst>
            </a:prstGeom>
            <a:solidFill>
              <a:srgbClr val="007C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AF7608F1-DD24-D75D-E5FD-2E775288BAEC}"/>
                </a:ext>
              </a:extLst>
            </xdr:cNvPr>
            <xdr:cNvSpPr txBox="1"/>
          </xdr:nvSpPr>
          <xdr:spPr>
            <a:xfrm>
              <a:off x="779503" y="1481642"/>
              <a:ext cx="229421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latin typeface="+mn-lt"/>
                  <a:ea typeface="+mn-ea"/>
                  <a:cs typeface="+mn-cs"/>
                </a:rPr>
                <a:t>Executive Summary </a:t>
              </a:r>
            </a:p>
          </xdr:txBody>
        </xdr:sp>
      </xdr:grpSp>
      <xdr:pic>
        <xdr:nvPicPr>
          <xdr:cNvPr id="52" name="Graphic 51" descr="Clipboard All Crosses with solid fill">
            <a:extLst>
              <a:ext uri="{FF2B5EF4-FFF2-40B4-BE49-F238E27FC236}">
                <a16:creationId xmlns:a16="http://schemas.microsoft.com/office/drawing/2014/main" id="{65915E5B-1288-137A-DFAF-1107865B405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9762" y="3388500"/>
            <a:ext cx="516750" cy="516750"/>
          </a:xfrm>
          <a:prstGeom prst="rect">
            <a:avLst/>
          </a:prstGeom>
        </xdr:spPr>
      </xdr:pic>
    </xdr:grpSp>
    <xdr:clientData/>
  </xdr:twoCellAnchor>
  <xdr:twoCellAnchor>
    <xdr:from>
      <xdr:col>0</xdr:col>
      <xdr:colOff>24880</xdr:colOff>
      <xdr:row>3</xdr:row>
      <xdr:rowOff>164249</xdr:rowOff>
    </xdr:from>
    <xdr:to>
      <xdr:col>5</xdr:col>
      <xdr:colOff>364765</xdr:colOff>
      <xdr:row>6</xdr:row>
      <xdr:rowOff>178574</xdr:rowOff>
    </xdr:to>
    <xdr:grpSp>
      <xdr:nvGrpSpPr>
        <xdr:cNvPr id="55" name="Group 54">
          <a:hlinkClick xmlns:r="http://schemas.openxmlformats.org/officeDocument/2006/relationships" r:id="rId13"/>
          <a:extLst>
            <a:ext uri="{FF2B5EF4-FFF2-40B4-BE49-F238E27FC236}">
              <a16:creationId xmlns:a16="http://schemas.microsoft.com/office/drawing/2014/main" id="{7CE01137-8094-4226-B564-F05F512332A5}"/>
            </a:ext>
          </a:extLst>
        </xdr:cNvPr>
        <xdr:cNvGrpSpPr/>
      </xdr:nvGrpSpPr>
      <xdr:grpSpPr>
        <a:xfrm>
          <a:off x="24880" y="735749"/>
          <a:ext cx="3387885" cy="585825"/>
          <a:chOff x="24880" y="735749"/>
          <a:chExt cx="3387885" cy="585825"/>
        </a:xfrm>
      </xdr:grpSpPr>
      <xdr:sp macro="" textlink="">
        <xdr:nvSpPr>
          <xdr:cNvPr id="56" name="Rectangle: Rounded Corners 55">
            <a:extLst>
              <a:ext uri="{FF2B5EF4-FFF2-40B4-BE49-F238E27FC236}">
                <a16:creationId xmlns:a16="http://schemas.microsoft.com/office/drawing/2014/main" id="{2DE68E18-4ADE-4392-FB1E-EC447D245BFB}"/>
              </a:ext>
            </a:extLst>
          </xdr:cNvPr>
          <xdr:cNvSpPr/>
        </xdr:nvSpPr>
        <xdr:spPr>
          <a:xfrm>
            <a:off x="24880" y="753486"/>
            <a:ext cx="3387885" cy="551439"/>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4505ECEA-FDCF-9867-987B-8075B3D180AD}"/>
              </a:ext>
            </a:extLst>
          </xdr:cNvPr>
          <xdr:cNvSpPr txBox="1"/>
        </xdr:nvSpPr>
        <xdr:spPr>
          <a:xfrm>
            <a:off x="714375" y="809623"/>
            <a:ext cx="2533648"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1D5D1"/>
                </a:solidFill>
              </a:rPr>
              <a:t>Main Operations Page</a:t>
            </a:r>
          </a:p>
        </xdr:txBody>
      </xdr:sp>
      <xdr:pic>
        <xdr:nvPicPr>
          <xdr:cNvPr id="58" name="Graphic 57" descr="Presentation with bar chart with solid fill">
            <a:extLst>
              <a:ext uri="{FF2B5EF4-FFF2-40B4-BE49-F238E27FC236}">
                <a16:creationId xmlns:a16="http://schemas.microsoft.com/office/drawing/2014/main" id="{F4BC156D-EEE8-1F2F-5BF4-5AC54E1EF88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5225" y="735749"/>
            <a:ext cx="585825" cy="585825"/>
          </a:xfrm>
          <a:prstGeom prst="rect">
            <a:avLst/>
          </a:prstGeom>
        </xdr:spPr>
      </xdr:pic>
    </xdr:grpSp>
    <xdr:clientData/>
  </xdr:twoCellAnchor>
  <xdr:twoCellAnchor>
    <xdr:from>
      <xdr:col>0</xdr:col>
      <xdr:colOff>19049</xdr:colOff>
      <xdr:row>7</xdr:row>
      <xdr:rowOff>115311</xdr:rowOff>
    </xdr:from>
    <xdr:to>
      <xdr:col>5</xdr:col>
      <xdr:colOff>371474</xdr:colOff>
      <xdr:row>10</xdr:row>
      <xdr:rowOff>61379</xdr:rowOff>
    </xdr:to>
    <xdr:grpSp>
      <xdr:nvGrpSpPr>
        <xdr:cNvPr id="59" name="Group 58">
          <a:hlinkClick xmlns:r="http://schemas.openxmlformats.org/officeDocument/2006/relationships" r:id="rId16"/>
          <a:extLst>
            <a:ext uri="{FF2B5EF4-FFF2-40B4-BE49-F238E27FC236}">
              <a16:creationId xmlns:a16="http://schemas.microsoft.com/office/drawing/2014/main" id="{8044864D-F7B8-488A-BBB0-B76179B7E45F}"/>
            </a:ext>
          </a:extLst>
        </xdr:cNvPr>
        <xdr:cNvGrpSpPr/>
      </xdr:nvGrpSpPr>
      <xdr:grpSpPr>
        <a:xfrm>
          <a:off x="19049" y="1448811"/>
          <a:ext cx="3400425" cy="517568"/>
          <a:chOff x="19049" y="1448811"/>
          <a:chExt cx="3400425" cy="517568"/>
        </a:xfrm>
      </xdr:grpSpPr>
      <xdr:grpSp>
        <xdr:nvGrpSpPr>
          <xdr:cNvPr id="60" name="Group 59">
            <a:extLst>
              <a:ext uri="{FF2B5EF4-FFF2-40B4-BE49-F238E27FC236}">
                <a16:creationId xmlns:a16="http://schemas.microsoft.com/office/drawing/2014/main" id="{A09D825B-3654-90B1-BCF9-153AE20FB4DF}"/>
              </a:ext>
            </a:extLst>
          </xdr:cNvPr>
          <xdr:cNvGrpSpPr/>
        </xdr:nvGrpSpPr>
        <xdr:grpSpPr>
          <a:xfrm>
            <a:off x="19049" y="1448811"/>
            <a:ext cx="3400425" cy="503814"/>
            <a:chOff x="0" y="1448811"/>
            <a:chExt cx="3162300" cy="503814"/>
          </a:xfrm>
        </xdr:grpSpPr>
        <xdr:sp macro="" textlink="">
          <xdr:nvSpPr>
            <xdr:cNvPr id="62" name="Rectangle: Rounded Corners 61">
              <a:extLst>
                <a:ext uri="{FF2B5EF4-FFF2-40B4-BE49-F238E27FC236}">
                  <a16:creationId xmlns:a16="http://schemas.microsoft.com/office/drawing/2014/main" id="{99383F09-0749-EC05-1CDD-9A68C6F0CAC8}"/>
                </a:ext>
              </a:extLst>
            </xdr:cNvPr>
            <xdr:cNvSpPr/>
          </xdr:nvSpPr>
          <xdr:spPr>
            <a:xfrm>
              <a:off x="0" y="1448811"/>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A7521CAE-0447-156E-A94A-D8562DBF8072}"/>
                </a:ext>
              </a:extLst>
            </xdr:cNvPr>
            <xdr:cNvSpPr txBox="1"/>
          </xdr:nvSpPr>
          <xdr:spPr>
            <a:xfrm>
              <a:off x="938947" y="1481642"/>
              <a:ext cx="177159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Financial Page </a:t>
              </a:r>
            </a:p>
          </xdr:txBody>
        </xdr:sp>
      </xdr:grpSp>
      <xdr:pic>
        <xdr:nvPicPr>
          <xdr:cNvPr id="61" name="Graphic 60" descr="Dollar with solid fill">
            <a:extLst>
              <a:ext uri="{FF2B5EF4-FFF2-40B4-BE49-F238E27FC236}">
                <a16:creationId xmlns:a16="http://schemas.microsoft.com/office/drawing/2014/main" id="{AFE95CCD-9054-34BB-2694-DD03024A563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9762" y="1449629"/>
            <a:ext cx="516750" cy="516750"/>
          </a:xfrm>
          <a:prstGeom prst="rect">
            <a:avLst/>
          </a:prstGeom>
        </xdr:spPr>
      </xdr:pic>
    </xdr:grpSp>
    <xdr:clientData/>
  </xdr:twoCellAnchor>
  <xdr:twoCellAnchor>
    <xdr:from>
      <xdr:col>0</xdr:col>
      <xdr:colOff>19049</xdr:colOff>
      <xdr:row>14</xdr:row>
      <xdr:rowOff>72237</xdr:rowOff>
    </xdr:from>
    <xdr:to>
      <xdr:col>5</xdr:col>
      <xdr:colOff>371474</xdr:colOff>
      <xdr:row>17</xdr:row>
      <xdr:rowOff>23812</xdr:rowOff>
    </xdr:to>
    <xdr:grpSp>
      <xdr:nvGrpSpPr>
        <xdr:cNvPr id="64" name="Group 63">
          <a:hlinkClick xmlns:r="http://schemas.openxmlformats.org/officeDocument/2006/relationships" r:id="rId19"/>
          <a:extLst>
            <a:ext uri="{FF2B5EF4-FFF2-40B4-BE49-F238E27FC236}">
              <a16:creationId xmlns:a16="http://schemas.microsoft.com/office/drawing/2014/main" id="{AA12C2E6-FCE6-48D0-B49A-4560E741B557}"/>
            </a:ext>
          </a:extLst>
        </xdr:cNvPr>
        <xdr:cNvGrpSpPr/>
      </xdr:nvGrpSpPr>
      <xdr:grpSpPr>
        <a:xfrm>
          <a:off x="19049" y="2739237"/>
          <a:ext cx="3400425" cy="523075"/>
          <a:chOff x="19049" y="2739237"/>
          <a:chExt cx="3400425" cy="523075"/>
        </a:xfrm>
      </xdr:grpSpPr>
      <xdr:grpSp>
        <xdr:nvGrpSpPr>
          <xdr:cNvPr id="65" name="Group 64">
            <a:extLst>
              <a:ext uri="{FF2B5EF4-FFF2-40B4-BE49-F238E27FC236}">
                <a16:creationId xmlns:a16="http://schemas.microsoft.com/office/drawing/2014/main" id="{72E2AED4-4CCC-7209-299B-E90D58E4A3C5}"/>
              </a:ext>
            </a:extLst>
          </xdr:cNvPr>
          <xdr:cNvGrpSpPr/>
        </xdr:nvGrpSpPr>
        <xdr:grpSpPr>
          <a:xfrm>
            <a:off x="19049" y="2758498"/>
            <a:ext cx="3400425" cy="503814"/>
            <a:chOff x="0" y="1463098"/>
            <a:chExt cx="3162300" cy="503814"/>
          </a:xfrm>
        </xdr:grpSpPr>
        <xdr:sp macro="" textlink="">
          <xdr:nvSpPr>
            <xdr:cNvPr id="67" name="Rectangle: Rounded Corners 66">
              <a:extLst>
                <a:ext uri="{FF2B5EF4-FFF2-40B4-BE49-F238E27FC236}">
                  <a16:creationId xmlns:a16="http://schemas.microsoft.com/office/drawing/2014/main" id="{EDB4B97A-C0BF-71A6-ABB7-B776200A7295}"/>
                </a:ext>
              </a:extLst>
            </xdr:cNvPr>
            <xdr:cNvSpPr/>
          </xdr:nvSpPr>
          <xdr:spPr>
            <a:xfrm>
              <a:off x="0" y="1463098"/>
              <a:ext cx="3162300" cy="503814"/>
            </a:xfrm>
            <a:prstGeom prst="roundRect">
              <a:avLst>
                <a:gd name="adj" fmla="val 9477"/>
              </a:avLst>
            </a:prstGeom>
            <a:solidFill>
              <a:srgbClr val="313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2A49AF83-3BF8-7266-7CD2-9416B267D6FB}"/>
                </a:ext>
              </a:extLst>
            </xdr:cNvPr>
            <xdr:cNvSpPr txBox="1"/>
          </xdr:nvSpPr>
          <xdr:spPr>
            <a:xfrm>
              <a:off x="868082" y="1495929"/>
              <a:ext cx="186017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rgbClr val="E1D5D1"/>
                  </a:solidFill>
                  <a:latin typeface="+mn-lt"/>
                  <a:ea typeface="+mn-ea"/>
                  <a:cs typeface="+mn-cs"/>
                </a:rPr>
                <a:t>Branch</a:t>
              </a:r>
              <a:r>
                <a:rPr lang="en-US" sz="2000"/>
                <a:t> </a:t>
              </a:r>
              <a:r>
                <a:rPr lang="en-US" sz="2000" b="1">
                  <a:solidFill>
                    <a:srgbClr val="E1D5D1"/>
                  </a:solidFill>
                  <a:latin typeface="+mn-lt"/>
                  <a:ea typeface="+mn-ea"/>
                  <a:cs typeface="+mn-cs"/>
                </a:rPr>
                <a:t>Analysis</a:t>
              </a:r>
              <a:r>
                <a:rPr lang="en-US" sz="2000"/>
                <a:t> </a:t>
              </a:r>
              <a:endParaRPr lang="en-US" sz="2000" b="1">
                <a:solidFill>
                  <a:srgbClr val="E1D5D1"/>
                </a:solidFill>
                <a:latin typeface="+mn-lt"/>
                <a:ea typeface="+mn-ea"/>
                <a:cs typeface="+mn-cs"/>
              </a:endParaRPr>
            </a:p>
          </xdr:txBody>
        </xdr:sp>
      </xdr:grpSp>
      <xdr:pic>
        <xdr:nvPicPr>
          <xdr:cNvPr id="66" name="Graphic 65" descr="Hospital with solid fill">
            <a:extLst>
              <a:ext uri="{FF2B5EF4-FFF2-40B4-BE49-F238E27FC236}">
                <a16:creationId xmlns:a16="http://schemas.microsoft.com/office/drawing/2014/main" id="{18ECE561-264B-6C63-70CB-E1F916BD062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27533" y="2739237"/>
            <a:ext cx="521208" cy="521208"/>
          </a:xfrm>
          <a:prstGeom prst="rect">
            <a:avLst/>
          </a:prstGeom>
        </xdr:spPr>
      </xdr:pic>
    </xdr:grpSp>
    <xdr:clientData/>
  </xdr:twoCellAnchor>
  <xdr:twoCellAnchor>
    <xdr:from>
      <xdr:col>24</xdr:col>
      <xdr:colOff>123825</xdr:colOff>
      <xdr:row>3</xdr:row>
      <xdr:rowOff>153411</xdr:rowOff>
    </xdr:from>
    <xdr:to>
      <xdr:col>28</xdr:col>
      <xdr:colOff>84949</xdr:colOff>
      <xdr:row>10</xdr:row>
      <xdr:rowOff>56217</xdr:rowOff>
    </xdr:to>
    <xdr:grpSp>
      <xdr:nvGrpSpPr>
        <xdr:cNvPr id="89" name="Group 88">
          <a:extLst>
            <a:ext uri="{FF2B5EF4-FFF2-40B4-BE49-F238E27FC236}">
              <a16:creationId xmlns:a16="http://schemas.microsoft.com/office/drawing/2014/main" id="{E69DA18F-25F1-43CF-A93C-3958A58AC016}"/>
            </a:ext>
          </a:extLst>
        </xdr:cNvPr>
        <xdr:cNvGrpSpPr/>
      </xdr:nvGrpSpPr>
      <xdr:grpSpPr>
        <a:xfrm>
          <a:off x="14754225" y="724911"/>
          <a:ext cx="2399524" cy="1236306"/>
          <a:chOff x="12022623" y="4192562"/>
          <a:chExt cx="2410409" cy="1263520"/>
        </a:xfrm>
        <a:effectLst>
          <a:outerShdw blurRad="50800" dist="38100" dir="5400000" algn="t" rotWithShape="0">
            <a:prstClr val="black">
              <a:alpha val="40000"/>
            </a:prstClr>
          </a:outerShdw>
        </a:effectLst>
      </xdr:grpSpPr>
      <xdr:sp macro="" textlink="">
        <xdr:nvSpPr>
          <xdr:cNvPr id="90" name="Rectangle: Rounded Corners 89">
            <a:extLst>
              <a:ext uri="{FF2B5EF4-FFF2-40B4-BE49-F238E27FC236}">
                <a16:creationId xmlns:a16="http://schemas.microsoft.com/office/drawing/2014/main" id="{1BBD3C44-A82A-80AD-5C84-548661B18B1D}"/>
              </a:ext>
            </a:extLst>
          </xdr:cNvPr>
          <xdr:cNvSpPr/>
        </xdr:nvSpPr>
        <xdr:spPr>
          <a:xfrm>
            <a:off x="12022623" y="4192562"/>
            <a:ext cx="2410409" cy="1263520"/>
          </a:xfrm>
          <a:prstGeom prst="roundRect">
            <a:avLst>
              <a:gd name="adj" fmla="val 9477"/>
            </a:avLst>
          </a:prstGeom>
          <a:solidFill>
            <a:srgbClr val="E1D5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1" name="TextBox 90">
            <a:extLst>
              <a:ext uri="{FF2B5EF4-FFF2-40B4-BE49-F238E27FC236}">
                <a16:creationId xmlns:a16="http://schemas.microsoft.com/office/drawing/2014/main" id="{C748AA55-5DA1-776A-50DF-B52B4054123A}"/>
              </a:ext>
            </a:extLst>
          </xdr:cNvPr>
          <xdr:cNvSpPr txBox="1"/>
        </xdr:nvSpPr>
        <xdr:spPr>
          <a:xfrm>
            <a:off x="12347127" y="4318945"/>
            <a:ext cx="1698795" cy="425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5173D"/>
                </a:solidFill>
              </a:rPr>
              <a:t>Revisit Rate</a:t>
            </a:r>
          </a:p>
        </xdr:txBody>
      </xdr:sp>
      <xdr:sp macro="" textlink="'Doc Perf'!E9">
        <xdr:nvSpPr>
          <xdr:cNvPr id="92" name="TextBox 91">
            <a:extLst>
              <a:ext uri="{FF2B5EF4-FFF2-40B4-BE49-F238E27FC236}">
                <a16:creationId xmlns:a16="http://schemas.microsoft.com/office/drawing/2014/main" id="{8D9EF0E3-9466-81F3-DBD8-00E5DCFBE72B}"/>
              </a:ext>
            </a:extLst>
          </xdr:cNvPr>
          <xdr:cNvSpPr txBox="1"/>
        </xdr:nvSpPr>
        <xdr:spPr>
          <a:xfrm>
            <a:off x="12631926" y="4736802"/>
            <a:ext cx="1153530" cy="44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E70F50-EAD9-4D11-9AEA-6ACB479B50E8}" type="TxLink">
              <a:rPr lang="en-US" sz="2400" b="1" i="0" u="none" strike="noStrike">
                <a:solidFill>
                  <a:srgbClr val="15173D"/>
                </a:solidFill>
                <a:latin typeface="Calibri"/>
                <a:ea typeface="Calibri"/>
                <a:cs typeface="Calibri"/>
              </a:rPr>
              <a:pPr algn="ctr"/>
              <a:t>17.32%</a:t>
            </a:fld>
            <a:endParaRPr lang="en-US" sz="2200" b="1">
              <a:solidFill>
                <a:srgbClr val="15173D"/>
              </a:solidFill>
            </a:endParaRPr>
          </a:p>
        </xdr:txBody>
      </xdr:sp>
    </xdr:grpSp>
    <xdr:clientData/>
  </xdr:twoCellAnchor>
  <xdr:twoCellAnchor>
    <xdr:from>
      <xdr:col>6</xdr:col>
      <xdr:colOff>19050</xdr:colOff>
      <xdr:row>15</xdr:row>
      <xdr:rowOff>11910</xdr:rowOff>
    </xdr:from>
    <xdr:to>
      <xdr:col>9</xdr:col>
      <xdr:colOff>295275</xdr:colOff>
      <xdr:row>17</xdr:row>
      <xdr:rowOff>72867</xdr:rowOff>
    </xdr:to>
    <xdr:grpSp>
      <xdr:nvGrpSpPr>
        <xdr:cNvPr id="99" name="Group 98">
          <a:extLst>
            <a:ext uri="{FF2B5EF4-FFF2-40B4-BE49-F238E27FC236}">
              <a16:creationId xmlns:a16="http://schemas.microsoft.com/office/drawing/2014/main" id="{C922084F-962E-CA58-AE5F-661478658FCA}"/>
            </a:ext>
          </a:extLst>
        </xdr:cNvPr>
        <xdr:cNvGrpSpPr/>
      </xdr:nvGrpSpPr>
      <xdr:grpSpPr>
        <a:xfrm>
          <a:off x="3676650" y="2869410"/>
          <a:ext cx="2105025" cy="441957"/>
          <a:chOff x="3676650" y="2815593"/>
          <a:chExt cx="2654738" cy="537864"/>
        </a:xfrm>
      </xdr:grpSpPr>
      <xdr:sp macro="" textlink="">
        <xdr:nvSpPr>
          <xdr:cNvPr id="93" name="TextBox 92">
            <a:extLst>
              <a:ext uri="{FF2B5EF4-FFF2-40B4-BE49-F238E27FC236}">
                <a16:creationId xmlns:a16="http://schemas.microsoft.com/office/drawing/2014/main" id="{63B837B9-6CFB-4C75-A418-849C03501102}"/>
              </a:ext>
            </a:extLst>
          </xdr:cNvPr>
          <xdr:cNvSpPr txBox="1"/>
        </xdr:nvSpPr>
        <xdr:spPr>
          <a:xfrm>
            <a:off x="4181203" y="2815593"/>
            <a:ext cx="2150185" cy="514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Key Insights</a:t>
            </a:r>
          </a:p>
        </xdr:txBody>
      </xdr:sp>
      <xdr:grpSp>
        <xdr:nvGrpSpPr>
          <xdr:cNvPr id="98" name="Group 97">
            <a:extLst>
              <a:ext uri="{FF2B5EF4-FFF2-40B4-BE49-F238E27FC236}">
                <a16:creationId xmlns:a16="http://schemas.microsoft.com/office/drawing/2014/main" id="{F1126031-41D0-915E-24F9-9850F9ABA610}"/>
              </a:ext>
            </a:extLst>
          </xdr:cNvPr>
          <xdr:cNvGrpSpPr/>
        </xdr:nvGrpSpPr>
        <xdr:grpSpPr>
          <a:xfrm>
            <a:off x="3676650" y="2838450"/>
            <a:ext cx="506467" cy="515007"/>
            <a:chOff x="3664826" y="2853778"/>
            <a:chExt cx="506467" cy="518291"/>
          </a:xfrm>
        </xdr:grpSpPr>
        <xdr:sp macro="" textlink="">
          <xdr:nvSpPr>
            <xdr:cNvPr id="96" name="Oval 95">
              <a:extLst>
                <a:ext uri="{FF2B5EF4-FFF2-40B4-BE49-F238E27FC236}">
                  <a16:creationId xmlns:a16="http://schemas.microsoft.com/office/drawing/2014/main" id="{CE80FAEC-FED1-4F0A-B7B0-71825474F049}"/>
                </a:ext>
              </a:extLst>
            </xdr:cNvPr>
            <xdr:cNvSpPr/>
          </xdr:nvSpPr>
          <xdr:spPr>
            <a:xfrm>
              <a:off x="3664826" y="2853778"/>
              <a:ext cx="506467" cy="518291"/>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5" name="Graphic 94" descr="Lights On with solid fill">
              <a:extLst>
                <a:ext uri="{FF2B5EF4-FFF2-40B4-BE49-F238E27FC236}">
                  <a16:creationId xmlns:a16="http://schemas.microsoft.com/office/drawing/2014/main" id="{CB788364-8526-FEDE-D839-2F2E6BDF72B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702927" y="2883448"/>
              <a:ext cx="447674" cy="449864"/>
            </a:xfrm>
            <a:prstGeom prst="rect">
              <a:avLst/>
            </a:prstGeom>
          </xdr:spPr>
        </xdr:pic>
      </xdr:grpSp>
    </xdr:grpSp>
    <xdr:clientData/>
  </xdr:twoCellAnchor>
  <xdr:twoCellAnchor>
    <xdr:from>
      <xdr:col>6</xdr:col>
      <xdr:colOff>295485</xdr:colOff>
      <xdr:row>17</xdr:row>
      <xdr:rowOff>43818</xdr:rowOff>
    </xdr:from>
    <xdr:to>
      <xdr:col>17</xdr:col>
      <xdr:colOff>502215</xdr:colOff>
      <xdr:row>20</xdr:row>
      <xdr:rowOff>114300</xdr:rowOff>
    </xdr:to>
    <xdr:grpSp>
      <xdr:nvGrpSpPr>
        <xdr:cNvPr id="127" name="Group 126">
          <a:extLst>
            <a:ext uri="{FF2B5EF4-FFF2-40B4-BE49-F238E27FC236}">
              <a16:creationId xmlns:a16="http://schemas.microsoft.com/office/drawing/2014/main" id="{BECBF953-C70A-A54F-3396-2A738921FBEE}"/>
            </a:ext>
          </a:extLst>
        </xdr:cNvPr>
        <xdr:cNvGrpSpPr/>
      </xdr:nvGrpSpPr>
      <xdr:grpSpPr>
        <a:xfrm>
          <a:off x="3953085" y="3282318"/>
          <a:ext cx="6912330" cy="641982"/>
          <a:chOff x="3965220" y="3282318"/>
          <a:chExt cx="6912330" cy="641982"/>
        </a:xfrm>
      </xdr:grpSpPr>
      <xdr:sp macro="" textlink="">
        <xdr:nvSpPr>
          <xdr:cNvPr id="100" name="TextBox 99">
            <a:extLst>
              <a:ext uri="{FF2B5EF4-FFF2-40B4-BE49-F238E27FC236}">
                <a16:creationId xmlns:a16="http://schemas.microsoft.com/office/drawing/2014/main" id="{A85D9796-8466-4D88-B101-B6523324BF8A}"/>
              </a:ext>
            </a:extLst>
          </xdr:cNvPr>
          <xdr:cNvSpPr txBox="1"/>
        </xdr:nvSpPr>
        <xdr:spPr>
          <a:xfrm>
            <a:off x="4324350" y="3282318"/>
            <a:ext cx="6553200" cy="641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5173D"/>
                </a:solidFill>
              </a:rPr>
              <a:t>The hospital generated $7.44M in revenue, however discounts represented 42.5% of total revenue, significantly impacting overall profitability.</a:t>
            </a:r>
          </a:p>
        </xdr:txBody>
      </xdr:sp>
      <xdr:grpSp>
        <xdr:nvGrpSpPr>
          <xdr:cNvPr id="114" name="Group 113">
            <a:extLst>
              <a:ext uri="{FF2B5EF4-FFF2-40B4-BE49-F238E27FC236}">
                <a16:creationId xmlns:a16="http://schemas.microsoft.com/office/drawing/2014/main" id="{714AFEC2-C14A-17D8-8282-73474C3F7F51}"/>
              </a:ext>
            </a:extLst>
          </xdr:cNvPr>
          <xdr:cNvGrpSpPr/>
        </xdr:nvGrpSpPr>
        <xdr:grpSpPr>
          <a:xfrm>
            <a:off x="3965220" y="3420429"/>
            <a:ext cx="365760" cy="365760"/>
            <a:chOff x="7248525" y="2819400"/>
            <a:chExt cx="1066800" cy="1019175"/>
          </a:xfrm>
        </xdr:grpSpPr>
        <xdr:sp macro="" textlink="">
          <xdr:nvSpPr>
            <xdr:cNvPr id="113" name="Oval 112">
              <a:extLst>
                <a:ext uri="{FF2B5EF4-FFF2-40B4-BE49-F238E27FC236}">
                  <a16:creationId xmlns:a16="http://schemas.microsoft.com/office/drawing/2014/main" id="{DE85626F-F600-1801-3782-1F459F8D7F11}"/>
                </a:ext>
              </a:extLst>
            </xdr:cNvPr>
            <xdr:cNvSpPr/>
          </xdr:nvSpPr>
          <xdr:spPr>
            <a:xfrm>
              <a:off x="7248525" y="2819400"/>
              <a:ext cx="1066800" cy="1019175"/>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4" name="Graphic 103" descr="Bar graph with upward trend with solid fill">
              <a:extLst>
                <a:ext uri="{FF2B5EF4-FFF2-40B4-BE49-F238E27FC236}">
                  <a16:creationId xmlns:a16="http://schemas.microsoft.com/office/drawing/2014/main" id="{CFCA4EC4-9605-3AE2-17CF-F96DDE74167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324725" y="2871787"/>
              <a:ext cx="914400" cy="914400"/>
            </a:xfrm>
            <a:prstGeom prst="rect">
              <a:avLst/>
            </a:prstGeom>
          </xdr:spPr>
        </xdr:pic>
      </xdr:grpSp>
    </xdr:grpSp>
    <xdr:clientData/>
  </xdr:twoCellAnchor>
  <xdr:twoCellAnchor>
    <xdr:from>
      <xdr:col>6</xdr:col>
      <xdr:colOff>267863</xdr:colOff>
      <xdr:row>20</xdr:row>
      <xdr:rowOff>121803</xdr:rowOff>
    </xdr:from>
    <xdr:to>
      <xdr:col>17</xdr:col>
      <xdr:colOff>529838</xdr:colOff>
      <xdr:row>25</xdr:row>
      <xdr:rowOff>20836</xdr:rowOff>
    </xdr:to>
    <xdr:grpSp>
      <xdr:nvGrpSpPr>
        <xdr:cNvPr id="126" name="Group 125">
          <a:extLst>
            <a:ext uri="{FF2B5EF4-FFF2-40B4-BE49-F238E27FC236}">
              <a16:creationId xmlns:a16="http://schemas.microsoft.com/office/drawing/2014/main" id="{8302C3FD-764C-A740-B1B5-617DF6D75974}"/>
            </a:ext>
          </a:extLst>
        </xdr:cNvPr>
        <xdr:cNvGrpSpPr/>
      </xdr:nvGrpSpPr>
      <xdr:grpSpPr>
        <a:xfrm>
          <a:off x="3925463" y="3931803"/>
          <a:ext cx="6967575" cy="851533"/>
          <a:chOff x="3919500" y="3825242"/>
          <a:chExt cx="6967575" cy="851533"/>
        </a:xfrm>
      </xdr:grpSpPr>
      <xdr:grpSp>
        <xdr:nvGrpSpPr>
          <xdr:cNvPr id="116" name="Group 115">
            <a:extLst>
              <a:ext uri="{FF2B5EF4-FFF2-40B4-BE49-F238E27FC236}">
                <a16:creationId xmlns:a16="http://schemas.microsoft.com/office/drawing/2014/main" id="{CE330D78-95E0-35C4-55D4-960FDBC98C2F}"/>
              </a:ext>
            </a:extLst>
          </xdr:cNvPr>
          <xdr:cNvGrpSpPr/>
        </xdr:nvGrpSpPr>
        <xdr:grpSpPr>
          <a:xfrm>
            <a:off x="3919500" y="4022408"/>
            <a:ext cx="457200" cy="457200"/>
            <a:chOff x="5110125" y="4252875"/>
            <a:chExt cx="914400" cy="914400"/>
          </a:xfrm>
        </xdr:grpSpPr>
        <xdr:sp macro="" textlink="">
          <xdr:nvSpPr>
            <xdr:cNvPr id="115" name="Oval 114">
              <a:extLst>
                <a:ext uri="{FF2B5EF4-FFF2-40B4-BE49-F238E27FC236}">
                  <a16:creationId xmlns:a16="http://schemas.microsoft.com/office/drawing/2014/main" id="{2E1D4228-A011-476A-421C-778ABB3ABEAB}"/>
                </a:ext>
              </a:extLst>
            </xdr:cNvPr>
            <xdr:cNvSpPr/>
          </xdr:nvSpPr>
          <xdr:spPr>
            <a:xfrm>
              <a:off x="5172075" y="4314825"/>
              <a:ext cx="762000" cy="790575"/>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6" name="Graphic 105" descr="Medical with solid fill">
              <a:extLst>
                <a:ext uri="{FF2B5EF4-FFF2-40B4-BE49-F238E27FC236}">
                  <a16:creationId xmlns:a16="http://schemas.microsoft.com/office/drawing/2014/main" id="{1AEF691B-1614-73D1-04D5-446AD9D5C3A1}"/>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5110125" y="4252875"/>
              <a:ext cx="914400" cy="914400"/>
            </a:xfrm>
            <a:prstGeom prst="rect">
              <a:avLst/>
            </a:prstGeom>
          </xdr:spPr>
        </xdr:pic>
      </xdr:grpSp>
      <xdr:sp macro="" textlink="">
        <xdr:nvSpPr>
          <xdr:cNvPr id="117" name="TextBox 116">
            <a:extLst>
              <a:ext uri="{FF2B5EF4-FFF2-40B4-BE49-F238E27FC236}">
                <a16:creationId xmlns:a16="http://schemas.microsoft.com/office/drawing/2014/main" id="{3B654FC7-847B-468D-887C-3B5DF06E36CF}"/>
              </a:ext>
            </a:extLst>
          </xdr:cNvPr>
          <xdr:cNvSpPr txBox="1"/>
        </xdr:nvSpPr>
        <xdr:spPr>
          <a:xfrm>
            <a:off x="4333875" y="3825242"/>
            <a:ext cx="6553200" cy="851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5173D"/>
                </a:solidFill>
              </a:rPr>
              <a:t>Government insurance patients generated approximately $0.73M in revenue while receiving discounts exceeding $1M, resulting in low financial returns.</a:t>
            </a:r>
          </a:p>
        </xdr:txBody>
      </xdr:sp>
    </xdr:grpSp>
    <xdr:clientData/>
  </xdr:twoCellAnchor>
  <xdr:twoCellAnchor>
    <xdr:from>
      <xdr:col>6</xdr:col>
      <xdr:colOff>294075</xdr:colOff>
      <xdr:row>25</xdr:row>
      <xdr:rowOff>28339</xdr:rowOff>
    </xdr:from>
    <xdr:to>
      <xdr:col>17</xdr:col>
      <xdr:colOff>503625</xdr:colOff>
      <xdr:row>28</xdr:row>
      <xdr:rowOff>51197</xdr:rowOff>
    </xdr:to>
    <xdr:grpSp>
      <xdr:nvGrpSpPr>
        <xdr:cNvPr id="125" name="Group 124">
          <a:extLst>
            <a:ext uri="{FF2B5EF4-FFF2-40B4-BE49-F238E27FC236}">
              <a16:creationId xmlns:a16="http://schemas.microsoft.com/office/drawing/2014/main" id="{56B2469B-FDBF-CF75-D1CD-012A29B199D2}"/>
            </a:ext>
          </a:extLst>
        </xdr:cNvPr>
        <xdr:cNvGrpSpPr/>
      </xdr:nvGrpSpPr>
      <xdr:grpSpPr>
        <a:xfrm>
          <a:off x="3951675" y="4790839"/>
          <a:ext cx="6915150" cy="594358"/>
          <a:chOff x="3971925" y="4632486"/>
          <a:chExt cx="6915150" cy="594358"/>
        </a:xfrm>
      </xdr:grpSpPr>
      <xdr:grpSp>
        <xdr:nvGrpSpPr>
          <xdr:cNvPr id="119" name="Group 118">
            <a:extLst>
              <a:ext uri="{FF2B5EF4-FFF2-40B4-BE49-F238E27FC236}">
                <a16:creationId xmlns:a16="http://schemas.microsoft.com/office/drawing/2014/main" id="{6F060609-BBC7-66FD-1846-EBA9A19DE7F5}"/>
              </a:ext>
            </a:extLst>
          </xdr:cNvPr>
          <xdr:cNvGrpSpPr/>
        </xdr:nvGrpSpPr>
        <xdr:grpSpPr>
          <a:xfrm>
            <a:off x="3971925" y="4746785"/>
            <a:ext cx="365760" cy="365760"/>
            <a:chOff x="5657850" y="4962525"/>
            <a:chExt cx="933450" cy="962025"/>
          </a:xfrm>
        </xdr:grpSpPr>
        <xdr:sp macro="" textlink="">
          <xdr:nvSpPr>
            <xdr:cNvPr id="118" name="Oval 117">
              <a:extLst>
                <a:ext uri="{FF2B5EF4-FFF2-40B4-BE49-F238E27FC236}">
                  <a16:creationId xmlns:a16="http://schemas.microsoft.com/office/drawing/2014/main" id="{976982BC-5B16-5CA4-48E6-CBAA074F36AC}"/>
                </a:ext>
              </a:extLst>
            </xdr:cNvPr>
            <xdr:cNvSpPr/>
          </xdr:nvSpPr>
          <xdr:spPr>
            <a:xfrm>
              <a:off x="5657850" y="4962525"/>
              <a:ext cx="933450" cy="923925"/>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0" name="Graphic 109" descr="Trophy with solid fill">
              <a:extLst>
                <a:ext uri="{FF2B5EF4-FFF2-40B4-BE49-F238E27FC236}">
                  <a16:creationId xmlns:a16="http://schemas.microsoft.com/office/drawing/2014/main" id="{C45276CE-5814-E3DA-9002-7E7BD145778E}"/>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5667375" y="5010150"/>
              <a:ext cx="914400" cy="914400"/>
            </a:xfrm>
            <a:prstGeom prst="rect">
              <a:avLst/>
            </a:prstGeom>
          </xdr:spPr>
        </xdr:pic>
      </xdr:grpSp>
      <xdr:sp macro="" textlink="">
        <xdr:nvSpPr>
          <xdr:cNvPr id="120" name="TextBox 119">
            <a:extLst>
              <a:ext uri="{FF2B5EF4-FFF2-40B4-BE49-F238E27FC236}">
                <a16:creationId xmlns:a16="http://schemas.microsoft.com/office/drawing/2014/main" id="{A0005B2F-0FA7-4EEE-9ACF-A6373CBC8547}"/>
              </a:ext>
            </a:extLst>
          </xdr:cNvPr>
          <xdr:cNvSpPr txBox="1"/>
        </xdr:nvSpPr>
        <xdr:spPr>
          <a:xfrm>
            <a:off x="4333875" y="4632486"/>
            <a:ext cx="6553200" cy="594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5173D"/>
                </a:solidFill>
              </a:rPr>
              <a:t>Cardiology consistently ranked as the most profitable department across both 2024 and 2025.</a:t>
            </a:r>
          </a:p>
        </xdr:txBody>
      </xdr:sp>
    </xdr:grpSp>
    <xdr:clientData/>
  </xdr:twoCellAnchor>
  <xdr:twoCellAnchor>
    <xdr:from>
      <xdr:col>6</xdr:col>
      <xdr:colOff>290475</xdr:colOff>
      <xdr:row>28</xdr:row>
      <xdr:rowOff>58700</xdr:rowOff>
    </xdr:from>
    <xdr:to>
      <xdr:col>17</xdr:col>
      <xdr:colOff>507225</xdr:colOff>
      <xdr:row>31</xdr:row>
      <xdr:rowOff>81558</xdr:rowOff>
    </xdr:to>
    <xdr:grpSp>
      <xdr:nvGrpSpPr>
        <xdr:cNvPr id="124" name="Group 123">
          <a:extLst>
            <a:ext uri="{FF2B5EF4-FFF2-40B4-BE49-F238E27FC236}">
              <a16:creationId xmlns:a16="http://schemas.microsoft.com/office/drawing/2014/main" id="{116B4D7B-1828-A4C5-C1FA-F744D935E9FD}"/>
            </a:ext>
          </a:extLst>
        </xdr:cNvPr>
        <xdr:cNvGrpSpPr/>
      </xdr:nvGrpSpPr>
      <xdr:grpSpPr>
        <a:xfrm>
          <a:off x="3948075" y="5392700"/>
          <a:ext cx="6922350" cy="594358"/>
          <a:chOff x="3983775" y="5280186"/>
          <a:chExt cx="6922350" cy="594358"/>
        </a:xfrm>
      </xdr:grpSpPr>
      <xdr:grpSp>
        <xdr:nvGrpSpPr>
          <xdr:cNvPr id="122" name="Group 121">
            <a:extLst>
              <a:ext uri="{FF2B5EF4-FFF2-40B4-BE49-F238E27FC236}">
                <a16:creationId xmlns:a16="http://schemas.microsoft.com/office/drawing/2014/main" id="{1C5C7B98-7944-7D04-97FD-BC2B30D71D5E}"/>
              </a:ext>
            </a:extLst>
          </xdr:cNvPr>
          <xdr:cNvGrpSpPr/>
        </xdr:nvGrpSpPr>
        <xdr:grpSpPr>
          <a:xfrm>
            <a:off x="3983775" y="5394485"/>
            <a:ext cx="365760" cy="365760"/>
            <a:chOff x="9336825" y="5707800"/>
            <a:chExt cx="914400" cy="914400"/>
          </a:xfrm>
        </xdr:grpSpPr>
        <xdr:sp macro="" textlink="">
          <xdr:nvSpPr>
            <xdr:cNvPr id="121" name="Oval 120">
              <a:extLst>
                <a:ext uri="{FF2B5EF4-FFF2-40B4-BE49-F238E27FC236}">
                  <a16:creationId xmlns:a16="http://schemas.microsoft.com/office/drawing/2014/main" id="{65D66C00-AFF3-1025-0EC8-4DC0D16808CD}"/>
                </a:ext>
              </a:extLst>
            </xdr:cNvPr>
            <xdr:cNvSpPr/>
          </xdr:nvSpPr>
          <xdr:spPr>
            <a:xfrm>
              <a:off x="9355875" y="5734050"/>
              <a:ext cx="876300" cy="819150"/>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8" name="Graphic 107" descr="Repeat with solid fill">
              <a:extLst>
                <a:ext uri="{FF2B5EF4-FFF2-40B4-BE49-F238E27FC236}">
                  <a16:creationId xmlns:a16="http://schemas.microsoft.com/office/drawing/2014/main" id="{E76EA64D-76A2-4EE4-5257-460FE016662D}"/>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9336825" y="5707800"/>
              <a:ext cx="914400" cy="914400"/>
            </a:xfrm>
            <a:prstGeom prst="rect">
              <a:avLst/>
            </a:prstGeom>
          </xdr:spPr>
        </xdr:pic>
      </xdr:grpSp>
      <xdr:sp macro="" textlink="">
        <xdr:nvSpPr>
          <xdr:cNvPr id="123" name="TextBox 122">
            <a:extLst>
              <a:ext uri="{FF2B5EF4-FFF2-40B4-BE49-F238E27FC236}">
                <a16:creationId xmlns:a16="http://schemas.microsoft.com/office/drawing/2014/main" id="{95A7AFAC-41F5-46FF-B314-AEF30E249544}"/>
              </a:ext>
            </a:extLst>
          </xdr:cNvPr>
          <xdr:cNvSpPr txBox="1"/>
        </xdr:nvSpPr>
        <xdr:spPr>
          <a:xfrm>
            <a:off x="4352925" y="5280186"/>
            <a:ext cx="6553200" cy="594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5173D"/>
                </a:solidFill>
              </a:rPr>
              <a:t>The hospital achieved an 82% Completion Rate, indicating strong service delivery and appointment management.</a:t>
            </a:r>
          </a:p>
        </xdr:txBody>
      </xdr:sp>
    </xdr:grpSp>
    <xdr:clientData/>
  </xdr:twoCellAnchor>
  <xdr:twoCellAnchor>
    <xdr:from>
      <xdr:col>6</xdr:col>
      <xdr:colOff>274444</xdr:colOff>
      <xdr:row>31</xdr:row>
      <xdr:rowOff>89061</xdr:rowOff>
    </xdr:from>
    <xdr:to>
      <xdr:col>17</xdr:col>
      <xdr:colOff>523256</xdr:colOff>
      <xdr:row>34</xdr:row>
      <xdr:rowOff>111919</xdr:rowOff>
    </xdr:to>
    <xdr:grpSp>
      <xdr:nvGrpSpPr>
        <xdr:cNvPr id="131" name="Group 130">
          <a:extLst>
            <a:ext uri="{FF2B5EF4-FFF2-40B4-BE49-F238E27FC236}">
              <a16:creationId xmlns:a16="http://schemas.microsoft.com/office/drawing/2014/main" id="{837E0782-9154-A7B7-2740-6291540906A6}"/>
            </a:ext>
          </a:extLst>
        </xdr:cNvPr>
        <xdr:cNvGrpSpPr/>
      </xdr:nvGrpSpPr>
      <xdr:grpSpPr>
        <a:xfrm>
          <a:off x="3932044" y="5994561"/>
          <a:ext cx="6954412" cy="594358"/>
          <a:chOff x="3921900" y="5994561"/>
          <a:chExt cx="6954412" cy="594358"/>
        </a:xfrm>
      </xdr:grpSpPr>
      <xdr:grpSp>
        <xdr:nvGrpSpPr>
          <xdr:cNvPr id="129" name="Group 128">
            <a:extLst>
              <a:ext uri="{FF2B5EF4-FFF2-40B4-BE49-F238E27FC236}">
                <a16:creationId xmlns:a16="http://schemas.microsoft.com/office/drawing/2014/main" id="{D3F36CC8-CEAA-2B18-B886-32DFEF176D9E}"/>
              </a:ext>
            </a:extLst>
          </xdr:cNvPr>
          <xdr:cNvGrpSpPr/>
        </xdr:nvGrpSpPr>
        <xdr:grpSpPr>
          <a:xfrm>
            <a:off x="3921900" y="6063140"/>
            <a:ext cx="457200" cy="457200"/>
            <a:chOff x="12208650" y="4883925"/>
            <a:chExt cx="914400" cy="914400"/>
          </a:xfrm>
        </xdr:grpSpPr>
        <xdr:sp macro="" textlink="">
          <xdr:nvSpPr>
            <xdr:cNvPr id="128" name="Oval 127">
              <a:extLst>
                <a:ext uri="{FF2B5EF4-FFF2-40B4-BE49-F238E27FC236}">
                  <a16:creationId xmlns:a16="http://schemas.microsoft.com/office/drawing/2014/main" id="{F0DAB3AD-CCAA-11FF-22FB-E417817157DD}"/>
                </a:ext>
              </a:extLst>
            </xdr:cNvPr>
            <xdr:cNvSpPr/>
          </xdr:nvSpPr>
          <xdr:spPr>
            <a:xfrm>
              <a:off x="12284850" y="4974413"/>
              <a:ext cx="762000" cy="733425"/>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2" name="Graphic 111" descr="Clock with solid fill">
              <a:extLst>
                <a:ext uri="{FF2B5EF4-FFF2-40B4-BE49-F238E27FC236}">
                  <a16:creationId xmlns:a16="http://schemas.microsoft.com/office/drawing/2014/main" id="{74621056-2931-710C-4710-646B98B65D17}"/>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2208650" y="4883925"/>
              <a:ext cx="914400" cy="914400"/>
            </a:xfrm>
            <a:prstGeom prst="rect">
              <a:avLst/>
            </a:prstGeom>
          </xdr:spPr>
        </xdr:pic>
      </xdr:grpSp>
      <xdr:sp macro="" textlink="">
        <xdr:nvSpPr>
          <xdr:cNvPr id="130" name="TextBox 129">
            <a:extLst>
              <a:ext uri="{FF2B5EF4-FFF2-40B4-BE49-F238E27FC236}">
                <a16:creationId xmlns:a16="http://schemas.microsoft.com/office/drawing/2014/main" id="{E992ECB3-3AAF-41FC-88E3-843768B18021}"/>
              </a:ext>
            </a:extLst>
          </xdr:cNvPr>
          <xdr:cNvSpPr txBox="1"/>
        </xdr:nvSpPr>
        <xdr:spPr>
          <a:xfrm>
            <a:off x="4323112" y="5994561"/>
            <a:ext cx="6553200" cy="594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5173D"/>
                </a:solidFill>
              </a:rPr>
              <a:t>The Alexandria branch recorded the highest average waiting time at 33 minutes, exceeding the hospital average of 24 minutes.</a:t>
            </a:r>
          </a:p>
        </xdr:txBody>
      </xdr:sp>
    </xdr:grpSp>
    <xdr:clientData/>
  </xdr:twoCellAnchor>
  <xdr:twoCellAnchor>
    <xdr:from>
      <xdr:col>6</xdr:col>
      <xdr:colOff>578687</xdr:colOff>
      <xdr:row>20</xdr:row>
      <xdr:rowOff>112941</xdr:rowOff>
    </xdr:from>
    <xdr:to>
      <xdr:col>17</xdr:col>
      <xdr:colOff>548207</xdr:colOff>
      <xdr:row>20</xdr:row>
      <xdr:rowOff>112941</xdr:rowOff>
    </xdr:to>
    <xdr:cxnSp macro="">
      <xdr:nvCxnSpPr>
        <xdr:cNvPr id="132" name="Straight Connector 131">
          <a:extLst>
            <a:ext uri="{FF2B5EF4-FFF2-40B4-BE49-F238E27FC236}">
              <a16:creationId xmlns:a16="http://schemas.microsoft.com/office/drawing/2014/main" id="{0C2AB4D3-B10B-4C13-B830-A1A60844587A}"/>
            </a:ext>
          </a:extLst>
        </xdr:cNvPr>
        <xdr:cNvCxnSpPr/>
      </xdr:nvCxnSpPr>
      <xdr:spPr>
        <a:xfrm flipV="1">
          <a:off x="4236287" y="3922941"/>
          <a:ext cx="66751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578687</xdr:colOff>
      <xdr:row>24</xdr:row>
      <xdr:rowOff>170091</xdr:rowOff>
    </xdr:from>
    <xdr:to>
      <xdr:col>17</xdr:col>
      <xdr:colOff>548207</xdr:colOff>
      <xdr:row>24</xdr:row>
      <xdr:rowOff>170091</xdr:rowOff>
    </xdr:to>
    <xdr:cxnSp macro="">
      <xdr:nvCxnSpPr>
        <xdr:cNvPr id="133" name="Straight Connector 132">
          <a:extLst>
            <a:ext uri="{FF2B5EF4-FFF2-40B4-BE49-F238E27FC236}">
              <a16:creationId xmlns:a16="http://schemas.microsoft.com/office/drawing/2014/main" id="{5850F8F9-F68E-4FC0-BB65-53C4FE576EAB}"/>
            </a:ext>
          </a:extLst>
        </xdr:cNvPr>
        <xdr:cNvCxnSpPr/>
      </xdr:nvCxnSpPr>
      <xdr:spPr>
        <a:xfrm flipV="1">
          <a:off x="4236287" y="4742091"/>
          <a:ext cx="66751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578687</xdr:colOff>
      <xdr:row>28</xdr:row>
      <xdr:rowOff>46266</xdr:rowOff>
    </xdr:from>
    <xdr:to>
      <xdr:col>17</xdr:col>
      <xdr:colOff>548207</xdr:colOff>
      <xdr:row>28</xdr:row>
      <xdr:rowOff>46266</xdr:rowOff>
    </xdr:to>
    <xdr:cxnSp macro="">
      <xdr:nvCxnSpPr>
        <xdr:cNvPr id="134" name="Straight Connector 133">
          <a:extLst>
            <a:ext uri="{FF2B5EF4-FFF2-40B4-BE49-F238E27FC236}">
              <a16:creationId xmlns:a16="http://schemas.microsoft.com/office/drawing/2014/main" id="{F7D4E21F-32EE-4C82-88B8-53A08308A63A}"/>
            </a:ext>
          </a:extLst>
        </xdr:cNvPr>
        <xdr:cNvCxnSpPr/>
      </xdr:nvCxnSpPr>
      <xdr:spPr>
        <a:xfrm flipV="1">
          <a:off x="4236287" y="5380266"/>
          <a:ext cx="66751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578687</xdr:colOff>
      <xdr:row>31</xdr:row>
      <xdr:rowOff>55791</xdr:rowOff>
    </xdr:from>
    <xdr:to>
      <xdr:col>17</xdr:col>
      <xdr:colOff>548207</xdr:colOff>
      <xdr:row>31</xdr:row>
      <xdr:rowOff>55791</xdr:rowOff>
    </xdr:to>
    <xdr:cxnSp macro="">
      <xdr:nvCxnSpPr>
        <xdr:cNvPr id="135" name="Straight Connector 134">
          <a:extLst>
            <a:ext uri="{FF2B5EF4-FFF2-40B4-BE49-F238E27FC236}">
              <a16:creationId xmlns:a16="http://schemas.microsoft.com/office/drawing/2014/main" id="{4CCB46D7-A328-4CF4-A307-3B0C9FB8EB97}"/>
            </a:ext>
          </a:extLst>
        </xdr:cNvPr>
        <xdr:cNvCxnSpPr/>
      </xdr:nvCxnSpPr>
      <xdr:spPr>
        <a:xfrm flipV="1">
          <a:off x="4236287" y="5961291"/>
          <a:ext cx="66751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99512</xdr:colOff>
      <xdr:row>15</xdr:row>
      <xdr:rowOff>98746</xdr:rowOff>
    </xdr:from>
    <xdr:to>
      <xdr:col>18</xdr:col>
      <xdr:colOff>99512</xdr:colOff>
      <xdr:row>36</xdr:row>
      <xdr:rowOff>121606</xdr:rowOff>
    </xdr:to>
    <xdr:cxnSp macro="">
      <xdr:nvCxnSpPr>
        <xdr:cNvPr id="138" name="Straight Connector 137">
          <a:extLst>
            <a:ext uri="{FF2B5EF4-FFF2-40B4-BE49-F238E27FC236}">
              <a16:creationId xmlns:a16="http://schemas.microsoft.com/office/drawing/2014/main" id="{17DBA888-3516-DA37-DE70-92316D5F5FF7}"/>
            </a:ext>
          </a:extLst>
        </xdr:cNvPr>
        <xdr:cNvCxnSpPr/>
      </xdr:nvCxnSpPr>
      <xdr:spPr>
        <a:xfrm>
          <a:off x="11072312" y="2956246"/>
          <a:ext cx="0" cy="402336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304800</xdr:colOff>
      <xdr:row>15</xdr:row>
      <xdr:rowOff>3337</xdr:rowOff>
    </xdr:from>
    <xdr:to>
      <xdr:col>23</xdr:col>
      <xdr:colOff>266700</xdr:colOff>
      <xdr:row>17</xdr:row>
      <xdr:rowOff>81440</xdr:rowOff>
    </xdr:to>
    <xdr:grpSp>
      <xdr:nvGrpSpPr>
        <xdr:cNvPr id="145" name="Group 144">
          <a:extLst>
            <a:ext uri="{FF2B5EF4-FFF2-40B4-BE49-F238E27FC236}">
              <a16:creationId xmlns:a16="http://schemas.microsoft.com/office/drawing/2014/main" id="{3EF7EAA7-07C5-E0DB-FB20-6E455FE49F9E}"/>
            </a:ext>
          </a:extLst>
        </xdr:cNvPr>
        <xdr:cNvGrpSpPr/>
      </xdr:nvGrpSpPr>
      <xdr:grpSpPr>
        <a:xfrm>
          <a:off x="11277600" y="2860837"/>
          <a:ext cx="3009900" cy="459103"/>
          <a:chOff x="11277600" y="2860837"/>
          <a:chExt cx="3009900" cy="459103"/>
        </a:xfrm>
      </xdr:grpSpPr>
      <xdr:grpSp>
        <xdr:nvGrpSpPr>
          <xdr:cNvPr id="143" name="Group 142">
            <a:extLst>
              <a:ext uri="{FF2B5EF4-FFF2-40B4-BE49-F238E27FC236}">
                <a16:creationId xmlns:a16="http://schemas.microsoft.com/office/drawing/2014/main" id="{474ACD70-0FEB-8301-26DB-551468391702}"/>
              </a:ext>
            </a:extLst>
          </xdr:cNvPr>
          <xdr:cNvGrpSpPr/>
        </xdr:nvGrpSpPr>
        <xdr:grpSpPr>
          <a:xfrm>
            <a:off x="11277600" y="2862740"/>
            <a:ext cx="457200" cy="457200"/>
            <a:chOff x="11658600" y="3548062"/>
            <a:chExt cx="914400" cy="914400"/>
          </a:xfrm>
        </xdr:grpSpPr>
        <xdr:sp macro="" textlink="">
          <xdr:nvSpPr>
            <xdr:cNvPr id="142" name="Oval 141">
              <a:extLst>
                <a:ext uri="{FF2B5EF4-FFF2-40B4-BE49-F238E27FC236}">
                  <a16:creationId xmlns:a16="http://schemas.microsoft.com/office/drawing/2014/main" id="{FBAD8DBC-C503-4209-DA3B-13E6AF6DE97B}"/>
                </a:ext>
              </a:extLst>
            </xdr:cNvPr>
            <xdr:cNvSpPr/>
          </xdr:nvSpPr>
          <xdr:spPr>
            <a:xfrm>
              <a:off x="11682412" y="3570684"/>
              <a:ext cx="866776" cy="869157"/>
            </a:xfrm>
            <a:prstGeom prst="ellipse">
              <a:avLst/>
            </a:prstGeom>
            <a:solidFill>
              <a:srgbClr val="1517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0" name="Graphic 139" descr="Bullseye with solid fill">
              <a:extLst>
                <a:ext uri="{FF2B5EF4-FFF2-40B4-BE49-F238E27FC236}">
                  <a16:creationId xmlns:a16="http://schemas.microsoft.com/office/drawing/2014/main" id="{1254FAAF-668B-8ED1-C60E-D34CD1E3F2A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1658600" y="3548062"/>
              <a:ext cx="914400" cy="914400"/>
            </a:xfrm>
            <a:prstGeom prst="rect">
              <a:avLst/>
            </a:prstGeom>
          </xdr:spPr>
        </xdr:pic>
      </xdr:grpSp>
      <xdr:sp macro="" textlink="">
        <xdr:nvSpPr>
          <xdr:cNvPr id="144" name="TextBox 143">
            <a:extLst>
              <a:ext uri="{FF2B5EF4-FFF2-40B4-BE49-F238E27FC236}">
                <a16:creationId xmlns:a16="http://schemas.microsoft.com/office/drawing/2014/main" id="{A7F76E20-75E0-417A-BF92-093FBBAB535D}"/>
              </a:ext>
            </a:extLst>
          </xdr:cNvPr>
          <xdr:cNvSpPr txBox="1"/>
        </xdr:nvSpPr>
        <xdr:spPr>
          <a:xfrm>
            <a:off x="11706225" y="2860837"/>
            <a:ext cx="2581275" cy="422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15173D"/>
                </a:solidFill>
              </a:rPr>
              <a:t>Recommendations</a:t>
            </a:r>
          </a:p>
        </xdr:txBody>
      </xdr:sp>
    </xdr:grpSp>
    <xdr:clientData/>
  </xdr:twoCellAnchor>
  <xdr:twoCellAnchor>
    <xdr:from>
      <xdr:col>18</xdr:col>
      <xdr:colOff>533400</xdr:colOff>
      <xdr:row>22</xdr:row>
      <xdr:rowOff>954</xdr:rowOff>
    </xdr:from>
    <xdr:to>
      <xdr:col>19</xdr:col>
      <xdr:colOff>289560</xdr:colOff>
      <xdr:row>23</xdr:row>
      <xdr:rowOff>176214</xdr:rowOff>
    </xdr:to>
    <xdr:sp macro="" textlink="">
      <xdr:nvSpPr>
        <xdr:cNvPr id="149" name="TextBox 148">
          <a:extLst>
            <a:ext uri="{FF2B5EF4-FFF2-40B4-BE49-F238E27FC236}">
              <a16:creationId xmlns:a16="http://schemas.microsoft.com/office/drawing/2014/main" id="{659E6D98-A69E-41BC-9EB9-7BFDAA44E39F}"/>
            </a:ext>
          </a:extLst>
        </xdr:cNvPr>
        <xdr:cNvSpPr txBox="1"/>
      </xdr:nvSpPr>
      <xdr:spPr>
        <a:xfrm>
          <a:off x="11506200" y="4191954"/>
          <a:ext cx="365760" cy="365760"/>
        </a:xfrm>
        <a:prstGeom prst="ellipse">
          <a:avLst/>
        </a:prstGeom>
        <a:solidFill>
          <a:srgbClr val="1517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2</a:t>
          </a:r>
          <a:endParaRPr lang="en-US" sz="2000">
            <a:solidFill>
              <a:schemeClr val="bg1"/>
            </a:solidFill>
            <a:effectLst/>
          </a:endParaRPr>
        </a:p>
      </xdr:txBody>
    </xdr:sp>
    <xdr:clientData/>
  </xdr:twoCellAnchor>
  <xdr:twoCellAnchor>
    <xdr:from>
      <xdr:col>18</xdr:col>
      <xdr:colOff>533400</xdr:colOff>
      <xdr:row>25</xdr:row>
      <xdr:rowOff>53341</xdr:rowOff>
    </xdr:from>
    <xdr:to>
      <xdr:col>19</xdr:col>
      <xdr:colOff>289560</xdr:colOff>
      <xdr:row>27</xdr:row>
      <xdr:rowOff>38101</xdr:rowOff>
    </xdr:to>
    <xdr:sp macro="" textlink="">
      <xdr:nvSpPr>
        <xdr:cNvPr id="150" name="TextBox 149">
          <a:extLst>
            <a:ext uri="{FF2B5EF4-FFF2-40B4-BE49-F238E27FC236}">
              <a16:creationId xmlns:a16="http://schemas.microsoft.com/office/drawing/2014/main" id="{16C1AA5B-A9C8-462F-8AE2-5BE1CDA3CDFB}"/>
            </a:ext>
          </a:extLst>
        </xdr:cNvPr>
        <xdr:cNvSpPr txBox="1"/>
      </xdr:nvSpPr>
      <xdr:spPr>
        <a:xfrm>
          <a:off x="11506200" y="4815841"/>
          <a:ext cx="365760" cy="365760"/>
        </a:xfrm>
        <a:prstGeom prst="ellipse">
          <a:avLst/>
        </a:prstGeom>
        <a:solidFill>
          <a:srgbClr val="1517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3</a:t>
          </a:r>
          <a:endParaRPr lang="en-US" sz="2000">
            <a:solidFill>
              <a:schemeClr val="bg1"/>
            </a:solidFill>
            <a:effectLst/>
          </a:endParaRPr>
        </a:p>
      </xdr:txBody>
    </xdr:sp>
    <xdr:clientData/>
  </xdr:twoCellAnchor>
  <xdr:twoCellAnchor>
    <xdr:from>
      <xdr:col>18</xdr:col>
      <xdr:colOff>533400</xdr:colOff>
      <xdr:row>28</xdr:row>
      <xdr:rowOff>91441</xdr:rowOff>
    </xdr:from>
    <xdr:to>
      <xdr:col>19</xdr:col>
      <xdr:colOff>289560</xdr:colOff>
      <xdr:row>30</xdr:row>
      <xdr:rowOff>76201</xdr:rowOff>
    </xdr:to>
    <xdr:sp macro="" textlink="">
      <xdr:nvSpPr>
        <xdr:cNvPr id="151" name="TextBox 150">
          <a:extLst>
            <a:ext uri="{FF2B5EF4-FFF2-40B4-BE49-F238E27FC236}">
              <a16:creationId xmlns:a16="http://schemas.microsoft.com/office/drawing/2014/main" id="{C1902B48-AD11-45B2-847A-DB0B13D83437}"/>
            </a:ext>
          </a:extLst>
        </xdr:cNvPr>
        <xdr:cNvSpPr txBox="1"/>
      </xdr:nvSpPr>
      <xdr:spPr>
        <a:xfrm>
          <a:off x="11506200" y="5425441"/>
          <a:ext cx="365760" cy="365760"/>
        </a:xfrm>
        <a:prstGeom prst="ellipse">
          <a:avLst/>
        </a:prstGeom>
        <a:solidFill>
          <a:srgbClr val="1517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4</a:t>
          </a:r>
          <a:endParaRPr lang="en-US" sz="2000">
            <a:solidFill>
              <a:schemeClr val="bg1"/>
            </a:solidFill>
            <a:effectLst/>
          </a:endParaRPr>
        </a:p>
      </xdr:txBody>
    </xdr:sp>
    <xdr:clientData/>
  </xdr:twoCellAnchor>
  <xdr:twoCellAnchor>
    <xdr:from>
      <xdr:col>18</xdr:col>
      <xdr:colOff>533400</xdr:colOff>
      <xdr:row>32</xdr:row>
      <xdr:rowOff>10479</xdr:rowOff>
    </xdr:from>
    <xdr:to>
      <xdr:col>19</xdr:col>
      <xdr:colOff>289560</xdr:colOff>
      <xdr:row>33</xdr:row>
      <xdr:rowOff>185739</xdr:rowOff>
    </xdr:to>
    <xdr:sp macro="" textlink="">
      <xdr:nvSpPr>
        <xdr:cNvPr id="152" name="TextBox 151">
          <a:extLst>
            <a:ext uri="{FF2B5EF4-FFF2-40B4-BE49-F238E27FC236}">
              <a16:creationId xmlns:a16="http://schemas.microsoft.com/office/drawing/2014/main" id="{B94A7311-6C32-4A58-8BAE-B09EC44D882A}"/>
            </a:ext>
          </a:extLst>
        </xdr:cNvPr>
        <xdr:cNvSpPr txBox="1"/>
      </xdr:nvSpPr>
      <xdr:spPr>
        <a:xfrm>
          <a:off x="11506200" y="6106479"/>
          <a:ext cx="365760" cy="365760"/>
        </a:xfrm>
        <a:prstGeom prst="ellipse">
          <a:avLst/>
        </a:prstGeom>
        <a:solidFill>
          <a:srgbClr val="1517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5</a:t>
          </a:r>
          <a:endParaRPr lang="en-US" sz="2000">
            <a:solidFill>
              <a:schemeClr val="bg1"/>
            </a:solidFill>
            <a:effectLst/>
          </a:endParaRPr>
        </a:p>
      </xdr:txBody>
    </xdr:sp>
    <xdr:clientData/>
  </xdr:twoCellAnchor>
  <xdr:twoCellAnchor>
    <xdr:from>
      <xdr:col>18</xdr:col>
      <xdr:colOff>533400</xdr:colOff>
      <xdr:row>16</xdr:row>
      <xdr:rowOff>186693</xdr:rowOff>
    </xdr:from>
    <xdr:to>
      <xdr:col>29</xdr:col>
      <xdr:colOff>200025</xdr:colOff>
      <xdr:row>21</xdr:row>
      <xdr:rowOff>47625</xdr:rowOff>
    </xdr:to>
    <xdr:grpSp>
      <xdr:nvGrpSpPr>
        <xdr:cNvPr id="159" name="Group 158">
          <a:extLst>
            <a:ext uri="{FF2B5EF4-FFF2-40B4-BE49-F238E27FC236}">
              <a16:creationId xmlns:a16="http://schemas.microsoft.com/office/drawing/2014/main" id="{D56ED7DC-B17D-D5A7-FCD6-089EE1A70A1D}"/>
            </a:ext>
          </a:extLst>
        </xdr:cNvPr>
        <xdr:cNvGrpSpPr/>
      </xdr:nvGrpSpPr>
      <xdr:grpSpPr>
        <a:xfrm>
          <a:off x="11506200" y="3234693"/>
          <a:ext cx="6372225" cy="813432"/>
          <a:chOff x="11506200" y="3234693"/>
          <a:chExt cx="6372225" cy="813432"/>
        </a:xfrm>
      </xdr:grpSpPr>
      <xdr:sp macro="" textlink="">
        <xdr:nvSpPr>
          <xdr:cNvPr id="146" name="TextBox 145">
            <a:extLst>
              <a:ext uri="{FF2B5EF4-FFF2-40B4-BE49-F238E27FC236}">
                <a16:creationId xmlns:a16="http://schemas.microsoft.com/office/drawing/2014/main" id="{2CB375E6-7374-EE4B-2245-4E14C58C9A0F}"/>
              </a:ext>
            </a:extLst>
          </xdr:cNvPr>
          <xdr:cNvSpPr txBox="1"/>
        </xdr:nvSpPr>
        <xdr:spPr>
          <a:xfrm>
            <a:off x="11506200" y="3458529"/>
            <a:ext cx="365760" cy="365760"/>
          </a:xfrm>
          <a:prstGeom prst="ellipse">
            <a:avLst/>
          </a:prstGeom>
          <a:solidFill>
            <a:srgbClr val="1517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1</a:t>
            </a:r>
            <a:endParaRPr lang="en-US" sz="2000">
              <a:solidFill>
                <a:schemeClr val="bg1"/>
              </a:solidFill>
              <a:effectLst/>
            </a:endParaRPr>
          </a:p>
        </xdr:txBody>
      </xdr:sp>
      <xdr:sp macro="" textlink="">
        <xdr:nvSpPr>
          <xdr:cNvPr id="153" name="TextBox 152">
            <a:extLst>
              <a:ext uri="{FF2B5EF4-FFF2-40B4-BE49-F238E27FC236}">
                <a16:creationId xmlns:a16="http://schemas.microsoft.com/office/drawing/2014/main" id="{08B9611A-F222-4F03-AA8B-6DAE1A9EC498}"/>
              </a:ext>
            </a:extLst>
          </xdr:cNvPr>
          <xdr:cNvSpPr txBox="1"/>
        </xdr:nvSpPr>
        <xdr:spPr>
          <a:xfrm>
            <a:off x="11868150" y="3234693"/>
            <a:ext cx="6010275" cy="81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5173D"/>
                </a:solidFill>
              </a:rPr>
              <a:t>Review discount policies across all insurance categories, particularly Government Insurance, to improve profitability without affecting patient accessibility.</a:t>
            </a:r>
          </a:p>
        </xdr:txBody>
      </xdr:sp>
    </xdr:grpSp>
    <xdr:clientData/>
  </xdr:twoCellAnchor>
  <xdr:twoCellAnchor>
    <xdr:from>
      <xdr:col>19</xdr:col>
      <xdr:colOff>285960</xdr:colOff>
      <xdr:row>24</xdr:row>
      <xdr:rowOff>120018</xdr:rowOff>
    </xdr:from>
    <xdr:to>
      <xdr:col>29</xdr:col>
      <xdr:colOff>361950</xdr:colOff>
      <xdr:row>27</xdr:row>
      <xdr:rowOff>161925</xdr:rowOff>
    </xdr:to>
    <xdr:sp macro="" textlink="">
      <xdr:nvSpPr>
        <xdr:cNvPr id="155" name="TextBox 154">
          <a:extLst>
            <a:ext uri="{FF2B5EF4-FFF2-40B4-BE49-F238E27FC236}">
              <a16:creationId xmlns:a16="http://schemas.microsoft.com/office/drawing/2014/main" id="{6B43610E-0AFF-4890-B11B-ACAA481B3655}"/>
            </a:ext>
          </a:extLst>
        </xdr:cNvPr>
        <xdr:cNvSpPr txBox="1"/>
      </xdr:nvSpPr>
      <xdr:spPr>
        <a:xfrm>
          <a:off x="11868360" y="4692018"/>
          <a:ext cx="6171990" cy="61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5173D"/>
              </a:solidFill>
            </a:rPr>
            <a:t>Analyze the operational and clinical factors behind Cardiology's strong performance and apply similar strategies to other departments.</a:t>
          </a:r>
        </a:p>
      </xdr:txBody>
    </xdr:sp>
    <xdr:clientData/>
  </xdr:twoCellAnchor>
  <xdr:twoCellAnchor>
    <xdr:from>
      <xdr:col>19</xdr:col>
      <xdr:colOff>314535</xdr:colOff>
      <xdr:row>31</xdr:row>
      <xdr:rowOff>72393</xdr:rowOff>
    </xdr:from>
    <xdr:to>
      <xdr:col>29</xdr:col>
      <xdr:colOff>314325</xdr:colOff>
      <xdr:row>34</xdr:row>
      <xdr:rowOff>123825</xdr:rowOff>
    </xdr:to>
    <xdr:sp macro="" textlink="">
      <xdr:nvSpPr>
        <xdr:cNvPr id="156" name="TextBox 155">
          <a:extLst>
            <a:ext uri="{FF2B5EF4-FFF2-40B4-BE49-F238E27FC236}">
              <a16:creationId xmlns:a16="http://schemas.microsoft.com/office/drawing/2014/main" id="{B2B59C3C-B841-4894-BCA3-21F20B865D82}"/>
            </a:ext>
          </a:extLst>
        </xdr:cNvPr>
        <xdr:cNvSpPr txBox="1"/>
      </xdr:nvSpPr>
      <xdr:spPr>
        <a:xfrm>
          <a:off x="11896935" y="5977893"/>
          <a:ext cx="6095790" cy="622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5173D"/>
              </a:solidFill>
            </a:rPr>
            <a:t>Investigate staffing levels, appointment scheduling, and patient flow processes to reduce waiting times and improve patient experience.</a:t>
          </a:r>
        </a:p>
      </xdr:txBody>
    </xdr:sp>
    <xdr:clientData/>
  </xdr:twoCellAnchor>
  <xdr:twoCellAnchor>
    <xdr:from>
      <xdr:col>19</xdr:col>
      <xdr:colOff>295485</xdr:colOff>
      <xdr:row>27</xdr:row>
      <xdr:rowOff>177168</xdr:rowOff>
    </xdr:from>
    <xdr:to>
      <xdr:col>29</xdr:col>
      <xdr:colOff>371475</xdr:colOff>
      <xdr:row>30</xdr:row>
      <xdr:rowOff>180975</xdr:rowOff>
    </xdr:to>
    <xdr:sp macro="" textlink="">
      <xdr:nvSpPr>
        <xdr:cNvPr id="157" name="TextBox 156">
          <a:extLst>
            <a:ext uri="{FF2B5EF4-FFF2-40B4-BE49-F238E27FC236}">
              <a16:creationId xmlns:a16="http://schemas.microsoft.com/office/drawing/2014/main" id="{61499070-3D5A-4871-A284-3ED839991182}"/>
            </a:ext>
          </a:extLst>
        </xdr:cNvPr>
        <xdr:cNvSpPr txBox="1"/>
      </xdr:nvSpPr>
      <xdr:spPr>
        <a:xfrm>
          <a:off x="11877885" y="5320668"/>
          <a:ext cx="6171990" cy="575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5173D"/>
              </a:solidFill>
            </a:rPr>
            <a:t>Maintain the current strong performance while aiming to increase the Completion Rate from 82% to above 85%.</a:t>
          </a:r>
        </a:p>
      </xdr:txBody>
    </xdr:sp>
    <xdr:clientData/>
  </xdr:twoCellAnchor>
  <xdr:twoCellAnchor>
    <xdr:from>
      <xdr:col>19</xdr:col>
      <xdr:colOff>266910</xdr:colOff>
      <xdr:row>20</xdr:row>
      <xdr:rowOff>158118</xdr:rowOff>
    </xdr:from>
    <xdr:to>
      <xdr:col>29</xdr:col>
      <xdr:colOff>295275</xdr:colOff>
      <xdr:row>25</xdr:row>
      <xdr:rowOff>19050</xdr:rowOff>
    </xdr:to>
    <xdr:sp macro="" textlink="">
      <xdr:nvSpPr>
        <xdr:cNvPr id="158" name="TextBox 157">
          <a:extLst>
            <a:ext uri="{FF2B5EF4-FFF2-40B4-BE49-F238E27FC236}">
              <a16:creationId xmlns:a16="http://schemas.microsoft.com/office/drawing/2014/main" id="{F8DA4812-56D6-440C-99D5-5EE6E299AB81}"/>
            </a:ext>
          </a:extLst>
        </xdr:cNvPr>
        <xdr:cNvSpPr txBox="1"/>
      </xdr:nvSpPr>
      <xdr:spPr>
        <a:xfrm>
          <a:off x="11849310" y="3968118"/>
          <a:ext cx="6124365" cy="81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5173D"/>
              </a:solidFill>
            </a:rPr>
            <a:t>Government insurance patients generated approximately $0.73M in revenue while receiving discounts exceeding $1M, resulting in low financial returns.</a:t>
          </a:r>
        </a:p>
      </xdr:txBody>
    </xdr:sp>
    <xdr:clientData/>
  </xdr:twoCellAnchor>
  <xdr:twoCellAnchor>
    <xdr:from>
      <xdr:col>18</xdr:col>
      <xdr:colOff>531062</xdr:colOff>
      <xdr:row>20</xdr:row>
      <xdr:rowOff>189141</xdr:rowOff>
    </xdr:from>
    <xdr:to>
      <xdr:col>29</xdr:col>
      <xdr:colOff>43382</xdr:colOff>
      <xdr:row>20</xdr:row>
      <xdr:rowOff>189141</xdr:rowOff>
    </xdr:to>
    <xdr:cxnSp macro="">
      <xdr:nvCxnSpPr>
        <xdr:cNvPr id="160" name="Straight Connector 159">
          <a:extLst>
            <a:ext uri="{FF2B5EF4-FFF2-40B4-BE49-F238E27FC236}">
              <a16:creationId xmlns:a16="http://schemas.microsoft.com/office/drawing/2014/main" id="{A32A0319-5FE6-4518-94FA-20DCC6E69208}"/>
            </a:ext>
          </a:extLst>
        </xdr:cNvPr>
        <xdr:cNvCxnSpPr/>
      </xdr:nvCxnSpPr>
      <xdr:spPr>
        <a:xfrm flipV="1">
          <a:off x="11503862" y="3999141"/>
          <a:ext cx="62179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531062</xdr:colOff>
      <xdr:row>24</xdr:row>
      <xdr:rowOff>141516</xdr:rowOff>
    </xdr:from>
    <xdr:to>
      <xdr:col>29</xdr:col>
      <xdr:colOff>43382</xdr:colOff>
      <xdr:row>24</xdr:row>
      <xdr:rowOff>141516</xdr:rowOff>
    </xdr:to>
    <xdr:cxnSp macro="">
      <xdr:nvCxnSpPr>
        <xdr:cNvPr id="162" name="Straight Connector 161">
          <a:extLst>
            <a:ext uri="{FF2B5EF4-FFF2-40B4-BE49-F238E27FC236}">
              <a16:creationId xmlns:a16="http://schemas.microsoft.com/office/drawing/2014/main" id="{6AAF7CC9-C7BA-4851-B562-45404E094852}"/>
            </a:ext>
          </a:extLst>
        </xdr:cNvPr>
        <xdr:cNvCxnSpPr/>
      </xdr:nvCxnSpPr>
      <xdr:spPr>
        <a:xfrm flipV="1">
          <a:off x="11503862" y="4713516"/>
          <a:ext cx="62179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531062</xdr:colOff>
      <xdr:row>27</xdr:row>
      <xdr:rowOff>160566</xdr:rowOff>
    </xdr:from>
    <xdr:to>
      <xdr:col>29</xdr:col>
      <xdr:colOff>43382</xdr:colOff>
      <xdr:row>27</xdr:row>
      <xdr:rowOff>160566</xdr:rowOff>
    </xdr:to>
    <xdr:cxnSp macro="">
      <xdr:nvCxnSpPr>
        <xdr:cNvPr id="163" name="Straight Connector 162">
          <a:extLst>
            <a:ext uri="{FF2B5EF4-FFF2-40B4-BE49-F238E27FC236}">
              <a16:creationId xmlns:a16="http://schemas.microsoft.com/office/drawing/2014/main" id="{2DD9FBB4-8443-45A7-870C-56AB6F96972B}"/>
            </a:ext>
          </a:extLst>
        </xdr:cNvPr>
        <xdr:cNvCxnSpPr/>
      </xdr:nvCxnSpPr>
      <xdr:spPr>
        <a:xfrm flipV="1">
          <a:off x="11503862" y="5304066"/>
          <a:ext cx="62179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531062</xdr:colOff>
      <xdr:row>31</xdr:row>
      <xdr:rowOff>46266</xdr:rowOff>
    </xdr:from>
    <xdr:to>
      <xdr:col>29</xdr:col>
      <xdr:colOff>43382</xdr:colOff>
      <xdr:row>31</xdr:row>
      <xdr:rowOff>46266</xdr:rowOff>
    </xdr:to>
    <xdr:cxnSp macro="">
      <xdr:nvCxnSpPr>
        <xdr:cNvPr id="164" name="Straight Connector 163">
          <a:extLst>
            <a:ext uri="{FF2B5EF4-FFF2-40B4-BE49-F238E27FC236}">
              <a16:creationId xmlns:a16="http://schemas.microsoft.com/office/drawing/2014/main" id="{3D3A0E55-6D7C-4063-8BE7-7E58D30FE29A}"/>
            </a:ext>
          </a:extLst>
        </xdr:cNvPr>
        <xdr:cNvCxnSpPr/>
      </xdr:nvCxnSpPr>
      <xdr:spPr>
        <a:xfrm flipV="1">
          <a:off x="11503862" y="5951766"/>
          <a:ext cx="62179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20</xdr:row>
      <xdr:rowOff>85725</xdr:rowOff>
    </xdr:from>
    <xdr:to>
      <xdr:col>5</xdr:col>
      <xdr:colOff>381000</xdr:colOff>
      <xdr:row>28</xdr:row>
      <xdr:rowOff>152399</xdr:rowOff>
    </xdr:to>
    <xdr:grpSp>
      <xdr:nvGrpSpPr>
        <xdr:cNvPr id="8" name="Group 7">
          <a:extLst>
            <a:ext uri="{FF2B5EF4-FFF2-40B4-BE49-F238E27FC236}">
              <a16:creationId xmlns:a16="http://schemas.microsoft.com/office/drawing/2014/main" id="{716ABBDB-6232-406D-AA52-C38565288387}"/>
            </a:ext>
          </a:extLst>
        </xdr:cNvPr>
        <xdr:cNvGrpSpPr/>
      </xdr:nvGrpSpPr>
      <xdr:grpSpPr>
        <a:xfrm>
          <a:off x="0" y="3895725"/>
          <a:ext cx="3429000" cy="1590674"/>
          <a:chOff x="0" y="3886200"/>
          <a:chExt cx="3429000" cy="1590674"/>
        </a:xfrm>
      </xdr:grpSpPr>
      <mc:AlternateContent xmlns:mc="http://schemas.openxmlformats.org/markup-compatibility/2006" xmlns:a14="http://schemas.microsoft.com/office/drawing/2010/main">
        <mc:Choice Requires="a14">
          <xdr:graphicFrame macro="">
            <xdr:nvGraphicFramePr>
              <xdr:cNvPr id="9" name="Visit_Date (Year) 5">
                <a:extLst>
                  <a:ext uri="{FF2B5EF4-FFF2-40B4-BE49-F238E27FC236}">
                    <a16:creationId xmlns:a16="http://schemas.microsoft.com/office/drawing/2014/main" id="{853053A7-8B1C-9437-4B23-0B74E821D877}"/>
                  </a:ext>
                </a:extLst>
              </xdr:cNvPr>
              <xdr:cNvGraphicFramePr/>
            </xdr:nvGraphicFramePr>
            <xdr:xfrm>
              <a:off x="0" y="3886200"/>
              <a:ext cx="3429000" cy="390524"/>
            </xdr:xfrm>
            <a:graphic>
              <a:graphicData uri="http://schemas.microsoft.com/office/drawing/2010/slicer">
                <sle:slicer xmlns:sle="http://schemas.microsoft.com/office/drawing/2010/slicer" name="Visit_Date (Year) 5"/>
              </a:graphicData>
            </a:graphic>
          </xdr:graphicFrame>
        </mc:Choice>
        <mc:Fallback xmlns="">
          <xdr:sp macro="" textlink="">
            <xdr:nvSpPr>
              <xdr:cNvPr id="0" name=""/>
              <xdr:cNvSpPr>
                <a:spLocks noTextEdit="1"/>
              </xdr:cNvSpPr>
            </xdr:nvSpPr>
            <xdr:spPr>
              <a:xfrm>
                <a:off x="0" y="3895725"/>
                <a:ext cx="34290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Visit_Date (Quarter) 7">
                <a:extLst>
                  <a:ext uri="{FF2B5EF4-FFF2-40B4-BE49-F238E27FC236}">
                    <a16:creationId xmlns:a16="http://schemas.microsoft.com/office/drawing/2014/main" id="{52AA3F05-B89E-B2E2-ABED-0853C7A393B6}"/>
                  </a:ext>
                </a:extLst>
              </xdr:cNvPr>
              <xdr:cNvGraphicFramePr/>
            </xdr:nvGraphicFramePr>
            <xdr:xfrm>
              <a:off x="0" y="4191000"/>
              <a:ext cx="3429000" cy="714374"/>
            </xdr:xfrm>
            <a:graphic>
              <a:graphicData uri="http://schemas.microsoft.com/office/drawing/2010/slicer">
                <sle:slicer xmlns:sle="http://schemas.microsoft.com/office/drawing/2010/slicer" name="Visit_Date (Quarter) 7"/>
              </a:graphicData>
            </a:graphic>
          </xdr:graphicFrame>
        </mc:Choice>
        <mc:Fallback xmlns="">
          <xdr:sp macro="" textlink="">
            <xdr:nvSpPr>
              <xdr:cNvPr id="0" name=""/>
              <xdr:cNvSpPr>
                <a:spLocks noTextEdit="1"/>
              </xdr:cNvSpPr>
            </xdr:nvSpPr>
            <xdr:spPr>
              <a:xfrm>
                <a:off x="0" y="4200525"/>
                <a:ext cx="3429000"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Visit_Date (Month) 7">
                <a:extLst>
                  <a:ext uri="{FF2B5EF4-FFF2-40B4-BE49-F238E27FC236}">
                    <a16:creationId xmlns:a16="http://schemas.microsoft.com/office/drawing/2014/main" id="{8FD482EA-80D3-6CCD-1CDA-3998F208A59D}"/>
                  </a:ext>
                </a:extLst>
              </xdr:cNvPr>
              <xdr:cNvGraphicFramePr/>
            </xdr:nvGraphicFramePr>
            <xdr:xfrm>
              <a:off x="0" y="4791075"/>
              <a:ext cx="3429000" cy="685799"/>
            </xdr:xfrm>
            <a:graphic>
              <a:graphicData uri="http://schemas.microsoft.com/office/drawing/2010/slicer">
                <sle:slicer xmlns:sle="http://schemas.microsoft.com/office/drawing/2010/slicer" name="Visit_Date (Month) 7"/>
              </a:graphicData>
            </a:graphic>
          </xdr:graphicFrame>
        </mc:Choice>
        <mc:Fallback xmlns="">
          <xdr:sp macro="" textlink="">
            <xdr:nvSpPr>
              <xdr:cNvPr id="0" name=""/>
              <xdr:cNvSpPr>
                <a:spLocks noTextEdit="1"/>
              </xdr:cNvSpPr>
            </xdr:nvSpPr>
            <xdr:spPr>
              <a:xfrm>
                <a:off x="0" y="4800600"/>
                <a:ext cx="34290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egahed" refreshedDate="46180.479422685188" createdVersion="8" refreshedVersion="8" minRefreshableVersion="3" recordCount="8" xr:uid="{AEA09938-2181-48B1-8E6A-B67806E37F59}">
  <cacheSource type="worksheet">
    <worksheetSource ref="I1:J9" sheet="performance per branch"/>
  </cacheSource>
  <cacheFields count="2">
    <cacheField name="Branch" numFmtId="0">
      <sharedItems count="8">
        <s v="Nile Care 6th of October"/>
        <s v="Nile Care Alexandria"/>
        <s v="Nile Care Dokki"/>
        <s v="Nile Care Heliopolis"/>
        <s v="Nile Care Maadi"/>
        <s v="Nile Care Mansoura"/>
        <s v="Nile Care Nasr City"/>
        <s v="Nile Care Tanta"/>
      </sharedItems>
    </cacheField>
    <cacheField name="No. Doctors" numFmtId="3">
      <sharedItems containsSemiMixedTypes="0" containsString="0" containsNumber="1" containsInteger="1" minValue="29" maxValue="50"/>
    </cacheField>
  </cacheFields>
  <extLst>
    <ext xmlns:x14="http://schemas.microsoft.com/office/spreadsheetml/2009/9/main" uri="{725AE2AE-9491-48be-B2B4-4EB974FC3084}">
      <x14:pivotCacheDefinition pivotCacheId="7962741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egahed" refreshedDate="46180.47942314815" createdVersion="8" refreshedVersion="8" minRefreshableVersion="3" recordCount="8" xr:uid="{DC219C3A-CFBE-42B5-9A88-A9E7328D128A}">
  <cacheSource type="worksheet">
    <worksheetSource ref="K5:M13" sheet="Sheet1"/>
  </cacheSource>
  <cacheFields count="3">
    <cacheField name="Doctor Name" numFmtId="0">
      <sharedItems count="8">
        <s v="Dr. Megahed Ahmed"/>
        <s v="Dr. Rawan Hamdy"/>
        <s v="Dr. Samer Karim"/>
        <s v="Dr. Yasmin Saeed"/>
        <s v="Dr. Omar Shaker"/>
        <s v="Dr. Tarek Ali"/>
        <s v="Dr. Nada Nasr"/>
        <s v="Dr. Laila Mostafa"/>
      </sharedItems>
    </cacheField>
    <cacheField name="Visits" numFmtId="0">
      <sharedItems containsSemiMixedTypes="0" containsString="0" containsNumber="1" containsInteger="1" minValue="301" maxValue="970"/>
    </cacheField>
    <cacheField name="Branch" numFmtId="0">
      <sharedItems count="16">
        <s v="Nasr City"/>
        <s v="Heliopolis"/>
        <s v="6th of October"/>
        <s v="Dokki"/>
        <s v="Alexandria"/>
        <s v="Mansoura"/>
        <s v="Maadi"/>
        <s v="Tanta"/>
        <s v="Nile Care Nasr City" u="1"/>
        <s v="Nile Care Heliopolis" u="1"/>
        <s v="Nile Care 6th of October" u="1"/>
        <s v="Nile Care Dokki" u="1"/>
        <s v="Nile Care Alexandria" u="1"/>
        <s v="Nile Care Mansoura" u="1"/>
        <s v="Nile Care Maadi" u="1"/>
        <s v="Nile Care Tanta"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egahed" refreshedDate="46180.479423379627" createdVersion="8" refreshedVersion="8" minRefreshableVersion="3" recordCount="8" xr:uid="{E5F60B1E-1C84-47C9-8802-60A467BB9CF2}">
  <cacheSource type="worksheet">
    <worksheetSource ref="Y1:Z9" sheet="performance per branch"/>
  </cacheSource>
  <cacheFields count="2">
    <cacheField name="branch" numFmtId="0">
      <sharedItems count="8">
        <s v="Nile Care 6th of October"/>
        <s v="Nile Care Alexandria"/>
        <s v="Nile Care Dokki"/>
        <s v="Nile Care Heliopolis"/>
        <s v="Nile Care Maadi"/>
        <s v="Nile Care Mansoura"/>
        <s v="Nile Care Nasr City"/>
        <s v="Nile Care Tanta"/>
      </sharedItems>
    </cacheField>
    <cacheField name="Cons Dur" numFmtId="3">
      <sharedItems containsSemiMixedTypes="0" containsString="0" containsNumber="1" minValue="15" maxValue="3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egahed" refreshedDate="46180.479423842589" createdVersion="8" refreshedVersion="8" minRefreshableVersion="3" recordCount="8" xr:uid="{75D4CCC8-B0F8-4269-AC1B-A360AE022B69}">
  <cacheSource type="worksheet">
    <worksheetSource ref="V1:X9" sheet="performance per branch"/>
  </cacheSource>
  <cacheFields count="3">
    <cacheField name="branch" numFmtId="0">
      <sharedItems count="8">
        <s v="Nile Care 6th of October"/>
        <s v="Nile Care Alexandria"/>
        <s v="Nile Care Dokki"/>
        <s v="Nile Care Heliopolis"/>
        <s v="Nile Care Maadi"/>
        <s v="Nile Care Mansoura"/>
        <s v="Nile Care Nasr City"/>
        <s v="Nile Care Tanta"/>
      </sharedItems>
    </cacheField>
    <cacheField name="AVG waiting Tine" numFmtId="0">
      <sharedItems containsSemiMixedTypes="0" containsString="0" containsNumber="1" minValue="19" maxValue="33"/>
    </cacheField>
    <cacheField name="Vists" numFmtId="3">
      <sharedItems containsSemiMixedTypes="0" containsString="0" containsNumber="1" containsInteger="1" minValue="1208" maxValue="304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1898148" backgroundQuery="1" createdVersion="8" refreshedVersion="8" minRefreshableVersion="3" recordCount="0" supportSubquery="1" supportAdvancedDrill="1" xr:uid="{D8BC4D69-87E2-4563-BEBD-CD3864DEBF1A}">
  <cacheSource type="external" connectionId="6"/>
  <cacheFields count="1">
    <cacheField name="[Visits].[Visit_Date (Quarter)].[Visit_Date (Quarter)]" caption="Visit_Date (Quarter)" numFmtId="0" hierarchy="45" level="1">
      <sharedItems count="4">
        <s v="Qtr1"/>
        <s v="Qtr2"/>
        <s v="Qtr3"/>
        <s v="Qtr4"/>
      </sharedItems>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0"/>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236111" backgroundQuery="1" createdVersion="8" refreshedVersion="8" minRefreshableVersion="3" recordCount="0" supportSubquery="1" supportAdvancedDrill="1" xr:uid="{44CB3831-5976-4B62-98B2-D6732D5CD727}">
  <cacheSource type="external" connectionId="6"/>
  <cacheFields count="3">
    <cacheField name="[Measures].[Count of Visit_ID]" caption="Count of Visit_ID" numFmtId="0" hierarchy="60" level="32767"/>
    <cacheField name="[Visits].[Revisit_Within_30D].[Revisit_Within_30D]" caption="Revisit_Within_30D" numFmtId="0" hierarchy="42" level="1">
      <sharedItems count="1">
        <s v="Ye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2" memberValueDatatype="130" unbalanced="0">
      <fieldsUsage count="2">
        <fieldUsage x="-1"/>
        <fieldUsage x="1"/>
      </fieldsUsage>
    </cacheHierarchy>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2939818" backgroundQuery="1" createdVersion="8" refreshedVersion="8" minRefreshableVersion="3" recordCount="0" supportSubquery="1" supportAdvancedDrill="1" xr:uid="{C5746A2E-4079-4E48-8502-F09A3A0A344A}">
  <cacheSource type="external" connectionId="6"/>
  <cacheFields count="4">
    <cacheField name="[Measures].[Count of Visit_ID]" caption="Count of Visit_ID" numFmtId="0" hierarchy="60" level="32767"/>
    <cacheField name="[Visits].[Service].[Service]" caption="Service" numFmtId="0" hierarchy="26" level="1">
      <sharedItems count="1">
        <s v="Follow-up"/>
      </sharedItems>
    </cacheField>
    <cacheField name="[Visits].[Patient_Gender].[Patient_Gender]" caption="Patient_Gender" numFmtId="0" hierarchy="30" level="1">
      <sharedItems count="2">
        <s v="Female"/>
        <s v="Male"/>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2" memberValueDatatype="130" unbalanced="0">
      <fieldsUsage count="2">
        <fieldUsage x="-1"/>
        <fieldUsage x="2"/>
      </fieldsUsage>
    </cacheHierarchy>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3518518" backgroundQuery="1" createdVersion="8" refreshedVersion="8" minRefreshableVersion="3" recordCount="0" supportSubquery="1" supportAdvancedDrill="1" xr:uid="{470E63D2-4610-4A40-9993-09A14209F986}">
  <cacheSource type="external" connectionId="6"/>
  <cacheFields count="5">
    <cacheField name="[Visits].[Service].[Service]" caption="Service" numFmtId="0" hierarchy="26" level="1">
      <sharedItems count="1">
        <s v="Follow-up"/>
      </sharedItems>
    </cacheField>
    <cacheField name="[Visits].[Department].[Department]" caption="Department" numFmtId="0" hierarchy="25" level="1">
      <sharedItems count="10">
        <s v="Cardiology"/>
        <s v="Dentistry"/>
        <s v="Dermatology"/>
        <s v="ENT"/>
        <s v="Gastroenterology"/>
        <s v="Gynecology"/>
        <s v="Internal Medicine"/>
        <s v="Neurology"/>
        <s v="Orthopedics"/>
        <s v="Pediatrics"/>
      </sharedItems>
    </cacheField>
    <cacheField name="[Visits].[Revisit_Within_30D].[Revisit_Within_30D]" caption="Revisit_Within_30D" numFmtId="0" hierarchy="42" level="1">
      <sharedItems count="2">
        <s v="No"/>
        <s v="Yes"/>
      </sharedItems>
    </cacheField>
    <cacheField name="[Measures].[Revisit rate]" caption="Revisit rate" numFmtId="0" hierarchy="53"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1"/>
      </fieldsUsage>
    </cacheHierarchy>
    <cacheHierarchy uniqueName="[Visits].[Service]" caption="Service" attribute="1" defaultMemberUniqueName="[Visits].[Service].[All]" allUniqueName="[Visits].[Service].[All]" dimensionUniqueName="[Visits]" displayFolder="" count="2" memberValueDatatype="130" unbalanced="0">
      <fieldsUsage count="2">
        <fieldUsage x="-1"/>
        <fieldUsage x="0"/>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2" memberValueDatatype="130" unbalanced="0">
      <fieldsUsage count="2">
        <fieldUsage x="-1"/>
        <fieldUsage x="2"/>
      </fieldsUsage>
    </cacheHierarchy>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oneField="1">
      <fieldsUsage count="1">
        <fieldUsage x="3"/>
      </fieldsUsage>
    </cacheHierarchy>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4212965" backgroundQuery="1" createdVersion="8" refreshedVersion="8" minRefreshableVersion="3" recordCount="0" supportSubquery="1" supportAdvancedDrill="1" xr:uid="{7D5F3FE8-EC71-4551-B473-9692E2CD992B}">
  <cacheSource type="external" connectionId="6"/>
  <cacheFields count="3">
    <cacheField name="[Measures].[Count of Visit_ID]" caption="Count of Visit_ID" numFmtId="0" hierarchy="60" level="32767"/>
    <cacheField name="[Visits].[Visit_Status].[Visit_Status]" caption="Visit_Status" numFmtId="0" hierarchy="35" level="1">
      <sharedItems count="1">
        <s v="Completed"/>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2" memberValueDatatype="130" unbalanced="0">
      <fieldsUsage count="2">
        <fieldUsage x="-1"/>
        <fieldUsage x="1"/>
      </fieldsUsage>
    </cacheHierarchy>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4675927" backgroundQuery="1" createdVersion="8" refreshedVersion="8" minRefreshableVersion="3" recordCount="0" supportSubquery="1" supportAdvancedDrill="1" xr:uid="{EE416DAB-6664-46AA-ABA0-4F095DF1DEDF}">
  <cacheSource type="external" connectionId="6"/>
  <cacheFields count="3">
    <cacheField name="[Measures].[Count of Visit_ID]" caption="Count of Visit_ID" numFmtId="0" hierarchy="60" level="32767"/>
    <cacheField name="[Visits].[Service].[Service]" caption="Service" numFmtId="0" hierarchy="26" level="1">
      <sharedItems count="1">
        <s v="Follow-up"/>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5370373" backgroundQuery="1" createdVersion="8" refreshedVersion="8" minRefreshableVersion="3" recordCount="0" supportSubquery="1" supportAdvancedDrill="1" xr:uid="{83856AD5-9C14-4DF7-B5A8-A205FD25CCD4}">
  <cacheSource type="external" connectionId="6"/>
  <cacheFields count="3">
    <cacheField name="[Measures].[Count of Visit_ID]" caption="Count of Visit_ID" numFmtId="0" hierarchy="60" level="32767"/>
    <cacheField name="[Visits].[Lab_Required].[Lab_Required]" caption="Lab_Required" numFmtId="0" hierarchy="41" level="1">
      <sharedItems count="1">
        <s v="Ye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2" memberValueDatatype="130" unbalanced="0">
      <fieldsUsage count="2">
        <fieldUsage x="-1"/>
        <fieldUsage x="1"/>
      </fieldsUsage>
    </cacheHierarchy>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5949074" backgroundQuery="1" createdVersion="8" refreshedVersion="8" minRefreshableVersion="3" recordCount="0" supportSubquery="1" supportAdvancedDrill="1" xr:uid="{AB232D17-681E-494E-B5A3-2FFE1DD96485}">
  <cacheSource type="external" connectionId="6"/>
  <cacheFields count="4">
    <cacheField name="[Visits].[Visit_Date (Year)].[Visit_Date (Year)]" caption="Visit_Date (Year)" numFmtId="0" hierarchy="44" level="1">
      <sharedItems count="2">
        <s v="2024"/>
        <s v="2025"/>
      </sharedItems>
    </cacheField>
    <cacheField name="[Measures].[Profit]" caption="Profit" numFmtId="0" hierarchy="50" level="32767"/>
    <cacheField name="[Visits].[Visit_Date (Month)].[Visit_Date (Month)]" caption="Visit_Date (Month)" numFmtId="0" hierarchy="46" level="1">
      <sharedItems count="12">
        <s v="Jan"/>
        <s v="Feb"/>
        <s v="Mar"/>
        <s v="Apr"/>
        <s v="May"/>
        <s v="Jun"/>
        <s v="Jul"/>
        <s v="Aug"/>
        <s v="Sep"/>
        <s v="Oct"/>
        <s v="Nov"/>
        <s v="Dec"/>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0"/>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fieldsUsage count="2">
        <fieldUsage x="-1"/>
        <fieldUsage x="2"/>
      </fieldsUsage>
    </cacheHierarchy>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6412036" backgroundQuery="1" createdVersion="8" refreshedVersion="8" minRefreshableVersion="3" recordCount="0" supportSubquery="1" supportAdvancedDrill="1" xr:uid="{0B33E335-900F-4FED-9C5F-ABA0B475AB13}">
  <cacheSource type="external" connectionId="6"/>
  <cacheFields count="4">
    <cacheField name="[Visits].[Department].[Department]" caption="Department" numFmtId="0" hierarchy="25" level="1">
      <sharedItems count="10">
        <s v="Cardiology"/>
        <s v="Dermatology"/>
        <s v="Gastroenterology"/>
        <s v="Neurology"/>
        <s v="Orthopedics"/>
        <s v="Gynecology" u="1"/>
        <s v="Pediatrics" u="1"/>
        <s v="Dentistry" u="1"/>
        <s v="ENT" u="1"/>
        <s v="Internal Medicine" u="1"/>
      </sharedItems>
    </cacheField>
    <cacheField name="[Measures].[Profit]" caption="Profit" numFmtId="0" hierarchy="50" level="32767"/>
    <cacheField name="[Visits].[Visit_Date (Year)].[Visit_Date (Year)]" caption="Visit_Date (Year)" numFmtId="0" hierarchy="44" level="1">
      <sharedItems count="2">
        <s v="2024"/>
        <s v="2025"/>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0"/>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2"/>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6990743" backgroundQuery="1" createdVersion="8" refreshedVersion="8" minRefreshableVersion="3" recordCount="0" supportSubquery="1" supportAdvancedDrill="1" xr:uid="{03F2B708-8E3E-4CD6-8F90-F59D90EDA22E}">
  <cacheSource type="external" connectionId="6"/>
  <cacheFields count="4">
    <cacheField name="[Visits].[Department].[Department]" caption="Department" numFmtId="0" hierarchy="25" level="1">
      <sharedItems count="10">
        <s v="Cardiology"/>
        <s v="Dentistry"/>
        <s v="Dermatology"/>
        <s v="ENT"/>
        <s v="Gastroenterology"/>
        <s v="Gynecology"/>
        <s v="Internal Medicine"/>
        <s v="Neurology"/>
        <s v="Orthopedics"/>
        <s v="Pediatrics"/>
      </sharedItems>
    </cacheField>
    <cacheField name="[Measures].[Profit]" caption="Profit" numFmtId="0" hierarchy="50" level="32767"/>
    <cacheField name="[Visits].[Visit_Date (Quarter)].[Visit_Date (Quarter)]" caption="Visit_Date (Quarter)" numFmtId="0" hierarchy="45" level="1">
      <sharedItems count="4">
        <s v="Qtr1"/>
        <s v="Qtr2"/>
        <s v="Qtr3"/>
        <s v="Qtr4"/>
      </sharedItems>
    </cacheField>
    <cacheField name="[Visits].[Visit_Date (Year)].[Visit_Date (Year)]" caption="Visit_Date (Year)" numFmtId="0" hierarchy="44" level="1">
      <sharedItems count="2">
        <s v="2024"/>
        <s v="2025"/>
      </sharedItems>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0"/>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3"/>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7569444" backgroundQuery="1" createdVersion="8" refreshedVersion="8" minRefreshableVersion="3" recordCount="0" supportSubquery="1" supportAdvancedDrill="1" xr:uid="{21C185CA-5CB8-4037-A32B-4F2300AA7627}">
  <cacheSource type="external" connectionId="6"/>
  <cacheFields count="5">
    <cacheField name="[Visits].[Insurance_Type].[Insurance_Type]" caption="Insurance_Type" numFmtId="0" hierarchy="33" level="1">
      <sharedItems count="4">
        <s v="Corporate"/>
        <s v="Government"/>
        <s v="None"/>
        <s v="Private"/>
      </sharedItems>
    </cacheField>
    <cacheField name="[Measures].[Sum of Discount_EGP]" caption="Sum of Discount_EGP" numFmtId="0" hierarchy="65" level="32767"/>
    <cacheField name="[Visits].[Visit_Date (Year)].[Visit_Date (Year)]" caption="Visit_Date (Year)" numFmtId="0" hierarchy="44" level="1">
      <sharedItems count="2">
        <s v="2024"/>
        <s v="2025"/>
      </sharedItems>
    </cacheField>
    <cacheField name="[Measures].[Sum of Amount_Paid_EGP]" caption="Sum of Amount_Paid_EGP" numFmtId="0" hierarchy="64"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2"/>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8263891" backgroundQuery="1" createdVersion="8" refreshedVersion="8" minRefreshableVersion="3" recordCount="0" supportSubquery="1" supportAdvancedDrill="1" xr:uid="{71E8FA9D-529D-4201-A1B8-ADD03B416EB8}">
  <cacheSource type="external" connectionId="6"/>
  <cacheFields count="3">
    <cacheField name="[Visits].[Visit_Date (Quarter)].[Visit_Date (Quarter)]" caption="Visit_Date (Quarter)" numFmtId="0" hierarchy="45" level="1">
      <sharedItems count="4">
        <s v="Qtr1"/>
        <s v="Qtr2"/>
        <s v="Qtr3"/>
        <s v="Qtr4"/>
      </sharedItems>
    </cacheField>
    <cacheField name="[Visits].[Visit_Date (Year)].[Visit_Date (Year)]" caption="Visit_Date (Year)" numFmtId="0" hierarchy="44" level="1">
      <sharedItems count="2">
        <s v="2024"/>
        <s v="2025"/>
      </sharedItems>
    </cacheField>
    <cacheField name="[Measures].[Sum of Discount_EGP]" caption="Sum of Discount_EGP" numFmtId="0" hierarchy="65" level="32767"/>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1"/>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0"/>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895833" backgroundQuery="1" createdVersion="8" refreshedVersion="8" minRefreshableVersion="3" recordCount="0" supportSubquery="1" supportAdvancedDrill="1" xr:uid="{F341ABD5-7F28-4FFA-BE97-593ABE679890}">
  <cacheSource type="external" connectionId="6"/>
  <cacheFields count="4">
    <cacheField name="[Visits].[Department].[Department]" caption="Department" numFmtId="0" hierarchy="25" level="1">
      <sharedItems count="10">
        <s v="Cardiology"/>
        <s v="Dentistry"/>
        <s v="Dermatology"/>
        <s v="ENT"/>
        <s v="Gastroenterology"/>
        <s v="Gynecology"/>
        <s v="Internal Medicine"/>
        <s v="Neurology"/>
        <s v="Orthopedics"/>
        <s v="Pediatrics"/>
      </sharedItems>
    </cacheField>
    <cacheField name="[Measures].[Profit]" caption="Profit" numFmtId="0" hierarchy="50" level="32767"/>
    <cacheField name="[Visits].[Service].[Service]" caption="Service" numFmtId="0" hierarchy="26" level="1">
      <sharedItems count="10">
        <s v="Consultation"/>
        <s v="ECG"/>
        <s v="ECHO"/>
        <s v="Follow-up"/>
        <s v="Injection"/>
        <s v="Laser Session"/>
        <s v="MRI Review"/>
        <s v="Stress Test"/>
        <s v="Ultrasound"/>
        <s v="X-Ray Review"/>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0"/>
      </fieldsUsage>
    </cacheHierarchy>
    <cacheHierarchy uniqueName="[Visits].[Service]" caption="Service" attribute="1" defaultMemberUniqueName="[Visits].[Service].[All]" allUniqueName="[Visits].[Service].[All]" dimensionUniqueName="[Visits]" displayFolder="" count="2" memberValueDatatype="130" unbalanced="0">
      <fieldsUsage count="2">
        <fieldUsage x="-1"/>
        <fieldUsage x="2"/>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49537038" backgroundQuery="1" createdVersion="8" refreshedVersion="8" minRefreshableVersion="3" recordCount="0" supportSubquery="1" supportAdvancedDrill="1" xr:uid="{AF0E0B31-1D7C-4599-AF3B-28AB9FAE7346}">
  <cacheSource type="external" connectionId="6"/>
  <cacheFields count="5">
    <cacheField name="[Visits].[Department].[Department]" caption="Department" numFmtId="0" hierarchy="25" level="1">
      <sharedItems count="10">
        <s v="Cardiology"/>
        <s v="Dentistry"/>
        <s v="Dermatology"/>
        <s v="ENT"/>
        <s v="Gastroenterology"/>
        <s v="Gynecology"/>
        <s v="Internal Medicine"/>
        <s v="Neurology"/>
        <s v="Orthopedics"/>
        <s v="Pediatrics"/>
      </sharedItems>
    </cacheField>
    <cacheField name="[Measures].[Profit]" caption="Profit" numFmtId="0" hierarchy="50" level="32767"/>
    <cacheField name="[Visits].[Visit_Date (Year)].[Visit_Date (Year)]" caption="Visit_Date (Year)" numFmtId="0" hierarchy="44" level="1">
      <sharedItems count="2">
        <s v="2024"/>
        <s v="2025"/>
      </sharedItems>
    </cacheField>
    <cacheField name="[Visits].[Insurance_Type].[Insurance_Type]" caption="Insurance_Type" numFmtId="0" hierarchy="33" level="1">
      <sharedItems count="4">
        <s v="Corporate"/>
        <s v="Government"/>
        <s v="None"/>
        <s v="Private"/>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0"/>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3"/>
      </fieldsUsage>
    </cacheHierarchy>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2"/>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0231484" backgroundQuery="1" createdVersion="8" refreshedVersion="8" minRefreshableVersion="3" recordCount="0" supportSubquery="1" supportAdvancedDrill="1" xr:uid="{77CDB4D5-D471-44EE-8557-99CA69652D9B}">
  <cacheSource type="external" connectionId="6"/>
  <cacheFields count="3">
    <cacheField name="[Measures].[Count of Visit_ID]" caption="Count of Visit_ID" numFmtId="0" hierarchy="60" level="32767"/>
    <cacheField name="[Visits].[Branch_Name].[Branch_Name]" caption="Branch_Name" numFmtId="0" hierarchy="21" level="1">
      <sharedItems count="8">
        <s v="Nile Care 6th of October"/>
        <s v="Nile Care Alexandria"/>
        <s v="Nile Care Dokki"/>
        <s v="Nile Care Heliopolis"/>
        <s v="Nile Care Maadi"/>
        <s v="Nile Care Mansoura"/>
        <s v="Nile Care Nasr City"/>
        <s v="Nile Care Tanta"/>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fieldsUsage count="2">
        <fieldUsage x="-1"/>
        <fieldUsage x="1"/>
      </fieldsUsage>
    </cacheHierarchy>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0694446" backgroundQuery="1" createdVersion="8" refreshedVersion="8" minRefreshableVersion="3" recordCount="0" supportSubquery="1" supportAdvancedDrill="1" xr:uid="{655CAC4E-EBB9-4C5A-A379-A06FEC29BE50}">
  <cacheSource type="external" connectionId="6"/>
  <cacheFields count="6">
    <cacheField name="[Measures].[Count of Visit_ID]" caption="Count of Visit_ID" numFmtId="0" hierarchy="60" level="32767"/>
    <cacheField name="[Visits].[Branch_Name].[Branch_Name]" caption="Branch_Name" numFmtId="0" hierarchy="21" level="1">
      <sharedItems count="8">
        <s v="Nile Care 6th of October"/>
        <s v="Nile Care Alexandria"/>
        <s v="Nile Care Dokki"/>
        <s v="Nile Care Heliopolis"/>
        <s v="Nile Care Maadi"/>
        <s v="Nile Care Mansoura"/>
        <s v="Nile Care Nasr City"/>
        <s v="Nile Care Tanta"/>
      </sharedItems>
    </cacheField>
    <cacheField name="[Visits].[Department].[Department]" caption="Department" numFmtId="0" hierarchy="25" level="1">
      <sharedItems count="3">
        <s v="Orthopedics"/>
        <s v="Pediatrics"/>
        <s v="Internal Medicine"/>
      </sharedItems>
    </cacheField>
    <cacheField name="[Visits].[Doctor_Name].[Doctor_Name]" caption="Doctor_Name" numFmtId="0" hierarchy="28" level="1">
      <sharedItems count="1">
        <s v="Dr. Ayman Farouk"/>
      </sharedItems>
    </cacheField>
    <cacheField name="[Visits].[Booking_Channel].[Booking_Channel]" caption="Booking_Channel" numFmtId="0" hierarchy="32" level="1">
      <sharedItems count="4">
        <s v="Call Center"/>
        <s v="Walk-in Desk"/>
        <s v="Website"/>
        <s v="WhatsApp"/>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fieldsUsage count="2">
        <fieldUsage x="-1"/>
        <fieldUsage x="1"/>
      </fieldsUsage>
    </cacheHierarchy>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2"/>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2" memberValueDatatype="130" unbalanced="0">
      <fieldsUsage count="2">
        <fieldUsage x="-1"/>
        <fieldUsage x="3"/>
      </fieldsUsage>
    </cacheHierarchy>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2" memberValueDatatype="130" unbalanced="0">
      <fieldsUsage count="2">
        <fieldUsage x="-1"/>
        <fieldUsage x="4"/>
      </fieldsUsage>
    </cacheHierarchy>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5"/>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1388893" backgroundQuery="1" createdVersion="8" refreshedVersion="8" minRefreshableVersion="3" recordCount="0" supportSubquery="1" supportAdvancedDrill="1" xr:uid="{B30D6769-0612-4A2E-B38D-3CEB65B76254}">
  <cacheSource type="external" connectionId="6"/>
  <cacheFields count="6">
    <cacheField name="[Visits].[Branch_Name].[Branch_Name]" caption="Branch_Name" numFmtId="0" hierarchy="21" level="1">
      <sharedItems count="8">
        <s v="Nile Care 6th of October"/>
        <s v="Nile Care Alexandria"/>
        <s v="Nile Care Dokki"/>
        <s v="Nile Care Heliopolis"/>
        <s v="Nile Care Maadi"/>
        <s v="Nile Care Mansoura"/>
        <s v="Nile Care Nasr City"/>
        <s v="Nile Care Tanta"/>
      </sharedItems>
    </cacheField>
    <cacheField name="[Visits].[Department].[Department]" caption="Department" numFmtId="0" hierarchy="25" level="1">
      <sharedItems count="3">
        <s v="Orthopedics"/>
        <s v="Pediatrics"/>
        <s v="Internal Medicine"/>
      </sharedItems>
    </cacheField>
    <cacheField name="[Visits].[Doctor_Name].[Doctor_Name]" caption="Doctor_Name" numFmtId="0" hierarchy="28" level="1">
      <sharedItems count="1">
        <s v="Dr. Ayman Farouk"/>
      </sharedItems>
    </cacheField>
    <cacheField name="[Visits].[Booking_Channel].[Booking_Channel]" caption="Booking_Channel" numFmtId="0" hierarchy="32" level="1">
      <sharedItems count="1">
        <s v="Walk-in Desk"/>
      </sharedItems>
    </cacheField>
    <cacheField name="[Measures].[Sum of Amount_Paid_EGP]" caption="Sum of Amount_Paid_EGP" numFmtId="0" hierarchy="64"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2" memberValueDatatype="130" unbalanced="0"/>
    <cacheHierarchy uniqueName="[Branches].[Branch_Name]" caption="Branch_Name" attribute="1" defaultMemberUniqueName="[Branches].[Branch_Name].[All]" allUniqueName="[Branches].[Branch_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Area]" caption="Area" attribute="1" defaultMemberUniqueName="[Branches].[Area].[All]" allUniqueName="[Branches].[Area].[All]" dimensionUniqueName="[Branches]" displayFolder="" count="2" memberValueDatatype="130" unbalanced="0"/>
    <cacheHierarchy uniqueName="[Branches].[Branch_Type]" caption="Branch_Type" attribute="1" defaultMemberUniqueName="[Branches].[Branch_Type].[All]" allUniqueName="[Branches].[Branch_Type].[All]" dimensionUniqueName="[Branches]" displayFolder="" count="2"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cacheHierarchy uniqueName="[Dim_Products].[Brand]" caption="Brand" attribute="1" defaultMemberUniqueName="[Dim_Products].[Brand].[All]" allUniqueName="[Dim_Products].[Bran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Gender]" caption="Gender" attribute="1" defaultMemberUniqueName="[Doctors].[Gender].[All]" allUniqueName="[Doctors].[Gender].[All]" dimensionUniqueName="[Doctors]" displayFolder="" count="2"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Base_Consult_Fee]" caption="Base_Consult_Fee" attribute="1" defaultMemberUniqueName="[Doctors].[Base_Consult_Fee].[All]" allUniqueName="[Doctors].[Base_Consult_Fee].[All]" dimensionUniqueName="[Doctors]" displayFolder="" count="2" memberValueDatatype="20" unbalanced="0"/>
    <cacheHierarchy uniqueName="[Summary].[Metric]" caption="Metric" attribute="1" defaultMemberUniqueName="[Summary].[Metric].[All]" allUniqueName="[Summary].[Metric].[All]" dimensionUniqueName="[Summary]" displayFolder="" count="2" memberValueDatatype="130" unbalanced="0"/>
    <cacheHierarchy uniqueName="[Summary].[Value]" caption="Value" attribute="1" defaultMemberUniqueName="[Summary].[Value].[All]" allUniqueName="[Summary].[Value].[All]" dimensionUniqueName="[Summary]" displayFolder="" count="2" memberValueDatatype="130" unbalanced="0"/>
    <cacheHierarchy uniqueName="[Visits].[Visit_ID]" caption="Visit_ID" attribute="1" defaultMemberUniqueName="[Visits].[Visit_ID].[All]" allUniqueName="[Visits].[Visit_ID].[All]" dimensionUniqueName="[Visits]" displayFolder="" count="2" memberValueDatatype="130" unbalanced="0"/>
    <cacheHierarchy uniqueName="[Visits].[Visit_Date]" caption="Visit_Date" attribute="1" time="1" defaultMemberUniqueName="[Visits].[Visit_Date].[All]" allUniqueName="[Visits].[Visit_Date].[All]" dimensionUniqueName="[Visits]" displayFolder="" count="2" memberValueDatatype="7" unbalanced="0"/>
    <cacheHierarchy uniqueName="[Visits].[Visit_Time]" caption="Visit_Time" attribute="1" time="1" defaultMemberUniqueName="[Visits].[Visit_Time].[All]" allUniqueName="[Visits].[Visit_Time].[All]" dimensionUniqueName="[Visits]" displayFolder="" count="2" memberValueDatatype="7" unbalanced="0"/>
    <cacheHierarchy uniqueName="[Visits].[Branch_ID]" caption="Branch_ID" attribute="1" defaultMemberUniqueName="[Visits].[Branch_ID].[All]" allUniqueName="[Visits].[Branch_ID].[All]" dimensionUniqueName="[Visits]" displayFolder="" count="2" memberValueDatatype="130" unbalanced="0"/>
    <cacheHierarchy uniqueName="[Visits].[Branch_Name]" caption="Branch_Name" attribute="1" defaultMemberUniqueName="[Visits].[Branch_Name].[All]" allUniqueName="[Visits].[Branch_Name].[All]" dimensionUniqueName="[Visits]" displayFolder="" count="2" memberValueDatatype="130" unbalanced="0">
      <fieldsUsage count="2">
        <fieldUsage x="-1"/>
        <fieldUsage x="0"/>
      </fieldsUsage>
    </cacheHierarchy>
    <cacheHierarchy uniqueName="[Visits].[City]" caption="City" attribute="1" defaultMemberUniqueName="[Visits].[City].[All]" allUniqueName="[Visits].[City].[All]" dimensionUniqueName="[Visits]" displayFolder="" count="2" memberValueDatatype="130" unbalanced="0"/>
    <cacheHierarchy uniqueName="[Visits].[Area]" caption="Area" attribute="1" defaultMemberUniqueName="[Visits].[Area].[All]" allUniqueName="[Visits].[Area].[All]" dimensionUniqueName="[Visits]" displayFolder="" count="2" memberValueDatatype="130" unbalanced="0"/>
    <cacheHierarchy uniqueName="[Visits].[Branch_Type]" caption="Branch_Type" attribute="1" defaultMemberUniqueName="[Visits].[Branch_Type].[All]" allUniqueName="[Visits].[Branch_Type].[All]" dimensionUniqueName="[Visits]" displayFolder="" count="2"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1"/>
      </fieldsUsage>
    </cacheHierarchy>
    <cacheHierarchy uniqueName="[Visits].[Service]" caption="Service" attribute="1" defaultMemberUniqueName="[Visits].[Service].[All]" allUniqueName="[Visits].[Service].[All]" dimensionUniqueName="[Visits]" displayFolder="" count="2" memberValueDatatype="130" unbalanced="0"/>
    <cacheHierarchy uniqueName="[Visits].[Doctor_ID]" caption="Doctor_ID" attribute="1" defaultMemberUniqueName="[Visits].[Doctor_ID].[All]" allUniqueName="[Visits].[Doctor_ID].[All]" dimensionUniqueName="[Visits]" displayFolder="" count="2" memberValueDatatype="130" unbalanced="0"/>
    <cacheHierarchy uniqueName="[Visits].[Doctor_Name]" caption="Doctor_Name" attribute="1" defaultMemberUniqueName="[Visits].[Doctor_Name].[All]" allUniqueName="[Visits].[Doctor_Name].[All]" dimensionUniqueName="[Visits]" displayFolder="" count="2" memberValueDatatype="130" unbalanced="0">
      <fieldsUsage count="2">
        <fieldUsage x="-1"/>
        <fieldUsage x="2"/>
      </fieldsUsage>
    </cacheHierarchy>
    <cacheHierarchy uniqueName="[Visits].[Patient_Age]" caption="Patient_Age" attribute="1" defaultMemberUniqueName="[Visits].[Patient_Age].[All]" allUniqueName="[Visits].[Patient_Age].[All]" dimensionUniqueName="[Visits]" displayFolder="" count="2" memberValueDatatype="20" unbalanced="0"/>
    <cacheHierarchy uniqueName="[Visits].[Patient_Gender]" caption="Patient_Gender" attribute="1" defaultMemberUniqueName="[Visits].[Patient_Gender].[All]" allUniqueName="[Visits].[Patient_Gender].[All]" dimensionUniqueName="[Visits]" displayFolder="" count="2" memberValueDatatype="130" unbalanced="0"/>
    <cacheHierarchy uniqueName="[Visits].[Visit_Type]" caption="Visit_Type" attribute="1" defaultMemberUniqueName="[Visits].[Visit_Type].[All]" allUniqueName="[Visits].[Visit_Type].[All]" dimensionUniqueName="[Visits]" displayFolder="" count="2" memberValueDatatype="130" unbalanced="0"/>
    <cacheHierarchy uniqueName="[Visits].[Booking_Channel]" caption="Booking_Channel" attribute="1" defaultMemberUniqueName="[Visits].[Booking_Channel].[All]" allUniqueName="[Visits].[Booking_Channel].[All]" dimensionUniqueName="[Visits]" displayFolder="" count="2" memberValueDatatype="130" unbalanced="0">
      <fieldsUsage count="2">
        <fieldUsage x="-1"/>
        <fieldUsage x="3"/>
      </fieldsUsage>
    </cacheHierarchy>
    <cacheHierarchy uniqueName="[Visits].[Insurance_Type]" caption="Insurance_Type" attribute="1" defaultMemberUniqueName="[Visits].[Insurance_Type].[All]" allUniqueName="[Visits].[Insurance_Type].[All]" dimensionUniqueName="[Visits]" displayFolder="" count="2" memberValueDatatype="130" unbalanced="0"/>
    <cacheHierarchy uniqueName="[Visits].[Payment_Method]" caption="Payment_Method" attribute="1" defaultMemberUniqueName="[Visits].[Payment_Method].[All]" allUniqueName="[Visits].[Payment_Method].[All]" dimensionUniqueName="[Visits]" displayFolder="" count="2" memberValueDatatype="130" unbalanced="0"/>
    <cacheHierarchy uniqueName="[Visits].[Visit_Status]" caption="Visit_Status" attribute="1" defaultMemberUniqueName="[Visits].[Visit_Status].[All]" allUniqueName="[Visits].[Visit_Status].[All]" dimensionUniqueName="[Visits]" displayFolder="" count="2" memberValueDatatype="130" unbalanced="0"/>
    <cacheHierarchy uniqueName="[Visits].[Waiting_Time_Min]" caption="Waiting_Time_Min" attribute="1" defaultMemberUniqueName="[Visits].[Waiting_Time_Min].[All]" allUniqueName="[Visits].[Waiting_Time_Min].[All]" dimensionUniqueName="[Visits]" displayFolder="" count="2"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2" memberValueDatatype="5" unbalanced="0"/>
    <cacheHierarchy uniqueName="[Visits].[Service_Fee_EGP]" caption="Service_Fee_EGP" attribute="1" defaultMemberUniqueName="[Visits].[Service_Fee_EGP].[All]" allUniqueName="[Visits].[Service_Fee_EGP].[All]" dimensionUniqueName="[Visits]" displayFolder="" count="2" memberValueDatatype="5" unbalanced="0"/>
    <cacheHierarchy uniqueName="[Visits].[Discount_EGP]" caption="Discount_EGP" attribute="1" defaultMemberUniqueName="[Visits].[Discount_EGP].[All]" allUniqueName="[Visits].[Discount_EGP].[All]" dimensionUniqueName="[Visits]" displayFolder="" count="2" memberValueDatatype="5" unbalanced="0"/>
    <cacheHierarchy uniqueName="[Visits].[Amount_Paid_EGP]" caption="Amount_Paid_EGP" attribute="1" defaultMemberUniqueName="[Visits].[Amount_Paid_EGP].[All]" allUniqueName="[Visits].[Amount_Paid_EGP].[All]" dimensionUniqueName="[Visits]" displayFolder="" count="2" memberValueDatatype="5" unbalanced="0"/>
    <cacheHierarchy uniqueName="[Visits].[Lab_Required]" caption="Lab_Required" attribute="1" defaultMemberUniqueName="[Visits].[Lab_Required].[All]" allUniqueName="[Visits].[Lab_Required].[All]" dimensionUniqueName="[Visits]" displayFolder="" count="2" memberValueDatatype="130" unbalanced="0"/>
    <cacheHierarchy uniqueName="[Visits].[Revisit_Within_30D]" caption="Revisit_Within_30D" attribute="1" defaultMemberUniqueName="[Visits].[Revisit_Within_30D].[All]" allUniqueName="[Visits].[Revisit_Within_30D].[All]" dimensionUniqueName="[Visits]" displayFolder="" count="2" memberValueDatatype="130" unbalanced="0"/>
    <cacheHierarchy uniqueName="[Visits].[Notes]" caption="Notes" attribute="1" defaultMemberUniqueName="[Visits].[Notes].[All]" allUniqueName="[Visits].[Notes].[All]" dimensionUniqueName="[Visits]" displayFolder="" count="2"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5"/>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2" memberValueDatatype="130" unbalanced="0"/>
    <cacheHierarchy uniqueName="[Visits].[Visit_Time (Minute)]" caption="Visit_Time (Minute)" attribute="1" defaultMemberUniqueName="[Visits].[Visit_Time (Minute)].[All]" allUniqueName="[Visits].[Visit_Time (Minute)].[All]" dimensionUniqueName="[Visits]" displayFolder="" count="2" memberValueDatatype="130" unbalanced="0"/>
    <cacheHierarchy uniqueName="[Visits].[Visit_Date (Month Index)]" caption="Visit_Date (Month Index)" attribute="1" defaultMemberUniqueName="[Visits].[Visit_Date (Month Index)].[All]" allUniqueName="[Visits].[Visit_Date (Month Index)].[All]" dimensionUniqueName="[Visits]" displayFolder="" count="2"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oneField="1" hidden="1">
      <fieldsUsage count="1">
        <fieldUsage x="4"/>
      </fieldsUsage>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1851854" backgroundQuery="1" createdVersion="8" refreshedVersion="8" minRefreshableVersion="3" recordCount="0" supportSubquery="1" supportAdvancedDrill="1" xr:uid="{C5F8E60E-8D4C-405D-A225-52878629FB9B}">
  <cacheSource type="external" connectionId="6"/>
  <cacheFields count="6">
    <cacheField name="[Visits].[Branch_Name].[Branch_Name]" caption="Branch_Name" numFmtId="0" hierarchy="21" level="1">
      <sharedItems count="8">
        <s v="Nile Care 6th of October"/>
        <s v="Nile Care Alexandria"/>
        <s v="Nile Care Dokki"/>
        <s v="Nile Care Heliopolis"/>
        <s v="Nile Care Maadi"/>
        <s v="Nile Care Mansoura"/>
        <s v="Nile Care Nasr City"/>
        <s v="Nile Care Tanta"/>
      </sharedItems>
    </cacheField>
    <cacheField name="[Visits].[Department].[Department]" caption="Department" numFmtId="0" hierarchy="25" level="1">
      <sharedItems count="3">
        <s v="Orthopedics"/>
        <s v="Pediatrics"/>
        <s v="Internal Medicine"/>
      </sharedItems>
    </cacheField>
    <cacheField name="[Visits].[Doctor_Name].[Doctor_Name]" caption="Doctor_Name" numFmtId="0" hierarchy="28" level="1">
      <sharedItems count="1">
        <s v="Dr. Ayman Farouk"/>
      </sharedItems>
    </cacheField>
    <cacheField name="[Visits].[Booking_Channel].[Booking_Channel]" caption="Booking_Channel" numFmtId="0" hierarchy="32" level="1">
      <sharedItems count="1">
        <s v="Walk-in Desk"/>
      </sharedItems>
    </cacheField>
    <cacheField name="[Measures].[Distinct Count of Doctor_ID]" caption="Distinct Count of Doctor_ID" numFmtId="0" hierarchy="83"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fieldsUsage count="2">
        <fieldUsage x="-1"/>
        <fieldUsage x="0"/>
      </fieldsUsage>
    </cacheHierarchy>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1"/>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2" memberValueDatatype="130" unbalanced="0">
      <fieldsUsage count="2">
        <fieldUsage x="-1"/>
        <fieldUsage x="2"/>
      </fieldsUsage>
    </cacheHierarchy>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2" memberValueDatatype="130" unbalanced="0">
      <fieldsUsage count="2">
        <fieldUsage x="-1"/>
        <fieldUsage x="3"/>
      </fieldsUsage>
    </cacheHierarchy>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5"/>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oneField="1" hidden="1">
      <fieldsUsage count="1">
        <fieldUsage x="4"/>
      </fieldsUsage>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2430555" backgroundQuery="1" createdVersion="8" refreshedVersion="8" minRefreshableVersion="3" recordCount="0" supportSubquery="1" supportAdvancedDrill="1" xr:uid="{6AF4BCD5-1FFB-4BD3-9F39-63DA16AE14E8}">
  <cacheSource type="external" connectionId="6"/>
  <cacheFields count="3">
    <cacheField name="[Visits].[Visit_Type].[Visit_Type]" caption="Visit_Type" numFmtId="0" hierarchy="31" level="1">
      <sharedItems count="3">
        <s v="Appointment"/>
        <s v="Follow-up"/>
        <s v="Walk-in"/>
      </sharedItems>
    </cacheField>
    <cacheField name="[Measures].[Count of Visit_ID]" caption="Count of Visit_ID" numFmtId="0" hierarchy="6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2" memberValueDatatype="130" unbalanced="0">
      <fieldsUsage count="2">
        <fieldUsage x="-1"/>
        <fieldUsage x="0"/>
      </fieldsUsage>
    </cacheHierarchy>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3009263" backgroundQuery="1" createdVersion="8" refreshedVersion="8" minRefreshableVersion="3" recordCount="0" supportSubquery="1" supportAdvancedDrill="1" xr:uid="{B58CC6C1-9056-4532-87D8-22999DF633E2}">
  <cacheSource type="external" connectionId="6"/>
  <cacheFields count="3">
    <cacheField name="[Visits].[Booking_Channel].[Booking_Channel]" caption="Booking_Channel" numFmtId="0" hierarchy="32" level="1">
      <sharedItems count="4">
        <s v="Call Center"/>
        <s v="Walk-in Desk"/>
        <s v="Website"/>
        <s v="WhatsApp"/>
      </sharedItems>
    </cacheField>
    <cacheField name="[Measures].[Count of Visit_ID]" caption="Count of Visit_ID" numFmtId="0" hierarchy="6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2" memberValueDatatype="130" unbalanced="0">
      <fieldsUsage count="2">
        <fieldUsage x="-1"/>
        <fieldUsage x="0"/>
      </fieldsUsage>
    </cacheHierarchy>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3587963" backgroundQuery="1" createdVersion="8" refreshedVersion="8" minRefreshableVersion="3" recordCount="0" supportSubquery="1" supportAdvancedDrill="1" xr:uid="{C8ADBE11-15F0-489F-8084-6B60AC9E9EF3}">
  <cacheSource type="external" connectionId="6"/>
  <cacheFields count="3">
    <cacheField name="[Visits].[Insurance_Type].[Insurance_Type]" caption="Insurance_Type" numFmtId="0" hierarchy="33" level="1">
      <sharedItems count="4">
        <s v="Corporate"/>
        <s v="Government"/>
        <s v="None"/>
        <s v="Private"/>
      </sharedItems>
    </cacheField>
    <cacheField name="[Measures].[Count of Visit_ID]" caption="Count of Visit_ID" numFmtId="0" hierarchy="6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4166664" backgroundQuery="1" createdVersion="8" refreshedVersion="8" minRefreshableVersion="3" recordCount="0" supportSubquery="1" supportAdvancedDrill="1" xr:uid="{CD8668C6-B951-4CAB-B64F-BA9E3939D8FD}">
  <cacheSource type="external" connectionId="6"/>
  <cacheFields count="4">
    <cacheField name="[Visits].[Insurance_Type].[Insurance_Type]" caption="Insurance_Type" numFmtId="0" hierarchy="33" level="1">
      <sharedItems count="4">
        <s v="Corporate"/>
        <s v="Government"/>
        <s v="None"/>
        <s v="Private"/>
      </sharedItems>
    </cacheField>
    <cacheField name="[Measures].[Count of Visit_ID]" caption="Count of Visit_ID" numFmtId="0" hierarchy="60" level="32767"/>
    <cacheField name="[Visits].[Department].[Department]" caption="Department" numFmtId="0" hierarchy="25" level="1">
      <sharedItems count="10">
        <s v="Cardiology"/>
        <s v="Dentistry"/>
        <s v="Dermatology"/>
        <s v="ENT"/>
        <s v="Gastroenterology"/>
        <s v="Gynecology"/>
        <s v="Internal Medicine"/>
        <s v="Neurology"/>
        <s v="Orthopedics"/>
        <s v="Pediatric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2"/>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4745372" backgroundQuery="1" createdVersion="8" refreshedVersion="8" minRefreshableVersion="3" recordCount="0" supportSubquery="1" supportAdvancedDrill="1" xr:uid="{CFDEFF5F-12BE-4A90-A6A1-8BCB5D15F78E}">
  <cacheSource type="external" connectionId="6"/>
  <cacheFields count="4">
    <cacheField name="[Visits].[Insurance_Type].[Insurance_Type]" caption="Insurance_Type" numFmtId="0" hierarchy="33" level="1">
      <sharedItems count="4">
        <s v="Corporate"/>
        <s v="Government"/>
        <s v="None"/>
        <s v="Private"/>
      </sharedItems>
    </cacheField>
    <cacheField name="[Measures].[Count of Visit_ID]" caption="Count of Visit_ID" numFmtId="0" hierarchy="60" level="32767"/>
    <cacheField name="[Visits].[Payment_Method].[Payment_Method]" caption="Payment_Method" numFmtId="0" hierarchy="34" level="1">
      <sharedItems count="3">
        <s v="Card"/>
        <s v="Cash"/>
        <s v="Mobile Wallet"/>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2" memberValueDatatype="130" unbalanced="0">
      <fieldsUsage count="2">
        <fieldUsage x="-1"/>
        <fieldUsage x="2"/>
      </fieldsUsage>
    </cacheHierarchy>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5092595" backgroundQuery="1" createdVersion="8" refreshedVersion="8" minRefreshableVersion="3" recordCount="0" supportSubquery="1" supportAdvancedDrill="1" xr:uid="{078DB7DD-CBAB-47AF-8FA3-C17843A30928}">
  <cacheSource type="external" connectionId="6"/>
  <cacheFields count="5">
    <cacheField name="[Visits].[Insurance_Type].[Insurance_Type]" caption="Insurance_Type" numFmtId="0" hierarchy="33" level="1">
      <sharedItems count="4">
        <s v="Corporate"/>
        <s v="Government"/>
        <s v="None"/>
        <s v="Private"/>
      </sharedItems>
    </cacheField>
    <cacheField name="[Measures].[Count of Visit_ID]" caption="Count of Visit_ID" numFmtId="0" hierarchy="60" level="32767"/>
    <cacheField name="[Visits].[Payment_Method].[Payment_Method]" caption="Payment_Method" numFmtId="0" hierarchy="34" level="1">
      <sharedItems count="3">
        <s v="Card"/>
        <s v="Cash"/>
        <s v="Mobile Wallet"/>
      </sharedItems>
    </cacheField>
    <cacheField name="[Visits].[Patient_Gender].[Patient_Gender]" caption="Patient_Gender" numFmtId="0" hierarchy="30" level="1">
      <sharedItems count="2">
        <s v="Female"/>
        <s v="Male"/>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2" memberValueDatatype="130" unbalanced="0">
      <fieldsUsage count="2">
        <fieldUsage x="-1"/>
        <fieldUsage x="3"/>
      </fieldsUsage>
    </cacheHierarchy>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2" memberValueDatatype="130" unbalanced="0">
      <fieldsUsage count="2">
        <fieldUsage x="-1"/>
        <fieldUsage x="2"/>
      </fieldsUsage>
    </cacheHierarchy>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5671296" backgroundQuery="1" createdVersion="8" refreshedVersion="8" minRefreshableVersion="3" recordCount="0" supportSubquery="1" supportAdvancedDrill="1" xr:uid="{E943E004-7D8B-4FBD-8BA1-42628C630C65}">
  <cacheSource type="external" connectionId="6"/>
  <cacheFields count="3">
    <cacheField name="[Visits].[Service].[Service]" caption="Service" numFmtId="0" hierarchy="26" level="1">
      <sharedItems count="5">
        <s v="Chronic Care Follow-up"/>
        <s v="Consultation"/>
        <s v="Follow-up"/>
        <s v="Lab Review"/>
        <s v="Ultrasound"/>
      </sharedItems>
    </cacheField>
    <cacheField name="[Measures].[Count of Visit_ID]" caption="Count of Visit_ID" numFmtId="0" hierarchy="6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2" memberValueDatatype="130" unbalanced="0">
      <fieldsUsage count="2">
        <fieldUsage x="-1"/>
        <fieldUsage x="0"/>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6250003" backgroundQuery="1" createdVersion="8" refreshedVersion="8" minRefreshableVersion="3" recordCount="0" supportSubquery="1" supportAdvancedDrill="1" xr:uid="{CA9EDB8C-C7FD-48DC-A881-B74482ECA004}">
  <cacheSource type="external" connectionId="6"/>
  <cacheFields count="5">
    <cacheField name="[Measures].[Count of Visit_ID]" caption="Count of Visit_ID" numFmtId="0" hierarchy="60" level="32767"/>
    <cacheField name="[Visits].[Service].[Service]" caption="Service" numFmtId="0" hierarchy="26" level="1">
      <sharedItems count="5">
        <s v="Chronic Care Follow-up"/>
        <s v="Consultation"/>
        <s v="Follow-up"/>
        <s v="Lab Review"/>
        <s v="Ultrasound"/>
      </sharedItems>
    </cacheField>
    <cacheField name="[Visits].[Doctor_Name].[Doctor_Name]" caption="Doctor_Name" numFmtId="0" hierarchy="28" level="1">
      <sharedItems count="5">
        <s v="Dr. Ayman Farouk"/>
        <s v="Dr. Ayman Hassan"/>
        <s v="Dr. Ibrahim Fathy"/>
        <s v="Dr. Nada Nasr"/>
        <s v="Dr. Tarek Ali"/>
      </sharedItems>
    </cacheField>
    <cacheField name="[Visits].[Lab_Required].[Lab_Required]" caption="Lab_Required" numFmtId="0" hierarchy="41" level="1">
      <sharedItems count="2">
        <s v="No"/>
        <s v="Ye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2" memberValueDatatype="130" unbalanced="0">
      <fieldsUsage count="2">
        <fieldUsage x="-1"/>
        <fieldUsage x="2"/>
      </fieldsUsage>
    </cacheHierarchy>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2" memberValueDatatype="130" unbalanced="0">
      <fieldsUsage count="2">
        <fieldUsage x="-1"/>
        <fieldUsage x="3"/>
      </fieldsUsage>
    </cacheHierarchy>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6944443" backgroundQuery="1" createdVersion="8" refreshedVersion="8" minRefreshableVersion="3" recordCount="0" supportSubquery="1" supportAdvancedDrill="1" xr:uid="{45FF9C16-429D-4BB3-AF39-2E77BCF5470A}">
  <cacheSource type="external" connectionId="6"/>
  <cacheFields count="5">
    <cacheField name="[Measures].[Count of Visit_ID]" caption="Count of Visit_ID" numFmtId="0" hierarchy="60" level="32767"/>
    <cacheField name="[Visits].[Service].[Service]" caption="Service" numFmtId="0" hierarchy="26" level="1">
      <sharedItems count="5">
        <s v="Chronic Care Follow-up"/>
        <s v="Consultation"/>
        <s v="Follow-up"/>
        <s v="Lab Review"/>
        <s v="Ultrasound"/>
      </sharedItems>
    </cacheField>
    <cacheField name="[Visits].[Doctor_Name].[Doctor_Name]" caption="Doctor_Name" numFmtId="0" hierarchy="28" level="1">
      <sharedItems count="5">
        <s v="Dr. Ayman Farouk"/>
        <s v="Dr. Ayman Hassan"/>
        <s v="Dr. Ibrahim Fathy"/>
        <s v="Dr. Nada Nasr"/>
        <s v="Dr. Tarek Ali"/>
      </sharedItems>
    </cacheField>
    <cacheField name="[Visits].[Revisit_Within_30D].[Revisit_Within_30D]" caption="Revisit_Within_30D" numFmtId="0" hierarchy="42" level="1">
      <sharedItems count="2">
        <s v="No"/>
        <s v="Ye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2" memberValueDatatype="130" unbalanced="0">
      <fieldsUsage count="2">
        <fieldUsage x="-1"/>
        <fieldUsage x="2"/>
      </fieldsUsage>
    </cacheHierarchy>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2" memberValueDatatype="130" unbalanced="0">
      <fieldsUsage count="2">
        <fieldUsage x="-1"/>
        <fieldUsage x="3"/>
      </fieldsUsage>
    </cacheHierarchy>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7523151" backgroundQuery="1" createdVersion="8" refreshedVersion="8" minRefreshableVersion="3" recordCount="0" supportSubquery="1" supportAdvancedDrill="1" xr:uid="{F30357D7-845E-49CA-8B31-715531263135}">
  <cacheSource type="external" connectionId="6"/>
  <cacheFields count="3">
    <cacheField name="[Measures].[Count of Visit_ID]" caption="Count of Visit_ID" numFmtId="0" hierarchy="60" level="32767"/>
    <cacheField name="[Visits].[Branch_Name].[Branch_Name]" caption="Branch_Name" numFmtId="0" hierarchy="21" level="1">
      <sharedItems count="8">
        <s v="Nile Care 6th of October"/>
        <s v="Nile Care Alexandria"/>
        <s v="Nile Care Dokki"/>
        <s v="Nile Care Heliopolis"/>
        <s v="Nile Care Maadi"/>
        <s v="Nile Care Mansoura"/>
        <s v="Nile Care Nasr City"/>
        <s v="Nile Care Tanta"/>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fieldsUsage count="2">
        <fieldUsage x="-1"/>
        <fieldUsage x="1"/>
      </fieldsUsage>
    </cacheHierarchy>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8449074" backgroundQuery="1" createdVersion="8" refreshedVersion="8" minRefreshableVersion="3" recordCount="0" supportSubquery="1" supportAdvancedDrill="1" xr:uid="{7B26BA71-F814-418F-94CE-FBF187D7AA49}">
  <cacheSource type="external" connectionId="6"/>
  <cacheFields count="3">
    <cacheField name="[Measures].[Profit]" caption="Profit" numFmtId="0" hierarchy="50" level="32767"/>
    <cacheField name="[Visits].[Service].[Service]" caption="Service" numFmtId="0" hierarchy="26" level="1">
      <sharedItems count="1">
        <s v="Consultation"/>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0"/>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9027775" backgroundQuery="1" createdVersion="8" refreshedVersion="8" minRefreshableVersion="3" recordCount="0" supportSubquery="1" supportAdvancedDrill="1" xr:uid="{54274F44-16F8-4D26-AECA-49BC87BA391C}">
  <cacheSource type="external" connectionId="6"/>
  <cacheFields count="5">
    <cacheField name="[Visits].[Insurance_Type].[Insurance_Type]" caption="Insurance_Type" numFmtId="0" hierarchy="33" level="1">
      <sharedItems count="4">
        <s v="Corporate"/>
        <s v="Government"/>
        <s v="None"/>
        <s v="Private"/>
      </sharedItems>
    </cacheField>
    <cacheField name="[Measures].[Profit]" caption="Profit" numFmtId="0" hierarchy="50" level="32767"/>
    <cacheField name="[Measures].[Sum of Discount_EGP]" caption="Sum of Discount_EGP" numFmtId="0" hierarchy="65" level="32767"/>
    <cacheField name="[Measures].[Sum of Amount_Paid_EGP]" caption="Sum of Amount_Paid_EGP" numFmtId="0" hierarchy="64"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4"/>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59606483" backgroundQuery="1" createdVersion="8" refreshedVersion="8" minRefreshableVersion="3" recordCount="0" supportSubquery="1" supportAdvancedDrill="1" xr:uid="{89EEB001-C51F-4400-997F-190B17C09166}">
  <cacheSource type="external" connectionId="6"/>
  <cacheFields count="2">
    <cacheField name="[Visits].[Visit_Date (Year)].[Visit_Date (Year)]" caption="Visit_Date (Year)" numFmtId="0" hierarchy="44" level="1">
      <sharedItems count="2">
        <s v="2024"/>
        <s v="2025"/>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0"/>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1"/>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0185183" backgroundQuery="1" createdVersion="8" refreshedVersion="8" minRefreshableVersion="3" recordCount="0" supportSubquery="1" supportAdvancedDrill="1" xr:uid="{EFCACDE2-748C-48B8-BD0C-96B9B409FBF7}">
  <cacheSource type="external" connectionId="6"/>
  <cacheFields count="2">
    <cacheField name="[Visits].[Visit_Date (Month)].[Visit_Date (Month)]" caption="Visit_Date (Month)" numFmtId="0" hierarchy="46" level="1">
      <sharedItems count="12">
        <s v="Jan"/>
        <s v="Feb"/>
        <s v="Mar"/>
        <s v="Apr"/>
        <s v="May"/>
        <s v="Jun"/>
        <s v="Jul"/>
        <s v="Aug"/>
        <s v="Sep"/>
        <s v="Oct"/>
        <s v="Nov"/>
        <s v="Dec"/>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1"/>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fieldsUsage count="2">
        <fieldUsage x="-1"/>
        <fieldUsage x="0"/>
      </fieldsUsage>
    </cacheHierarchy>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1342592" backgroundQuery="1" createdVersion="8" refreshedVersion="8" minRefreshableVersion="3" recordCount="0" supportSubquery="1" supportAdvancedDrill="1" xr:uid="{598C1F00-0B16-4C71-BA61-FF8F09D66829}">
  <cacheSource type="external" connectionId="6"/>
  <cacheFields count="4">
    <cacheField name="[Measures].[Count of Visit_ID]" caption="Count of Visit_ID" numFmtId="0" hierarchy="60" level="32767"/>
    <cacheField name="[Visits].[Branch_Name].[Branch_Name]" caption="Branch_Name" numFmtId="0" hierarchy="21" level="1">
      <sharedItems count="8">
        <s v="Nile Care 6th of October"/>
        <s v="Nile Care Alexandria"/>
        <s v="Nile Care Dokki"/>
        <s v="Nile Care Heliopolis"/>
        <s v="Nile Care Maadi"/>
        <s v="Nile Care Mansoura"/>
        <s v="Nile Care Nasr City"/>
        <s v="Nile Care Tanta"/>
      </sharedItems>
    </cacheField>
    <cacheField name="[Visits].[Department].[Department]" caption="Department" numFmtId="0" hierarchy="25" level="1">
      <sharedItems count="3">
        <s v="Orthopedics"/>
        <s v="Pediatrics"/>
        <s v="Internal Medicine"/>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fieldsUsage count="2">
        <fieldUsage x="-1"/>
        <fieldUsage x="1"/>
      </fieldsUsage>
    </cacheHierarchy>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2"/>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19213" backgroundQuery="1" createdVersion="8" refreshedVersion="8" minRefreshableVersion="3" recordCount="0" supportSubquery="1" supportAdvancedDrill="1" xr:uid="{5693871A-F80D-4E43-BCA6-7E0D4C019381}">
  <cacheSource type="external" connectionId="6"/>
  <cacheFields count="3">
    <cacheField name="[Visits].[Lab_Required].[Lab_Required]" caption="Lab_Required" numFmtId="0" hierarchy="41" level="1">
      <sharedItems count="2">
        <s v="No"/>
        <s v="Yes"/>
      </sharedItems>
    </cacheField>
    <cacheField name="[Measures].[Count of Visit_ID]" caption="Count of Visit_ID" numFmtId="0" hierarchy="6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2" memberValueDatatype="130" unbalanced="0">
      <fieldsUsage count="2">
        <fieldUsage x="-1"/>
        <fieldUsage x="0"/>
      </fieldsUsage>
    </cacheHierarchy>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25" backgroundQuery="1" createdVersion="8" refreshedVersion="8" minRefreshableVersion="3" recordCount="0" supportSubquery="1" supportAdvancedDrill="1" xr:uid="{357A219D-7068-46DC-B89A-31268B5C3013}">
  <cacheSource type="external" connectionId="6"/>
  <cacheFields count="3">
    <cacheField name="[Measures].[Count of Visit_ID]" caption="Count of Visit_ID" numFmtId="0" hierarchy="60" level="32767"/>
    <cacheField name="[Visits].[Revisit_Within_30D].[Revisit_Within_30D]" caption="Revisit_Within_30D" numFmtId="0" hierarchy="42" level="1">
      <sharedItems count="2">
        <s v="No"/>
        <s v="Ye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2" memberValueDatatype="130" unbalanced="0">
      <fieldsUsage count="2">
        <fieldUsage x="-1"/>
        <fieldUsage x="1"/>
      </fieldsUsage>
    </cacheHierarchy>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3194447" backgroundQuery="1" createdVersion="8" refreshedVersion="8" minRefreshableVersion="3" recordCount="0" supportSubquery="1" supportAdvancedDrill="1" xr:uid="{16E30EFF-AE97-44D2-8E0D-9773B6D8F284}">
  <cacheSource type="external" connectionId="6"/>
  <cacheFields count="4">
    <cacheField name="[Measures].[Profit]" caption="Profit" numFmtId="0" hierarchy="50" level="32767"/>
    <cacheField name="[Visits].[Service].[Service]" caption="Service" numFmtId="0" hierarchy="26" level="1">
      <sharedItems count="1">
        <s v="Consultation"/>
      </sharedItems>
    </cacheField>
    <cacheField name="[Visits].[Department].[Department]" caption="Department" numFmtId="0" hierarchy="25" level="1">
      <sharedItems count="1">
        <s v="Cardiology"/>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2"/>
      </fieldsUsage>
    </cacheHierarchy>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0"/>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3773147" backgroundQuery="1" createdVersion="8" refreshedVersion="8" minRefreshableVersion="3" recordCount="0" supportSubquery="1" supportAdvancedDrill="1" xr:uid="{8BC028FD-7C58-4ACE-9FE1-83C52CC74468}">
  <cacheSource type="external" connectionId="6"/>
  <cacheFields count="3">
    <cacheField name="[Visits].[Department].[Department]" caption="Department" numFmtId="0" hierarchy="25" level="1">
      <sharedItems count="10">
        <s v="Cardiology"/>
        <s v="Dentistry"/>
        <s v="Dermatology"/>
        <s v="ENT"/>
        <s v="Gastroenterology"/>
        <s v="Gynecology"/>
        <s v="Internal Medicine"/>
        <s v="Neurology"/>
        <s v="Orthopedics"/>
        <s v="Pediatrics"/>
      </sharedItems>
    </cacheField>
    <cacheField name="[Measures].[Profit]" caption="Profit" numFmtId="0" hierarchy="5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0"/>
      </fieldsUsage>
    </cacheHierarchy>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4814817" backgroundQuery="1" createdVersion="8" refreshedVersion="8" minRefreshableVersion="3" recordCount="0" supportSubquery="1" supportAdvancedDrill="1" xr:uid="{9D15AFB0-60FA-47E6-9C45-3DC060484605}">
  <cacheSource type="external" connectionId="6"/>
  <cacheFields count="4">
    <cacheField name="[Measures].[Profit]" caption="Profit" numFmtId="0" hierarchy="50" level="32767"/>
    <cacheField name="[Visits].[Service].[Service]" caption="Service" numFmtId="0" hierarchy="26" level="1">
      <sharedItems count="5">
        <s v="Consultation"/>
        <s v="ECHO"/>
        <s v="Follow-up"/>
        <s v="Stress Test"/>
        <s v="Ultrasound"/>
      </sharedItems>
    </cacheField>
    <cacheField name="[Visits].[Department].[Department]" caption="Department" numFmtId="0" hierarchy="25" level="1">
      <sharedItems count="5">
        <s v="Cardiology"/>
        <s v="Dermatology"/>
        <s v="Gastroenterology"/>
        <s v="Neurology"/>
        <s v="Orthopedics"/>
      </sharedItems>
    </cacheField>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2"/>
      </fieldsUsage>
    </cacheHierarchy>
    <cacheHierarchy uniqueName="[Visits].[Service]" caption="Service" attribute="1" defaultMemberUniqueName="[Visits].[Service].[All]" allUniqueName="[Visits].[Service].[All]" dimensionUniqueName="[Visits]" displayFolder="" count="2" memberValueDatatype="130" unbalanced="0">
      <fieldsUsage count="2">
        <fieldUsage x="-1"/>
        <fieldUsage x="1"/>
      </fieldsUsage>
    </cacheHierarchy>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3"/>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0"/>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5393517" backgroundQuery="1" createdVersion="8" refreshedVersion="8" minRefreshableVersion="3" recordCount="0" supportSubquery="1" supportAdvancedDrill="1" xr:uid="{1C1D216B-C668-4820-A1E3-02B13C2AE8CD}">
  <cacheSource type="external" connectionId="6"/>
  <cacheFields count="3">
    <cacheField name="[Visits].[Insurance_Type].[Insurance_Type]" caption="Insurance_Type" numFmtId="0" hierarchy="33" level="1">
      <sharedItems count="4">
        <s v="Corporate"/>
        <s v="Government"/>
        <s v="None"/>
        <s v="Private"/>
      </sharedItems>
    </cacheField>
    <cacheField name="[Measures].[Profit]" caption="Profit" numFmtId="0" hierarchy="50"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2" memberValueDatatype="130" unbalanced="0">
      <fieldsUsage count="2">
        <fieldUsage x="-1"/>
        <fieldUsage x="0"/>
      </fieldsUsage>
    </cacheHierarchy>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1"/>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86066087964" backgroundQuery="1" createdVersion="8" refreshedVersion="8" minRefreshableVersion="3" recordCount="0" supportSubquery="1" supportAdvancedDrill="1" xr:uid="{948F8DD4-A23F-45EC-B5F3-0E804B0E708C}">
  <cacheSource type="external" connectionId="6"/>
  <cacheFields count="11">
    <cacheField name="[Measures].[Count of Visit_ID]" caption="Count of Visit_ID" numFmtId="0" hierarchy="60" level="32767"/>
    <cacheField name="[Measures].[Average of Patient_Age]" caption="Average of Patient_Age" numFmtId="0" hierarchy="62" level="32767"/>
    <cacheField name="[Measures].[Sum of Amount_Paid_EGP]" caption="Sum of Amount_Paid_EGP" numFmtId="0" hierarchy="64" level="32767"/>
    <cacheField name="[Measures].[Sum of Discount_EGP]" caption="Sum of Discount_EGP" numFmtId="0" hierarchy="65" level="32767"/>
    <cacheField name="[Measures].[Average of Waiting_Time_Min]" caption="Average of Waiting_Time_Min" numFmtId="0" hierarchy="67" level="32767"/>
    <cacheField name="[Measures].[Average of Consultation_Duration_Min]" caption="Average of Consultation_Duration_Min" numFmtId="0" hierarchy="69" level="32767"/>
    <cacheField name="[Measures].[Distinct Count of Doctor_Name]" caption="Distinct Count of Doctor_Name" numFmtId="0" hierarchy="76" level="32767"/>
    <cacheField name="[Measures].[Profit]" caption="Profit" numFmtId="0" hierarchy="50" level="32767"/>
    <cacheField name="[Measures].[Count of Branch_ID]" caption="Count of Branch_ID" numFmtId="0" hierarchy="79" level="32767"/>
    <cacheField name="[Measures].[Distinct Count of Branch_ID]" caption="Distinct Count of Branch_ID" numFmtId="0" hierarchy="84" level="32767"/>
    <cacheField name="[Visits].[Visit_Date (Quarter)].[Visit_Date (Quarter)]" caption="Visit_Date (Quarter)" numFmtId="0" hierarchy="45"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10"/>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oneField="1">
      <fieldsUsage count="1">
        <fieldUsage x="7"/>
      </fieldsUsage>
    </cacheHierarchy>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oneField="1" hidden="1">
      <fieldsUsage count="1">
        <fieldUsage x="4"/>
      </fieldsUsage>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oneField="1" hidden="1">
      <fieldsUsage count="1">
        <fieldUsage x="5"/>
      </fieldsUsage>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oneField="1" hidden="1">
      <fieldsUsage count="1">
        <fieldUsage x="6"/>
      </fieldsUsage>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oneField="1" hidden="1">
      <fieldsUsage count="1">
        <fieldUsage x="8"/>
      </fieldsUsage>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oneField="1" hidden="1">
      <fieldsUsage count="1">
        <fieldUsage x="9"/>
      </fieldsUsage>
      <extLst>
        <ext xmlns:x15="http://schemas.microsoft.com/office/spreadsheetml/2010/11/main" uri="{B97F6D7D-B522-45F9-BDA1-12C45D357490}">
          <x15:cacheHierarchy aggregatedColumn="20"/>
        </ext>
      </extLst>
    </cacheHierarchy>
  </cacheHierarchies>
  <kpis count="0"/>
  <dimensions count="6">
    <dimension name="Branches" uniqueName="[Branches]" caption="Branches"/>
    <dimension name="Dim_Products" uniqueName="[Dim_Products]" caption="Dim_Products"/>
    <dimension name="Doctors" uniqueName="[Doctors]" caption="Doctors"/>
    <dimension measure="1" name="Measures" uniqueName="[Measures]" caption="Measures"/>
    <dimension name="Summary" uniqueName="[Summary]" caption="Summary"/>
    <dimension name="Visits" uniqueName="[Visits]" caption="Visits"/>
  </dimensions>
  <measureGroups count="5">
    <measureGroup name="Branches" caption="Branches"/>
    <measureGroup name="Dim_Products" caption="Dim_Products"/>
    <measureGroup name="Doctors" caption="Doctors"/>
    <measureGroup name="Summary" caption="Summary"/>
    <measureGroup name="Visits" caption="Visit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79299189814" backgroundQuery="1" createdVersion="3" refreshedVersion="8" minRefreshableVersion="3" recordCount="0" supportSubquery="1" supportAdvancedDrill="1" xr:uid="{8EB2BF6B-6A07-4D3E-A540-986672785D89}">
  <cacheSource type="external" connectionId="6">
    <extLst>
      <ext xmlns:x14="http://schemas.microsoft.com/office/spreadsheetml/2009/9/main" uri="{F057638F-6D5F-4e77-A914-E7F072B9BCA8}">
        <x14:sourceConnection name="ThisWorkbookDataModel"/>
      </ext>
    </extLst>
  </cacheSource>
  <cacheFields count="0"/>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0"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cacheHierarchy uniqueName="[Visits].[Visit_Date (Quarter)]" caption="Visit_Date (Quarter)" attribute="1" defaultMemberUniqueName="[Visits].[Visit_Date (Quarter)].[All]" allUniqueName="[Visits].[Visit_Date (Quarter)].[All]" dimensionUniqueName="[Visits]" displayFolder="" count="2" memberValueDatatype="130" unbalanced="0"/>
    <cacheHierarchy uniqueName="[Visits].[Visit_Date (Month)]" caption="Visit_Date (Month)" attribute="1" defaultMemberUniqueName="[Visits].[Visit_Date (Month)].[All]" allUniqueName="[Visits].[Visit_Date (Month)].[All]" dimensionUniqueName="[Visits]" displayFolder="" count="2"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080942317"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80.479552430559" backgroundQuery="1" createdVersion="3" refreshedVersion="8" minRefreshableVersion="3" recordCount="0" supportSubquery="1" supportAdvancedDrill="1" xr:uid="{6042F81F-F91E-408D-A61A-D83E8299BCDE}">
  <cacheSource type="external" connectionId="6">
    <extLst>
      <ext xmlns:x14="http://schemas.microsoft.com/office/spreadsheetml/2009/9/main" uri="{F057638F-6D5F-4e77-A914-E7F072B9BCA8}">
        <x14:sourceConnection name="ThisWorkbookDataModel"/>
      </ext>
    </extLst>
  </cacheSource>
  <cacheFields count="0"/>
  <cacheHierarchies count="85">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rea]" caption="Area" attribute="1" defaultMemberUniqueName="[Branches].[Area].[All]" allUniqueName="[Branches].[Area].[All]" dimensionUniqueName="[Branches]" displayFolder="" count="0" memberValueDatatype="130" unbalanced="0"/>
    <cacheHierarchy uniqueName="[Branches].[Branch_Type]" caption="Branch_Type" attribute="1" defaultMemberUniqueName="[Branches].[Branch_Type].[All]" allUniqueName="[Branches].[Branch_Type].[All]" dimensionUniqueName="[Branche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Base_Consult_Fee]" caption="Base_Consult_Fee" attribute="1" defaultMemberUniqueName="[Doctors].[Base_Consult_Fee].[All]" allUniqueName="[Doctors].[Base_Consult_Fee].[All]" dimensionUniqueName="[Doctors]" displayFolder="" count="0" memberValueDatatype="20" unbalanced="0"/>
    <cacheHierarchy uniqueName="[Summary].[Metric]" caption="Metric" attribute="1" defaultMemberUniqueName="[Summary].[Metric].[All]" allUniqueName="[Summary].[Metric].[All]" dimensionUniqueName="[Summary]" displayFolder="" count="0" memberValueDatatype="130" unbalanced="0"/>
    <cacheHierarchy uniqueName="[Summary].[Value]" caption="Value" attribute="1" defaultMemberUniqueName="[Summary].[Value].[All]" allUniqueName="[Summary].[Value].[All]" dimensionUniqueName="[Summary]" displayFolder="" count="0" memberValueDatatype="130" unbalanced="0"/>
    <cacheHierarchy uniqueName="[Visits].[Visit_ID]" caption="Visit_ID" attribute="1" defaultMemberUniqueName="[Visits].[Visit_ID].[All]" allUniqueName="[Visits].[Visit_ID].[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Visit_Time]" caption="Visit_Time" attribute="1" time="1" defaultMemberUniqueName="[Visits].[Visit_Time].[All]" allUniqueName="[Visits].[Visit_Time].[All]" dimensionUniqueName="[Visits]" displayFolder="" count="0" memberValueDatatype="7" unbalanced="0"/>
    <cacheHierarchy uniqueName="[Visits].[Branch_ID]" caption="Branch_ID" attribute="1" defaultMemberUniqueName="[Visits].[Branch_ID].[All]" allUniqueName="[Visits].[Branch_ID].[All]" dimensionUniqueName="[Visits]" displayFolder="" count="0" memberValueDatatype="130" unbalanced="0"/>
    <cacheHierarchy uniqueName="[Visits].[Branch_Name]" caption="Branch_Name" attribute="1" defaultMemberUniqueName="[Visits].[Branch_Name].[All]" allUniqueName="[Visits].[Branch_Name].[All]" dimensionUniqueName="[Visits]" displayFolder="" count="2" memberValueDatatype="130" unbalanced="0"/>
    <cacheHierarchy uniqueName="[Visits].[City]" caption="City" attribute="1" defaultMemberUniqueName="[Visits].[City].[All]" allUniqueName="[Visits].[City].[All]" dimensionUniqueName="[Visits]" displayFolder="" count="0" memberValueDatatype="130" unbalanced="0"/>
    <cacheHierarchy uniqueName="[Visits].[Area]" caption="Area" attribute="1" defaultMemberUniqueName="[Visits].[Area].[All]" allUniqueName="[Visits].[Area].[All]" dimensionUniqueName="[Visits]" displayFolder="" count="0" memberValueDatatype="130" unbalanced="0"/>
    <cacheHierarchy uniqueName="[Visits].[Branch_Type]" caption="Branch_Type" attribute="1" defaultMemberUniqueName="[Visits].[Branch_Type].[All]" allUniqueName="[Visits].[Branch_Type].[All]" dimensionUniqueName="[Visits]" displayFolder="" count="0" memberValueDatatype="130" unbalanced="0"/>
    <cacheHierarchy uniqueName="[Visits].[Department]" caption="Department" attribute="1" defaultMemberUniqueName="[Visits].[Department].[All]" allUniqueName="[Visits].[Department].[All]" dimensionUniqueName="[Visits]" displayFolder="" count="0" memberValueDatatype="130" unbalanced="0"/>
    <cacheHierarchy uniqueName="[Visits].[Service]" caption="Service" attribute="1" defaultMemberUniqueName="[Visits].[Service].[All]" allUniqueName="[Visits].[Service].[All]" dimensionUniqueName="[Visits]" displayFolder="" count="0" memberValueDatatype="130" unbalanced="0"/>
    <cacheHierarchy uniqueName="[Visits].[Doctor_ID]" caption="Doctor_ID" attribute="1" defaultMemberUniqueName="[Visits].[Doctor_ID].[All]" allUniqueName="[Visits].[Doctor_ID].[All]" dimensionUniqueName="[Visits]" displayFolder="" count="0" memberValueDatatype="130" unbalanced="0"/>
    <cacheHierarchy uniqueName="[Visits].[Doctor_Name]" caption="Doctor_Name" attribute="1" defaultMemberUniqueName="[Visits].[Doctor_Name].[All]" allUniqueName="[Visits].[Doctor_Name].[All]" dimensionUniqueName="[Visits]" displayFolder="" count="0" memberValueDatatype="130" unbalanced="0"/>
    <cacheHierarchy uniqueName="[Visits].[Patient_Age]" caption="Patient_Age" attribute="1" defaultMemberUniqueName="[Visits].[Patient_Age].[All]" allUniqueName="[Visits].[Patient_Age].[All]" dimensionUniqueName="[Visits]" displayFolder="" count="0" memberValueDatatype="20" unbalanced="0"/>
    <cacheHierarchy uniqueName="[Visits].[Patient_Gender]" caption="Patient_Gender" attribute="1" defaultMemberUniqueName="[Visits].[Patient_Gender].[All]" allUniqueName="[Visits].[Patient_Gender].[All]" dimensionUniqueName="[Visits]" displayFolder="" count="0" memberValueDatatype="130" unbalanced="0"/>
    <cacheHierarchy uniqueName="[Visits].[Visit_Type]" caption="Visit_Type" attribute="1" defaultMemberUniqueName="[Visits].[Visit_Type].[All]" allUniqueName="[Visits].[Visit_Type].[All]" dimensionUniqueName="[Visits]" displayFolder="" count="0" memberValueDatatype="130" unbalanced="0"/>
    <cacheHierarchy uniqueName="[Visits].[Booking_Channel]" caption="Booking_Channel" attribute="1" defaultMemberUniqueName="[Visits].[Booking_Channel].[All]" allUniqueName="[Visits].[Booking_Channel].[All]" dimensionUniqueName="[Visits]" displayFolder="" count="0" memberValueDatatype="130" unbalanced="0"/>
    <cacheHierarchy uniqueName="[Visits].[Insurance_Type]" caption="Insurance_Type" attribute="1" defaultMemberUniqueName="[Visits].[Insurance_Type].[All]" allUniqueName="[Visits].[Insurance_Type].[All]" dimensionUniqueName="[Visits]" displayFolder="" count="0" memberValueDatatype="130" unbalanced="0"/>
    <cacheHierarchy uniqueName="[Visits].[Payment_Method]" caption="Payment_Method" attribute="1" defaultMemberUniqueName="[Visits].[Payment_Method].[All]" allUniqueName="[Visits].[Payment_Method].[All]" dimensionUniqueName="[Visits]" displayFolder="" count="0" memberValueDatatype="130" unbalanced="0"/>
    <cacheHierarchy uniqueName="[Visits].[Visit_Status]" caption="Visit_Status" attribute="1" defaultMemberUniqueName="[Visits].[Visit_Status].[All]" allUniqueName="[Visits].[Visit_Status].[All]" dimensionUniqueName="[Visits]" displayFolder="" count="0" memberValueDatatype="130" unbalanced="0"/>
    <cacheHierarchy uniqueName="[Visits].[Waiting_Time_Min]" caption="Waiting_Time_Min" attribute="1" defaultMemberUniqueName="[Visits].[Waiting_Time_Min].[All]" allUniqueName="[Visits].[Waiting_Time_Min].[All]" dimensionUniqueName="[Visits]" displayFolder="" count="0" memberValueDatatype="5" unbalanced="0"/>
    <cacheHierarchy uniqueName="[Visits].[Consultation_Duration_Min]" caption="Consultation_Duration_Min" attribute="1" defaultMemberUniqueName="[Visits].[Consultation_Duration_Min].[All]" allUniqueName="[Visits].[Consultation_Duration_Min].[All]" dimensionUniqueName="[Visits]" displayFolder="" count="0" memberValueDatatype="5" unbalanced="0"/>
    <cacheHierarchy uniqueName="[Visits].[Service_Fee_EGP]" caption="Service_Fee_EGP" attribute="1" defaultMemberUniqueName="[Visits].[Service_Fee_EGP].[All]" allUniqueName="[Visits].[Service_Fee_EGP].[All]" dimensionUniqueName="[Visits]" displayFolder="" count="0" memberValueDatatype="5" unbalanced="0"/>
    <cacheHierarchy uniqueName="[Visits].[Discount_EGP]" caption="Discount_EGP" attribute="1" defaultMemberUniqueName="[Visits].[Discount_EGP].[All]" allUniqueName="[Visits].[Discount_EGP].[All]" dimensionUniqueName="[Visits]" displayFolder="" count="0" memberValueDatatype="5" unbalanced="0"/>
    <cacheHierarchy uniqueName="[Visits].[Amount_Paid_EGP]" caption="Amount_Paid_EGP" attribute="1" defaultMemberUniqueName="[Visits].[Amount_Paid_EGP].[All]" allUniqueName="[Visits].[Amount_Paid_EGP].[All]" dimensionUniqueName="[Visits]" displayFolder="" count="0" memberValueDatatype="5" unbalanced="0"/>
    <cacheHierarchy uniqueName="[Visits].[Lab_Required]" caption="Lab_Required" attribute="1" defaultMemberUniqueName="[Visits].[Lab_Required].[All]" allUniqueName="[Visits].[Lab_Required].[All]" dimensionUniqueName="[Visits]" displayFolder="" count="0" memberValueDatatype="130" unbalanced="0"/>
    <cacheHierarchy uniqueName="[Visits].[Revisit_Within_30D]" caption="Revisit_Within_30D" attribute="1" defaultMemberUniqueName="[Visits].[Revisit_Within_30D].[All]" allUniqueName="[Visits].[Revisit_Within_30D].[All]" dimensionUniqueName="[Visits]" displayFolder="" count="0" memberValueDatatype="130" unbalanced="0"/>
    <cacheHierarchy uniqueName="[Visits].[Notes]" caption="Notes" attribute="1" defaultMemberUniqueName="[Visits].[Notes].[All]" allUniqueName="[Visits].[Note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Visits].[Visit_Time (Hour)]" caption="Visit_Time (Hour)" attribute="1" defaultMemberUniqueName="[Visits].[Visit_Time (Hour)].[All]" allUniqueName="[Visits].[Visit_Time (Hour)].[All]" dimensionUniqueName="[Visits]" displayFolder="" count="0" memberValueDatatype="130" unbalanced="0"/>
    <cacheHierarchy uniqueName="[Visits].[Visit_Time (Minute)]" caption="Visit_Time (Minute)" attribute="1" defaultMemberUniqueName="[Visits].[Visit_Time (Minute)].[All]" allUniqueName="[Visits].[Visit_Time (Minute)].[All]" dimensionUniqueName="[Visits]" displayFolder="" count="0" memberValueDatatype="130" unbalanced="0"/>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Profit]" caption="Profit" measure="1" displayFolder="" measureGroup="Visits" count="0"/>
    <cacheHierarchy uniqueName="[Measures].[AVG waiting time]" caption="AVG waiting time" measure="1" displayFolder="" measureGroup="Visits" count="0"/>
    <cacheHierarchy uniqueName="[Measures].[Revisit]" caption="Revisit" measure="1" displayFolder="" measureGroup="Visits" count="0"/>
    <cacheHierarchy uniqueName="[Measures].[Revisit rate]" caption="Revisit rate" measure="1" displayFolder="" measureGroup="Visits" count="0"/>
    <cacheHierarchy uniqueName="[Measures].[__XL_Count Visits]" caption="__XL_Count Visits" measure="1" displayFolder="" measureGroup="Visits" count="0" hidden="1"/>
    <cacheHierarchy uniqueName="[Measures].[__XL_Count Summary]" caption="__XL_Count Summary" measure="1" displayFolder="" measureGroup="Summary" count="0" hidden="1"/>
    <cacheHierarchy uniqueName="[Measures].[__XL_Count Doctors]" caption="__XL_Count Doctors" measure="1" displayFolder="" measureGroup="Doctors" count="0" hidden="1"/>
    <cacheHierarchy uniqueName="[Measures].[__XL_Count Branches]" caption="__XL_Count Branches" measure="1" displayFolder="" measureGroup="Branch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Visit_ID]" caption="Count of Visit_ID" measure="1" displayFolder="" measureGroup="Visits" count="0" hidden="1">
      <extLst>
        <ext xmlns:x15="http://schemas.microsoft.com/office/spreadsheetml/2010/11/main" uri="{B97F6D7D-B522-45F9-BDA1-12C45D357490}">
          <x15:cacheHierarchy aggregatedColumn="17"/>
        </ext>
      </extLst>
    </cacheHierarchy>
    <cacheHierarchy uniqueName="[Measures].[Count of Patient_Age]" caption="Count of Patient_Age" measure="1" displayFolder="" measureGroup="Visits" count="0" hidden="1">
      <extLst>
        <ext xmlns:x15="http://schemas.microsoft.com/office/spreadsheetml/2010/11/main" uri="{B97F6D7D-B522-45F9-BDA1-12C45D357490}">
          <x15:cacheHierarchy aggregatedColumn="29"/>
        </ext>
      </extLst>
    </cacheHierarchy>
    <cacheHierarchy uniqueName="[Measures].[Average of Patient_Age]" caption="Average of Patient_Age" measure="1" displayFolder="" measureGroup="Visits" count="0" hidden="1">
      <extLst>
        <ext xmlns:x15="http://schemas.microsoft.com/office/spreadsheetml/2010/11/main" uri="{B97F6D7D-B522-45F9-BDA1-12C45D357490}">
          <x15:cacheHierarchy aggregatedColumn="29"/>
        </ext>
      </extLst>
    </cacheHierarchy>
    <cacheHierarchy uniqueName="[Measures].[Count of Lab_Required]" caption="Count of Lab_Required" measure="1" displayFolder="" measureGroup="Visits" count="0" hidden="1">
      <extLst>
        <ext xmlns:x15="http://schemas.microsoft.com/office/spreadsheetml/2010/11/main" uri="{B97F6D7D-B522-45F9-BDA1-12C45D357490}">
          <x15:cacheHierarchy aggregatedColumn="41"/>
        </ext>
      </extLst>
    </cacheHierarchy>
    <cacheHierarchy uniqueName="[Measures].[Sum of Amount_Paid_EGP]" caption="Sum of Amount_Paid_EGP" measure="1" displayFolder="" measureGroup="Visits" count="0" hidden="1">
      <extLst>
        <ext xmlns:x15="http://schemas.microsoft.com/office/spreadsheetml/2010/11/main" uri="{B97F6D7D-B522-45F9-BDA1-12C45D357490}">
          <x15:cacheHierarchy aggregatedColumn="40"/>
        </ext>
      </extLst>
    </cacheHierarchy>
    <cacheHierarchy uniqueName="[Measures].[Sum of Discount_EGP]" caption="Sum of Discount_EGP" measure="1" displayFolder="" measureGroup="Visits" count="0" hidden="1">
      <extLst>
        <ext xmlns:x15="http://schemas.microsoft.com/office/spreadsheetml/2010/11/main" uri="{B97F6D7D-B522-45F9-BDA1-12C45D357490}">
          <x15:cacheHierarchy aggregatedColumn="39"/>
        </ext>
      </extLst>
    </cacheHierarchy>
    <cacheHierarchy uniqueName="[Measures].[Sum of Waiting_Time_Min]" caption="Sum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Average of Waiting_Time_Min]" caption="Average of Waiting_Time_Min" measure="1" displayFolder="" measureGroup="Visits" count="0" hidden="1">
      <extLst>
        <ext xmlns:x15="http://schemas.microsoft.com/office/spreadsheetml/2010/11/main" uri="{B97F6D7D-B522-45F9-BDA1-12C45D357490}">
          <x15:cacheHierarchy aggregatedColumn="36"/>
        </ext>
      </extLst>
    </cacheHierarchy>
    <cacheHierarchy uniqueName="[Measures].[Sum of Consultation_Duration_Min]" caption="Sum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Average of Consultation_Duration_Min]" caption="Average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Department]" caption="Count of Department" measure="1" displayFolder="" measureGroup="Visits" count="0" hidden="1">
      <extLst>
        <ext xmlns:x15="http://schemas.microsoft.com/office/spreadsheetml/2010/11/main" uri="{B97F6D7D-B522-45F9-BDA1-12C45D357490}">
          <x15:cacheHierarchy aggregatedColumn="25"/>
        </ext>
      </extLst>
    </cacheHierarchy>
    <cacheHierarchy uniqueName="[Measures].[Count of Visit_Time]" caption="Count of Visit_Time" measure="1" displayFolder="" measureGroup="Visits" count="0" hidden="1">
      <extLst>
        <ext xmlns:x15="http://schemas.microsoft.com/office/spreadsheetml/2010/11/main" uri="{B97F6D7D-B522-45F9-BDA1-12C45D357490}">
          <x15:cacheHierarchy aggregatedColumn="19"/>
        </ext>
      </extLst>
    </cacheHierarchy>
    <cacheHierarchy uniqueName="[Measures].[Max of Visit_Time]" caption="Max of Visit_Time" measure="1" displayFolder="" measureGroup="Visits" count="0" hidden="1">
      <extLst>
        <ext xmlns:x15="http://schemas.microsoft.com/office/spreadsheetml/2010/11/main" uri="{B97F6D7D-B522-45F9-BDA1-12C45D357490}">
          <x15:cacheHierarchy aggregatedColumn="19"/>
        </ext>
      </extLst>
    </cacheHierarchy>
    <cacheHierarchy uniqueName="[Measures].[Count of Consultation_Duration_Min]" caption="Count of Consultation_Duration_Min" measure="1" displayFolder="" measureGroup="Visits" count="0" hidden="1">
      <extLst>
        <ext xmlns:x15="http://schemas.microsoft.com/office/spreadsheetml/2010/11/main" uri="{B97F6D7D-B522-45F9-BDA1-12C45D357490}">
          <x15:cacheHierarchy aggregatedColumn="37"/>
        </ext>
      </extLst>
    </cacheHierarchy>
    <cacheHierarchy uniqueName="[Measures].[Count of Service]" caption="Count of Service" measure="1" displayFolder="" measureGroup="Visits" count="0" hidden="1">
      <extLst>
        <ext xmlns:x15="http://schemas.microsoft.com/office/spreadsheetml/2010/11/main" uri="{B97F6D7D-B522-45F9-BDA1-12C45D357490}">
          <x15:cacheHierarchy aggregatedColumn="26"/>
        </ext>
      </extLst>
    </cacheHierarchy>
    <cacheHierarchy uniqueName="[Measures].[Count of Doctor_Name]" caption="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Distinct Count of Doctor_Name]" caption="Distinct Count of Doctor_Name" measure="1" displayFolder="" measureGroup="Visits" count="0" hidden="1">
      <extLst>
        <ext xmlns:x15="http://schemas.microsoft.com/office/spreadsheetml/2010/11/main" uri="{B97F6D7D-B522-45F9-BDA1-12C45D357490}">
          <x15:cacheHierarchy aggregatedColumn="28"/>
        </ext>
      </extLst>
    </cacheHierarchy>
    <cacheHierarchy uniqueName="[Measures].[Count of Visit_Status]" caption="Count of Visit_Status" measure="1" displayFolder="" measureGroup="Visits" count="0" hidden="1">
      <extLst>
        <ext xmlns:x15="http://schemas.microsoft.com/office/spreadsheetml/2010/11/main" uri="{B97F6D7D-B522-45F9-BDA1-12C45D357490}">
          <x15:cacheHierarchy aggregatedColumn="35"/>
        </ext>
      </extLst>
    </cacheHierarchy>
    <cacheHierarchy uniqueName="[Measures].[Count of Revisit_Within_30D]" caption="Count of Revisit_Within_30D" measure="1" displayFolder="" measureGroup="Visits" count="0" hidden="1">
      <extLst>
        <ext xmlns:x15="http://schemas.microsoft.com/office/spreadsheetml/2010/11/main" uri="{B97F6D7D-B522-45F9-BDA1-12C45D357490}">
          <x15:cacheHierarchy aggregatedColumn="42"/>
        </ext>
      </extLst>
    </cacheHierarchy>
    <cacheHierarchy uniqueName="[Measures].[Count of Branch_ID]" caption="Count of Branch_ID" measure="1" displayFolder="" measureGroup="Visits" count="0" hidden="1">
      <extLst>
        <ext xmlns:x15="http://schemas.microsoft.com/office/spreadsheetml/2010/11/main" uri="{B97F6D7D-B522-45F9-BDA1-12C45D357490}">
          <x15:cacheHierarchy aggregatedColumn="20"/>
        </ext>
      </extLst>
    </cacheHierarchy>
    <cacheHierarchy uniqueName="[Measures].[Count of Branch_Name]" caption="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Distinct Count of Branch_Name]" caption="Distinct Count of Branch_Name" measure="1" displayFolder="" measureGroup="Visits" count="0" hidden="1">
      <extLst>
        <ext xmlns:x15="http://schemas.microsoft.com/office/spreadsheetml/2010/11/main" uri="{B97F6D7D-B522-45F9-BDA1-12C45D357490}">
          <x15:cacheHierarchy aggregatedColumn="21"/>
        </ext>
      </extLst>
    </cacheHierarchy>
    <cacheHierarchy uniqueName="[Measures].[Count of Doctor_ID]" caption="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Doctor_ID]" caption="Distinct Count of Doctor_ID" measure="1" displayFolder="" measureGroup="Visits" count="0" hidden="1">
      <extLst>
        <ext xmlns:x15="http://schemas.microsoft.com/office/spreadsheetml/2010/11/main" uri="{B97F6D7D-B522-45F9-BDA1-12C45D357490}">
          <x15:cacheHierarchy aggregatedColumn="27"/>
        </ext>
      </extLst>
    </cacheHierarchy>
    <cacheHierarchy uniqueName="[Measures].[Distinct Count of Branch_ID]" caption="Distinct Count of Branch_ID" measure="1" displayFolder="" measureGroup="Visit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0440863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50"/>
  </r>
  <r>
    <x v="1"/>
    <n v="45"/>
  </r>
  <r>
    <x v="2"/>
    <n v="44"/>
  </r>
  <r>
    <x v="3"/>
    <n v="44"/>
  </r>
  <r>
    <x v="4"/>
    <n v="37"/>
  </r>
  <r>
    <x v="5"/>
    <n v="35"/>
  </r>
  <r>
    <x v="6"/>
    <n v="30"/>
  </r>
  <r>
    <x v="7"/>
    <n v="2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970"/>
    <x v="0"/>
  </r>
  <r>
    <x v="1"/>
    <n v="770"/>
    <x v="1"/>
  </r>
  <r>
    <x v="2"/>
    <n v="723"/>
    <x v="2"/>
  </r>
  <r>
    <x v="3"/>
    <n v="698"/>
    <x v="3"/>
  </r>
  <r>
    <x v="4"/>
    <n v="554"/>
    <x v="4"/>
  </r>
  <r>
    <x v="5"/>
    <n v="529"/>
    <x v="5"/>
  </r>
  <r>
    <x v="6"/>
    <n v="445"/>
    <x v="6"/>
  </r>
  <r>
    <x v="7"/>
    <n v="301"/>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6"/>
  </r>
  <r>
    <x v="1"/>
    <n v="30"/>
  </r>
  <r>
    <x v="2"/>
    <n v="24"/>
  </r>
  <r>
    <x v="3"/>
    <n v="19.401410934744298"/>
  </r>
  <r>
    <x v="4"/>
    <n v="19.569145239749801"/>
  </r>
  <r>
    <x v="5"/>
    <n v="19.619489559164734"/>
  </r>
  <r>
    <x v="6"/>
    <n v="22"/>
  </r>
  <r>
    <x v="7"/>
    <n v="1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9"/>
    <n v="2767"/>
  </r>
  <r>
    <x v="1"/>
    <n v="33"/>
    <n v="2370"/>
  </r>
  <r>
    <x v="2"/>
    <n v="26.5"/>
    <n v="2489"/>
  </r>
  <r>
    <x v="3"/>
    <n v="22.4"/>
    <n v="2835"/>
  </r>
  <r>
    <x v="4"/>
    <n v="23"/>
    <n v="1439"/>
  </r>
  <r>
    <x v="5"/>
    <n v="28.9"/>
    <n v="1724"/>
  </r>
  <r>
    <x v="6"/>
    <n v="25"/>
    <n v="3041"/>
  </r>
  <r>
    <x v="7"/>
    <n v="19"/>
    <n v="12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0DF8A-03B1-4AD2-A801-11D1CFAA6CFA}" name="PivotTable20" cacheId="1401" applyNumberFormats="0" applyBorderFormats="0" applyFontFormats="0" applyPatternFormats="0" applyAlignmentFormats="0" applyWidthHeightFormats="1" dataCaption="Values" tag="408be93b-4a3d-41fd-9e31-0910b0e6845b" updatedVersion="8" minRefreshableVersion="3" useAutoFormatting="1" subtotalHiddenItems="1" itemPrintTitles="1" createdVersion="8" indent="0" outline="1" outlineData="1" multipleFieldFilters="0" chartFormat="31">
  <location ref="L40:O45" firstHeaderRow="0" firstDataRow="1" firstDataCol="1"/>
  <pivotFields count="5">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numFmtId="167"/>
    <dataField name="Sum of Discount_EGP" fld="2" baseField="0" baseItem="0"/>
    <dataField name="Sum of Amount_Paid_EGP" fld="3" baseField="0" baseItem="0"/>
  </dataFields>
  <formats count="36">
    <format dxfId="16012">
      <pivotArea type="all" dataOnly="0" outline="0" fieldPosition="0"/>
    </format>
    <format dxfId="16011">
      <pivotArea outline="0" collapsedLevelsAreSubtotals="1" fieldPosition="0"/>
    </format>
    <format dxfId="16010">
      <pivotArea dataOnly="0" labelOnly="1" grandRow="1" outline="0" fieldPosition="0"/>
    </format>
    <format dxfId="16009">
      <pivotArea dataOnly="0" labelOnly="1" outline="0" axis="axisValues" fieldPosition="0"/>
    </format>
    <format dxfId="16008">
      <pivotArea type="all" dataOnly="0" outline="0" fieldPosition="0"/>
    </format>
    <format dxfId="16007">
      <pivotArea outline="0" collapsedLevelsAreSubtotals="1" fieldPosition="0"/>
    </format>
    <format dxfId="16006">
      <pivotArea dataOnly="0" labelOnly="1" grandRow="1" outline="0" fieldPosition="0"/>
    </format>
    <format dxfId="16005">
      <pivotArea dataOnly="0" labelOnly="1" outline="0" axis="axisValues" fieldPosition="0"/>
    </format>
    <format dxfId="16004">
      <pivotArea dataOnly="0" labelOnly="1" outline="0" axis="axisValues" fieldPosition="0"/>
    </format>
    <format dxfId="16003">
      <pivotArea grandRow="1" outline="0" collapsedLevelsAreSubtotals="1" fieldPosition="0"/>
    </format>
    <format dxfId="16002">
      <pivotArea grandRow="1" outline="0" collapsedLevelsAreSubtotals="1" fieldPosition="0"/>
    </format>
    <format dxfId="16001">
      <pivotArea type="all" dataOnly="0" outline="0" fieldPosition="0"/>
    </format>
    <format dxfId="16000">
      <pivotArea outline="0" collapsedLevelsAreSubtotals="1" fieldPosition="0"/>
    </format>
    <format dxfId="15999">
      <pivotArea field="0" type="button" dataOnly="0" labelOnly="1" outline="0" axis="axisRow" fieldPosition="0"/>
    </format>
    <format dxfId="15998">
      <pivotArea dataOnly="0" labelOnly="1" fieldPosition="0">
        <references count="1">
          <reference field="0" count="0"/>
        </references>
      </pivotArea>
    </format>
    <format dxfId="15997">
      <pivotArea dataOnly="0" labelOnly="1" grandRow="1" outline="0" fieldPosition="0"/>
    </format>
    <format dxfId="15996">
      <pivotArea dataOnly="0" labelOnly="1" outline="0" axis="axisValues" fieldPosition="0"/>
    </format>
    <format dxfId="15995">
      <pivotArea type="all" dataOnly="0" outline="0" fieldPosition="0"/>
    </format>
    <format dxfId="15994">
      <pivotArea outline="0" collapsedLevelsAreSubtotals="1" fieldPosition="0"/>
    </format>
    <format dxfId="15993">
      <pivotArea field="0" type="button" dataOnly="0" labelOnly="1" outline="0" axis="axisRow" fieldPosition="0"/>
    </format>
    <format dxfId="15992">
      <pivotArea dataOnly="0" labelOnly="1" fieldPosition="0">
        <references count="1">
          <reference field="0" count="0"/>
        </references>
      </pivotArea>
    </format>
    <format dxfId="15991">
      <pivotArea dataOnly="0" labelOnly="1" grandRow="1" outline="0" fieldPosition="0"/>
    </format>
    <format dxfId="15990">
      <pivotArea dataOnly="0" labelOnly="1" outline="0" axis="axisValues" fieldPosition="0"/>
    </format>
    <format dxfId="15989">
      <pivotArea type="all" dataOnly="0" outline="0" fieldPosition="0"/>
    </format>
    <format dxfId="15988">
      <pivotArea outline="0" collapsedLevelsAreSubtotals="1" fieldPosition="0"/>
    </format>
    <format dxfId="15987">
      <pivotArea field="0" type="button" dataOnly="0" labelOnly="1" outline="0" axis="axisRow" fieldPosition="0"/>
    </format>
    <format dxfId="15986">
      <pivotArea dataOnly="0" labelOnly="1" fieldPosition="0">
        <references count="1">
          <reference field="0" count="0"/>
        </references>
      </pivotArea>
    </format>
    <format dxfId="15985">
      <pivotArea dataOnly="0" labelOnly="1" grandRow="1" outline="0" fieldPosition="0"/>
    </format>
    <format dxfId="15984">
      <pivotArea dataOnly="0" labelOnly="1" outline="0" axis="axisValues" fieldPosition="0"/>
    </format>
    <format dxfId="15983">
      <pivotArea type="all" dataOnly="0" outline="0" fieldPosition="0"/>
    </format>
    <format dxfId="15982">
      <pivotArea outline="0" collapsedLevelsAreSubtotals="1" fieldPosition="0"/>
    </format>
    <format dxfId="15981">
      <pivotArea field="0" type="button" dataOnly="0" labelOnly="1" outline="0" axis="axisRow" fieldPosition="0"/>
    </format>
    <format dxfId="15980">
      <pivotArea dataOnly="0" labelOnly="1" fieldPosition="0">
        <references count="1">
          <reference field="0" count="0"/>
        </references>
      </pivotArea>
    </format>
    <format dxfId="15979">
      <pivotArea dataOnly="0" labelOnly="1" grandRow="1" outline="0" fieldPosition="0"/>
    </format>
    <format dxfId="15978">
      <pivotArea dataOnly="0" labelOnly="1" outline="0" axis="axisValues" fieldPosition="0"/>
    </format>
    <format dxfId="15977">
      <pivotArea outline="0" collapsedLevelsAreSubtotals="1" fieldPosition="0"/>
    </format>
  </formats>
  <chartFormats count="7">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1"/>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0" count="1" selected="0">
            <x v="1"/>
          </reference>
        </references>
      </pivotArea>
    </chartFormat>
    <chartFormat chart="20" format="18">
      <pivotArea type="data" outline="0" fieldPosition="0">
        <references count="2">
          <reference field="4294967294" count="1" selected="0">
            <x v="0"/>
          </reference>
          <reference field="0" count="1" selected="0">
            <x v="2"/>
          </reference>
        </references>
      </pivotArea>
    </chartFormat>
    <chartFormat chart="20" format="19">
      <pivotArea type="data" outline="0" fieldPosition="0">
        <references count="2">
          <reference field="4294967294" count="1" selected="0">
            <x v="0"/>
          </reference>
          <reference field="0" count="1" selected="0">
            <x v="3"/>
          </reference>
        </references>
      </pivotArea>
    </chartFormat>
    <chartFormat chart="20" format="20">
      <pivotArea type="data" outline="0" fieldPosition="0">
        <references count="2">
          <reference field="4294967294" count="1" selected="0">
            <x v="0"/>
          </reference>
          <reference field="0"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B877C3-0268-4289-8037-11DDBD1B76F3}" name="PivotTable9" cacheId="1428" applyNumberFormats="0" applyBorderFormats="0" applyFontFormats="0" applyPatternFormats="0" applyAlignmentFormats="0" applyWidthHeightFormats="1" dataCaption="Values" tag="082d3d25-c7e9-4ec5-96cb-b4d8349b3171" updatedVersion="8" minRefreshableVersion="3" useAutoFormatting="1" subtotalHiddenItems="1" itemPrintTitles="1" createdVersion="8" indent="0" outline="1" outlineData="1" multipleFieldFilters="0" chartFormat="31">
  <location ref="H40:I4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i>
    <i>
      <x v="1"/>
    </i>
    <i t="grand">
      <x/>
    </i>
  </rowItems>
  <colItems count="1">
    <i/>
  </colItems>
  <dataFields count="1">
    <dataField fld="1" subtotal="count" baseField="0" baseItem="0" numFmtId="167"/>
  </dataFields>
  <formats count="36">
    <format dxfId="16048">
      <pivotArea type="all" dataOnly="0" outline="0" fieldPosition="0"/>
    </format>
    <format dxfId="16047">
      <pivotArea outline="0" collapsedLevelsAreSubtotals="1" fieldPosition="0"/>
    </format>
    <format dxfId="16046">
      <pivotArea dataOnly="0" labelOnly="1" grandRow="1" outline="0" fieldPosition="0"/>
    </format>
    <format dxfId="16045">
      <pivotArea dataOnly="0" labelOnly="1" outline="0" axis="axisValues" fieldPosition="0"/>
    </format>
    <format dxfId="16044">
      <pivotArea type="all" dataOnly="0" outline="0" fieldPosition="0"/>
    </format>
    <format dxfId="16043">
      <pivotArea outline="0" collapsedLevelsAreSubtotals="1" fieldPosition="0"/>
    </format>
    <format dxfId="16042">
      <pivotArea dataOnly="0" labelOnly="1" grandRow="1" outline="0" fieldPosition="0"/>
    </format>
    <format dxfId="16041">
      <pivotArea dataOnly="0" labelOnly="1" outline="0" axis="axisValues" fieldPosition="0"/>
    </format>
    <format dxfId="16040">
      <pivotArea dataOnly="0" labelOnly="1" outline="0" axis="axisValues" fieldPosition="0"/>
    </format>
    <format dxfId="16039">
      <pivotArea grandRow="1" outline="0" collapsedLevelsAreSubtotals="1" fieldPosition="0"/>
    </format>
    <format dxfId="16038">
      <pivotArea grandRow="1" outline="0" collapsedLevelsAreSubtotals="1" fieldPosition="0"/>
    </format>
    <format dxfId="16037">
      <pivotArea type="all" dataOnly="0" outline="0" fieldPosition="0"/>
    </format>
    <format dxfId="16036">
      <pivotArea outline="0" collapsedLevelsAreSubtotals="1" fieldPosition="0"/>
    </format>
    <format dxfId="16035">
      <pivotArea field="0" type="button" dataOnly="0" labelOnly="1" outline="0" axis="axisRow" fieldPosition="0"/>
    </format>
    <format dxfId="16034">
      <pivotArea dataOnly="0" labelOnly="1" fieldPosition="0">
        <references count="1">
          <reference field="0" count="0"/>
        </references>
      </pivotArea>
    </format>
    <format dxfId="16033">
      <pivotArea dataOnly="0" labelOnly="1" grandRow="1" outline="0" fieldPosition="0"/>
    </format>
    <format dxfId="16032">
      <pivotArea dataOnly="0" labelOnly="1" outline="0" axis="axisValues" fieldPosition="0"/>
    </format>
    <format dxfId="16031">
      <pivotArea type="all" dataOnly="0" outline="0" fieldPosition="0"/>
    </format>
    <format dxfId="16030">
      <pivotArea outline="0" collapsedLevelsAreSubtotals="1" fieldPosition="0"/>
    </format>
    <format dxfId="16029">
      <pivotArea field="0" type="button" dataOnly="0" labelOnly="1" outline="0" axis="axisRow" fieldPosition="0"/>
    </format>
    <format dxfId="16028">
      <pivotArea dataOnly="0" labelOnly="1" fieldPosition="0">
        <references count="1">
          <reference field="0" count="0"/>
        </references>
      </pivotArea>
    </format>
    <format dxfId="16027">
      <pivotArea dataOnly="0" labelOnly="1" grandRow="1" outline="0" fieldPosition="0"/>
    </format>
    <format dxfId="16026">
      <pivotArea dataOnly="0" labelOnly="1" outline="0" axis="axisValues" fieldPosition="0"/>
    </format>
    <format dxfId="16025">
      <pivotArea type="all" dataOnly="0" outline="0" fieldPosition="0"/>
    </format>
    <format dxfId="16024">
      <pivotArea outline="0" collapsedLevelsAreSubtotals="1" fieldPosition="0"/>
    </format>
    <format dxfId="16023">
      <pivotArea field="0" type="button" dataOnly="0" labelOnly="1" outline="0" axis="axisRow" fieldPosition="0"/>
    </format>
    <format dxfId="16022">
      <pivotArea dataOnly="0" labelOnly="1" fieldPosition="0">
        <references count="1">
          <reference field="0" count="0"/>
        </references>
      </pivotArea>
    </format>
    <format dxfId="16021">
      <pivotArea dataOnly="0" labelOnly="1" grandRow="1" outline="0" fieldPosition="0"/>
    </format>
    <format dxfId="16020">
      <pivotArea dataOnly="0" labelOnly="1" outline="0" axis="axisValues" fieldPosition="0"/>
    </format>
    <format dxfId="16019">
      <pivotArea type="all" dataOnly="0" outline="0" fieldPosition="0"/>
    </format>
    <format dxfId="16018">
      <pivotArea outline="0" collapsedLevelsAreSubtotals="1" fieldPosition="0"/>
    </format>
    <format dxfId="16017">
      <pivotArea field="0" type="button" dataOnly="0" labelOnly="1" outline="0" axis="axisRow" fieldPosition="0"/>
    </format>
    <format dxfId="16016">
      <pivotArea dataOnly="0" labelOnly="1" fieldPosition="0">
        <references count="1">
          <reference field="0" count="0"/>
        </references>
      </pivotArea>
    </format>
    <format dxfId="16015">
      <pivotArea dataOnly="0" labelOnly="1" grandRow="1" outline="0" fieldPosition="0"/>
    </format>
    <format dxfId="16014">
      <pivotArea dataOnly="0" labelOnly="1" outline="0" axis="axisValues" fieldPosition="0"/>
    </format>
    <format dxfId="16013">
      <pivotArea outline="0" collapsedLevelsAreSubtotals="1" fieldPosition="0"/>
    </format>
  </formats>
  <chartFormats count="7">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1"/>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0" count="1" selected="0">
            <x v="1"/>
          </reference>
        </references>
      </pivotArea>
    </chartFormat>
    <chartFormat chart="20" format="18">
      <pivotArea type="data" outline="0" fieldPosition="0">
        <references count="2">
          <reference field="4294967294" count="1" selected="0">
            <x v="0"/>
          </reference>
          <reference field="0" count="1" selected="0">
            <x v="2"/>
          </reference>
        </references>
      </pivotArea>
    </chartFormat>
    <chartFormat chart="20" format="19">
      <pivotArea type="data" outline="0" fieldPosition="0">
        <references count="2">
          <reference field="4294967294" count="1" selected="0">
            <x v="0"/>
          </reference>
          <reference field="0" count="1" selected="0">
            <x v="3"/>
          </reference>
        </references>
      </pivotArea>
    </chartFormat>
    <chartFormat chart="20" format="20">
      <pivotArea type="data" outline="0" fieldPosition="0">
        <references count="2">
          <reference field="4294967294" count="1" selected="0">
            <x v="0"/>
          </reference>
          <reference field="0"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DC702E-FF23-4361-A600-2F8AC81F0F4F}" name="PivotTable6" cacheId="1419" applyNumberFormats="0" applyBorderFormats="0" applyFontFormats="0" applyPatternFormats="0" applyAlignmentFormats="0" applyWidthHeightFormats="1" dataCaption="Values" tag="08db9195-275f-48da-96b4-3e878f91537d" updatedVersion="8" minRefreshableVersion="3" useAutoFormatting="1" subtotalHiddenItems="1" itemPrintTitles="1" createdVersion="8" indent="0" outline="1" outlineData="1" multipleFieldFilters="0" chartFormat="30">
  <location ref="H22:I24" firstHeaderRow="1" firstDataRow="1" firstDataCol="1"/>
  <pivotFields count="4">
    <pivotField dataField="1" subtotalTop="0" showAll="0" defaultSubtotal="0"/>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2"/>
  </rowFields>
  <rowItems count="2">
    <i>
      <x/>
    </i>
    <i t="grand">
      <x/>
    </i>
  </rowItems>
  <colItems count="1">
    <i/>
  </colItems>
  <dataFields count="1">
    <dataField fld="0" subtotal="count" baseField="0" baseItem="0" numFmtId="167"/>
  </dataFields>
  <formats count="28">
    <format dxfId="16076">
      <pivotArea type="all" dataOnly="0" outline="0" fieldPosition="0"/>
    </format>
    <format dxfId="16075">
      <pivotArea outline="0" collapsedLevelsAreSubtotals="1" fieldPosition="0"/>
    </format>
    <format dxfId="16074">
      <pivotArea dataOnly="0" labelOnly="1" grandRow="1" outline="0" fieldPosition="0"/>
    </format>
    <format dxfId="16073">
      <pivotArea dataOnly="0" labelOnly="1" outline="0" axis="axisValues" fieldPosition="0"/>
    </format>
    <format dxfId="16072">
      <pivotArea type="all" dataOnly="0" outline="0" fieldPosition="0"/>
    </format>
    <format dxfId="16071">
      <pivotArea outline="0" collapsedLevelsAreSubtotals="1" fieldPosition="0"/>
    </format>
    <format dxfId="16070">
      <pivotArea dataOnly="0" labelOnly="1" grandRow="1" outline="0" fieldPosition="0"/>
    </format>
    <format dxfId="16069">
      <pivotArea dataOnly="0" labelOnly="1" outline="0" axis="axisValues" fieldPosition="0"/>
    </format>
    <format dxfId="16068">
      <pivotArea dataOnly="0" labelOnly="1" outline="0" axis="axisValues" fieldPosition="0"/>
    </format>
    <format dxfId="16067">
      <pivotArea grandRow="1" outline="0" collapsedLevelsAreSubtotals="1" fieldPosition="0"/>
    </format>
    <format dxfId="16066">
      <pivotArea grandRow="1" outline="0" collapsedLevelsAreSubtotals="1" fieldPosition="0"/>
    </format>
    <format dxfId="16065">
      <pivotArea type="all" dataOnly="0" outline="0" fieldPosition="0"/>
    </format>
    <format dxfId="16064">
      <pivotArea outline="0" collapsedLevelsAreSubtotals="1" fieldPosition="0"/>
    </format>
    <format dxfId="16063">
      <pivotArea dataOnly="0" labelOnly="1" grandRow="1" outline="0" fieldPosition="0"/>
    </format>
    <format dxfId="16062">
      <pivotArea dataOnly="0" labelOnly="1" outline="0" axis="axisValues" fieldPosition="0"/>
    </format>
    <format dxfId="16061">
      <pivotArea type="all" dataOnly="0" outline="0" fieldPosition="0"/>
    </format>
    <format dxfId="16060">
      <pivotArea outline="0" collapsedLevelsAreSubtotals="1" fieldPosition="0"/>
    </format>
    <format dxfId="16059">
      <pivotArea dataOnly="0" labelOnly="1" grandRow="1" outline="0" fieldPosition="0"/>
    </format>
    <format dxfId="16058">
      <pivotArea dataOnly="0" labelOnly="1" outline="0" axis="axisValues" fieldPosition="0"/>
    </format>
    <format dxfId="16057">
      <pivotArea type="all" dataOnly="0" outline="0" fieldPosition="0"/>
    </format>
    <format dxfId="16056">
      <pivotArea outline="0" collapsedLevelsAreSubtotals="1" fieldPosition="0"/>
    </format>
    <format dxfId="16055">
      <pivotArea dataOnly="0" labelOnly="1" grandRow="1" outline="0" fieldPosition="0"/>
    </format>
    <format dxfId="16054">
      <pivotArea dataOnly="0" labelOnly="1" outline="0" axis="axisValues" fieldPosition="0"/>
    </format>
    <format dxfId="16053">
      <pivotArea type="all" dataOnly="0" outline="0" fieldPosition="0"/>
    </format>
    <format dxfId="16052">
      <pivotArea outline="0" collapsedLevelsAreSubtotals="1" fieldPosition="0"/>
    </format>
    <format dxfId="16051">
      <pivotArea dataOnly="0" labelOnly="1" grandRow="1" outline="0" fieldPosition="0"/>
    </format>
    <format dxfId="16050">
      <pivotArea dataOnly="0" labelOnly="1" outline="0" axis="axisValues" fieldPosition="0"/>
    </format>
    <format dxfId="16049">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0">
      <autoFilter ref="A1">
        <filterColumn colId="0">
          <top10 val="1" filterVal="1"/>
        </filterColumn>
      </autoFilter>
    </filter>
    <filter fld="2" type="count" id="2" iMeasureHier="50">
      <autoFilter ref="A1">
        <filterColumn colId="0">
          <top10 val="1" filterVal="1"/>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E9B62-6CE0-49AC-83F2-6787D267AD2B}" name="PivotTable7" cacheId="1422" applyNumberFormats="0" applyBorderFormats="0" applyFontFormats="0" applyPatternFormats="0" applyAlignmentFormats="0" applyWidthHeightFormats="1" dataCaption="Values" tag="cb47c9f9-d404-48f5-915c-88cf28c668de" updatedVersion="8" minRefreshableVersion="3" useAutoFormatting="1" subtotalHiddenItems="1" itemPrintTitles="1" createdVersion="8" indent="0" outline="1" outlineData="1" multipleFieldFilters="0" chartFormat="68">
  <location ref="H26:I37"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2"/>
    </i>
    <i>
      <x v="7"/>
    </i>
    <i>
      <x v="4"/>
    </i>
    <i>
      <x v="9"/>
    </i>
    <i>
      <x v="5"/>
    </i>
    <i>
      <x v="6"/>
    </i>
    <i>
      <x v="1"/>
    </i>
    <i>
      <x v="3"/>
    </i>
    <i t="grand">
      <x/>
    </i>
  </rowItems>
  <colItems count="1">
    <i/>
  </colItems>
  <dataFields count="1">
    <dataField fld="1" subtotal="count" baseField="0" baseItem="0" numFmtId="167"/>
  </dataFields>
  <formats count="36">
    <format dxfId="16112">
      <pivotArea type="all" dataOnly="0" outline="0" fieldPosition="0"/>
    </format>
    <format dxfId="16111">
      <pivotArea outline="0" collapsedLevelsAreSubtotals="1" fieldPosition="0"/>
    </format>
    <format dxfId="16110">
      <pivotArea dataOnly="0" labelOnly="1" grandRow="1" outline="0" fieldPosition="0"/>
    </format>
    <format dxfId="16109">
      <pivotArea dataOnly="0" labelOnly="1" outline="0" axis="axisValues" fieldPosition="0"/>
    </format>
    <format dxfId="16108">
      <pivotArea type="all" dataOnly="0" outline="0" fieldPosition="0"/>
    </format>
    <format dxfId="16107">
      <pivotArea outline="0" collapsedLevelsAreSubtotals="1" fieldPosition="0"/>
    </format>
    <format dxfId="16106">
      <pivotArea dataOnly="0" labelOnly="1" grandRow="1" outline="0" fieldPosition="0"/>
    </format>
    <format dxfId="16105">
      <pivotArea dataOnly="0" labelOnly="1" outline="0" axis="axisValues" fieldPosition="0"/>
    </format>
    <format dxfId="16104">
      <pivotArea dataOnly="0" labelOnly="1" outline="0" axis="axisValues" fieldPosition="0"/>
    </format>
    <format dxfId="16103">
      <pivotArea grandRow="1" outline="0" collapsedLevelsAreSubtotals="1" fieldPosition="0"/>
    </format>
    <format dxfId="16102">
      <pivotArea grandRow="1" outline="0" collapsedLevelsAreSubtotals="1" fieldPosition="0"/>
    </format>
    <format dxfId="16101">
      <pivotArea type="all" dataOnly="0" outline="0" fieldPosition="0"/>
    </format>
    <format dxfId="16100">
      <pivotArea outline="0" collapsedLevelsAreSubtotals="1" fieldPosition="0"/>
    </format>
    <format dxfId="16099">
      <pivotArea field="0" type="button" dataOnly="0" labelOnly="1" outline="0" axis="axisRow" fieldPosition="0"/>
    </format>
    <format dxfId="16098">
      <pivotArea dataOnly="0" labelOnly="1" fieldPosition="0">
        <references count="1">
          <reference field="0" count="0"/>
        </references>
      </pivotArea>
    </format>
    <format dxfId="16097">
      <pivotArea dataOnly="0" labelOnly="1" grandRow="1" outline="0" fieldPosition="0"/>
    </format>
    <format dxfId="16096">
      <pivotArea dataOnly="0" labelOnly="1" outline="0" axis="axisValues" fieldPosition="0"/>
    </format>
    <format dxfId="16095">
      <pivotArea type="all" dataOnly="0" outline="0" fieldPosition="0"/>
    </format>
    <format dxfId="16094">
      <pivotArea outline="0" collapsedLevelsAreSubtotals="1" fieldPosition="0"/>
    </format>
    <format dxfId="16093">
      <pivotArea field="0" type="button" dataOnly="0" labelOnly="1" outline="0" axis="axisRow" fieldPosition="0"/>
    </format>
    <format dxfId="16092">
      <pivotArea dataOnly="0" labelOnly="1" fieldPosition="0">
        <references count="1">
          <reference field="0" count="0"/>
        </references>
      </pivotArea>
    </format>
    <format dxfId="16091">
      <pivotArea dataOnly="0" labelOnly="1" grandRow="1" outline="0" fieldPosition="0"/>
    </format>
    <format dxfId="16090">
      <pivotArea dataOnly="0" labelOnly="1" outline="0" axis="axisValues" fieldPosition="0"/>
    </format>
    <format dxfId="16089">
      <pivotArea type="all" dataOnly="0" outline="0" fieldPosition="0"/>
    </format>
    <format dxfId="16088">
      <pivotArea outline="0" collapsedLevelsAreSubtotals="1" fieldPosition="0"/>
    </format>
    <format dxfId="16087">
      <pivotArea field="0" type="button" dataOnly="0" labelOnly="1" outline="0" axis="axisRow" fieldPosition="0"/>
    </format>
    <format dxfId="16086">
      <pivotArea dataOnly="0" labelOnly="1" fieldPosition="0">
        <references count="1">
          <reference field="0" count="0"/>
        </references>
      </pivotArea>
    </format>
    <format dxfId="16085">
      <pivotArea dataOnly="0" labelOnly="1" grandRow="1" outline="0" fieldPosition="0"/>
    </format>
    <format dxfId="16084">
      <pivotArea dataOnly="0" labelOnly="1" outline="0" axis="axisValues" fieldPosition="0"/>
    </format>
    <format dxfId="16083">
      <pivotArea type="all" dataOnly="0" outline="0" fieldPosition="0"/>
    </format>
    <format dxfId="16082">
      <pivotArea outline="0" collapsedLevelsAreSubtotals="1" fieldPosition="0"/>
    </format>
    <format dxfId="16081">
      <pivotArea field="0" type="button" dataOnly="0" labelOnly="1" outline="0" axis="axisRow" fieldPosition="0"/>
    </format>
    <format dxfId="16080">
      <pivotArea dataOnly="0" labelOnly="1" fieldPosition="0">
        <references count="1">
          <reference field="0" count="0"/>
        </references>
      </pivotArea>
    </format>
    <format dxfId="16079">
      <pivotArea dataOnly="0" labelOnly="1" grandRow="1" outline="0" fieldPosition="0"/>
    </format>
    <format dxfId="16078">
      <pivotArea dataOnly="0" labelOnly="1" outline="0" axis="axisValues" fieldPosition="0"/>
    </format>
    <format dxfId="16077">
      <pivotArea outline="0" collapsedLevelsAreSubtotals="1" fieldPosition="0"/>
    </format>
  </formats>
  <chartFormats count="5">
    <chartFormat chart="41" format="11"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87541-E6FD-4904-943E-4F90083B431F}" name="PivotTable10" cacheId="1368" applyNumberFormats="0" applyBorderFormats="0" applyFontFormats="0" applyPatternFormats="0" applyAlignmentFormats="0" applyWidthHeightFormats="1" dataCaption="Values" tag="531dd2ac-659a-4572-8d6a-37989796a8a0" updatedVersion="8" minRefreshableVersion="3" useAutoFormatting="1" subtotalHiddenItems="1" itemPrintTitles="1" createdVersion="8" indent="0" outline="1" outlineData="1" multipleFieldFilters="0">
  <location ref="A23:B2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No. Visit type" fld="1" subtotal="count" baseField="0" baseItem="0"/>
  </dataFields>
  <formats count="35">
    <format dxfId="16147">
      <pivotArea type="all" dataOnly="0" outline="0" fieldPosition="0"/>
    </format>
    <format dxfId="16146">
      <pivotArea outline="0" collapsedLevelsAreSubtotals="1" fieldPosition="0"/>
    </format>
    <format dxfId="16145">
      <pivotArea dataOnly="0" labelOnly="1" grandRow="1" outline="0" fieldPosition="0"/>
    </format>
    <format dxfId="16144">
      <pivotArea dataOnly="0" labelOnly="1" outline="0" axis="axisValues" fieldPosition="0"/>
    </format>
    <format dxfId="16143">
      <pivotArea type="all" dataOnly="0" outline="0" fieldPosition="0"/>
    </format>
    <format dxfId="16142">
      <pivotArea outline="0" collapsedLevelsAreSubtotals="1" fieldPosition="0"/>
    </format>
    <format dxfId="16141">
      <pivotArea dataOnly="0" labelOnly="1" grandRow="1" outline="0" fieldPosition="0"/>
    </format>
    <format dxfId="16140">
      <pivotArea dataOnly="0" labelOnly="1" outline="0" axis="axisValues" fieldPosition="0"/>
    </format>
    <format dxfId="16139">
      <pivotArea dataOnly="0" labelOnly="1" outline="0" axis="axisValues" fieldPosition="0"/>
    </format>
    <format dxfId="16138">
      <pivotArea grandRow="1" outline="0" collapsedLevelsAreSubtotals="1" fieldPosition="0"/>
    </format>
    <format dxfId="16137">
      <pivotArea grandRow="1" outline="0" collapsedLevelsAreSubtotals="1" fieldPosition="0"/>
    </format>
    <format dxfId="16136">
      <pivotArea type="all" dataOnly="0" outline="0" fieldPosition="0"/>
    </format>
    <format dxfId="16135">
      <pivotArea outline="0" collapsedLevelsAreSubtotals="1" fieldPosition="0"/>
    </format>
    <format dxfId="16134">
      <pivotArea field="0" type="button" dataOnly="0" labelOnly="1" outline="0" axis="axisRow" fieldPosition="0"/>
    </format>
    <format dxfId="16133">
      <pivotArea dataOnly="0" labelOnly="1" fieldPosition="0">
        <references count="1">
          <reference field="0" count="0"/>
        </references>
      </pivotArea>
    </format>
    <format dxfId="16132">
      <pivotArea dataOnly="0" labelOnly="1" grandRow="1" outline="0" fieldPosition="0"/>
    </format>
    <format dxfId="16131">
      <pivotArea dataOnly="0" labelOnly="1" outline="0" axis="axisValues" fieldPosition="0"/>
    </format>
    <format dxfId="16130">
      <pivotArea type="all" dataOnly="0" outline="0" fieldPosition="0"/>
    </format>
    <format dxfId="16129">
      <pivotArea outline="0" collapsedLevelsAreSubtotals="1" fieldPosition="0"/>
    </format>
    <format dxfId="16128">
      <pivotArea field="0" type="button" dataOnly="0" labelOnly="1" outline="0" axis="axisRow" fieldPosition="0"/>
    </format>
    <format dxfId="16127">
      <pivotArea dataOnly="0" labelOnly="1" fieldPosition="0">
        <references count="1">
          <reference field="0" count="0"/>
        </references>
      </pivotArea>
    </format>
    <format dxfId="16126">
      <pivotArea dataOnly="0" labelOnly="1" grandRow="1" outline="0" fieldPosition="0"/>
    </format>
    <format dxfId="16125">
      <pivotArea dataOnly="0" labelOnly="1" outline="0" axis="axisValues" fieldPosition="0"/>
    </format>
    <format dxfId="16124">
      <pivotArea type="all" dataOnly="0" outline="0" fieldPosition="0"/>
    </format>
    <format dxfId="16123">
      <pivotArea outline="0" collapsedLevelsAreSubtotals="1" fieldPosition="0"/>
    </format>
    <format dxfId="16122">
      <pivotArea field="0" type="button" dataOnly="0" labelOnly="1" outline="0" axis="axisRow" fieldPosition="0"/>
    </format>
    <format dxfId="16121">
      <pivotArea dataOnly="0" labelOnly="1" fieldPosition="0">
        <references count="1">
          <reference field="0" count="0"/>
        </references>
      </pivotArea>
    </format>
    <format dxfId="16120">
      <pivotArea dataOnly="0" labelOnly="1" grandRow="1" outline="0" fieldPosition="0"/>
    </format>
    <format dxfId="16119">
      <pivotArea dataOnly="0" labelOnly="1" outline="0" axis="axisValues" fieldPosition="0"/>
    </format>
    <format dxfId="16118">
      <pivotArea type="all" dataOnly="0" outline="0" fieldPosition="0"/>
    </format>
    <format dxfId="16117">
      <pivotArea outline="0" collapsedLevelsAreSubtotals="1" fieldPosition="0"/>
    </format>
    <format dxfId="16116">
      <pivotArea field="0" type="button" dataOnly="0" labelOnly="1" outline="0" axis="axisRow" fieldPosition="0"/>
    </format>
    <format dxfId="16115">
      <pivotArea dataOnly="0" labelOnly="1" fieldPosition="0">
        <references count="1">
          <reference field="0" count="0"/>
        </references>
      </pivotArea>
    </format>
    <format dxfId="16114">
      <pivotArea dataOnly="0" labelOnly="1" grandRow="1" outline="0" fieldPosition="0"/>
    </format>
    <format dxfId="16113">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FFD08-0BFA-4B59-B28A-294AEA959E04}" name="PivotTable5" cacheId="1416" applyNumberFormats="0" applyBorderFormats="0" applyFontFormats="0" applyPatternFormats="0" applyAlignmentFormats="0" applyWidthHeightFormats="1" dataCaption="Values" tag="914dd568-70ee-422f-8334-70800957ba4c" updatedVersion="8" minRefreshableVersion="3" useAutoFormatting="1" subtotalHiddenItems="1" itemPrintTitles="1" createdVersion="8" indent="0" outline="1" outlineData="1" multipleFieldFilters="0">
  <location ref="G10:H1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Revisit" fld="0" subtotal="count" baseField="1" baseItem="0"/>
  </dataFields>
  <formats count="27">
    <format dxfId="16174">
      <pivotArea type="all" dataOnly="0" outline="0" fieldPosition="0"/>
    </format>
    <format dxfId="16173">
      <pivotArea outline="0" collapsedLevelsAreSubtotals="1" fieldPosition="0"/>
    </format>
    <format dxfId="16172">
      <pivotArea dataOnly="0" labelOnly="1" grandRow="1" outline="0" fieldPosition="0"/>
    </format>
    <format dxfId="16171">
      <pivotArea dataOnly="0" labelOnly="1" outline="0" axis="axisValues" fieldPosition="0"/>
    </format>
    <format dxfId="16170">
      <pivotArea type="all" dataOnly="0" outline="0" fieldPosition="0"/>
    </format>
    <format dxfId="16169">
      <pivotArea outline="0" collapsedLevelsAreSubtotals="1" fieldPosition="0"/>
    </format>
    <format dxfId="16168">
      <pivotArea dataOnly="0" labelOnly="1" grandRow="1" outline="0" fieldPosition="0"/>
    </format>
    <format dxfId="16167">
      <pivotArea dataOnly="0" labelOnly="1" outline="0" axis="axisValues" fieldPosition="0"/>
    </format>
    <format dxfId="16166">
      <pivotArea dataOnly="0" labelOnly="1" outline="0" axis="axisValues" fieldPosition="0"/>
    </format>
    <format dxfId="16165">
      <pivotArea grandRow="1" outline="0" collapsedLevelsAreSubtotals="1" fieldPosition="0"/>
    </format>
    <format dxfId="16164">
      <pivotArea grandRow="1" outline="0" collapsedLevelsAreSubtotals="1" fieldPosition="0"/>
    </format>
    <format dxfId="16163">
      <pivotArea type="all" dataOnly="0" outline="0" fieldPosition="0"/>
    </format>
    <format dxfId="16162">
      <pivotArea outline="0" collapsedLevelsAreSubtotals="1" fieldPosition="0"/>
    </format>
    <format dxfId="16161">
      <pivotArea dataOnly="0" labelOnly="1" grandRow="1" outline="0" fieldPosition="0"/>
    </format>
    <format dxfId="16160">
      <pivotArea dataOnly="0" labelOnly="1" outline="0" axis="axisValues" fieldPosition="0"/>
    </format>
    <format dxfId="16159">
      <pivotArea type="all" dataOnly="0" outline="0" fieldPosition="0"/>
    </format>
    <format dxfId="16158">
      <pivotArea outline="0" collapsedLevelsAreSubtotals="1" fieldPosition="0"/>
    </format>
    <format dxfId="16157">
      <pivotArea dataOnly="0" labelOnly="1" grandRow="1" outline="0" fieldPosition="0"/>
    </format>
    <format dxfId="16156">
      <pivotArea dataOnly="0" labelOnly="1" outline="0" axis="axisValues" fieldPosition="0"/>
    </format>
    <format dxfId="16155">
      <pivotArea type="all" dataOnly="0" outline="0" fieldPosition="0"/>
    </format>
    <format dxfId="16154">
      <pivotArea outline="0" collapsedLevelsAreSubtotals="1" fieldPosition="0"/>
    </format>
    <format dxfId="16153">
      <pivotArea dataOnly="0" labelOnly="1" grandRow="1" outline="0" fieldPosition="0"/>
    </format>
    <format dxfId="16152">
      <pivotArea dataOnly="0" labelOnly="1" outline="0" axis="axisValues" fieldPosition="0"/>
    </format>
    <format dxfId="16151">
      <pivotArea type="all" dataOnly="0" outline="0" fieldPosition="0"/>
    </format>
    <format dxfId="16150">
      <pivotArea outline="0" collapsedLevelsAreSubtotals="1" fieldPosition="0"/>
    </format>
    <format dxfId="16149">
      <pivotArea dataOnly="0" labelOnly="1" grandRow="1" outline="0" fieldPosition="0"/>
    </format>
    <format dxfId="16148">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isit"/>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321DA-B914-4525-8C54-2BC5EF8D18FF}" name="PivotTable15" cacheId="1383" applyNumberFormats="0" applyBorderFormats="0" applyFontFormats="0" applyPatternFormats="0" applyAlignmentFormats="0" applyWidthHeightFormats="1" dataCaption="Values" tag="c420e3b1-4ac7-45fd-b2ac-e54132f00597" updatedVersion="8" minRefreshableVersion="3" useAutoFormatting="1" subtotalHiddenItems="1" itemPrintTitles="1" createdVersion="8" indent="0" outline="1" outlineData="1" multipleFieldFilters="0">
  <location ref="E28:F31" firstHeaderRow="1"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No. Visits per Gender" fld="1" subtotal="count" baseField="3" baseItem="0"/>
  </dataFields>
  <formats count="41">
    <format dxfId="16215">
      <pivotArea type="all" dataOnly="0" outline="0" fieldPosition="0"/>
    </format>
    <format dxfId="16214">
      <pivotArea outline="0" collapsedLevelsAreSubtotals="1" fieldPosition="0"/>
    </format>
    <format dxfId="16213">
      <pivotArea dataOnly="0" labelOnly="1" grandRow="1" outline="0" fieldPosition="0"/>
    </format>
    <format dxfId="16212">
      <pivotArea dataOnly="0" labelOnly="1" outline="0" axis="axisValues" fieldPosition="0"/>
    </format>
    <format dxfId="16211">
      <pivotArea type="all" dataOnly="0" outline="0" fieldPosition="0"/>
    </format>
    <format dxfId="16210">
      <pivotArea outline="0" collapsedLevelsAreSubtotals="1" fieldPosition="0"/>
    </format>
    <format dxfId="16209">
      <pivotArea dataOnly="0" labelOnly="1" grandRow="1" outline="0" fieldPosition="0"/>
    </format>
    <format dxfId="16208">
      <pivotArea dataOnly="0" labelOnly="1" outline="0" axis="axisValues" fieldPosition="0"/>
    </format>
    <format dxfId="16207">
      <pivotArea dataOnly="0" labelOnly="1" outline="0" axis="axisValues" fieldPosition="0"/>
    </format>
    <format dxfId="16206">
      <pivotArea grandRow="1" outline="0" collapsedLevelsAreSubtotals="1" fieldPosition="0"/>
    </format>
    <format dxfId="16205">
      <pivotArea grandRow="1" outline="0" collapsedLevelsAreSubtotals="1" fieldPosition="0"/>
    </format>
    <format dxfId="16204">
      <pivotArea type="all" dataOnly="0" outline="0" fieldPosition="0"/>
    </format>
    <format dxfId="16203">
      <pivotArea outline="0" collapsedLevelsAreSubtotals="1" fieldPosition="0"/>
    </format>
    <format dxfId="16202">
      <pivotArea field="3" type="button" dataOnly="0" labelOnly="1" outline="0" axis="axisRow" fieldPosition="0"/>
    </format>
    <format dxfId="16201">
      <pivotArea dataOnly="0" labelOnly="1" fieldPosition="0">
        <references count="1">
          <reference field="3" count="0"/>
        </references>
      </pivotArea>
    </format>
    <format dxfId="16200">
      <pivotArea dataOnly="0" labelOnly="1" grandRow="1" outline="0" fieldPosition="0"/>
    </format>
    <format dxfId="16199">
      <pivotArea dataOnly="0" labelOnly="1" outline="0" axis="axisValues" fieldPosition="0"/>
    </format>
    <format dxfId="16198">
      <pivotArea type="all" dataOnly="0" outline="0" fieldPosition="0"/>
    </format>
    <format dxfId="16197">
      <pivotArea outline="0" collapsedLevelsAreSubtotals="1" fieldPosition="0"/>
    </format>
    <format dxfId="16196">
      <pivotArea field="3" type="button" dataOnly="0" labelOnly="1" outline="0" axis="axisRow" fieldPosition="0"/>
    </format>
    <format dxfId="16195">
      <pivotArea dataOnly="0" labelOnly="1" fieldPosition="0">
        <references count="1">
          <reference field="3" count="0"/>
        </references>
      </pivotArea>
    </format>
    <format dxfId="16194">
      <pivotArea dataOnly="0" labelOnly="1" grandRow="1" outline="0" fieldPosition="0"/>
    </format>
    <format dxfId="16193">
      <pivotArea dataOnly="0" labelOnly="1" outline="0" axis="axisValues" fieldPosition="0"/>
    </format>
    <format dxfId="16192">
      <pivotArea type="all" dataOnly="0" outline="0" fieldPosition="0"/>
    </format>
    <format dxfId="16191">
      <pivotArea outline="0" collapsedLevelsAreSubtotals="1" fieldPosition="0"/>
    </format>
    <format dxfId="16190">
      <pivotArea field="3" type="button" dataOnly="0" labelOnly="1" outline="0" axis="axisRow" fieldPosition="0"/>
    </format>
    <format dxfId="16189">
      <pivotArea dataOnly="0" labelOnly="1" fieldPosition="0">
        <references count="1">
          <reference field="3" count="0"/>
        </references>
      </pivotArea>
    </format>
    <format dxfId="16188">
      <pivotArea dataOnly="0" labelOnly="1" grandRow="1" outline="0" fieldPosition="0"/>
    </format>
    <format dxfId="16187">
      <pivotArea dataOnly="0" labelOnly="1" outline="0" axis="axisValues" fieldPosition="0"/>
    </format>
    <format dxfId="16186">
      <pivotArea type="all" dataOnly="0" outline="0" fieldPosition="0"/>
    </format>
    <format dxfId="16185">
      <pivotArea outline="0" collapsedLevelsAreSubtotals="1" fieldPosition="0"/>
    </format>
    <format dxfId="16184">
      <pivotArea field="3" type="button" dataOnly="0" labelOnly="1" outline="0" axis="axisRow" fieldPosition="0"/>
    </format>
    <format dxfId="16183">
      <pivotArea dataOnly="0" labelOnly="1" fieldPosition="0">
        <references count="1">
          <reference field="3" count="0"/>
        </references>
      </pivotArea>
    </format>
    <format dxfId="16182">
      <pivotArea dataOnly="0" labelOnly="1" grandRow="1" outline="0" fieldPosition="0"/>
    </format>
    <format dxfId="16181">
      <pivotArea dataOnly="0" labelOnly="1" outline="0" axis="axisValues" fieldPosition="0"/>
    </format>
    <format dxfId="16180">
      <pivotArea type="all" dataOnly="0" outline="0" fieldPosition="0"/>
    </format>
    <format dxfId="16179">
      <pivotArea outline="0" collapsedLevelsAreSubtotals="1" fieldPosition="0"/>
    </format>
    <format dxfId="16178">
      <pivotArea field="3" type="button" dataOnly="0" labelOnly="1" outline="0" axis="axisRow" fieldPosition="0"/>
    </format>
    <format dxfId="16177">
      <pivotArea dataOnly="0" labelOnly="1" fieldPosition="0">
        <references count="1">
          <reference field="3" count="0"/>
        </references>
      </pivotArea>
    </format>
    <format dxfId="16176">
      <pivotArea dataOnly="0" labelOnly="1" grandRow="1" outline="0" fieldPosition="0"/>
    </format>
    <format dxfId="16175">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Gender"/>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D52D13-3DFD-45D7-989F-7E8F17C6C1D0}" name="PivotTable19" cacheId="1395" applyNumberFormats="0" applyBorderFormats="0" applyFontFormats="0" applyPatternFormats="0" applyAlignmentFormats="0" applyWidthHeightFormats="1" dataCaption="Values" tag="bbd16b97-2536-40c2-91ae-6a1c8897ff69" updatedVersion="8" minRefreshableVersion="3" useAutoFormatting="1" subtotalHiddenItems="1" itemPrintTitles="1" createdVersion="8" indent="0" outline="1" outlineData="1" multipleFieldFilters="0">
  <location ref="P5:Q14"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6"/>
    </i>
    <i>
      <x v="3"/>
    </i>
    <i>
      <x/>
    </i>
    <i>
      <x v="2"/>
    </i>
    <i>
      <x v="1"/>
    </i>
    <i>
      <x v="5"/>
    </i>
    <i>
      <x v="4"/>
    </i>
    <i>
      <x v="7"/>
    </i>
    <i t="grand">
      <x/>
    </i>
  </rowItems>
  <colItems count="1">
    <i/>
  </colItems>
  <dataFields count="1">
    <dataField name="top visits per Department" fld="0" subtotal="count" baseField="1" baseItem="6"/>
  </dataFields>
  <formats count="40">
    <format dxfId="16255">
      <pivotArea type="all" dataOnly="0" outline="0" fieldPosition="0"/>
    </format>
    <format dxfId="16254">
      <pivotArea outline="0" collapsedLevelsAreSubtotals="1" fieldPosition="0"/>
    </format>
    <format dxfId="16253">
      <pivotArea field="1" type="button" dataOnly="0" labelOnly="1" outline="0" axis="axisRow" fieldPosition="0"/>
    </format>
    <format dxfId="16252">
      <pivotArea dataOnly="0" labelOnly="1" fieldPosition="0">
        <references count="1">
          <reference field="1" count="0"/>
        </references>
      </pivotArea>
    </format>
    <format dxfId="16251">
      <pivotArea dataOnly="0" labelOnly="1" grandRow="1" outline="0" fieldPosition="0"/>
    </format>
    <format dxfId="16250">
      <pivotArea dataOnly="0" labelOnly="1" outline="0" axis="axisValues" fieldPosition="0"/>
    </format>
    <format dxfId="16249">
      <pivotArea type="all" dataOnly="0" outline="0" fieldPosition="0"/>
    </format>
    <format dxfId="16248">
      <pivotArea outline="0" collapsedLevelsAreSubtotals="1" fieldPosition="0"/>
    </format>
    <format dxfId="16247">
      <pivotArea field="1" type="button" dataOnly="0" labelOnly="1" outline="0" axis="axisRow" fieldPosition="0"/>
    </format>
    <format dxfId="16246">
      <pivotArea dataOnly="0" labelOnly="1" fieldPosition="0">
        <references count="1">
          <reference field="1" count="0"/>
        </references>
      </pivotArea>
    </format>
    <format dxfId="16245">
      <pivotArea dataOnly="0" labelOnly="1" grandRow="1" outline="0" fieldPosition="0"/>
    </format>
    <format dxfId="16244">
      <pivotArea dataOnly="0" labelOnly="1" outline="0" axis="axisValues" fieldPosition="0"/>
    </format>
    <format dxfId="16243">
      <pivotArea dataOnly="0" labelOnly="1" outline="0" axis="axisValues" fieldPosition="0"/>
    </format>
    <format dxfId="16242">
      <pivotArea collapsedLevelsAreSubtotals="1" fieldPosition="0">
        <references count="1">
          <reference field="1" count="0"/>
        </references>
      </pivotArea>
    </format>
    <format dxfId="16241">
      <pivotArea grandRow="1" outline="0" collapsedLevelsAreSubtotals="1" fieldPosition="0"/>
    </format>
    <format dxfId="16240">
      <pivotArea grandRow="1" outline="0" collapsedLevelsAreSubtotals="1" fieldPosition="0"/>
    </format>
    <format dxfId="16239">
      <pivotArea type="all" dataOnly="0" outline="0" fieldPosition="0"/>
    </format>
    <format dxfId="16238">
      <pivotArea outline="0" collapsedLevelsAreSubtotals="1" fieldPosition="0"/>
    </format>
    <format dxfId="16237">
      <pivotArea field="1" type="button" dataOnly="0" labelOnly="1" outline="0" axis="axisRow" fieldPosition="0"/>
    </format>
    <format dxfId="16236">
      <pivotArea dataOnly="0" labelOnly="1" fieldPosition="0">
        <references count="1">
          <reference field="1" count="0"/>
        </references>
      </pivotArea>
    </format>
    <format dxfId="16235">
      <pivotArea dataOnly="0" labelOnly="1" grandRow="1" outline="0" fieldPosition="0"/>
    </format>
    <format dxfId="16234">
      <pivotArea dataOnly="0" labelOnly="1" outline="0" axis="axisValues" fieldPosition="0"/>
    </format>
    <format dxfId="16233">
      <pivotArea type="all" dataOnly="0" outline="0" fieldPosition="0"/>
    </format>
    <format dxfId="16232">
      <pivotArea outline="0" collapsedLevelsAreSubtotals="1" fieldPosition="0"/>
    </format>
    <format dxfId="16231">
      <pivotArea field="1" type="button" dataOnly="0" labelOnly="1" outline="0" axis="axisRow" fieldPosition="0"/>
    </format>
    <format dxfId="16230">
      <pivotArea dataOnly="0" labelOnly="1" fieldPosition="0">
        <references count="1">
          <reference field="1" count="0"/>
        </references>
      </pivotArea>
    </format>
    <format dxfId="16229">
      <pivotArea dataOnly="0" labelOnly="1" grandRow="1" outline="0" fieldPosition="0"/>
    </format>
    <format dxfId="16228">
      <pivotArea dataOnly="0" labelOnly="1" outline="0" axis="axisValues" fieldPosition="0"/>
    </format>
    <format dxfId="16227">
      <pivotArea type="all" dataOnly="0" outline="0" fieldPosition="0"/>
    </format>
    <format dxfId="16226">
      <pivotArea outline="0" collapsedLevelsAreSubtotals="1" fieldPosition="0"/>
    </format>
    <format dxfId="16225">
      <pivotArea field="1" type="button" dataOnly="0" labelOnly="1" outline="0" axis="axisRow" fieldPosition="0"/>
    </format>
    <format dxfId="16224">
      <pivotArea dataOnly="0" labelOnly="1" fieldPosition="0">
        <references count="1">
          <reference field="1" count="0"/>
        </references>
      </pivotArea>
    </format>
    <format dxfId="16223">
      <pivotArea dataOnly="0" labelOnly="1" grandRow="1" outline="0" fieldPosition="0"/>
    </format>
    <format dxfId="16222">
      <pivotArea dataOnly="0" labelOnly="1" outline="0" axis="axisValues" fieldPosition="0"/>
    </format>
    <format dxfId="16221">
      <pivotArea type="all" dataOnly="0" outline="0" fieldPosition="0"/>
    </format>
    <format dxfId="16220">
      <pivotArea outline="0" collapsedLevelsAreSubtotals="1" fieldPosition="0"/>
    </format>
    <format dxfId="16219">
      <pivotArea field="1" type="button" dataOnly="0" labelOnly="1" outline="0" axis="axisRow" fieldPosition="0"/>
    </format>
    <format dxfId="16218">
      <pivotArea dataOnly="0" labelOnly="1" fieldPosition="0">
        <references count="1">
          <reference field="1" count="0"/>
        </references>
      </pivotArea>
    </format>
    <format dxfId="16217">
      <pivotArea dataOnly="0" labelOnly="1" grandRow="1" outline="0" fieldPosition="0"/>
    </format>
    <format dxfId="16216">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p visits per Depart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D46E00-A6F4-468E-B3D7-DD779A80394B}" name="PivotTable17" cacheId="1389" applyNumberFormats="0" applyBorderFormats="0" applyFontFormats="0" applyPatternFormats="0" applyAlignmentFormats="0" applyWidthHeightFormats="1" dataCaption="Values" tag="b799e33c-4598-4cc4-86ea-df4747e7d46e" updatedVersion="8" minRefreshableVersion="3" useAutoFormatting="1" subtotalHiddenItems="1" itemPrintTitles="1" createdVersion="8" indent="0" outline="1" outlineData="1" multipleFieldFilters="0">
  <location ref="C23:D26" firstHeaderRow="1" firstDataRow="1" firstDataCol="1"/>
  <pivotFields count="5">
    <pivotField dataField="1" subtotalTop="0" showAll="0" defaultSubtotal="0"/>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Lab Req" fld="0" subtotal="count" baseField="3" baseItem="0"/>
  </dataFields>
  <formats count="37">
    <format dxfId="16292">
      <pivotArea type="all" dataOnly="0" outline="0" fieldPosition="0"/>
    </format>
    <format dxfId="16291">
      <pivotArea outline="0" collapsedLevelsAreSubtotals="1" fieldPosition="0"/>
    </format>
    <format dxfId="16290">
      <pivotArea dataOnly="0" labelOnly="1" grandRow="1" outline="0" fieldPosition="0"/>
    </format>
    <format dxfId="16289">
      <pivotArea dataOnly="0" labelOnly="1" outline="0" axis="axisValues" fieldPosition="0"/>
    </format>
    <format dxfId="16288">
      <pivotArea type="all" dataOnly="0" outline="0" fieldPosition="0"/>
    </format>
    <format dxfId="16287">
      <pivotArea outline="0" collapsedLevelsAreSubtotals="1" fieldPosition="0"/>
    </format>
    <format dxfId="16286">
      <pivotArea dataOnly="0" labelOnly="1" grandRow="1" outline="0" fieldPosition="0"/>
    </format>
    <format dxfId="16285">
      <pivotArea dataOnly="0" labelOnly="1" outline="0" axis="axisValues" fieldPosition="0"/>
    </format>
    <format dxfId="16284">
      <pivotArea dataOnly="0" labelOnly="1" outline="0" axis="axisValues" fieldPosition="0"/>
    </format>
    <format dxfId="16283">
      <pivotArea grandRow="1" outline="0" collapsedLevelsAreSubtotals="1" fieldPosition="0"/>
    </format>
    <format dxfId="16282">
      <pivotArea grandRow="1" outline="0" collapsedLevelsAreSubtotals="1" fieldPosition="0"/>
    </format>
    <format dxfId="16281">
      <pivotArea type="all" dataOnly="0" outline="0" fieldPosition="0"/>
    </format>
    <format dxfId="16280">
      <pivotArea outline="0" collapsedLevelsAreSubtotals="1" fieldPosition="0"/>
    </format>
    <format dxfId="16279">
      <pivotArea field="3" type="button" dataOnly="0" labelOnly="1" outline="0" axis="axisRow" fieldPosition="0"/>
    </format>
    <format dxfId="16278">
      <pivotArea dataOnly="0" labelOnly="1" fieldPosition="0">
        <references count="1">
          <reference field="3" count="0"/>
        </references>
      </pivotArea>
    </format>
    <format dxfId="16277">
      <pivotArea dataOnly="0" labelOnly="1" grandRow="1" outline="0" fieldPosition="0"/>
    </format>
    <format dxfId="16276">
      <pivotArea dataOnly="0" labelOnly="1" outline="0" axis="axisValues" fieldPosition="0"/>
    </format>
    <format dxfId="16275">
      <pivotArea type="all" dataOnly="0" outline="0" fieldPosition="0"/>
    </format>
    <format dxfId="16274">
      <pivotArea outline="0" collapsedLevelsAreSubtotals="1" fieldPosition="0"/>
    </format>
    <format dxfId="16273">
      <pivotArea field="3" type="button" dataOnly="0" labelOnly="1" outline="0" axis="axisRow" fieldPosition="0"/>
    </format>
    <format dxfId="16272">
      <pivotArea dataOnly="0" labelOnly="1" fieldPosition="0">
        <references count="1">
          <reference field="3" count="0"/>
        </references>
      </pivotArea>
    </format>
    <format dxfId="16271">
      <pivotArea dataOnly="0" labelOnly="1" grandRow="1" outline="0" fieldPosition="0"/>
    </format>
    <format dxfId="16270">
      <pivotArea dataOnly="0" labelOnly="1" outline="0" axis="axisValues" fieldPosition="0"/>
    </format>
    <format dxfId="16269">
      <pivotArea type="all" dataOnly="0" outline="0" fieldPosition="0"/>
    </format>
    <format dxfId="16268">
      <pivotArea outline="0" collapsedLevelsAreSubtotals="1" fieldPosition="0"/>
    </format>
    <format dxfId="16267">
      <pivotArea field="3" type="button" dataOnly="0" labelOnly="1" outline="0" axis="axisRow" fieldPosition="0"/>
    </format>
    <format dxfId="16266">
      <pivotArea dataOnly="0" labelOnly="1" fieldPosition="0">
        <references count="1">
          <reference field="3" count="0"/>
        </references>
      </pivotArea>
    </format>
    <format dxfId="16265">
      <pivotArea dataOnly="0" labelOnly="1" grandRow="1" outline="0" fieldPosition="0"/>
    </format>
    <format dxfId="16264">
      <pivotArea dataOnly="0" labelOnly="1" outline="0" axis="axisValues" fieldPosition="0"/>
    </format>
    <format dxfId="16263">
      <pivotArea type="all" dataOnly="0" outline="0" fieldPosition="0"/>
    </format>
    <format dxfId="16262">
      <pivotArea outline="0" collapsedLevelsAreSubtotals="1" fieldPosition="0"/>
    </format>
    <format dxfId="16261">
      <pivotArea field="3" type="button" dataOnly="0" labelOnly="1" outline="0" axis="axisRow" fieldPosition="0"/>
    </format>
    <format dxfId="16260">
      <pivotArea dataOnly="0" labelOnly="1" fieldPosition="0">
        <references count="1">
          <reference field="3" count="0"/>
        </references>
      </pivotArea>
    </format>
    <format dxfId="16259">
      <pivotArea dataOnly="0" labelOnly="1" grandRow="1" outline="0" fieldPosition="0"/>
    </format>
    <format dxfId="16258">
      <pivotArea dataOnly="0" labelOnly="1" outline="0" axis="axisValues" fieldPosition="0"/>
    </format>
    <format dxfId="16257">
      <pivotArea field="3" type="button" dataOnly="0" labelOnly="1" outline="0" axis="axisRow" fieldPosition="0"/>
    </format>
    <format dxfId="16256">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Lab Req"/>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60">
      <autoFilter ref="A1">
        <filterColumn colId="0">
          <top10 val="5" filterVal="5"/>
        </filterColumn>
      </autoFilter>
    </filter>
    <filter fld="2" type="count" id="2" iMeasureHier="60">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B2B6A9-B415-4E06-965A-FC5E753476C3}" name="PivotTable11" cacheId="1371" applyNumberFormats="0" applyBorderFormats="0" applyFontFormats="0" applyPatternFormats="0" applyAlignmentFormats="0" applyWidthHeightFormats="1" dataCaption="Values" tag="4503b0f7-5103-462d-8a6e-521902f2639e" updatedVersion="8" minRefreshableVersion="3" useAutoFormatting="1" subtotalHiddenItems="1" itemPrintTitles="1" createdVersion="8" indent="0" outline="1" outlineData="1" multipleFieldFilters="0">
  <location ref="A29:B34"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2"/>
    </i>
    <i>
      <x v="3"/>
    </i>
    <i t="grand">
      <x/>
    </i>
  </rowItems>
  <colItems count="1">
    <i/>
  </colItems>
  <dataFields count="1">
    <dataField name="No. Booking Channel" fld="1" subtotal="count" baseField="0" baseItem="0"/>
  </dataFields>
  <formats count="35">
    <format dxfId="16327">
      <pivotArea type="all" dataOnly="0" outline="0" fieldPosition="0"/>
    </format>
    <format dxfId="16326">
      <pivotArea outline="0" collapsedLevelsAreSubtotals="1" fieldPosition="0"/>
    </format>
    <format dxfId="16325">
      <pivotArea dataOnly="0" labelOnly="1" grandRow="1" outline="0" fieldPosition="0"/>
    </format>
    <format dxfId="16324">
      <pivotArea dataOnly="0" labelOnly="1" outline="0" axis="axisValues" fieldPosition="0"/>
    </format>
    <format dxfId="16323">
      <pivotArea type="all" dataOnly="0" outline="0" fieldPosition="0"/>
    </format>
    <format dxfId="16322">
      <pivotArea outline="0" collapsedLevelsAreSubtotals="1" fieldPosition="0"/>
    </format>
    <format dxfId="16321">
      <pivotArea dataOnly="0" labelOnly="1" grandRow="1" outline="0" fieldPosition="0"/>
    </format>
    <format dxfId="16320">
      <pivotArea dataOnly="0" labelOnly="1" outline="0" axis="axisValues" fieldPosition="0"/>
    </format>
    <format dxfId="16319">
      <pivotArea dataOnly="0" labelOnly="1" outline="0" axis="axisValues" fieldPosition="0"/>
    </format>
    <format dxfId="16318">
      <pivotArea grandRow="1" outline="0" collapsedLevelsAreSubtotals="1" fieldPosition="0"/>
    </format>
    <format dxfId="16317">
      <pivotArea grandRow="1" outline="0" collapsedLevelsAreSubtotals="1" fieldPosition="0"/>
    </format>
    <format dxfId="16316">
      <pivotArea type="all" dataOnly="0" outline="0" fieldPosition="0"/>
    </format>
    <format dxfId="16315">
      <pivotArea outline="0" collapsedLevelsAreSubtotals="1" fieldPosition="0"/>
    </format>
    <format dxfId="16314">
      <pivotArea field="0" type="button" dataOnly="0" labelOnly="1" outline="0" axis="axisRow" fieldPosition="0"/>
    </format>
    <format dxfId="16313">
      <pivotArea dataOnly="0" labelOnly="1" fieldPosition="0">
        <references count="1">
          <reference field="0" count="0"/>
        </references>
      </pivotArea>
    </format>
    <format dxfId="16312">
      <pivotArea dataOnly="0" labelOnly="1" grandRow="1" outline="0" fieldPosition="0"/>
    </format>
    <format dxfId="16311">
      <pivotArea dataOnly="0" labelOnly="1" outline="0" axis="axisValues" fieldPosition="0"/>
    </format>
    <format dxfId="16310">
      <pivotArea type="all" dataOnly="0" outline="0" fieldPosition="0"/>
    </format>
    <format dxfId="16309">
      <pivotArea outline="0" collapsedLevelsAreSubtotals="1" fieldPosition="0"/>
    </format>
    <format dxfId="16308">
      <pivotArea field="0" type="button" dataOnly="0" labelOnly="1" outline="0" axis="axisRow" fieldPosition="0"/>
    </format>
    <format dxfId="16307">
      <pivotArea dataOnly="0" labelOnly="1" fieldPosition="0">
        <references count="1">
          <reference field="0" count="0"/>
        </references>
      </pivotArea>
    </format>
    <format dxfId="16306">
      <pivotArea dataOnly="0" labelOnly="1" grandRow="1" outline="0" fieldPosition="0"/>
    </format>
    <format dxfId="16305">
      <pivotArea dataOnly="0" labelOnly="1" outline="0" axis="axisValues" fieldPosition="0"/>
    </format>
    <format dxfId="16304">
      <pivotArea type="all" dataOnly="0" outline="0" fieldPosition="0"/>
    </format>
    <format dxfId="16303">
      <pivotArea outline="0" collapsedLevelsAreSubtotals="1" fieldPosition="0"/>
    </format>
    <format dxfId="16302">
      <pivotArea field="0" type="button" dataOnly="0" labelOnly="1" outline="0" axis="axisRow" fieldPosition="0"/>
    </format>
    <format dxfId="16301">
      <pivotArea dataOnly="0" labelOnly="1" fieldPosition="0">
        <references count="1">
          <reference field="0" count="0"/>
        </references>
      </pivotArea>
    </format>
    <format dxfId="16300">
      <pivotArea dataOnly="0" labelOnly="1" grandRow="1" outline="0" fieldPosition="0"/>
    </format>
    <format dxfId="16299">
      <pivotArea dataOnly="0" labelOnly="1" outline="0" axis="axisValues" fieldPosition="0"/>
    </format>
    <format dxfId="16298">
      <pivotArea type="all" dataOnly="0" outline="0" fieldPosition="0"/>
    </format>
    <format dxfId="16297">
      <pivotArea outline="0" collapsedLevelsAreSubtotals="1" fieldPosition="0"/>
    </format>
    <format dxfId="16296">
      <pivotArea field="0" type="button" dataOnly="0" labelOnly="1" outline="0" axis="axisRow" fieldPosition="0"/>
    </format>
    <format dxfId="16295">
      <pivotArea dataOnly="0" labelOnly="1" fieldPosition="0">
        <references count="1">
          <reference field="0" count="0"/>
        </references>
      </pivotArea>
    </format>
    <format dxfId="16294">
      <pivotArea dataOnly="0" labelOnly="1" grandRow="1" outline="0" fieldPosition="0"/>
    </format>
    <format dxfId="16293">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Booking Channel"/>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5A02A5-ED93-477D-9F8D-D09A17DF5779}" name="PivotTable2" cacheId="1398" applyNumberFormats="0" applyBorderFormats="0" applyFontFormats="0" applyPatternFormats="0" applyAlignmentFormats="0" applyWidthHeightFormats="1" dataCaption="Values" tag="d5eaa485-36b6-449f-ac92-db2f9780326a" updatedVersion="8" minRefreshableVersion="3" useAutoFormatting="1" subtotalHiddenItems="1" itemPrintTitles="1" createdVersion="8" indent="0" outline="1" outlineData="1" multipleFieldFilters="0" chartFormat="30">
  <location ref="H17:I19" firstHeaderRow="1" firstDataRow="1" firstDataCol="1"/>
  <pivotFields count="3">
    <pivotField dataField="1" subtotalTop="0" showAll="0" defaultSubtotal="0"/>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numFmtId="167"/>
  </dataFields>
  <formats count="28">
    <format dxfId="16355">
      <pivotArea type="all" dataOnly="0" outline="0" fieldPosition="0"/>
    </format>
    <format dxfId="16354">
      <pivotArea outline="0" collapsedLevelsAreSubtotals="1" fieldPosition="0"/>
    </format>
    <format dxfId="16353">
      <pivotArea dataOnly="0" labelOnly="1" grandRow="1" outline="0" fieldPosition="0"/>
    </format>
    <format dxfId="16352">
      <pivotArea dataOnly="0" labelOnly="1" outline="0" axis="axisValues" fieldPosition="0"/>
    </format>
    <format dxfId="16351">
      <pivotArea type="all" dataOnly="0" outline="0" fieldPosition="0"/>
    </format>
    <format dxfId="16350">
      <pivotArea outline="0" collapsedLevelsAreSubtotals="1" fieldPosition="0"/>
    </format>
    <format dxfId="16349">
      <pivotArea dataOnly="0" labelOnly="1" grandRow="1" outline="0" fieldPosition="0"/>
    </format>
    <format dxfId="16348">
      <pivotArea dataOnly="0" labelOnly="1" outline="0" axis="axisValues" fieldPosition="0"/>
    </format>
    <format dxfId="16347">
      <pivotArea dataOnly="0" labelOnly="1" outline="0" axis="axisValues" fieldPosition="0"/>
    </format>
    <format dxfId="16346">
      <pivotArea grandRow="1" outline="0" collapsedLevelsAreSubtotals="1" fieldPosition="0"/>
    </format>
    <format dxfId="16345">
      <pivotArea grandRow="1" outline="0" collapsedLevelsAreSubtotals="1" fieldPosition="0"/>
    </format>
    <format dxfId="16344">
      <pivotArea type="all" dataOnly="0" outline="0" fieldPosition="0"/>
    </format>
    <format dxfId="16343">
      <pivotArea outline="0" collapsedLevelsAreSubtotals="1" fieldPosition="0"/>
    </format>
    <format dxfId="16342">
      <pivotArea dataOnly="0" labelOnly="1" grandRow="1" outline="0" fieldPosition="0"/>
    </format>
    <format dxfId="16341">
      <pivotArea dataOnly="0" labelOnly="1" outline="0" axis="axisValues" fieldPosition="0"/>
    </format>
    <format dxfId="16340">
      <pivotArea type="all" dataOnly="0" outline="0" fieldPosition="0"/>
    </format>
    <format dxfId="16339">
      <pivotArea outline="0" collapsedLevelsAreSubtotals="1" fieldPosition="0"/>
    </format>
    <format dxfId="16338">
      <pivotArea dataOnly="0" labelOnly="1" grandRow="1" outline="0" fieldPosition="0"/>
    </format>
    <format dxfId="16337">
      <pivotArea dataOnly="0" labelOnly="1" outline="0" axis="axisValues" fieldPosition="0"/>
    </format>
    <format dxfId="16336">
      <pivotArea type="all" dataOnly="0" outline="0" fieldPosition="0"/>
    </format>
    <format dxfId="16335">
      <pivotArea outline="0" collapsedLevelsAreSubtotals="1" fieldPosition="0"/>
    </format>
    <format dxfId="16334">
      <pivotArea dataOnly="0" labelOnly="1" grandRow="1" outline="0" fieldPosition="0"/>
    </format>
    <format dxfId="16333">
      <pivotArea dataOnly="0" labelOnly="1" outline="0" axis="axisValues" fieldPosition="0"/>
    </format>
    <format dxfId="16332">
      <pivotArea type="all" dataOnly="0" outline="0" fieldPosition="0"/>
    </format>
    <format dxfId="16331">
      <pivotArea outline="0" collapsedLevelsAreSubtotals="1" fieldPosition="0"/>
    </format>
    <format dxfId="16330">
      <pivotArea dataOnly="0" labelOnly="1" grandRow="1" outline="0" fieldPosition="0"/>
    </format>
    <format dxfId="16329">
      <pivotArea dataOnly="0" labelOnly="1" outline="0" axis="axisValues" fieldPosition="0"/>
    </format>
    <format dxfId="16328">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1" filterVal="1"/>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8F5B88-DE82-43F6-A2A1-1ED204AEFA7A}" name="Quick Summry" cacheId="1431" applyNumberFormats="0" applyBorderFormats="0" applyFontFormats="0" applyPatternFormats="0" applyAlignmentFormats="0" applyWidthHeightFormats="1" dataCaption="Values" tag="a49d2695-93f8-4c90-942c-802c2900f3d5" updatedVersion="8" minRefreshableVersion="3" subtotalHiddenItems="1" itemPrintTitles="1" createdVersion="8" indent="0" outline="1" outlineData="1" multipleFieldFilters="0">
  <location ref="A1:J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name="Number of Visits" fld="0" subtotal="count" baseField="0" baseItem="0" numFmtId="3"/>
    <dataField name="AVG of Patient Age" fld="1" subtotal="average" baseField="0" baseItem="1" numFmtId="1"/>
    <dataField name="Revenue" fld="2" baseField="0" baseItem="2" numFmtId="164"/>
    <dataField name="Discount Amount" fld="3" baseField="0" baseItem="3"/>
    <dataField name="AVG of waiting time" fld="4" subtotal="average" baseField="0" baseItem="4" numFmtId="1"/>
    <dataField name="AVG of Consultation Duration" fld="5" subtotal="average" baseField="0" baseItem="5" numFmtId="1"/>
    <dataField name="Number of Doctors" fld="6" subtotal="count" baseField="0" baseItem="6">
      <extLst>
        <ext xmlns:x15="http://schemas.microsoft.com/office/spreadsheetml/2010/11/main" uri="{FABC7310-3BB5-11E1-824E-6D434824019B}">
          <x15:dataField isCountDistinct="1"/>
        </ext>
      </extLst>
    </dataField>
    <dataField fld="7" subtotal="count" baseField="0" baseItem="0" numFmtId="164"/>
    <dataField name="Distinct Count of Branch_ID" fld="9" subtotal="count" baseField="0" baseItem="8">
      <extLst>
        <ext xmlns:x15="http://schemas.microsoft.com/office/spreadsheetml/2010/11/main" uri="{FABC7310-3BB5-11E1-824E-6D434824019B}">
          <x15:dataField isCountDistinct="1"/>
        </ext>
      </extLst>
    </dataField>
    <dataField name="Count of Branch_ID" fld="8" subtotal="count" baseField="0" baseItem="0"/>
  </dataFields>
  <formats count="21">
    <format dxfId="16376">
      <pivotArea outline="0" collapsedLevelsAreSubtotals="1" fieldPosition="0">
        <references count="1">
          <reference field="4294967294" count="1" selected="0">
            <x v="1"/>
          </reference>
        </references>
      </pivotArea>
    </format>
    <format dxfId="16375">
      <pivotArea outline="0" collapsedLevelsAreSubtotals="1" fieldPosition="0">
        <references count="1">
          <reference field="4294967294" count="1" selected="0">
            <x v="2"/>
          </reference>
        </references>
      </pivotArea>
    </format>
    <format dxfId="16374">
      <pivotArea type="all" dataOnly="0" outline="0" fieldPosition="0"/>
    </format>
    <format dxfId="16373">
      <pivotArea dataOnly="0" labelOnly="1" outline="0" fieldPosition="0">
        <references count="1">
          <reference field="4294967294" count="3">
            <x v="0"/>
            <x v="1"/>
            <x v="2"/>
          </reference>
        </references>
      </pivotArea>
    </format>
    <format dxfId="16372">
      <pivotArea type="all" dataOnly="0" outline="0" fieldPosition="0"/>
    </format>
    <format dxfId="16371">
      <pivotArea dataOnly="0" labelOnly="1" outline="0" fieldPosition="0">
        <references count="1">
          <reference field="4294967294" count="3">
            <x v="0"/>
            <x v="1"/>
            <x v="2"/>
          </reference>
        </references>
      </pivotArea>
    </format>
    <format dxfId="16370">
      <pivotArea outline="0" collapsedLevelsAreSubtotals="1" fieldPosition="0">
        <references count="1">
          <reference field="4294967294" count="1" selected="0">
            <x v="0"/>
          </reference>
        </references>
      </pivotArea>
    </format>
    <format dxfId="16369">
      <pivotArea outline="0" collapsedLevelsAreSubtotals="1" fieldPosition="0">
        <references count="1">
          <reference field="4294967294" count="1" selected="0">
            <x v="4"/>
          </reference>
        </references>
      </pivotArea>
    </format>
    <format dxfId="16368">
      <pivotArea outline="0" collapsedLevelsAreSubtotals="1" fieldPosition="0">
        <references count="1">
          <reference field="4294967294" count="1" selected="0">
            <x v="5"/>
          </reference>
        </references>
      </pivotArea>
    </format>
    <format dxfId="16367">
      <pivotArea outline="0" collapsedLevelsAreSubtotals="1" fieldPosition="0">
        <references count="1">
          <reference field="4294967294" count="1" selected="0">
            <x v="5"/>
          </reference>
        </references>
      </pivotArea>
    </format>
    <format dxfId="16366">
      <pivotArea dataOnly="0" labelOnly="1" outline="0" fieldPosition="0">
        <references count="1">
          <reference field="4294967294" count="1">
            <x v="5"/>
          </reference>
        </references>
      </pivotArea>
    </format>
    <format dxfId="16365">
      <pivotArea type="all" dataOnly="0" outline="0" fieldPosition="0"/>
    </format>
    <format dxfId="16364">
      <pivotArea outline="0" collapsedLevelsAreSubtotals="1" fieldPosition="0"/>
    </format>
    <format dxfId="16363">
      <pivotArea dataOnly="0" labelOnly="1" outline="0" fieldPosition="0">
        <references count="1">
          <reference field="4294967294" count="7">
            <x v="0"/>
            <x v="1"/>
            <x v="2"/>
            <x v="3"/>
            <x v="4"/>
            <x v="5"/>
            <x v="6"/>
          </reference>
        </references>
      </pivotArea>
    </format>
    <format dxfId="16362">
      <pivotArea type="all" dataOnly="0" outline="0" fieldPosition="0"/>
    </format>
    <format dxfId="16361">
      <pivotArea outline="0" collapsedLevelsAreSubtotals="1" fieldPosition="0"/>
    </format>
    <format dxfId="16360">
      <pivotArea dataOnly="0" labelOnly="1" outline="0" fieldPosition="0">
        <references count="1">
          <reference field="4294967294" count="7">
            <x v="0"/>
            <x v="1"/>
            <x v="2"/>
            <x v="3"/>
            <x v="4"/>
            <x v="5"/>
            <x v="6"/>
          </reference>
        </references>
      </pivotArea>
    </format>
    <format dxfId="16359">
      <pivotArea type="all" dataOnly="0" outline="0" fieldPosition="0"/>
    </format>
    <format dxfId="16358">
      <pivotArea outline="0" collapsedLevelsAreSubtotals="1" fieldPosition="0"/>
    </format>
    <format dxfId="16357">
      <pivotArea dataOnly="0" labelOnly="1" outline="0" fieldPosition="0">
        <references count="1">
          <reference field="4294967294" count="7">
            <x v="0"/>
            <x v="1"/>
            <x v="2"/>
            <x v="3"/>
            <x v="4"/>
            <x v="5"/>
            <x v="6"/>
          </reference>
        </references>
      </pivotArea>
    </format>
    <format dxfId="16356">
      <pivotArea outline="0" collapsedLevelsAreSubtotals="1" fieldPosition="0">
        <references count="1">
          <reference field="4294967294" count="1" selected="0">
            <x v="7"/>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umber of Visits"/>
    <pivotHierarchy dragToData="1"/>
    <pivotHierarchy dragToData="1" caption="AVG of Patient Age"/>
    <pivotHierarchy dragToData="1"/>
    <pivotHierarchy dragToData="1" caption="Revenue"/>
    <pivotHierarchy dragToData="1" caption="Discount Amount"/>
    <pivotHierarchy dragToData="1"/>
    <pivotHierarchy dragToData="1" caption="AVG of waiting time"/>
    <pivotHierarchy dragToData="1"/>
    <pivotHierarchy dragToData="1" caption="AVG of Consultation Duration"/>
    <pivotHierarchy dragToData="1"/>
    <pivotHierarchy dragToData="1"/>
    <pivotHierarchy dragToData="1"/>
    <pivotHierarchy dragToData="1"/>
    <pivotHierarchy dragToData="1"/>
    <pivotHierarchy dragToData="1"/>
    <pivotHierarchy dragToData="1" caption="Number of Doctors"/>
    <pivotHierarchy dragToData="1"/>
    <pivotHierarchy dragToData="1"/>
    <pivotHierarchy dragToData="1"/>
    <pivotHierarchy dragToData="1"/>
    <pivotHierarchy dragToData="1"/>
    <pivotHierarchy dragToData="1"/>
    <pivotHierarchy dragToData="1"/>
    <pivotHierarchy dragToData="1" caption="Distinct Count of Branch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63FB81-4EAD-4E8D-BAB1-568B53EB62DC}" name="PivotTable18" cacheId="1392" applyNumberFormats="0" applyBorderFormats="0" applyFontFormats="0" applyPatternFormats="0" applyAlignmentFormats="0" applyWidthHeightFormats="1" dataCaption="Values" tag="a587420c-05cf-47a3-b477-e5f93aecc8f7" updatedVersion="8" minRefreshableVersion="3" useAutoFormatting="1" subtotalHiddenItems="1" itemPrintTitles="1" createdVersion="8" indent="0" outline="1" outlineData="1" multipleFieldFilters="0">
  <location ref="C27:D30" firstHeaderRow="1" firstDataRow="1" firstDataCol="1"/>
  <pivotFields count="5">
    <pivotField dataField="1" subtotalTop="0" showAll="0" defaultSubtotal="0"/>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Follow up in 30 days" fld="0" subtotal="count" baseField="3" baseItem="0"/>
  </dataFields>
  <formats count="35">
    <format dxfId="16411">
      <pivotArea type="all" dataOnly="0" outline="0" fieldPosition="0"/>
    </format>
    <format dxfId="16410">
      <pivotArea outline="0" collapsedLevelsAreSubtotals="1" fieldPosition="0"/>
    </format>
    <format dxfId="16409">
      <pivotArea dataOnly="0" labelOnly="1" grandRow="1" outline="0" fieldPosition="0"/>
    </format>
    <format dxfId="16408">
      <pivotArea dataOnly="0" labelOnly="1" outline="0" axis="axisValues" fieldPosition="0"/>
    </format>
    <format dxfId="16407">
      <pivotArea type="all" dataOnly="0" outline="0" fieldPosition="0"/>
    </format>
    <format dxfId="16406">
      <pivotArea outline="0" collapsedLevelsAreSubtotals="1" fieldPosition="0"/>
    </format>
    <format dxfId="16405">
      <pivotArea dataOnly="0" labelOnly="1" grandRow="1" outline="0" fieldPosition="0"/>
    </format>
    <format dxfId="16404">
      <pivotArea dataOnly="0" labelOnly="1" outline="0" axis="axisValues" fieldPosition="0"/>
    </format>
    <format dxfId="16403">
      <pivotArea dataOnly="0" labelOnly="1" outline="0" axis="axisValues" fieldPosition="0"/>
    </format>
    <format dxfId="16402">
      <pivotArea grandRow="1" outline="0" collapsedLevelsAreSubtotals="1" fieldPosition="0"/>
    </format>
    <format dxfId="16401">
      <pivotArea grandRow="1" outline="0" collapsedLevelsAreSubtotals="1" fieldPosition="0"/>
    </format>
    <format dxfId="16400">
      <pivotArea type="all" dataOnly="0" outline="0" fieldPosition="0"/>
    </format>
    <format dxfId="16399">
      <pivotArea outline="0" collapsedLevelsAreSubtotals="1" fieldPosition="0"/>
    </format>
    <format dxfId="16398">
      <pivotArea field="3" type="button" dataOnly="0" labelOnly="1" outline="0" axis="axisRow" fieldPosition="0"/>
    </format>
    <format dxfId="16397">
      <pivotArea dataOnly="0" labelOnly="1" fieldPosition="0">
        <references count="1">
          <reference field="3" count="0"/>
        </references>
      </pivotArea>
    </format>
    <format dxfId="16396">
      <pivotArea dataOnly="0" labelOnly="1" grandRow="1" outline="0" fieldPosition="0"/>
    </format>
    <format dxfId="16395">
      <pivotArea dataOnly="0" labelOnly="1" outline="0" axis="axisValues" fieldPosition="0"/>
    </format>
    <format dxfId="16394">
      <pivotArea type="all" dataOnly="0" outline="0" fieldPosition="0"/>
    </format>
    <format dxfId="16393">
      <pivotArea outline="0" collapsedLevelsAreSubtotals="1" fieldPosition="0"/>
    </format>
    <format dxfId="16392">
      <pivotArea field="3" type="button" dataOnly="0" labelOnly="1" outline="0" axis="axisRow" fieldPosition="0"/>
    </format>
    <format dxfId="16391">
      <pivotArea dataOnly="0" labelOnly="1" fieldPosition="0">
        <references count="1">
          <reference field="3" count="0"/>
        </references>
      </pivotArea>
    </format>
    <format dxfId="16390">
      <pivotArea dataOnly="0" labelOnly="1" grandRow="1" outline="0" fieldPosition="0"/>
    </format>
    <format dxfId="16389">
      <pivotArea dataOnly="0" labelOnly="1" outline="0" axis="axisValues" fieldPosition="0"/>
    </format>
    <format dxfId="16388">
      <pivotArea type="all" dataOnly="0" outline="0" fieldPosition="0"/>
    </format>
    <format dxfId="16387">
      <pivotArea outline="0" collapsedLevelsAreSubtotals="1" fieldPosition="0"/>
    </format>
    <format dxfId="16386">
      <pivotArea field="3" type="button" dataOnly="0" labelOnly="1" outline="0" axis="axisRow" fieldPosition="0"/>
    </format>
    <format dxfId="16385">
      <pivotArea dataOnly="0" labelOnly="1" fieldPosition="0">
        <references count="1">
          <reference field="3" count="0"/>
        </references>
      </pivotArea>
    </format>
    <format dxfId="16384">
      <pivotArea dataOnly="0" labelOnly="1" grandRow="1" outline="0" fieldPosition="0"/>
    </format>
    <format dxfId="16383">
      <pivotArea dataOnly="0" labelOnly="1" outline="0" axis="axisValues" fieldPosition="0"/>
    </format>
    <format dxfId="16382">
      <pivotArea type="all" dataOnly="0" outline="0" fieldPosition="0"/>
    </format>
    <format dxfId="16381">
      <pivotArea outline="0" collapsedLevelsAreSubtotals="1" fieldPosition="0"/>
    </format>
    <format dxfId="16380">
      <pivotArea field="3" type="button" dataOnly="0" labelOnly="1" outline="0" axis="axisRow" fieldPosition="0"/>
    </format>
    <format dxfId="16379">
      <pivotArea dataOnly="0" labelOnly="1" fieldPosition="0">
        <references count="1">
          <reference field="3" count="0"/>
        </references>
      </pivotArea>
    </format>
    <format dxfId="16378">
      <pivotArea dataOnly="0" labelOnly="1" grandRow="1" outline="0" fieldPosition="0"/>
    </format>
    <format dxfId="16377">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Follow up in 30 days"/>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60">
      <autoFilter ref="A1">
        <filterColumn colId="0">
          <top10 val="5" filterVal="5"/>
        </filterColumn>
      </autoFilter>
    </filter>
    <filter fld="2" type="count" id="2" iMeasureHier="60">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44EC46-3851-4158-BBED-11924C1DF1D8}" name="PivotTable12" cacheId="1374" applyNumberFormats="0" applyBorderFormats="0" applyFontFormats="0" applyPatternFormats="0" applyAlignmentFormats="0" applyWidthHeightFormats="1" dataCaption="Values" tag="3a94519d-4b26-4e85-8496-544c6bb7d34e" updatedVersion="8" minRefreshableVersion="3" useAutoFormatting="1" subtotalHiddenItems="1" itemPrintTitles="1" createdVersion="8" indent="0" outline="1" outlineData="1" multipleFieldFilters="0">
  <location ref="E4:F9"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name="No. Insurance type" fld="1" subtotal="count" baseField="0" baseItem="2"/>
  </dataFields>
  <formats count="35">
    <format dxfId="16446">
      <pivotArea type="all" dataOnly="0" outline="0" fieldPosition="0"/>
    </format>
    <format dxfId="16445">
      <pivotArea outline="0" collapsedLevelsAreSubtotals="1" fieldPosition="0"/>
    </format>
    <format dxfId="16444">
      <pivotArea dataOnly="0" labelOnly="1" grandRow="1" outline="0" fieldPosition="0"/>
    </format>
    <format dxfId="16443">
      <pivotArea dataOnly="0" labelOnly="1" outline="0" axis="axisValues" fieldPosition="0"/>
    </format>
    <format dxfId="16442">
      <pivotArea type="all" dataOnly="0" outline="0" fieldPosition="0"/>
    </format>
    <format dxfId="16441">
      <pivotArea outline="0" collapsedLevelsAreSubtotals="1" fieldPosition="0"/>
    </format>
    <format dxfId="16440">
      <pivotArea dataOnly="0" labelOnly="1" grandRow="1" outline="0" fieldPosition="0"/>
    </format>
    <format dxfId="16439">
      <pivotArea dataOnly="0" labelOnly="1" outline="0" axis="axisValues" fieldPosition="0"/>
    </format>
    <format dxfId="16438">
      <pivotArea dataOnly="0" labelOnly="1" outline="0" axis="axisValues" fieldPosition="0"/>
    </format>
    <format dxfId="16437">
      <pivotArea grandRow="1" outline="0" collapsedLevelsAreSubtotals="1" fieldPosition="0"/>
    </format>
    <format dxfId="16436">
      <pivotArea grandRow="1" outline="0" collapsedLevelsAreSubtotals="1" fieldPosition="0"/>
    </format>
    <format dxfId="16435">
      <pivotArea type="all" dataOnly="0" outline="0" fieldPosition="0"/>
    </format>
    <format dxfId="16434">
      <pivotArea outline="0" collapsedLevelsAreSubtotals="1" fieldPosition="0"/>
    </format>
    <format dxfId="16433">
      <pivotArea field="0" type="button" dataOnly="0" labelOnly="1" outline="0" axis="axisRow" fieldPosition="0"/>
    </format>
    <format dxfId="16432">
      <pivotArea dataOnly="0" labelOnly="1" fieldPosition="0">
        <references count="1">
          <reference field="0" count="0"/>
        </references>
      </pivotArea>
    </format>
    <format dxfId="16431">
      <pivotArea dataOnly="0" labelOnly="1" grandRow="1" outline="0" fieldPosition="0"/>
    </format>
    <format dxfId="16430">
      <pivotArea dataOnly="0" labelOnly="1" outline="0" axis="axisValues" fieldPosition="0"/>
    </format>
    <format dxfId="16429">
      <pivotArea type="all" dataOnly="0" outline="0" fieldPosition="0"/>
    </format>
    <format dxfId="16428">
      <pivotArea outline="0" collapsedLevelsAreSubtotals="1" fieldPosition="0"/>
    </format>
    <format dxfId="16427">
      <pivotArea field="0" type="button" dataOnly="0" labelOnly="1" outline="0" axis="axisRow" fieldPosition="0"/>
    </format>
    <format dxfId="16426">
      <pivotArea dataOnly="0" labelOnly="1" fieldPosition="0">
        <references count="1">
          <reference field="0" count="0"/>
        </references>
      </pivotArea>
    </format>
    <format dxfId="16425">
      <pivotArea dataOnly="0" labelOnly="1" grandRow="1" outline="0" fieldPosition="0"/>
    </format>
    <format dxfId="16424">
      <pivotArea dataOnly="0" labelOnly="1" outline="0" axis="axisValues" fieldPosition="0"/>
    </format>
    <format dxfId="16423">
      <pivotArea type="all" dataOnly="0" outline="0" fieldPosition="0"/>
    </format>
    <format dxfId="16422">
      <pivotArea outline="0" collapsedLevelsAreSubtotals="1" fieldPosition="0"/>
    </format>
    <format dxfId="16421">
      <pivotArea field="0" type="button" dataOnly="0" labelOnly="1" outline="0" axis="axisRow" fieldPosition="0"/>
    </format>
    <format dxfId="16420">
      <pivotArea dataOnly="0" labelOnly="1" fieldPosition="0">
        <references count="1">
          <reference field="0" count="0"/>
        </references>
      </pivotArea>
    </format>
    <format dxfId="16419">
      <pivotArea dataOnly="0" labelOnly="1" grandRow="1" outline="0" fieldPosition="0"/>
    </format>
    <format dxfId="16418">
      <pivotArea dataOnly="0" labelOnly="1" outline="0" axis="axisValues" fieldPosition="0"/>
    </format>
    <format dxfId="16417">
      <pivotArea type="all" dataOnly="0" outline="0" fieldPosition="0"/>
    </format>
    <format dxfId="16416">
      <pivotArea outline="0" collapsedLevelsAreSubtotals="1" fieldPosition="0"/>
    </format>
    <format dxfId="16415">
      <pivotArea field="0" type="button" dataOnly="0" labelOnly="1" outline="0" axis="axisRow" fieldPosition="0"/>
    </format>
    <format dxfId="16414">
      <pivotArea dataOnly="0" labelOnly="1" fieldPosition="0">
        <references count="1">
          <reference field="0" count="0"/>
        </references>
      </pivotArea>
    </format>
    <format dxfId="16413">
      <pivotArea dataOnly="0" labelOnly="1" grandRow="1" outline="0" fieldPosition="0"/>
    </format>
    <format dxfId="16412">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F61A66-FF81-4EE0-B989-618874021393}" name="PivotTable14" cacheId="1380" applyNumberFormats="0" applyBorderFormats="0" applyFontFormats="0" applyPatternFormats="0" applyAlignmentFormats="0" applyWidthHeightFormats="1" dataCaption="Values" tag="0232c306-0c99-4989-98df-64b21e4ed938" updatedVersion="8" minRefreshableVersion="3" useAutoFormatting="1" subtotalHiddenItems="1" itemPrintTitles="1" createdVersion="8" indent="0" outline="1" outlineData="1" multipleFieldFilters="0">
  <location ref="E23:F27"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1"/>
    </i>
    <i>
      <x/>
    </i>
    <i>
      <x v="2"/>
    </i>
    <i t="grand">
      <x/>
    </i>
  </rowItems>
  <colItems count="1">
    <i/>
  </colItems>
  <dataFields count="1">
    <dataField name="No. Payment Methods" fld="1" subtotal="count" baseField="2" baseItem="1"/>
  </dataFields>
  <formats count="41">
    <format dxfId="16487">
      <pivotArea type="all" dataOnly="0" outline="0" fieldPosition="0"/>
    </format>
    <format dxfId="16486">
      <pivotArea outline="0" collapsedLevelsAreSubtotals="1" fieldPosition="0"/>
    </format>
    <format dxfId="16485">
      <pivotArea dataOnly="0" labelOnly="1" grandRow="1" outline="0" fieldPosition="0"/>
    </format>
    <format dxfId="16484">
      <pivotArea dataOnly="0" labelOnly="1" outline="0" axis="axisValues" fieldPosition="0"/>
    </format>
    <format dxfId="16483">
      <pivotArea type="all" dataOnly="0" outline="0" fieldPosition="0"/>
    </format>
    <format dxfId="16482">
      <pivotArea outline="0" collapsedLevelsAreSubtotals="1" fieldPosition="0"/>
    </format>
    <format dxfId="16481">
      <pivotArea dataOnly="0" labelOnly="1" grandRow="1" outline="0" fieldPosition="0"/>
    </format>
    <format dxfId="16480">
      <pivotArea dataOnly="0" labelOnly="1" outline="0" axis="axisValues" fieldPosition="0"/>
    </format>
    <format dxfId="16479">
      <pivotArea dataOnly="0" labelOnly="1" outline="0" axis="axisValues" fieldPosition="0"/>
    </format>
    <format dxfId="16478">
      <pivotArea grandRow="1" outline="0" collapsedLevelsAreSubtotals="1" fieldPosition="0"/>
    </format>
    <format dxfId="16477">
      <pivotArea grandRow="1" outline="0" collapsedLevelsAreSubtotals="1" fieldPosition="0"/>
    </format>
    <format dxfId="16476">
      <pivotArea type="all" dataOnly="0" outline="0" fieldPosition="0"/>
    </format>
    <format dxfId="16475">
      <pivotArea outline="0" collapsedLevelsAreSubtotals="1" fieldPosition="0"/>
    </format>
    <format dxfId="16474">
      <pivotArea field="2" type="button" dataOnly="0" labelOnly="1" outline="0" axis="axisRow" fieldPosition="0"/>
    </format>
    <format dxfId="16473">
      <pivotArea dataOnly="0" labelOnly="1" fieldPosition="0">
        <references count="1">
          <reference field="2" count="0"/>
        </references>
      </pivotArea>
    </format>
    <format dxfId="16472">
      <pivotArea dataOnly="0" labelOnly="1" grandRow="1" outline="0" fieldPosition="0"/>
    </format>
    <format dxfId="16471">
      <pivotArea dataOnly="0" labelOnly="1" outline="0" axis="axisValues" fieldPosition="0"/>
    </format>
    <format dxfId="16470">
      <pivotArea type="all" dataOnly="0" outline="0" fieldPosition="0"/>
    </format>
    <format dxfId="16469">
      <pivotArea outline="0" collapsedLevelsAreSubtotals="1" fieldPosition="0"/>
    </format>
    <format dxfId="16468">
      <pivotArea field="2" type="button" dataOnly="0" labelOnly="1" outline="0" axis="axisRow" fieldPosition="0"/>
    </format>
    <format dxfId="16467">
      <pivotArea dataOnly="0" labelOnly="1" fieldPosition="0">
        <references count="1">
          <reference field="2" count="0"/>
        </references>
      </pivotArea>
    </format>
    <format dxfId="16466">
      <pivotArea dataOnly="0" labelOnly="1" grandRow="1" outline="0" fieldPosition="0"/>
    </format>
    <format dxfId="16465">
      <pivotArea dataOnly="0" labelOnly="1" outline="0" axis="axisValues" fieldPosition="0"/>
    </format>
    <format dxfId="16464">
      <pivotArea type="all" dataOnly="0" outline="0" fieldPosition="0"/>
    </format>
    <format dxfId="16463">
      <pivotArea outline="0" collapsedLevelsAreSubtotals="1" fieldPosition="0"/>
    </format>
    <format dxfId="16462">
      <pivotArea field="2" type="button" dataOnly="0" labelOnly="1" outline="0" axis="axisRow" fieldPosition="0"/>
    </format>
    <format dxfId="16461">
      <pivotArea dataOnly="0" labelOnly="1" fieldPosition="0">
        <references count="1">
          <reference field="2" count="0"/>
        </references>
      </pivotArea>
    </format>
    <format dxfId="16460">
      <pivotArea dataOnly="0" labelOnly="1" grandRow="1" outline="0" fieldPosition="0"/>
    </format>
    <format dxfId="16459">
      <pivotArea dataOnly="0" labelOnly="1" outline="0" axis="axisValues" fieldPosition="0"/>
    </format>
    <format dxfId="16458">
      <pivotArea type="all" dataOnly="0" outline="0" fieldPosition="0"/>
    </format>
    <format dxfId="16457">
      <pivotArea outline="0" collapsedLevelsAreSubtotals="1" fieldPosition="0"/>
    </format>
    <format dxfId="16456">
      <pivotArea field="2" type="button" dataOnly="0" labelOnly="1" outline="0" axis="axisRow" fieldPosition="0"/>
    </format>
    <format dxfId="16455">
      <pivotArea dataOnly="0" labelOnly="1" fieldPosition="0">
        <references count="1">
          <reference field="2" count="0"/>
        </references>
      </pivotArea>
    </format>
    <format dxfId="16454">
      <pivotArea dataOnly="0" labelOnly="1" grandRow="1" outline="0" fieldPosition="0"/>
    </format>
    <format dxfId="16453">
      <pivotArea dataOnly="0" labelOnly="1" outline="0" axis="axisValues" fieldPosition="0"/>
    </format>
    <format dxfId="16452">
      <pivotArea type="all" dataOnly="0" outline="0" fieldPosition="0"/>
    </format>
    <format dxfId="16451">
      <pivotArea outline="0" collapsedLevelsAreSubtotals="1" fieldPosition="0"/>
    </format>
    <format dxfId="16450">
      <pivotArea field="2" type="button" dataOnly="0" labelOnly="1" outline="0" axis="axisRow" fieldPosition="0"/>
    </format>
    <format dxfId="16449">
      <pivotArea dataOnly="0" labelOnly="1" fieldPosition="0">
        <references count="1">
          <reference field="2" count="0"/>
        </references>
      </pivotArea>
    </format>
    <format dxfId="16448">
      <pivotArea dataOnly="0" labelOnly="1" grandRow="1" outline="0" fieldPosition="0"/>
    </format>
    <format dxfId="16447">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Payment Methods"/>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DF0D54-0E18-43BB-B938-B03692E9A9D9}" name="PivotTable23" cacheId="1407" applyNumberFormats="0" applyBorderFormats="0" applyFontFormats="0" applyPatternFormats="0" applyAlignmentFormats="0" applyWidthHeightFormats="1" dataCaption="Values" tag="dbfeade2-52e4-4442-baab-43d699447c75" updatedVersion="8" minRefreshableVersion="3" useAutoFormatting="1" subtotalHiddenItems="1" itemPrintTitles="1" createdVersion="8" indent="0" outline="1" outlineData="1" multipleFieldFilters="0" chartFormat="31">
  <location ref="D41:D5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formats count="28">
    <format dxfId="16515">
      <pivotArea type="all" dataOnly="0" outline="0" fieldPosition="0"/>
    </format>
    <format dxfId="16514">
      <pivotArea outline="0" collapsedLevelsAreSubtotals="1" fieldPosition="0"/>
    </format>
    <format dxfId="16513">
      <pivotArea dataOnly="0" labelOnly="1" grandRow="1" outline="0" fieldPosition="0"/>
    </format>
    <format dxfId="16512">
      <pivotArea dataOnly="0" labelOnly="1" outline="0" axis="axisValues" fieldPosition="0"/>
    </format>
    <format dxfId="16511">
      <pivotArea type="all" dataOnly="0" outline="0" fieldPosition="0"/>
    </format>
    <format dxfId="16510">
      <pivotArea outline="0" collapsedLevelsAreSubtotals="1" fieldPosition="0"/>
    </format>
    <format dxfId="16509">
      <pivotArea dataOnly="0" labelOnly="1" grandRow="1" outline="0" fieldPosition="0"/>
    </format>
    <format dxfId="16508">
      <pivotArea dataOnly="0" labelOnly="1" outline="0" axis="axisValues" fieldPosition="0"/>
    </format>
    <format dxfId="16507">
      <pivotArea dataOnly="0" labelOnly="1" outline="0" axis="axisValues" fieldPosition="0"/>
    </format>
    <format dxfId="16506">
      <pivotArea grandRow="1" outline="0" collapsedLevelsAreSubtotals="1" fieldPosition="0"/>
    </format>
    <format dxfId="16505">
      <pivotArea grandRow="1" outline="0" collapsedLevelsAreSubtotals="1" fieldPosition="0"/>
    </format>
    <format dxfId="16504">
      <pivotArea type="all" dataOnly="0" outline="0" fieldPosition="0"/>
    </format>
    <format dxfId="16503">
      <pivotArea outline="0" collapsedLevelsAreSubtotals="1" fieldPosition="0"/>
    </format>
    <format dxfId="16502">
      <pivotArea dataOnly="0" labelOnly="1" grandRow="1" outline="0" fieldPosition="0"/>
    </format>
    <format dxfId="16501">
      <pivotArea dataOnly="0" labelOnly="1" outline="0" axis="axisValues" fieldPosition="0"/>
    </format>
    <format dxfId="16500">
      <pivotArea type="all" dataOnly="0" outline="0" fieldPosition="0"/>
    </format>
    <format dxfId="16499">
      <pivotArea outline="0" collapsedLevelsAreSubtotals="1" fieldPosition="0"/>
    </format>
    <format dxfId="16498">
      <pivotArea dataOnly="0" labelOnly="1" grandRow="1" outline="0" fieldPosition="0"/>
    </format>
    <format dxfId="16497">
      <pivotArea dataOnly="0" labelOnly="1" outline="0" axis="axisValues" fieldPosition="0"/>
    </format>
    <format dxfId="16496">
      <pivotArea type="all" dataOnly="0" outline="0" fieldPosition="0"/>
    </format>
    <format dxfId="16495">
      <pivotArea outline="0" collapsedLevelsAreSubtotals="1" fieldPosition="0"/>
    </format>
    <format dxfId="16494">
      <pivotArea dataOnly="0" labelOnly="1" grandRow="1" outline="0" fieldPosition="0"/>
    </format>
    <format dxfId="16493">
      <pivotArea dataOnly="0" labelOnly="1" outline="0" axis="axisValues" fieldPosition="0"/>
    </format>
    <format dxfId="16492">
      <pivotArea type="all" dataOnly="0" outline="0" fieldPosition="0"/>
    </format>
    <format dxfId="16491">
      <pivotArea outline="0" collapsedLevelsAreSubtotals="1" fieldPosition="0"/>
    </format>
    <format dxfId="16490">
      <pivotArea dataOnly="0" labelOnly="1" grandRow="1" outline="0" fieldPosition="0"/>
    </format>
    <format dxfId="16489">
      <pivotArea dataOnly="0" labelOnly="1" outline="0" axis="axisValues" fieldPosition="0"/>
    </format>
    <format dxfId="16488">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997C111-B719-44B3-8CCB-2A33423D1FDE}" name="PivotTable8" cacheId="1425" applyNumberFormats="0" applyBorderFormats="0" applyFontFormats="0" applyPatternFormats="0" applyAlignmentFormats="0" applyWidthHeightFormats="1" dataCaption="Values" tag="83e9ec47-4f45-468f-ae2c-8d94fa12bdd8" updatedVersion="8" minRefreshableVersion="3" useAutoFormatting="1" subtotalHiddenItems="1" itemPrintTitles="1" createdVersion="8" indent="0" outline="1" outlineData="1" multipleFieldFilters="0" chartFormat="55">
  <location ref="J26:K32" firstHeaderRow="1" firstDataRow="1"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2"/>
    </i>
    <i>
      <x v="1"/>
    </i>
    <i>
      <x v="3"/>
    </i>
    <i>
      <x v="4"/>
    </i>
    <i t="grand">
      <x/>
    </i>
  </rowItems>
  <colItems count="1">
    <i/>
  </colItems>
  <dataFields count="1">
    <dataField fld="0" subtotal="count" baseField="0" baseItem="0" numFmtId="167"/>
  </dataFields>
  <formats count="28">
    <format dxfId="16543">
      <pivotArea type="all" dataOnly="0" outline="0" fieldPosition="0"/>
    </format>
    <format dxfId="16542">
      <pivotArea outline="0" collapsedLevelsAreSubtotals="1" fieldPosition="0"/>
    </format>
    <format dxfId="16541">
      <pivotArea dataOnly="0" labelOnly="1" grandRow="1" outline="0" fieldPosition="0"/>
    </format>
    <format dxfId="16540">
      <pivotArea dataOnly="0" labelOnly="1" outline="0" axis="axisValues" fieldPosition="0"/>
    </format>
    <format dxfId="16539">
      <pivotArea type="all" dataOnly="0" outline="0" fieldPosition="0"/>
    </format>
    <format dxfId="16538">
      <pivotArea outline="0" collapsedLevelsAreSubtotals="1" fieldPosition="0"/>
    </format>
    <format dxfId="16537">
      <pivotArea dataOnly="0" labelOnly="1" grandRow="1" outline="0" fieldPosition="0"/>
    </format>
    <format dxfId="16536">
      <pivotArea dataOnly="0" labelOnly="1" outline="0" axis="axisValues" fieldPosition="0"/>
    </format>
    <format dxfId="16535">
      <pivotArea dataOnly="0" labelOnly="1" outline="0" axis="axisValues" fieldPosition="0"/>
    </format>
    <format dxfId="16534">
      <pivotArea grandRow="1" outline="0" collapsedLevelsAreSubtotals="1" fieldPosition="0"/>
    </format>
    <format dxfId="16533">
      <pivotArea grandRow="1" outline="0" collapsedLevelsAreSubtotals="1" fieldPosition="0"/>
    </format>
    <format dxfId="16532">
      <pivotArea type="all" dataOnly="0" outline="0" fieldPosition="0"/>
    </format>
    <format dxfId="16531">
      <pivotArea outline="0" collapsedLevelsAreSubtotals="1" fieldPosition="0"/>
    </format>
    <format dxfId="16530">
      <pivotArea dataOnly="0" labelOnly="1" grandRow="1" outline="0" fieldPosition="0"/>
    </format>
    <format dxfId="16529">
      <pivotArea dataOnly="0" labelOnly="1" outline="0" axis="axisValues" fieldPosition="0"/>
    </format>
    <format dxfId="16528">
      <pivotArea type="all" dataOnly="0" outline="0" fieldPosition="0"/>
    </format>
    <format dxfId="16527">
      <pivotArea outline="0" collapsedLevelsAreSubtotals="1" fieldPosition="0"/>
    </format>
    <format dxfId="16526">
      <pivotArea dataOnly="0" labelOnly="1" grandRow="1" outline="0" fieldPosition="0"/>
    </format>
    <format dxfId="16525">
      <pivotArea dataOnly="0" labelOnly="1" outline="0" axis="axisValues" fieldPosition="0"/>
    </format>
    <format dxfId="16524">
      <pivotArea type="all" dataOnly="0" outline="0" fieldPosition="0"/>
    </format>
    <format dxfId="16523">
      <pivotArea outline="0" collapsedLevelsAreSubtotals="1" fieldPosition="0"/>
    </format>
    <format dxfId="16522">
      <pivotArea dataOnly="0" labelOnly="1" grandRow="1" outline="0" fieldPosition="0"/>
    </format>
    <format dxfId="16521">
      <pivotArea dataOnly="0" labelOnly="1" outline="0" axis="axisValues" fieldPosition="0"/>
    </format>
    <format dxfId="16520">
      <pivotArea type="all" dataOnly="0" outline="0" fieldPosition="0"/>
    </format>
    <format dxfId="16519">
      <pivotArea outline="0" collapsedLevelsAreSubtotals="1" fieldPosition="0"/>
    </format>
    <format dxfId="16518">
      <pivotArea dataOnly="0" labelOnly="1" grandRow="1" outline="0" fieldPosition="0"/>
    </format>
    <format dxfId="16517">
      <pivotArea dataOnly="0" labelOnly="1" outline="0" axis="axisValues" fieldPosition="0"/>
    </format>
    <format dxfId="16516">
      <pivotArea outline="0" collapsedLevelsAreSubtotals="1" fieldPosition="0"/>
    </format>
  </formats>
  <chartFormats count="3">
    <chartFormat chart="34" format="9" series="1">
      <pivotArea type="data" outline="0" fieldPosition="0">
        <references count="1">
          <reference field="4294967294" count="1" selected="0">
            <x v="0"/>
          </reference>
        </references>
      </pivotArea>
    </chartFormat>
    <chartFormat chart="47" format="10" series="1">
      <pivotArea type="data" outline="0" fieldPosition="0">
        <references count="1">
          <reference field="4294967294" count="1" selected="0">
            <x v="0"/>
          </reference>
        </references>
      </pivotArea>
    </chartFormat>
    <chartFormat chart="48" format="1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50">
      <autoFilter ref="A1">
        <filterColumn colId="0">
          <top10 val="5" filterVal="5"/>
        </filterColumn>
      </autoFilter>
    </filter>
    <filter fld="2" type="count" id="3" iMeasureHier="5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0F4A2D-4B7C-4683-958B-2FF674BC80BD}" name="PivotTable16" cacheId="1386" applyNumberFormats="0" applyBorderFormats="0" applyFontFormats="0" applyPatternFormats="0" applyAlignmentFormats="0" applyWidthHeightFormats="1" dataCaption="Values" tag="995d44a4-d24d-4735-a1ee-3c2560173b65" updatedVersion="8" minRefreshableVersion="3" useAutoFormatting="1" subtotalHiddenItems="1" itemPrintTitles="1" createdVersion="8" indent="0" outline="1" outlineData="1" multipleFieldFilters="0" chartFormat="34">
  <location ref="E32:F3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3"/>
    </i>
    <i>
      <x/>
    </i>
    <i>
      <x v="4"/>
    </i>
    <i t="grand">
      <x/>
    </i>
  </rowItems>
  <colItems count="1">
    <i/>
  </colItems>
  <dataFields count="1">
    <dataField name="Count of Visit_ID" fld="1" subtotal="count" baseField="0" baseItem="0"/>
  </dataFields>
  <formats count="41">
    <format dxfId="16584">
      <pivotArea type="all" dataOnly="0" outline="0" fieldPosition="0"/>
    </format>
    <format dxfId="16583">
      <pivotArea outline="0" collapsedLevelsAreSubtotals="1" fieldPosition="0"/>
    </format>
    <format dxfId="16582">
      <pivotArea dataOnly="0" labelOnly="1" grandRow="1" outline="0" fieldPosition="0"/>
    </format>
    <format dxfId="16581">
      <pivotArea dataOnly="0" labelOnly="1" outline="0" axis="axisValues" fieldPosition="0"/>
    </format>
    <format dxfId="16580">
      <pivotArea type="all" dataOnly="0" outline="0" fieldPosition="0"/>
    </format>
    <format dxfId="16579">
      <pivotArea outline="0" collapsedLevelsAreSubtotals="1" fieldPosition="0"/>
    </format>
    <format dxfId="16578">
      <pivotArea dataOnly="0" labelOnly="1" grandRow="1" outline="0" fieldPosition="0"/>
    </format>
    <format dxfId="16577">
      <pivotArea dataOnly="0" labelOnly="1" outline="0" axis="axisValues" fieldPosition="0"/>
    </format>
    <format dxfId="16576">
      <pivotArea dataOnly="0" labelOnly="1" outline="0" axis="axisValues" fieldPosition="0"/>
    </format>
    <format dxfId="16575">
      <pivotArea grandRow="1" outline="0" collapsedLevelsAreSubtotals="1" fieldPosition="0"/>
    </format>
    <format dxfId="16574">
      <pivotArea grandRow="1" outline="0" collapsedLevelsAreSubtotals="1" fieldPosition="0"/>
    </format>
    <format dxfId="16573">
      <pivotArea type="all" dataOnly="0" outline="0" fieldPosition="0"/>
    </format>
    <format dxfId="16572">
      <pivotArea outline="0" collapsedLevelsAreSubtotals="1" fieldPosition="0"/>
    </format>
    <format dxfId="16571">
      <pivotArea field="0" type="button" dataOnly="0" labelOnly="1" outline="0" axis="axisRow" fieldPosition="0"/>
    </format>
    <format dxfId="16570">
      <pivotArea dataOnly="0" labelOnly="1" fieldPosition="0">
        <references count="1">
          <reference field="0" count="0"/>
        </references>
      </pivotArea>
    </format>
    <format dxfId="16569">
      <pivotArea dataOnly="0" labelOnly="1" grandRow="1" outline="0" fieldPosition="0"/>
    </format>
    <format dxfId="16568">
      <pivotArea dataOnly="0" labelOnly="1" outline="0" axis="axisValues" fieldPosition="0"/>
    </format>
    <format dxfId="16567">
      <pivotArea type="all" dataOnly="0" outline="0" fieldPosition="0"/>
    </format>
    <format dxfId="16566">
      <pivotArea outline="0" collapsedLevelsAreSubtotals="1" fieldPosition="0"/>
    </format>
    <format dxfId="16565">
      <pivotArea field="0" type="button" dataOnly="0" labelOnly="1" outline="0" axis="axisRow" fieldPosition="0"/>
    </format>
    <format dxfId="16564">
      <pivotArea dataOnly="0" labelOnly="1" fieldPosition="0">
        <references count="1">
          <reference field="0" count="0"/>
        </references>
      </pivotArea>
    </format>
    <format dxfId="16563">
      <pivotArea dataOnly="0" labelOnly="1" grandRow="1" outline="0" fieldPosition="0"/>
    </format>
    <format dxfId="16562">
      <pivotArea dataOnly="0" labelOnly="1" outline="0" axis="axisValues" fieldPosition="0"/>
    </format>
    <format dxfId="16561">
      <pivotArea type="all" dataOnly="0" outline="0" fieldPosition="0"/>
    </format>
    <format dxfId="16560">
      <pivotArea outline="0" collapsedLevelsAreSubtotals="1" fieldPosition="0"/>
    </format>
    <format dxfId="16559">
      <pivotArea field="0" type="button" dataOnly="0" labelOnly="1" outline="0" axis="axisRow" fieldPosition="0"/>
    </format>
    <format dxfId="16558">
      <pivotArea dataOnly="0" labelOnly="1" fieldPosition="0">
        <references count="1">
          <reference field="0" count="0"/>
        </references>
      </pivotArea>
    </format>
    <format dxfId="16557">
      <pivotArea dataOnly="0" labelOnly="1" grandRow="1" outline="0" fieldPosition="0"/>
    </format>
    <format dxfId="16556">
      <pivotArea dataOnly="0" labelOnly="1" outline="0" axis="axisValues" fieldPosition="0"/>
    </format>
    <format dxfId="16555">
      <pivotArea type="all" dataOnly="0" outline="0" fieldPosition="0"/>
    </format>
    <format dxfId="16554">
      <pivotArea outline="0" collapsedLevelsAreSubtotals="1" fieldPosition="0"/>
    </format>
    <format dxfId="16553">
      <pivotArea field="0" type="button" dataOnly="0" labelOnly="1" outline="0" axis="axisRow" fieldPosition="0"/>
    </format>
    <format dxfId="16552">
      <pivotArea dataOnly="0" labelOnly="1" fieldPosition="0">
        <references count="1">
          <reference field="0" count="0"/>
        </references>
      </pivotArea>
    </format>
    <format dxfId="16551">
      <pivotArea dataOnly="0" labelOnly="1" grandRow="1" outline="0" fieldPosition="0"/>
    </format>
    <format dxfId="16550">
      <pivotArea dataOnly="0" labelOnly="1" outline="0" axis="axisValues" fieldPosition="0"/>
    </format>
    <format dxfId="16549">
      <pivotArea type="all" dataOnly="0" outline="0" fieldPosition="0"/>
    </format>
    <format dxfId="16548">
      <pivotArea outline="0" collapsedLevelsAreSubtotals="1" fieldPosition="0"/>
    </format>
    <format dxfId="16547">
      <pivotArea field="0" type="button" dataOnly="0" labelOnly="1" outline="0" axis="axisRow" fieldPosition="0"/>
    </format>
    <format dxfId="16546">
      <pivotArea dataOnly="0" labelOnly="1" fieldPosition="0">
        <references count="1">
          <reference field="0" count="0"/>
        </references>
      </pivotArea>
    </format>
    <format dxfId="16545">
      <pivotArea dataOnly="0" labelOnly="1" grandRow="1" outline="0" fieldPosition="0"/>
    </format>
    <format dxfId="16544">
      <pivotArea dataOnly="0" labelOnly="1" outline="0" axis="axisValues" fieldPosition="0"/>
    </format>
  </format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0B02CF-11BC-4E8D-98A8-0BAE12422E8F}" name="PivotTable22" cacheId="1314" applyNumberFormats="0" applyBorderFormats="0" applyFontFormats="0" applyPatternFormats="0" applyAlignmentFormats="0" applyWidthHeightFormats="1" dataCaption="Values" tag="b381e7df-3a44-45b6-adf0-66a1eea8faf9" updatedVersion="8" minRefreshableVersion="3" useAutoFormatting="1" subtotalHiddenItems="1" itemPrintTitles="1" createdVersion="8" indent="0" outline="1" outlineData="1" multipleFieldFilters="0" chartFormat="31">
  <location ref="C41:C46"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formats count="28">
    <format dxfId="16612">
      <pivotArea type="all" dataOnly="0" outline="0" fieldPosition="0"/>
    </format>
    <format dxfId="16611">
      <pivotArea outline="0" collapsedLevelsAreSubtotals="1" fieldPosition="0"/>
    </format>
    <format dxfId="16610">
      <pivotArea dataOnly="0" labelOnly="1" grandRow="1" outline="0" fieldPosition="0"/>
    </format>
    <format dxfId="16609">
      <pivotArea dataOnly="0" labelOnly="1" outline="0" axis="axisValues" fieldPosition="0"/>
    </format>
    <format dxfId="16608">
      <pivotArea type="all" dataOnly="0" outline="0" fieldPosition="0"/>
    </format>
    <format dxfId="16607">
      <pivotArea outline="0" collapsedLevelsAreSubtotals="1" fieldPosition="0"/>
    </format>
    <format dxfId="16606">
      <pivotArea dataOnly="0" labelOnly="1" grandRow="1" outline="0" fieldPosition="0"/>
    </format>
    <format dxfId="16605">
      <pivotArea dataOnly="0" labelOnly="1" outline="0" axis="axisValues" fieldPosition="0"/>
    </format>
    <format dxfId="16604">
      <pivotArea dataOnly="0" labelOnly="1" outline="0" axis="axisValues" fieldPosition="0"/>
    </format>
    <format dxfId="16603">
      <pivotArea grandRow="1" outline="0" collapsedLevelsAreSubtotals="1" fieldPosition="0"/>
    </format>
    <format dxfId="16602">
      <pivotArea grandRow="1" outline="0" collapsedLevelsAreSubtotals="1" fieldPosition="0"/>
    </format>
    <format dxfId="16601">
      <pivotArea type="all" dataOnly="0" outline="0" fieldPosition="0"/>
    </format>
    <format dxfId="16600">
      <pivotArea outline="0" collapsedLevelsAreSubtotals="1" fieldPosition="0"/>
    </format>
    <format dxfId="16599">
      <pivotArea dataOnly="0" labelOnly="1" grandRow="1" outline="0" fieldPosition="0"/>
    </format>
    <format dxfId="16598">
      <pivotArea dataOnly="0" labelOnly="1" outline="0" axis="axisValues" fieldPosition="0"/>
    </format>
    <format dxfId="16597">
      <pivotArea type="all" dataOnly="0" outline="0" fieldPosition="0"/>
    </format>
    <format dxfId="16596">
      <pivotArea outline="0" collapsedLevelsAreSubtotals="1" fieldPosition="0"/>
    </format>
    <format dxfId="16595">
      <pivotArea dataOnly="0" labelOnly="1" grandRow="1" outline="0" fieldPosition="0"/>
    </format>
    <format dxfId="16594">
      <pivotArea dataOnly="0" labelOnly="1" outline="0" axis="axisValues" fieldPosition="0"/>
    </format>
    <format dxfId="16593">
      <pivotArea type="all" dataOnly="0" outline="0" fieldPosition="0"/>
    </format>
    <format dxfId="16592">
      <pivotArea outline="0" collapsedLevelsAreSubtotals="1" fieldPosition="0"/>
    </format>
    <format dxfId="16591">
      <pivotArea dataOnly="0" labelOnly="1" grandRow="1" outline="0" fieldPosition="0"/>
    </format>
    <format dxfId="16590">
      <pivotArea dataOnly="0" labelOnly="1" outline="0" axis="axisValues" fieldPosition="0"/>
    </format>
    <format dxfId="16589">
      <pivotArea type="all" dataOnly="0" outline="0" fieldPosition="0"/>
    </format>
    <format dxfId="16588">
      <pivotArea outline="0" collapsedLevelsAreSubtotals="1" fieldPosition="0"/>
    </format>
    <format dxfId="16587">
      <pivotArea dataOnly="0" labelOnly="1" grandRow="1" outline="0" fieldPosition="0"/>
    </format>
    <format dxfId="16586">
      <pivotArea dataOnly="0" labelOnly="1" outline="0" axis="axisValues" fieldPosition="0"/>
    </format>
    <format dxfId="16585">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4185078-E1CC-4E59-913F-34E708AB2C55}" name="PivotTable3" cacheId="1410" applyNumberFormats="0" applyBorderFormats="0" applyFontFormats="0" applyPatternFormats="0" applyAlignmentFormats="0" applyWidthHeightFormats="1" dataCaption="Values" tag="bbd16b97-2536-40c2-91ae-6a1c8897ff69" updatedVersion="8" minRefreshableVersion="3" useAutoFormatting="1" subtotalHiddenItems="1" itemPrintTitles="1" createdVersion="8" indent="0" outline="1" outlineData="1" multipleFieldFilters="0">
  <location ref="A4:B21" firstHeaderRow="1" firstDataRow="1" firstDataCol="1"/>
  <pivotFields count="4">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17">
    <i>
      <x v="6"/>
    </i>
    <i r="1">
      <x v="1"/>
    </i>
    <i>
      <x/>
    </i>
    <i r="1">
      <x/>
    </i>
    <i>
      <x v="3"/>
    </i>
    <i r="1">
      <x v="1"/>
    </i>
    <i>
      <x v="2"/>
    </i>
    <i r="1">
      <x v="2"/>
    </i>
    <i>
      <x v="1"/>
    </i>
    <i r="1">
      <x v="1"/>
    </i>
    <i>
      <x v="5"/>
    </i>
    <i r="1">
      <x v="1"/>
    </i>
    <i>
      <x v="4"/>
    </i>
    <i r="1">
      <x v="2"/>
    </i>
    <i>
      <x v="7"/>
    </i>
    <i r="1">
      <x v="1"/>
    </i>
    <i t="grand">
      <x/>
    </i>
  </rowItems>
  <colItems count="1">
    <i/>
  </colItems>
  <dataFields count="1">
    <dataField name="top visits per Department" fld="0" subtotal="count" baseField="1" baseItem="6"/>
  </dataFields>
  <formats count="72">
    <format dxfId="16684">
      <pivotArea type="all" dataOnly="0" outline="0" fieldPosition="0"/>
    </format>
    <format dxfId="16683">
      <pivotArea outline="0" collapsedLevelsAreSubtotals="1" fieldPosition="0"/>
    </format>
    <format dxfId="16682">
      <pivotArea field="1" type="button" dataOnly="0" labelOnly="1" outline="0" axis="axisRow" fieldPosition="0"/>
    </format>
    <format dxfId="16681">
      <pivotArea dataOnly="0" labelOnly="1" fieldPosition="0">
        <references count="1">
          <reference field="1" count="0"/>
        </references>
      </pivotArea>
    </format>
    <format dxfId="16680">
      <pivotArea dataOnly="0" labelOnly="1" grandRow="1" outline="0" fieldPosition="0"/>
    </format>
    <format dxfId="16679">
      <pivotArea dataOnly="0" labelOnly="1" outline="0" axis="axisValues" fieldPosition="0"/>
    </format>
    <format dxfId="16678">
      <pivotArea type="all" dataOnly="0" outline="0" fieldPosition="0"/>
    </format>
    <format dxfId="16677">
      <pivotArea outline="0" collapsedLevelsAreSubtotals="1" fieldPosition="0"/>
    </format>
    <format dxfId="16676">
      <pivotArea field="1" type="button" dataOnly="0" labelOnly="1" outline="0" axis="axisRow" fieldPosition="0"/>
    </format>
    <format dxfId="16675">
      <pivotArea dataOnly="0" labelOnly="1" fieldPosition="0">
        <references count="1">
          <reference field="1" count="0"/>
        </references>
      </pivotArea>
    </format>
    <format dxfId="16674">
      <pivotArea dataOnly="0" labelOnly="1" grandRow="1" outline="0" fieldPosition="0"/>
    </format>
    <format dxfId="16673">
      <pivotArea dataOnly="0" labelOnly="1" outline="0" axis="axisValues" fieldPosition="0"/>
    </format>
    <format dxfId="16672">
      <pivotArea dataOnly="0" labelOnly="1" outline="0" axis="axisValues" fieldPosition="0"/>
    </format>
    <format dxfId="16671">
      <pivotArea collapsedLevelsAreSubtotals="1" fieldPosition="0">
        <references count="1">
          <reference field="1" count="0"/>
        </references>
      </pivotArea>
    </format>
    <format dxfId="16670">
      <pivotArea grandRow="1" outline="0" collapsedLevelsAreSubtotals="1" fieldPosition="0"/>
    </format>
    <format dxfId="16669">
      <pivotArea grandRow="1" outline="0" collapsedLevelsAreSubtotals="1" fieldPosition="0"/>
    </format>
    <format dxfId="16668">
      <pivotArea type="all" dataOnly="0" outline="0" fieldPosition="0"/>
    </format>
    <format dxfId="16667">
      <pivotArea outline="0" collapsedLevelsAreSubtotals="1" fieldPosition="0"/>
    </format>
    <format dxfId="16666">
      <pivotArea field="1" type="button" dataOnly="0" labelOnly="1" outline="0" axis="axisRow" fieldPosition="0"/>
    </format>
    <format dxfId="16665">
      <pivotArea dataOnly="0" labelOnly="1" fieldPosition="0">
        <references count="1">
          <reference field="1" count="0"/>
        </references>
      </pivotArea>
    </format>
    <format dxfId="16664">
      <pivotArea dataOnly="0" labelOnly="1" grandRow="1" outline="0" fieldPosition="0"/>
    </format>
    <format dxfId="16663">
      <pivotArea dataOnly="0" labelOnly="1" fieldPosition="0">
        <references count="2">
          <reference field="1" count="1" selected="0">
            <x v="6"/>
          </reference>
          <reference field="2" count="1">
            <x v="1"/>
          </reference>
        </references>
      </pivotArea>
    </format>
    <format dxfId="16662">
      <pivotArea dataOnly="0" labelOnly="1" fieldPosition="0">
        <references count="2">
          <reference field="1" count="1" selected="0">
            <x v="0"/>
          </reference>
          <reference field="2" count="1">
            <x v="0"/>
          </reference>
        </references>
      </pivotArea>
    </format>
    <format dxfId="16661">
      <pivotArea dataOnly="0" labelOnly="1" fieldPosition="0">
        <references count="2">
          <reference field="1" count="1" selected="0">
            <x v="3"/>
          </reference>
          <reference field="2" count="1">
            <x v="1"/>
          </reference>
        </references>
      </pivotArea>
    </format>
    <format dxfId="16660">
      <pivotArea dataOnly="0" labelOnly="1" fieldPosition="0">
        <references count="2">
          <reference field="1" count="1" selected="0">
            <x v="2"/>
          </reference>
          <reference field="2" count="1">
            <x v="2"/>
          </reference>
        </references>
      </pivotArea>
    </format>
    <format dxfId="16659">
      <pivotArea dataOnly="0" labelOnly="1" fieldPosition="0">
        <references count="2">
          <reference field="1" count="1" selected="0">
            <x v="1"/>
          </reference>
          <reference field="2" count="1">
            <x v="1"/>
          </reference>
        </references>
      </pivotArea>
    </format>
    <format dxfId="16658">
      <pivotArea dataOnly="0" labelOnly="1" fieldPosition="0">
        <references count="2">
          <reference field="1" count="1" selected="0">
            <x v="5"/>
          </reference>
          <reference field="2" count="1">
            <x v="1"/>
          </reference>
        </references>
      </pivotArea>
    </format>
    <format dxfId="16657">
      <pivotArea dataOnly="0" labelOnly="1" fieldPosition="0">
        <references count="2">
          <reference field="1" count="1" selected="0">
            <x v="4"/>
          </reference>
          <reference field="2" count="1">
            <x v="2"/>
          </reference>
        </references>
      </pivotArea>
    </format>
    <format dxfId="16656">
      <pivotArea dataOnly="0" labelOnly="1" fieldPosition="0">
        <references count="2">
          <reference field="1" count="1" selected="0">
            <x v="7"/>
          </reference>
          <reference field="2" count="1">
            <x v="1"/>
          </reference>
        </references>
      </pivotArea>
    </format>
    <format dxfId="16655">
      <pivotArea dataOnly="0" labelOnly="1" outline="0" axis="axisValues" fieldPosition="0"/>
    </format>
    <format dxfId="16654">
      <pivotArea type="all" dataOnly="0" outline="0" fieldPosition="0"/>
    </format>
    <format dxfId="16653">
      <pivotArea outline="0" collapsedLevelsAreSubtotals="1" fieldPosition="0"/>
    </format>
    <format dxfId="16652">
      <pivotArea field="1" type="button" dataOnly="0" labelOnly="1" outline="0" axis="axisRow" fieldPosition="0"/>
    </format>
    <format dxfId="16651">
      <pivotArea dataOnly="0" labelOnly="1" fieldPosition="0">
        <references count="1">
          <reference field="1" count="0"/>
        </references>
      </pivotArea>
    </format>
    <format dxfId="16650">
      <pivotArea dataOnly="0" labelOnly="1" grandRow="1" outline="0" fieldPosition="0"/>
    </format>
    <format dxfId="16649">
      <pivotArea dataOnly="0" labelOnly="1" fieldPosition="0">
        <references count="2">
          <reference field="1" count="1" selected="0">
            <x v="6"/>
          </reference>
          <reference field="2" count="1">
            <x v="1"/>
          </reference>
        </references>
      </pivotArea>
    </format>
    <format dxfId="16648">
      <pivotArea dataOnly="0" labelOnly="1" fieldPosition="0">
        <references count="2">
          <reference field="1" count="1" selected="0">
            <x v="0"/>
          </reference>
          <reference field="2" count="1">
            <x v="0"/>
          </reference>
        </references>
      </pivotArea>
    </format>
    <format dxfId="16647">
      <pivotArea dataOnly="0" labelOnly="1" fieldPosition="0">
        <references count="2">
          <reference field="1" count="1" selected="0">
            <x v="3"/>
          </reference>
          <reference field="2" count="1">
            <x v="1"/>
          </reference>
        </references>
      </pivotArea>
    </format>
    <format dxfId="16646">
      <pivotArea dataOnly="0" labelOnly="1" fieldPosition="0">
        <references count="2">
          <reference field="1" count="1" selected="0">
            <x v="2"/>
          </reference>
          <reference field="2" count="1">
            <x v="2"/>
          </reference>
        </references>
      </pivotArea>
    </format>
    <format dxfId="16645">
      <pivotArea dataOnly="0" labelOnly="1" fieldPosition="0">
        <references count="2">
          <reference field="1" count="1" selected="0">
            <x v="1"/>
          </reference>
          <reference field="2" count="1">
            <x v="1"/>
          </reference>
        </references>
      </pivotArea>
    </format>
    <format dxfId="16644">
      <pivotArea dataOnly="0" labelOnly="1" fieldPosition="0">
        <references count="2">
          <reference field="1" count="1" selected="0">
            <x v="5"/>
          </reference>
          <reference field="2" count="1">
            <x v="1"/>
          </reference>
        </references>
      </pivotArea>
    </format>
    <format dxfId="16643">
      <pivotArea dataOnly="0" labelOnly="1" fieldPosition="0">
        <references count="2">
          <reference field="1" count="1" selected="0">
            <x v="4"/>
          </reference>
          <reference field="2" count="1">
            <x v="2"/>
          </reference>
        </references>
      </pivotArea>
    </format>
    <format dxfId="16642">
      <pivotArea dataOnly="0" labelOnly="1" fieldPosition="0">
        <references count="2">
          <reference field="1" count="1" selected="0">
            <x v="7"/>
          </reference>
          <reference field="2" count="1">
            <x v="1"/>
          </reference>
        </references>
      </pivotArea>
    </format>
    <format dxfId="16641">
      <pivotArea dataOnly="0" labelOnly="1" outline="0" axis="axisValues" fieldPosition="0"/>
    </format>
    <format dxfId="16640">
      <pivotArea type="all" dataOnly="0" outline="0" fieldPosition="0"/>
    </format>
    <format dxfId="16639">
      <pivotArea outline="0" collapsedLevelsAreSubtotals="1" fieldPosition="0"/>
    </format>
    <format dxfId="16638">
      <pivotArea field="1" type="button" dataOnly="0" labelOnly="1" outline="0" axis="axisRow" fieldPosition="0"/>
    </format>
    <format dxfId="16637">
      <pivotArea dataOnly="0" labelOnly="1" fieldPosition="0">
        <references count="1">
          <reference field="1" count="0"/>
        </references>
      </pivotArea>
    </format>
    <format dxfId="16636">
      <pivotArea dataOnly="0" labelOnly="1" grandRow="1" outline="0" fieldPosition="0"/>
    </format>
    <format dxfId="16635">
      <pivotArea dataOnly="0" labelOnly="1" fieldPosition="0">
        <references count="2">
          <reference field="1" count="1" selected="0">
            <x v="6"/>
          </reference>
          <reference field="2" count="1">
            <x v="1"/>
          </reference>
        </references>
      </pivotArea>
    </format>
    <format dxfId="16634">
      <pivotArea dataOnly="0" labelOnly="1" fieldPosition="0">
        <references count="2">
          <reference field="1" count="1" selected="0">
            <x v="0"/>
          </reference>
          <reference field="2" count="1">
            <x v="0"/>
          </reference>
        </references>
      </pivotArea>
    </format>
    <format dxfId="16633">
      <pivotArea dataOnly="0" labelOnly="1" fieldPosition="0">
        <references count="2">
          <reference field="1" count="1" selected="0">
            <x v="3"/>
          </reference>
          <reference field="2" count="1">
            <x v="1"/>
          </reference>
        </references>
      </pivotArea>
    </format>
    <format dxfId="16632">
      <pivotArea dataOnly="0" labelOnly="1" fieldPosition="0">
        <references count="2">
          <reference field="1" count="1" selected="0">
            <x v="2"/>
          </reference>
          <reference field="2" count="1">
            <x v="2"/>
          </reference>
        </references>
      </pivotArea>
    </format>
    <format dxfId="16631">
      <pivotArea dataOnly="0" labelOnly="1" fieldPosition="0">
        <references count="2">
          <reference field="1" count="1" selected="0">
            <x v="1"/>
          </reference>
          <reference field="2" count="1">
            <x v="1"/>
          </reference>
        </references>
      </pivotArea>
    </format>
    <format dxfId="16630">
      <pivotArea dataOnly="0" labelOnly="1" fieldPosition="0">
        <references count="2">
          <reference field="1" count="1" selected="0">
            <x v="5"/>
          </reference>
          <reference field="2" count="1">
            <x v="1"/>
          </reference>
        </references>
      </pivotArea>
    </format>
    <format dxfId="16629">
      <pivotArea dataOnly="0" labelOnly="1" fieldPosition="0">
        <references count="2">
          <reference field="1" count="1" selected="0">
            <x v="4"/>
          </reference>
          <reference field="2" count="1">
            <x v="2"/>
          </reference>
        </references>
      </pivotArea>
    </format>
    <format dxfId="16628">
      <pivotArea dataOnly="0" labelOnly="1" fieldPosition="0">
        <references count="2">
          <reference field="1" count="1" selected="0">
            <x v="7"/>
          </reference>
          <reference field="2" count="1">
            <x v="1"/>
          </reference>
        </references>
      </pivotArea>
    </format>
    <format dxfId="16627">
      <pivotArea dataOnly="0" labelOnly="1" outline="0" axis="axisValues" fieldPosition="0"/>
    </format>
    <format dxfId="16626">
      <pivotArea type="all" dataOnly="0" outline="0" fieldPosition="0"/>
    </format>
    <format dxfId="16625">
      <pivotArea outline="0" collapsedLevelsAreSubtotals="1" fieldPosition="0"/>
    </format>
    <format dxfId="16624">
      <pivotArea field="1" type="button" dataOnly="0" labelOnly="1" outline="0" axis="axisRow" fieldPosition="0"/>
    </format>
    <format dxfId="16623">
      <pivotArea dataOnly="0" labelOnly="1" fieldPosition="0">
        <references count="1">
          <reference field="1" count="0"/>
        </references>
      </pivotArea>
    </format>
    <format dxfId="16622">
      <pivotArea dataOnly="0" labelOnly="1" grandRow="1" outline="0" fieldPosition="0"/>
    </format>
    <format dxfId="16621">
      <pivotArea dataOnly="0" labelOnly="1" fieldPosition="0">
        <references count="2">
          <reference field="1" count="1" selected="0">
            <x v="6"/>
          </reference>
          <reference field="2" count="1">
            <x v="1"/>
          </reference>
        </references>
      </pivotArea>
    </format>
    <format dxfId="16620">
      <pivotArea dataOnly="0" labelOnly="1" fieldPosition="0">
        <references count="2">
          <reference field="1" count="1" selected="0">
            <x v="0"/>
          </reference>
          <reference field="2" count="1">
            <x v="0"/>
          </reference>
        </references>
      </pivotArea>
    </format>
    <format dxfId="16619">
      <pivotArea dataOnly="0" labelOnly="1" fieldPosition="0">
        <references count="2">
          <reference field="1" count="1" selected="0">
            <x v="3"/>
          </reference>
          <reference field="2" count="1">
            <x v="1"/>
          </reference>
        </references>
      </pivotArea>
    </format>
    <format dxfId="16618">
      <pivotArea dataOnly="0" labelOnly="1" fieldPosition="0">
        <references count="2">
          <reference field="1" count="1" selected="0">
            <x v="2"/>
          </reference>
          <reference field="2" count="1">
            <x v="2"/>
          </reference>
        </references>
      </pivotArea>
    </format>
    <format dxfId="16617">
      <pivotArea dataOnly="0" labelOnly="1" fieldPosition="0">
        <references count="2">
          <reference field="1" count="1" selected="0">
            <x v="1"/>
          </reference>
          <reference field="2" count="1">
            <x v="1"/>
          </reference>
        </references>
      </pivotArea>
    </format>
    <format dxfId="16616">
      <pivotArea dataOnly="0" labelOnly="1" fieldPosition="0">
        <references count="2">
          <reference field="1" count="1" selected="0">
            <x v="5"/>
          </reference>
          <reference field="2" count="1">
            <x v="1"/>
          </reference>
        </references>
      </pivotArea>
    </format>
    <format dxfId="16615">
      <pivotArea dataOnly="0" labelOnly="1" fieldPosition="0">
        <references count="2">
          <reference field="1" count="1" selected="0">
            <x v="4"/>
          </reference>
          <reference field="2" count="1">
            <x v="2"/>
          </reference>
        </references>
      </pivotArea>
    </format>
    <format dxfId="16614">
      <pivotArea dataOnly="0" labelOnly="1" fieldPosition="0">
        <references count="2">
          <reference field="1" count="1" selected="0">
            <x v="7"/>
          </reference>
          <reference field="2" count="1">
            <x v="1"/>
          </reference>
        </references>
      </pivotArea>
    </format>
    <format dxfId="16613">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p visits per Depart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0">
      <autoFilter ref="A1">
        <filterColumn colId="0">
          <top10 val="1" filterVal="1"/>
        </filterColumn>
      </autoFilter>
    </filter>
  </filters>
  <rowHierarchiesUsage count="2">
    <rowHierarchyUsage hierarchyUsage="2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ED0F6A9-D1BC-4A28-92F9-12AFBF89BEF8}" name="PivotTable4" cacheId="1413" applyNumberFormats="0" applyBorderFormats="0" applyFontFormats="0" applyPatternFormats="0" applyAlignmentFormats="0" applyWidthHeightFormats="1" dataCaption="Values" tag="f7c8c435-bf80-4c66-87a3-b5b1ef9a90aa" updatedVersion="8" minRefreshableVersion="3" useAutoFormatting="1" subtotalHiddenItems="1" itemPrintTitles="1" createdVersion="8" indent="0" outline="1" outlineData="1" multipleFieldFilters="0" chartFormat="40">
  <location ref="G5:H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Lap Req" fld="1" subtotal="count" baseField="0" baseItem="0"/>
  </dataFields>
  <formats count="27">
    <format dxfId="16711">
      <pivotArea type="all" dataOnly="0" outline="0" fieldPosition="0"/>
    </format>
    <format dxfId="16710">
      <pivotArea outline="0" collapsedLevelsAreSubtotals="1" fieldPosition="0"/>
    </format>
    <format dxfId="16709">
      <pivotArea dataOnly="0" labelOnly="1" grandRow="1" outline="0" fieldPosition="0"/>
    </format>
    <format dxfId="16708">
      <pivotArea dataOnly="0" labelOnly="1" outline="0" axis="axisValues" fieldPosition="0"/>
    </format>
    <format dxfId="16707">
      <pivotArea type="all" dataOnly="0" outline="0" fieldPosition="0"/>
    </format>
    <format dxfId="16706">
      <pivotArea outline="0" collapsedLevelsAreSubtotals="1" fieldPosition="0"/>
    </format>
    <format dxfId="16705">
      <pivotArea dataOnly="0" labelOnly="1" grandRow="1" outline="0" fieldPosition="0"/>
    </format>
    <format dxfId="16704">
      <pivotArea dataOnly="0" labelOnly="1" outline="0" axis="axisValues" fieldPosition="0"/>
    </format>
    <format dxfId="16703">
      <pivotArea dataOnly="0" labelOnly="1" outline="0" axis="axisValues" fieldPosition="0"/>
    </format>
    <format dxfId="16702">
      <pivotArea grandRow="1" outline="0" collapsedLevelsAreSubtotals="1" fieldPosition="0"/>
    </format>
    <format dxfId="16701">
      <pivotArea grandRow="1" outline="0" collapsedLevelsAreSubtotals="1" fieldPosition="0"/>
    </format>
    <format dxfId="16700">
      <pivotArea type="all" dataOnly="0" outline="0" fieldPosition="0"/>
    </format>
    <format dxfId="16699">
      <pivotArea outline="0" collapsedLevelsAreSubtotals="1" fieldPosition="0"/>
    </format>
    <format dxfId="16698">
      <pivotArea dataOnly="0" labelOnly="1" grandRow="1" outline="0" fieldPosition="0"/>
    </format>
    <format dxfId="16697">
      <pivotArea dataOnly="0" labelOnly="1" outline="0" axis="axisValues" fieldPosition="0"/>
    </format>
    <format dxfId="16696">
      <pivotArea type="all" dataOnly="0" outline="0" fieldPosition="0"/>
    </format>
    <format dxfId="16695">
      <pivotArea outline="0" collapsedLevelsAreSubtotals="1" fieldPosition="0"/>
    </format>
    <format dxfId="16694">
      <pivotArea dataOnly="0" labelOnly="1" grandRow="1" outline="0" fieldPosition="0"/>
    </format>
    <format dxfId="16693">
      <pivotArea dataOnly="0" labelOnly="1" outline="0" axis="axisValues" fieldPosition="0"/>
    </format>
    <format dxfId="16692">
      <pivotArea type="all" dataOnly="0" outline="0" fieldPosition="0"/>
    </format>
    <format dxfId="16691">
      <pivotArea outline="0" collapsedLevelsAreSubtotals="1" fieldPosition="0"/>
    </format>
    <format dxfId="16690">
      <pivotArea dataOnly="0" labelOnly="1" grandRow="1" outline="0" fieldPosition="0"/>
    </format>
    <format dxfId="16689">
      <pivotArea dataOnly="0" labelOnly="1" outline="0" axis="axisValues" fieldPosition="0"/>
    </format>
    <format dxfId="16688">
      <pivotArea type="all" dataOnly="0" outline="0" fieldPosition="0"/>
    </format>
    <format dxfId="16687">
      <pivotArea outline="0" collapsedLevelsAreSubtotals="1" fieldPosition="0"/>
    </format>
    <format dxfId="16686">
      <pivotArea dataOnly="0" labelOnly="1" grandRow="1" outline="0" fieldPosition="0"/>
    </format>
    <format dxfId="16685">
      <pivotArea dataOnly="0" labelOnly="1" outline="0" axis="axisValues" fieldPosition="0"/>
    </format>
  </formats>
  <chartFormats count="15">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0" count="1" selected="0">
            <x v="0"/>
          </reference>
        </references>
      </pivotArea>
    </chartFormat>
    <chartFormat chart="26" format="18">
      <pivotArea type="data" outline="0" fieldPosition="0">
        <references count="2">
          <reference field="4294967294" count="1" selected="0">
            <x v="0"/>
          </reference>
          <reference field="0" count="1" selected="0">
            <x v="1"/>
          </reference>
        </references>
      </pivotArea>
    </chartFormat>
    <chartFormat chart="37" format="7" series="1">
      <pivotArea type="data" outline="0" fieldPosition="0">
        <references count="1">
          <reference field="4294967294" count="1" selected="0">
            <x v="0"/>
          </reference>
        </references>
      </pivotArea>
    </chartFormat>
    <chartFormat chart="37" format="8">
      <pivotArea type="data" outline="0" fieldPosition="0">
        <references count="2">
          <reference field="4294967294" count="1" selected="0">
            <x v="0"/>
          </reference>
          <reference field="0" count="1" selected="0">
            <x v="0"/>
          </reference>
        </references>
      </pivotArea>
    </chartFormat>
    <chartFormat chart="37" format="9">
      <pivotArea type="data" outline="0" fieldPosition="0">
        <references count="2">
          <reference field="4294967294" count="1" selected="0">
            <x v="0"/>
          </reference>
          <reference field="0" count="1" selected="0">
            <x v="1"/>
          </reference>
        </references>
      </pivotArea>
    </chartFormat>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0" count="1" selected="0">
            <x v="0"/>
          </reference>
        </references>
      </pivotArea>
    </chartFormat>
    <chartFormat chart="38" format="12">
      <pivotArea type="data" outline="0" fieldPosition="0">
        <references count="2">
          <reference field="4294967294" count="1" selected="0">
            <x v="0"/>
          </reference>
          <reference field="0"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0" count="1" selected="0">
            <x v="0"/>
          </reference>
        </references>
      </pivotArea>
    </chartFormat>
    <chartFormat chart="39" format="12">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Lap Req"/>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557296E-272A-4BDE-9543-FA2A2923F9AA}" name="PivotTable13" cacheId="1377" applyNumberFormats="0" applyBorderFormats="0" applyFontFormats="0" applyPatternFormats="0" applyAlignmentFormats="0" applyWidthHeightFormats="1" dataCaption="Values" tag="c5c21d8d-bec5-47cb-861d-40f4b59a6313" updatedVersion="8" minRefreshableVersion="3" useAutoFormatting="1" subtotalHiddenItems="1" itemPrintTitles="1" createdVersion="8" indent="0" outline="1" outlineData="1" multipleFieldFilters="0" chartFormat="50">
  <location ref="E10:F21"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6"/>
    </i>
    <i>
      <x v="8"/>
    </i>
    <i>
      <x/>
    </i>
    <i>
      <x v="2"/>
    </i>
    <i>
      <x v="5"/>
    </i>
    <i>
      <x v="3"/>
    </i>
    <i>
      <x v="4"/>
    </i>
    <i>
      <x v="7"/>
    </i>
    <i>
      <x v="1"/>
    </i>
    <i t="grand">
      <x/>
    </i>
  </rowItems>
  <colItems count="1">
    <i/>
  </colItems>
  <dataFields count="1">
    <dataField name="No. visits per Departmen" fld="1" subtotal="count" baseField="2" baseItem="9"/>
  </dataFields>
  <formats count="37">
    <format dxfId="16748">
      <pivotArea type="all" dataOnly="0" outline="0" fieldPosition="0"/>
    </format>
    <format dxfId="16747">
      <pivotArea outline="0" collapsedLevelsAreSubtotals="1" fieldPosition="0"/>
    </format>
    <format dxfId="16746">
      <pivotArea dataOnly="0" labelOnly="1" grandRow="1" outline="0" fieldPosition="0"/>
    </format>
    <format dxfId="16745">
      <pivotArea dataOnly="0" labelOnly="1" outline="0" axis="axisValues" fieldPosition="0"/>
    </format>
    <format dxfId="16744">
      <pivotArea type="all" dataOnly="0" outline="0" fieldPosition="0"/>
    </format>
    <format dxfId="16743">
      <pivotArea outline="0" collapsedLevelsAreSubtotals="1" fieldPosition="0"/>
    </format>
    <format dxfId="16742">
      <pivotArea dataOnly="0" labelOnly="1" grandRow="1" outline="0" fieldPosition="0"/>
    </format>
    <format dxfId="16741">
      <pivotArea dataOnly="0" labelOnly="1" outline="0" axis="axisValues" fieldPosition="0"/>
    </format>
    <format dxfId="16740">
      <pivotArea dataOnly="0" labelOnly="1" outline="0" axis="axisValues" fieldPosition="0"/>
    </format>
    <format dxfId="16739">
      <pivotArea grandRow="1" outline="0" collapsedLevelsAreSubtotals="1" fieldPosition="0"/>
    </format>
    <format dxfId="16738">
      <pivotArea grandRow="1" outline="0" collapsedLevelsAreSubtotals="1" fieldPosition="0"/>
    </format>
    <format dxfId="16737">
      <pivotArea type="all" dataOnly="0" outline="0" fieldPosition="0"/>
    </format>
    <format dxfId="16736">
      <pivotArea outline="0" collapsedLevelsAreSubtotals="1" fieldPosition="0"/>
    </format>
    <format dxfId="16735">
      <pivotArea field="2" type="button" dataOnly="0" labelOnly="1" outline="0" axis="axisRow" fieldPosition="0"/>
    </format>
    <format dxfId="16734">
      <pivotArea dataOnly="0" labelOnly="1" fieldPosition="0">
        <references count="1">
          <reference field="2" count="0"/>
        </references>
      </pivotArea>
    </format>
    <format dxfId="16733">
      <pivotArea dataOnly="0" labelOnly="1" grandRow="1" outline="0" fieldPosition="0"/>
    </format>
    <format dxfId="16732">
      <pivotArea dataOnly="0" labelOnly="1" outline="0" axis="axisValues" fieldPosition="0"/>
    </format>
    <format dxfId="16731">
      <pivotArea type="all" dataOnly="0" outline="0" fieldPosition="0"/>
    </format>
    <format dxfId="16730">
      <pivotArea outline="0" collapsedLevelsAreSubtotals="1" fieldPosition="0"/>
    </format>
    <format dxfId="16729">
      <pivotArea field="2" type="button" dataOnly="0" labelOnly="1" outline="0" axis="axisRow" fieldPosition="0"/>
    </format>
    <format dxfId="16728">
      <pivotArea dataOnly="0" labelOnly="1" fieldPosition="0">
        <references count="1">
          <reference field="2" count="0"/>
        </references>
      </pivotArea>
    </format>
    <format dxfId="16727">
      <pivotArea dataOnly="0" labelOnly="1" grandRow="1" outline="0" fieldPosition="0"/>
    </format>
    <format dxfId="16726">
      <pivotArea dataOnly="0" labelOnly="1" outline="0" axis="axisValues" fieldPosition="0"/>
    </format>
    <format dxfId="16725">
      <pivotArea type="all" dataOnly="0" outline="0" fieldPosition="0"/>
    </format>
    <format dxfId="16724">
      <pivotArea outline="0" collapsedLevelsAreSubtotals="1" fieldPosition="0"/>
    </format>
    <format dxfId="16723">
      <pivotArea field="2" type="button" dataOnly="0" labelOnly="1" outline="0" axis="axisRow" fieldPosition="0"/>
    </format>
    <format dxfId="16722">
      <pivotArea dataOnly="0" labelOnly="1" fieldPosition="0">
        <references count="1">
          <reference field="2" count="0"/>
        </references>
      </pivotArea>
    </format>
    <format dxfId="16721">
      <pivotArea dataOnly="0" labelOnly="1" grandRow="1" outline="0" fieldPosition="0"/>
    </format>
    <format dxfId="16720">
      <pivotArea dataOnly="0" labelOnly="1" outline="0" axis="axisValues" fieldPosition="0"/>
    </format>
    <format dxfId="16719">
      <pivotArea type="all" dataOnly="0" outline="0" fieldPosition="0"/>
    </format>
    <format dxfId="16718">
      <pivotArea outline="0" collapsedLevelsAreSubtotals="1" fieldPosition="0"/>
    </format>
    <format dxfId="16717">
      <pivotArea field="2" type="button" dataOnly="0" labelOnly="1" outline="0" axis="axisRow" fieldPosition="0"/>
    </format>
    <format dxfId="16716">
      <pivotArea dataOnly="0" labelOnly="1" fieldPosition="0">
        <references count="1">
          <reference field="2" count="0"/>
        </references>
      </pivotArea>
    </format>
    <format dxfId="16715">
      <pivotArea dataOnly="0" labelOnly="1" grandRow="1" outline="0" fieldPosition="0"/>
    </format>
    <format dxfId="16714">
      <pivotArea dataOnly="0" labelOnly="1" outline="0" axis="axisValues" fieldPosition="0"/>
    </format>
    <format dxfId="16713">
      <pivotArea field="2" type="button" dataOnly="0" labelOnly="1" outline="0" axis="axisRow" fieldPosition="0"/>
    </format>
    <format dxfId="16712">
      <pivotArea dataOnly="0" labelOnly="1" outline="0" axis="axisValues" fieldPosition="0"/>
    </format>
  </formats>
  <chartFormats count="2">
    <chartFormat chart="5" format="8" series="1">
      <pivotArea type="data" outline="0" fieldPosition="0">
        <references count="1">
          <reference field="4294967294" count="1" selected="0">
            <x v="0"/>
          </reference>
        </references>
      </pivotArea>
    </chartFormat>
    <chartFormat chart="49" format="1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98E7F99-8477-4600-8283-593E38BB8B05}" name="PivotTable1" cacheId="2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21" firstHeaderRow="1" firstDataRow="1" firstDataCol="1"/>
  <pivotFields count="3">
    <pivotField axis="axisRow" showAll="0" sortType="descending">
      <items count="9">
        <item x="7"/>
        <item x="0"/>
        <item x="6"/>
        <item x="4"/>
        <item x="1"/>
        <item x="2"/>
        <item x="5"/>
        <item x="3"/>
        <item t="default"/>
      </items>
      <autoSortScope>
        <pivotArea dataOnly="0" outline="0" fieldPosition="0">
          <references count="1">
            <reference field="4294967294" count="1" selected="0">
              <x v="0"/>
            </reference>
          </references>
        </pivotArea>
      </autoSortScope>
    </pivotField>
    <pivotField dataField="1" showAll="0"/>
    <pivotField axis="axisRow" showAll="0" sortType="descending">
      <items count="17">
        <item m="1" x="10"/>
        <item m="1" x="12"/>
        <item m="1" x="11"/>
        <item m="1" x="9"/>
        <item m="1" x="14"/>
        <item m="1" x="13"/>
        <item m="1" x="8"/>
        <item m="1" x="15"/>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2">
    <field x="2"/>
    <field x="0"/>
  </rowFields>
  <rowItems count="17">
    <i>
      <x v="8"/>
    </i>
    <i r="1">
      <x v="1"/>
    </i>
    <i>
      <x v="9"/>
    </i>
    <i r="1">
      <x v="4"/>
    </i>
    <i>
      <x v="10"/>
    </i>
    <i r="1">
      <x v="5"/>
    </i>
    <i>
      <x v="11"/>
    </i>
    <i r="1">
      <x v="7"/>
    </i>
    <i>
      <x v="12"/>
    </i>
    <i r="1">
      <x v="3"/>
    </i>
    <i>
      <x v="13"/>
    </i>
    <i r="1">
      <x v="6"/>
    </i>
    <i>
      <x v="14"/>
    </i>
    <i r="1">
      <x v="2"/>
    </i>
    <i>
      <x v="15"/>
    </i>
    <i r="1">
      <x/>
    </i>
    <i t="grand">
      <x/>
    </i>
  </rowItems>
  <colItems count="1">
    <i/>
  </colItems>
  <dataFields count="1">
    <dataField name="Top Vistst per Doctor" fld="1" baseField="2" baseItem="0"/>
  </dataFields>
  <formats count="56">
    <format dxfId="16804">
      <pivotArea type="all" dataOnly="0" outline="0" fieldPosition="0"/>
    </format>
    <format dxfId="16803">
      <pivotArea outline="0" collapsedLevelsAreSubtotals="1" fieldPosition="0"/>
    </format>
    <format dxfId="16802">
      <pivotArea field="2" type="button" dataOnly="0" labelOnly="1" outline="0" axis="axisRow" fieldPosition="0"/>
    </format>
    <format dxfId="16801">
      <pivotArea dataOnly="0" labelOnly="1" fieldPosition="0">
        <references count="1">
          <reference field="2" count="0"/>
        </references>
      </pivotArea>
    </format>
    <format dxfId="16800">
      <pivotArea dataOnly="0" labelOnly="1" grandRow="1" outline="0" fieldPosition="0"/>
    </format>
    <format dxfId="16799">
      <pivotArea dataOnly="0" labelOnly="1" fieldPosition="0">
        <references count="2">
          <reference field="0" count="1">
            <x v="1"/>
          </reference>
          <reference field="2" count="1" selected="0">
            <x v="6"/>
          </reference>
        </references>
      </pivotArea>
    </format>
    <format dxfId="16798">
      <pivotArea dataOnly="0" labelOnly="1" fieldPosition="0">
        <references count="2">
          <reference field="0" count="1">
            <x v="4"/>
          </reference>
          <reference field="2" count="1" selected="0">
            <x v="3"/>
          </reference>
        </references>
      </pivotArea>
    </format>
    <format dxfId="16797">
      <pivotArea dataOnly="0" labelOnly="1" fieldPosition="0">
        <references count="2">
          <reference field="0" count="1">
            <x v="5"/>
          </reference>
          <reference field="2" count="1" selected="0">
            <x v="0"/>
          </reference>
        </references>
      </pivotArea>
    </format>
    <format dxfId="16796">
      <pivotArea dataOnly="0" labelOnly="1" fieldPosition="0">
        <references count="2">
          <reference field="0" count="1">
            <x v="7"/>
          </reference>
          <reference field="2" count="1" selected="0">
            <x v="2"/>
          </reference>
        </references>
      </pivotArea>
    </format>
    <format dxfId="16795">
      <pivotArea dataOnly="0" labelOnly="1" fieldPosition="0">
        <references count="2">
          <reference field="0" count="1">
            <x v="3"/>
          </reference>
          <reference field="2" count="1" selected="0">
            <x v="1"/>
          </reference>
        </references>
      </pivotArea>
    </format>
    <format dxfId="16794">
      <pivotArea dataOnly="0" labelOnly="1" fieldPosition="0">
        <references count="2">
          <reference field="0" count="1">
            <x v="6"/>
          </reference>
          <reference field="2" count="1" selected="0">
            <x v="5"/>
          </reference>
        </references>
      </pivotArea>
    </format>
    <format dxfId="16793">
      <pivotArea dataOnly="0" labelOnly="1" fieldPosition="0">
        <references count="2">
          <reference field="0" count="1">
            <x v="2"/>
          </reference>
          <reference field="2" count="1" selected="0">
            <x v="4"/>
          </reference>
        </references>
      </pivotArea>
    </format>
    <format dxfId="16792">
      <pivotArea dataOnly="0" labelOnly="1" fieldPosition="0">
        <references count="2">
          <reference field="0" count="1">
            <x v="0"/>
          </reference>
          <reference field="2" count="1" selected="0">
            <x v="7"/>
          </reference>
        </references>
      </pivotArea>
    </format>
    <format dxfId="16791">
      <pivotArea dataOnly="0" labelOnly="1" outline="0" axis="axisValues" fieldPosition="0"/>
    </format>
    <format dxfId="16790">
      <pivotArea type="all" dataOnly="0" outline="0" fieldPosition="0"/>
    </format>
    <format dxfId="16789">
      <pivotArea outline="0" collapsedLevelsAreSubtotals="1" fieldPosition="0"/>
    </format>
    <format dxfId="16788">
      <pivotArea field="2" type="button" dataOnly="0" labelOnly="1" outline="0" axis="axisRow" fieldPosition="0"/>
    </format>
    <format dxfId="16787">
      <pivotArea dataOnly="0" labelOnly="1" fieldPosition="0">
        <references count="1">
          <reference field="2" count="0"/>
        </references>
      </pivotArea>
    </format>
    <format dxfId="16786">
      <pivotArea dataOnly="0" labelOnly="1" grandRow="1" outline="0" fieldPosition="0"/>
    </format>
    <format dxfId="16785">
      <pivotArea dataOnly="0" labelOnly="1" fieldPosition="0">
        <references count="2">
          <reference field="0" count="1">
            <x v="1"/>
          </reference>
          <reference field="2" count="1" selected="0">
            <x v="6"/>
          </reference>
        </references>
      </pivotArea>
    </format>
    <format dxfId="16784">
      <pivotArea dataOnly="0" labelOnly="1" fieldPosition="0">
        <references count="2">
          <reference field="0" count="1">
            <x v="4"/>
          </reference>
          <reference field="2" count="1" selected="0">
            <x v="3"/>
          </reference>
        </references>
      </pivotArea>
    </format>
    <format dxfId="16783">
      <pivotArea dataOnly="0" labelOnly="1" fieldPosition="0">
        <references count="2">
          <reference field="0" count="1">
            <x v="5"/>
          </reference>
          <reference field="2" count="1" selected="0">
            <x v="0"/>
          </reference>
        </references>
      </pivotArea>
    </format>
    <format dxfId="16782">
      <pivotArea dataOnly="0" labelOnly="1" fieldPosition="0">
        <references count="2">
          <reference field="0" count="1">
            <x v="7"/>
          </reference>
          <reference field="2" count="1" selected="0">
            <x v="2"/>
          </reference>
        </references>
      </pivotArea>
    </format>
    <format dxfId="16781">
      <pivotArea dataOnly="0" labelOnly="1" fieldPosition="0">
        <references count="2">
          <reference field="0" count="1">
            <x v="3"/>
          </reference>
          <reference field="2" count="1" selected="0">
            <x v="1"/>
          </reference>
        </references>
      </pivotArea>
    </format>
    <format dxfId="16780">
      <pivotArea dataOnly="0" labelOnly="1" fieldPosition="0">
        <references count="2">
          <reference field="0" count="1">
            <x v="6"/>
          </reference>
          <reference field="2" count="1" selected="0">
            <x v="5"/>
          </reference>
        </references>
      </pivotArea>
    </format>
    <format dxfId="16779">
      <pivotArea dataOnly="0" labelOnly="1" fieldPosition="0">
        <references count="2">
          <reference field="0" count="1">
            <x v="2"/>
          </reference>
          <reference field="2" count="1" selected="0">
            <x v="4"/>
          </reference>
        </references>
      </pivotArea>
    </format>
    <format dxfId="16778">
      <pivotArea dataOnly="0" labelOnly="1" fieldPosition="0">
        <references count="2">
          <reference field="0" count="1">
            <x v="0"/>
          </reference>
          <reference field="2" count="1" selected="0">
            <x v="7"/>
          </reference>
        </references>
      </pivotArea>
    </format>
    <format dxfId="16777">
      <pivotArea dataOnly="0" labelOnly="1" outline="0" axis="axisValues" fieldPosition="0"/>
    </format>
    <format dxfId="16776">
      <pivotArea type="all" dataOnly="0" outline="0" fieldPosition="0"/>
    </format>
    <format dxfId="16775">
      <pivotArea outline="0" collapsedLevelsAreSubtotals="1" fieldPosition="0"/>
    </format>
    <format dxfId="16774">
      <pivotArea field="2" type="button" dataOnly="0" labelOnly="1" outline="0" axis="axisRow" fieldPosition="0"/>
    </format>
    <format dxfId="16773">
      <pivotArea dataOnly="0" labelOnly="1" fieldPosition="0">
        <references count="1">
          <reference field="2" count="0"/>
        </references>
      </pivotArea>
    </format>
    <format dxfId="16772">
      <pivotArea dataOnly="0" labelOnly="1" grandRow="1" outline="0" fieldPosition="0"/>
    </format>
    <format dxfId="16771">
      <pivotArea dataOnly="0" labelOnly="1" fieldPosition="0">
        <references count="2">
          <reference field="0" count="1">
            <x v="1"/>
          </reference>
          <reference field="2" count="1" selected="0">
            <x v="6"/>
          </reference>
        </references>
      </pivotArea>
    </format>
    <format dxfId="16770">
      <pivotArea dataOnly="0" labelOnly="1" fieldPosition="0">
        <references count="2">
          <reference field="0" count="1">
            <x v="4"/>
          </reference>
          <reference field="2" count="1" selected="0">
            <x v="3"/>
          </reference>
        </references>
      </pivotArea>
    </format>
    <format dxfId="16769">
      <pivotArea dataOnly="0" labelOnly="1" fieldPosition="0">
        <references count="2">
          <reference field="0" count="1">
            <x v="5"/>
          </reference>
          <reference field="2" count="1" selected="0">
            <x v="0"/>
          </reference>
        </references>
      </pivotArea>
    </format>
    <format dxfId="16768">
      <pivotArea dataOnly="0" labelOnly="1" fieldPosition="0">
        <references count="2">
          <reference field="0" count="1">
            <x v="7"/>
          </reference>
          <reference field="2" count="1" selected="0">
            <x v="2"/>
          </reference>
        </references>
      </pivotArea>
    </format>
    <format dxfId="16767">
      <pivotArea dataOnly="0" labelOnly="1" fieldPosition="0">
        <references count="2">
          <reference field="0" count="1">
            <x v="3"/>
          </reference>
          <reference field="2" count="1" selected="0">
            <x v="1"/>
          </reference>
        </references>
      </pivotArea>
    </format>
    <format dxfId="16766">
      <pivotArea dataOnly="0" labelOnly="1" fieldPosition="0">
        <references count="2">
          <reference field="0" count="1">
            <x v="6"/>
          </reference>
          <reference field="2" count="1" selected="0">
            <x v="5"/>
          </reference>
        </references>
      </pivotArea>
    </format>
    <format dxfId="16765">
      <pivotArea dataOnly="0" labelOnly="1" fieldPosition="0">
        <references count="2">
          <reference field="0" count="1">
            <x v="2"/>
          </reference>
          <reference field="2" count="1" selected="0">
            <x v="4"/>
          </reference>
        </references>
      </pivotArea>
    </format>
    <format dxfId="16764">
      <pivotArea dataOnly="0" labelOnly="1" fieldPosition="0">
        <references count="2">
          <reference field="0" count="1">
            <x v="0"/>
          </reference>
          <reference field="2" count="1" selected="0">
            <x v="7"/>
          </reference>
        </references>
      </pivotArea>
    </format>
    <format dxfId="16763">
      <pivotArea dataOnly="0" labelOnly="1" outline="0" axis="axisValues" fieldPosition="0"/>
    </format>
    <format dxfId="16762">
      <pivotArea type="all" dataOnly="0" outline="0" fieldPosition="0"/>
    </format>
    <format dxfId="16761">
      <pivotArea outline="0" collapsedLevelsAreSubtotals="1" fieldPosition="0"/>
    </format>
    <format dxfId="16760">
      <pivotArea field="2" type="button" dataOnly="0" labelOnly="1" outline="0" axis="axisRow" fieldPosition="0"/>
    </format>
    <format dxfId="16759">
      <pivotArea dataOnly="0" labelOnly="1" fieldPosition="0">
        <references count="1">
          <reference field="2" count="0"/>
        </references>
      </pivotArea>
    </format>
    <format dxfId="16758">
      <pivotArea dataOnly="0" labelOnly="1" grandRow="1" outline="0" fieldPosition="0"/>
    </format>
    <format dxfId="16757">
      <pivotArea dataOnly="0" labelOnly="1" fieldPosition="0">
        <references count="2">
          <reference field="0" count="1">
            <x v="1"/>
          </reference>
          <reference field="2" count="1" selected="0">
            <x v="6"/>
          </reference>
        </references>
      </pivotArea>
    </format>
    <format dxfId="16756">
      <pivotArea dataOnly="0" labelOnly="1" fieldPosition="0">
        <references count="2">
          <reference field="0" count="1">
            <x v="4"/>
          </reference>
          <reference field="2" count="1" selected="0">
            <x v="3"/>
          </reference>
        </references>
      </pivotArea>
    </format>
    <format dxfId="16755">
      <pivotArea dataOnly="0" labelOnly="1" fieldPosition="0">
        <references count="2">
          <reference field="0" count="1">
            <x v="5"/>
          </reference>
          <reference field="2" count="1" selected="0">
            <x v="0"/>
          </reference>
        </references>
      </pivotArea>
    </format>
    <format dxfId="16754">
      <pivotArea dataOnly="0" labelOnly="1" fieldPosition="0">
        <references count="2">
          <reference field="0" count="1">
            <x v="7"/>
          </reference>
          <reference field="2" count="1" selected="0">
            <x v="2"/>
          </reference>
        </references>
      </pivotArea>
    </format>
    <format dxfId="16753">
      <pivotArea dataOnly="0" labelOnly="1" fieldPosition="0">
        <references count="2">
          <reference field="0" count="1">
            <x v="3"/>
          </reference>
          <reference field="2" count="1" selected="0">
            <x v="1"/>
          </reference>
        </references>
      </pivotArea>
    </format>
    <format dxfId="16752">
      <pivotArea dataOnly="0" labelOnly="1" fieldPosition="0">
        <references count="2">
          <reference field="0" count="1">
            <x v="6"/>
          </reference>
          <reference field="2" count="1" selected="0">
            <x v="5"/>
          </reference>
        </references>
      </pivotArea>
    </format>
    <format dxfId="16751">
      <pivotArea dataOnly="0" labelOnly="1" fieldPosition="0">
        <references count="2">
          <reference field="0" count="1">
            <x v="2"/>
          </reference>
          <reference field="2" count="1" selected="0">
            <x v="4"/>
          </reference>
        </references>
      </pivotArea>
    </format>
    <format dxfId="16750">
      <pivotArea dataOnly="0" labelOnly="1" fieldPosition="0">
        <references count="2">
          <reference field="0" count="1">
            <x v="0"/>
          </reference>
          <reference field="2" count="1" selected="0">
            <x v="7"/>
          </reference>
        </references>
      </pivotArea>
    </format>
    <format dxfId="167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013AA9E-DD6D-4F4E-8BF1-9CA0960E0652}" name="PivotTable21" cacheId="1404" applyNumberFormats="0" applyBorderFormats="0" applyFontFormats="0" applyPatternFormats="0" applyAlignmentFormats="0" applyWidthHeightFormats="1" dataCaption="Values" tag="e7c495a4-19cc-476b-adb6-156da372de30" updatedVersion="8" minRefreshableVersion="3" useAutoFormatting="1" subtotalHiddenItems="1" itemPrintTitles="1" createdVersion="8" indent="0" outline="1" outlineData="1" multipleFieldFilters="0" chartFormat="31">
  <location ref="B41:B44"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formats count="28">
    <format dxfId="16832">
      <pivotArea type="all" dataOnly="0" outline="0" fieldPosition="0"/>
    </format>
    <format dxfId="16831">
      <pivotArea outline="0" collapsedLevelsAreSubtotals="1" fieldPosition="0"/>
    </format>
    <format dxfId="16830">
      <pivotArea dataOnly="0" labelOnly="1" grandRow="1" outline="0" fieldPosition="0"/>
    </format>
    <format dxfId="16829">
      <pivotArea dataOnly="0" labelOnly="1" outline="0" axis="axisValues" fieldPosition="0"/>
    </format>
    <format dxfId="16828">
      <pivotArea type="all" dataOnly="0" outline="0" fieldPosition="0"/>
    </format>
    <format dxfId="16827">
      <pivotArea outline="0" collapsedLevelsAreSubtotals="1" fieldPosition="0"/>
    </format>
    <format dxfId="16826">
      <pivotArea dataOnly="0" labelOnly="1" grandRow="1" outline="0" fieldPosition="0"/>
    </format>
    <format dxfId="16825">
      <pivotArea dataOnly="0" labelOnly="1" outline="0" axis="axisValues" fieldPosition="0"/>
    </format>
    <format dxfId="16824">
      <pivotArea dataOnly="0" labelOnly="1" outline="0" axis="axisValues" fieldPosition="0"/>
    </format>
    <format dxfId="16823">
      <pivotArea grandRow="1" outline="0" collapsedLevelsAreSubtotals="1" fieldPosition="0"/>
    </format>
    <format dxfId="16822">
      <pivotArea grandRow="1" outline="0" collapsedLevelsAreSubtotals="1" fieldPosition="0"/>
    </format>
    <format dxfId="16821">
      <pivotArea type="all" dataOnly="0" outline="0" fieldPosition="0"/>
    </format>
    <format dxfId="16820">
      <pivotArea outline="0" collapsedLevelsAreSubtotals="1" fieldPosition="0"/>
    </format>
    <format dxfId="16819">
      <pivotArea dataOnly="0" labelOnly="1" grandRow="1" outline="0" fieldPosition="0"/>
    </format>
    <format dxfId="16818">
      <pivotArea dataOnly="0" labelOnly="1" outline="0" axis="axisValues" fieldPosition="0"/>
    </format>
    <format dxfId="16817">
      <pivotArea type="all" dataOnly="0" outline="0" fieldPosition="0"/>
    </format>
    <format dxfId="16816">
      <pivotArea outline="0" collapsedLevelsAreSubtotals="1" fieldPosition="0"/>
    </format>
    <format dxfId="16815">
      <pivotArea dataOnly="0" labelOnly="1" grandRow="1" outline="0" fieldPosition="0"/>
    </format>
    <format dxfId="16814">
      <pivotArea dataOnly="0" labelOnly="1" outline="0" axis="axisValues" fieldPosition="0"/>
    </format>
    <format dxfId="16813">
      <pivotArea type="all" dataOnly="0" outline="0" fieldPosition="0"/>
    </format>
    <format dxfId="16812">
      <pivotArea outline="0" collapsedLevelsAreSubtotals="1" fieldPosition="0"/>
    </format>
    <format dxfId="16811">
      <pivotArea dataOnly="0" labelOnly="1" grandRow="1" outline="0" fieldPosition="0"/>
    </format>
    <format dxfId="16810">
      <pivotArea dataOnly="0" labelOnly="1" outline="0" axis="axisValues" fieldPosition="0"/>
    </format>
    <format dxfId="16809">
      <pivotArea type="all" dataOnly="0" outline="0" fieldPosition="0"/>
    </format>
    <format dxfId="16808">
      <pivotArea outline="0" collapsedLevelsAreSubtotals="1" fieldPosition="0"/>
    </format>
    <format dxfId="16807">
      <pivotArea dataOnly="0" labelOnly="1" grandRow="1" outline="0" fieldPosition="0"/>
    </format>
    <format dxfId="16806">
      <pivotArea dataOnly="0" labelOnly="1" outline="0" axis="axisValues" fieldPosition="0"/>
    </format>
    <format dxfId="16805">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Insurance typ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550C8F2-60F7-4F7B-B146-9590FAB74038}" name="PivotTable4" cacheId="1344" applyNumberFormats="0" applyBorderFormats="0" applyFontFormats="0" applyPatternFormats="0" applyAlignmentFormats="0" applyWidthHeightFormats="1" dataCaption="Values" tag="16c624c1-e40a-4fb4-bb03-bbbad0597c4e" updatedVersion="8" minRefreshableVersion="3" useAutoFormatting="1" subtotalHiddenItems="1" itemPrintTitles="1" createdVersion="8" indent="0" outline="1" outlineData="1" multipleFieldFilters="0" chartFormat="128">
  <location ref="A74:C87"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2"/>
  </rowFields>
  <rowItems count="13">
    <i>
      <x/>
    </i>
    <i r="1">
      <x/>
    </i>
    <i r="1">
      <x v="1"/>
    </i>
    <i>
      <x v="1"/>
    </i>
    <i r="1">
      <x/>
    </i>
    <i r="1">
      <x v="1"/>
    </i>
    <i>
      <x v="2"/>
    </i>
    <i r="1">
      <x/>
    </i>
    <i r="1">
      <x v="1"/>
    </i>
    <i>
      <x v="3"/>
    </i>
    <i r="1">
      <x/>
    </i>
    <i r="1">
      <x v="1"/>
    </i>
    <i t="grand">
      <x/>
    </i>
  </rowItems>
  <colFields count="1">
    <field x="-2"/>
  </colFields>
  <colItems count="2">
    <i>
      <x/>
    </i>
    <i i="1">
      <x v="1"/>
    </i>
  </colItems>
  <dataFields count="2">
    <dataField name="Discount " fld="1" baseField="0" baseItem="0"/>
    <dataField name="Revenue" fld="3" baseField="0" baseItem="0"/>
  </dataFields>
  <formats count="28">
    <format dxfId="15788">
      <pivotArea type="all" dataOnly="0" outline="0" fieldPosition="0"/>
    </format>
    <format dxfId="15787">
      <pivotArea outline="0" collapsedLevelsAreSubtotals="1" fieldPosition="0"/>
    </format>
    <format dxfId="15786">
      <pivotArea dataOnly="0" labelOnly="1" grandRow="1" outline="0" fieldPosition="0"/>
    </format>
    <format dxfId="15785">
      <pivotArea dataOnly="0" labelOnly="1" outline="0" axis="axisValues" fieldPosition="0"/>
    </format>
    <format dxfId="15784">
      <pivotArea type="all" dataOnly="0" outline="0" fieldPosition="0"/>
    </format>
    <format dxfId="15783">
      <pivotArea outline="0" collapsedLevelsAreSubtotals="1" fieldPosition="0"/>
    </format>
    <format dxfId="15782">
      <pivotArea dataOnly="0" labelOnly="1" grandRow="1" outline="0" fieldPosition="0"/>
    </format>
    <format dxfId="15781">
      <pivotArea dataOnly="0" labelOnly="1" outline="0" axis="axisValues" fieldPosition="0"/>
    </format>
    <format dxfId="15780">
      <pivotArea dataOnly="0" labelOnly="1" outline="0" axis="axisValues" fieldPosition="0"/>
    </format>
    <format dxfId="15779">
      <pivotArea grandRow="1" outline="0" collapsedLevelsAreSubtotals="1" fieldPosition="0"/>
    </format>
    <format dxfId="15778">
      <pivotArea grandRow="1" outline="0" collapsedLevelsAreSubtotals="1" fieldPosition="0"/>
    </format>
    <format dxfId="15777">
      <pivotArea type="all" dataOnly="0" outline="0" fieldPosition="0"/>
    </format>
    <format dxfId="15776">
      <pivotArea outline="0" collapsedLevelsAreSubtotals="1" fieldPosition="0"/>
    </format>
    <format dxfId="15775">
      <pivotArea dataOnly="0" labelOnly="1" grandRow="1" outline="0" fieldPosition="0"/>
    </format>
    <format dxfId="15774">
      <pivotArea dataOnly="0" labelOnly="1" outline="0" axis="axisValues" fieldPosition="0"/>
    </format>
    <format dxfId="15773">
      <pivotArea type="all" dataOnly="0" outline="0" fieldPosition="0"/>
    </format>
    <format dxfId="15772">
      <pivotArea outline="0" collapsedLevelsAreSubtotals="1" fieldPosition="0"/>
    </format>
    <format dxfId="15771">
      <pivotArea dataOnly="0" labelOnly="1" grandRow="1" outline="0" fieldPosition="0"/>
    </format>
    <format dxfId="15770">
      <pivotArea dataOnly="0" labelOnly="1" outline="0" axis="axisValues" fieldPosition="0"/>
    </format>
    <format dxfId="15769">
      <pivotArea type="all" dataOnly="0" outline="0" fieldPosition="0"/>
    </format>
    <format dxfId="15768">
      <pivotArea outline="0" collapsedLevelsAreSubtotals="1" fieldPosition="0"/>
    </format>
    <format dxfId="15767">
      <pivotArea dataOnly="0" labelOnly="1" grandRow="1" outline="0" fieldPosition="0"/>
    </format>
    <format dxfId="15766">
      <pivotArea dataOnly="0" labelOnly="1" outline="0" axis="axisValues" fieldPosition="0"/>
    </format>
    <format dxfId="15765">
      <pivotArea type="all" dataOnly="0" outline="0" fieldPosition="0"/>
    </format>
    <format dxfId="15764">
      <pivotArea outline="0" collapsedLevelsAreSubtotals="1" fieldPosition="0"/>
    </format>
    <format dxfId="15763">
      <pivotArea dataOnly="0" labelOnly="1" grandRow="1" outline="0" fieldPosition="0"/>
    </format>
    <format dxfId="15762">
      <pivotArea dataOnly="0" labelOnly="1" outline="0" axis="axisValues" fieldPosition="0"/>
    </format>
    <format dxfId="15761">
      <pivotArea outline="0" collapsedLevelsAreSubtotals="1" fieldPosition="0"/>
    </format>
  </formats>
  <chartFormats count="6">
    <chartFormat chart="110" format="4" series="1">
      <pivotArea type="data" outline="0" fieldPosition="0">
        <references count="1">
          <reference field="4294967294" count="1" selected="0">
            <x v="0"/>
          </reference>
        </references>
      </pivotArea>
    </chartFormat>
    <chartFormat chart="110" format="10">
      <pivotArea type="data" outline="0" fieldPosition="0">
        <references count="3">
          <reference field="4294967294" count="1" selected="0">
            <x v="0"/>
          </reference>
          <reference field="0" count="1" selected="0">
            <x v="1"/>
          </reference>
          <reference field="2" count="1" selected="0">
            <x v="0"/>
          </reference>
        </references>
      </pivotArea>
    </chartFormat>
    <chartFormat chart="110" format="11">
      <pivotArea type="data" outline="0" fieldPosition="0">
        <references count="3">
          <reference field="4294967294" count="1" selected="0">
            <x v="0"/>
          </reference>
          <reference field="0" count="1" selected="0">
            <x v="0"/>
          </reference>
          <reference field="2" count="1" selected="0">
            <x v="0"/>
          </reference>
        </references>
      </pivotArea>
    </chartFormat>
    <chartFormat chart="110" format="12" series="1">
      <pivotArea type="data" outline="0" fieldPosition="0">
        <references count="1">
          <reference field="4294967294" count="1" selected="0">
            <x v="1"/>
          </reference>
        </references>
      </pivotArea>
    </chartFormat>
    <chartFormat chart="124" format="15" series="1">
      <pivotArea type="data" outline="0" fieldPosition="0">
        <references count="1">
          <reference field="4294967294" count="1" selected="0">
            <x v="1"/>
          </reference>
        </references>
      </pivotArea>
    </chartFormat>
    <chartFormat chart="124" format="16"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caption="Revenue"/>
    <pivotHierarchy dragToData="1" caption="Discount "/>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7445EE3-6C57-4EA1-BFA8-67C82E867A9D}" name="PivotTable2" cacheId="1338" applyNumberFormats="0" applyBorderFormats="0" applyFontFormats="0" applyPatternFormats="0" applyAlignmentFormats="0" applyWidthHeightFormats="1" dataCaption="Values" tag="0a153935-23a6-4f40-b30e-6c884e37eca7" updatedVersion="8" minRefreshableVersion="3" useAutoFormatting="1" subtotalHiddenItems="1" itemPrintTitles="1" createdVersion="8" indent="0" outline="1" outlineData="1" multipleFieldFilters="0" chartFormat="70">
  <location ref="A1:D8" firstHeaderRow="1" firstDataRow="2"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4"/>
    </i>
    <i>
      <x v="1"/>
    </i>
    <i>
      <x v="3"/>
    </i>
    <i>
      <x v="2"/>
    </i>
    <i t="grand">
      <x/>
    </i>
  </rowItems>
  <colFields count="1">
    <field x="2"/>
  </colFields>
  <colItems count="3">
    <i>
      <x/>
    </i>
    <i>
      <x v="1"/>
    </i>
    <i t="grand">
      <x/>
    </i>
  </colItems>
  <dataFields count="1">
    <dataField fld="1" subtotal="count" baseField="0" baseItem="0" numFmtId="167"/>
  </dataFields>
  <formats count="36">
    <format dxfId="15824">
      <pivotArea type="all" dataOnly="0" outline="0" fieldPosition="0"/>
    </format>
    <format dxfId="15823">
      <pivotArea outline="0" collapsedLevelsAreSubtotals="1" fieldPosition="0"/>
    </format>
    <format dxfId="15822">
      <pivotArea dataOnly="0" labelOnly="1" grandRow="1" outline="0" fieldPosition="0"/>
    </format>
    <format dxfId="15821">
      <pivotArea dataOnly="0" labelOnly="1" outline="0" axis="axisValues" fieldPosition="0"/>
    </format>
    <format dxfId="15820">
      <pivotArea type="all" dataOnly="0" outline="0" fieldPosition="0"/>
    </format>
    <format dxfId="15819">
      <pivotArea outline="0" collapsedLevelsAreSubtotals="1" fieldPosition="0"/>
    </format>
    <format dxfId="15818">
      <pivotArea dataOnly="0" labelOnly="1" grandRow="1" outline="0" fieldPosition="0"/>
    </format>
    <format dxfId="15817">
      <pivotArea dataOnly="0" labelOnly="1" outline="0" axis="axisValues" fieldPosition="0"/>
    </format>
    <format dxfId="15816">
      <pivotArea dataOnly="0" labelOnly="1" outline="0" axis="axisValues" fieldPosition="0"/>
    </format>
    <format dxfId="15815">
      <pivotArea grandRow="1" outline="0" collapsedLevelsAreSubtotals="1" fieldPosition="0"/>
    </format>
    <format dxfId="15814">
      <pivotArea grandRow="1" outline="0" collapsedLevelsAreSubtotals="1" fieldPosition="0"/>
    </format>
    <format dxfId="15813">
      <pivotArea type="all" dataOnly="0" outline="0" fieldPosition="0"/>
    </format>
    <format dxfId="15812">
      <pivotArea outline="0" collapsedLevelsAreSubtotals="1" fieldPosition="0"/>
    </format>
    <format dxfId="15811">
      <pivotArea field="0" type="button" dataOnly="0" labelOnly="1" outline="0" axis="axisRow" fieldPosition="0"/>
    </format>
    <format dxfId="15810">
      <pivotArea dataOnly="0" labelOnly="1" fieldPosition="0">
        <references count="1">
          <reference field="0" count="0"/>
        </references>
      </pivotArea>
    </format>
    <format dxfId="15809">
      <pivotArea dataOnly="0" labelOnly="1" grandRow="1" outline="0" fieldPosition="0"/>
    </format>
    <format dxfId="15808">
      <pivotArea dataOnly="0" labelOnly="1" outline="0" axis="axisValues" fieldPosition="0"/>
    </format>
    <format dxfId="15807">
      <pivotArea type="all" dataOnly="0" outline="0" fieldPosition="0"/>
    </format>
    <format dxfId="15806">
      <pivotArea outline="0" collapsedLevelsAreSubtotals="1" fieldPosition="0"/>
    </format>
    <format dxfId="15805">
      <pivotArea field="0" type="button" dataOnly="0" labelOnly="1" outline="0" axis="axisRow" fieldPosition="0"/>
    </format>
    <format dxfId="15804">
      <pivotArea dataOnly="0" labelOnly="1" fieldPosition="0">
        <references count="1">
          <reference field="0" count="0"/>
        </references>
      </pivotArea>
    </format>
    <format dxfId="15803">
      <pivotArea dataOnly="0" labelOnly="1" grandRow="1" outline="0" fieldPosition="0"/>
    </format>
    <format dxfId="15802">
      <pivotArea dataOnly="0" labelOnly="1" outline="0" axis="axisValues" fieldPosition="0"/>
    </format>
    <format dxfId="15801">
      <pivotArea type="all" dataOnly="0" outline="0" fieldPosition="0"/>
    </format>
    <format dxfId="15800">
      <pivotArea outline="0" collapsedLevelsAreSubtotals="1" fieldPosition="0"/>
    </format>
    <format dxfId="15799">
      <pivotArea field="0" type="button" dataOnly="0" labelOnly="1" outline="0" axis="axisRow" fieldPosition="0"/>
    </format>
    <format dxfId="15798">
      <pivotArea dataOnly="0" labelOnly="1" fieldPosition="0">
        <references count="1">
          <reference field="0" count="0"/>
        </references>
      </pivotArea>
    </format>
    <format dxfId="15797">
      <pivotArea dataOnly="0" labelOnly="1" grandRow="1" outline="0" fieldPosition="0"/>
    </format>
    <format dxfId="15796">
      <pivotArea dataOnly="0" labelOnly="1" outline="0" axis="axisValues" fieldPosition="0"/>
    </format>
    <format dxfId="15795">
      <pivotArea type="all" dataOnly="0" outline="0" fieldPosition="0"/>
    </format>
    <format dxfId="15794">
      <pivotArea outline="0" collapsedLevelsAreSubtotals="1" fieldPosition="0"/>
    </format>
    <format dxfId="15793">
      <pivotArea field="0" type="button" dataOnly="0" labelOnly="1" outline="0" axis="axisRow" fieldPosition="0"/>
    </format>
    <format dxfId="15792">
      <pivotArea dataOnly="0" labelOnly="1" fieldPosition="0">
        <references count="1">
          <reference field="0" count="0"/>
        </references>
      </pivotArea>
    </format>
    <format dxfId="15791">
      <pivotArea dataOnly="0" labelOnly="1" grandRow="1" outline="0" fieldPosition="0"/>
    </format>
    <format dxfId="15790">
      <pivotArea dataOnly="0" labelOnly="1" outline="0" axis="axisValues" fieldPosition="0"/>
    </format>
    <format dxfId="15789">
      <pivotArea outline="0" collapsedLevelsAreSubtotals="1" fieldPosition="0"/>
    </format>
  </formats>
  <chartFormats count="35">
    <chartFormat chart="41" format="11"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2">
          <reference field="4294967294" count="1" selected="0">
            <x v="0"/>
          </reference>
          <reference field="0" count="1" selected="0">
            <x v="4"/>
          </reference>
        </references>
      </pivotArea>
    </chartFormat>
    <chartFormat chart="55" format="14" series="1">
      <pivotArea type="data" outline="0" fieldPosition="0">
        <references count="2">
          <reference field="4294967294" count="1" selected="0">
            <x v="0"/>
          </reference>
          <reference field="0" count="1" selected="0">
            <x v="1"/>
          </reference>
        </references>
      </pivotArea>
    </chartFormat>
    <chartFormat chart="55" format="15" series="1">
      <pivotArea type="data" outline="0" fieldPosition="0">
        <references count="2">
          <reference field="4294967294" count="1" selected="0">
            <x v="0"/>
          </reference>
          <reference field="0" count="1" selected="0">
            <x v="3"/>
          </reference>
        </references>
      </pivotArea>
    </chartFormat>
    <chartFormat chart="55" format="16" series="1">
      <pivotArea type="data" outline="0" fieldPosition="0">
        <references count="2">
          <reference field="4294967294" count="1" selected="0">
            <x v="0"/>
          </reference>
          <reference field="0" count="1" selected="0">
            <x v="2"/>
          </reference>
        </references>
      </pivotArea>
    </chartFormat>
    <chartFormat chart="55" format="17" series="1">
      <pivotArea type="data" outline="0" fieldPosition="0">
        <references count="2">
          <reference field="4294967294" count="1" selected="0">
            <x v="0"/>
          </reference>
          <reference field="0" count="1" selected="0">
            <x v="6"/>
          </reference>
        </references>
      </pivotArea>
    </chartFormat>
    <chartFormat chart="55" format="18" series="1">
      <pivotArea type="data" outline="0" fieldPosition="0">
        <references count="2">
          <reference field="4294967294" count="1" selected="0">
            <x v="0"/>
          </reference>
          <reference field="0" count="1" selected="0">
            <x v="5"/>
          </reference>
        </references>
      </pivotArea>
    </chartFormat>
    <chartFormat chart="55" format="19" series="1">
      <pivotArea type="data" outline="0" fieldPosition="0">
        <references count="2">
          <reference field="4294967294" count="1" selected="0">
            <x v="0"/>
          </reference>
          <reference field="0" count="1" selected="0">
            <x v="9"/>
          </reference>
        </references>
      </pivotArea>
    </chartFormat>
    <chartFormat chart="55" format="20" series="1">
      <pivotArea type="data" outline="0" fieldPosition="0">
        <references count="2">
          <reference field="4294967294" count="1" selected="0">
            <x v="0"/>
          </reference>
          <reference field="0" count="1" selected="0">
            <x v="7"/>
          </reference>
        </references>
      </pivotArea>
    </chartFormat>
    <chartFormat chart="55" format="21" series="1">
      <pivotArea type="data" outline="0" fieldPosition="0">
        <references count="2">
          <reference field="4294967294" count="1" selected="0">
            <x v="0"/>
          </reference>
          <reference field="0" count="1" selected="0">
            <x v="8"/>
          </reference>
        </references>
      </pivotArea>
    </chartFormat>
    <chartFormat chart="55" format="22" series="1">
      <pivotArea type="data" outline="0" fieldPosition="0">
        <references count="3">
          <reference field="4294967294" count="1" selected="0">
            <x v="0"/>
          </reference>
          <reference field="0" count="1" selected="0">
            <x v="6"/>
          </reference>
          <reference field="2" count="1" selected="0">
            <x v="0"/>
          </reference>
        </references>
      </pivotArea>
    </chartFormat>
    <chartFormat chart="55" format="23" series="1">
      <pivotArea type="data" outline="0" fieldPosition="0">
        <references count="3">
          <reference field="4294967294" count="1" selected="0">
            <x v="0"/>
          </reference>
          <reference field="0" count="1" selected="0">
            <x v="6"/>
          </reference>
          <reference field="2" count="1" selected="0">
            <x v="1"/>
          </reference>
        </references>
      </pivotArea>
    </chartFormat>
    <chartFormat chart="55" format="24" series="1">
      <pivotArea type="data" outline="0" fieldPosition="0">
        <references count="3">
          <reference field="4294967294" count="1" selected="0">
            <x v="0"/>
          </reference>
          <reference field="0" count="1" selected="0">
            <x v="5"/>
          </reference>
          <reference field="2" count="1" selected="0">
            <x v="0"/>
          </reference>
        </references>
      </pivotArea>
    </chartFormat>
    <chartFormat chart="55" format="25" series="1">
      <pivotArea type="data" outline="0" fieldPosition="0">
        <references count="3">
          <reference field="4294967294" count="1" selected="0">
            <x v="0"/>
          </reference>
          <reference field="0" count="1" selected="0">
            <x v="5"/>
          </reference>
          <reference field="2" count="1" selected="0">
            <x v="1"/>
          </reference>
        </references>
      </pivotArea>
    </chartFormat>
    <chartFormat chart="55" format="26" series="1">
      <pivotArea type="data" outline="0" fieldPosition="0">
        <references count="3">
          <reference field="4294967294" count="1" selected="0">
            <x v="0"/>
          </reference>
          <reference field="0" count="1" selected="0">
            <x v="9"/>
          </reference>
          <reference field="2" count="1" selected="0">
            <x v="0"/>
          </reference>
        </references>
      </pivotArea>
    </chartFormat>
    <chartFormat chart="55" format="27" series="1">
      <pivotArea type="data" outline="0" fieldPosition="0">
        <references count="3">
          <reference field="4294967294" count="1" selected="0">
            <x v="0"/>
          </reference>
          <reference field="0" count="1" selected="0">
            <x v="9"/>
          </reference>
          <reference field="2" count="1" selected="0">
            <x v="1"/>
          </reference>
        </references>
      </pivotArea>
    </chartFormat>
    <chartFormat chart="55" format="28" series="1">
      <pivotArea type="data" outline="0" fieldPosition="0">
        <references count="3">
          <reference field="4294967294" count="1" selected="0">
            <x v="0"/>
          </reference>
          <reference field="0" count="1" selected="0">
            <x v="7"/>
          </reference>
          <reference field="2" count="1" selected="0">
            <x v="0"/>
          </reference>
        </references>
      </pivotArea>
    </chartFormat>
    <chartFormat chart="55" format="29" series="1">
      <pivotArea type="data" outline="0" fieldPosition="0">
        <references count="3">
          <reference field="4294967294" count="1" selected="0">
            <x v="0"/>
          </reference>
          <reference field="0" count="1" selected="0">
            <x v="7"/>
          </reference>
          <reference field="2" count="1" selected="0">
            <x v="1"/>
          </reference>
        </references>
      </pivotArea>
    </chartFormat>
    <chartFormat chart="55" format="30" series="1">
      <pivotArea type="data" outline="0" fieldPosition="0">
        <references count="3">
          <reference field="4294967294" count="1" selected="0">
            <x v="0"/>
          </reference>
          <reference field="0" count="1" selected="0">
            <x v="8"/>
          </reference>
          <reference field="2" count="1" selected="0">
            <x v="0"/>
          </reference>
        </references>
      </pivotArea>
    </chartFormat>
    <chartFormat chart="55" format="31" series="1">
      <pivotArea type="data" outline="0" fieldPosition="0">
        <references count="3">
          <reference field="4294967294" count="1" selected="0">
            <x v="0"/>
          </reference>
          <reference field="0" count="1" selected="0">
            <x v="8"/>
          </reference>
          <reference field="2" count="1" selected="0">
            <x v="1"/>
          </reference>
        </references>
      </pivotArea>
    </chartFormat>
    <chartFormat chart="55" format="32" series="1">
      <pivotArea type="data" outline="0" fieldPosition="0">
        <references count="2">
          <reference field="4294967294" count="1" selected="0">
            <x v="0"/>
          </reference>
          <reference field="2" count="1" selected="0">
            <x v="0"/>
          </reference>
        </references>
      </pivotArea>
    </chartFormat>
    <chartFormat chart="55" format="33" series="1">
      <pivotArea type="data" outline="0" fieldPosition="0">
        <references count="2">
          <reference field="4294967294" count="1" selected="0">
            <x v="0"/>
          </reference>
          <reference field="2" count="1" selected="0">
            <x v="1"/>
          </reference>
        </references>
      </pivotArea>
    </chartFormat>
    <chartFormat chart="55" format="34">
      <pivotArea type="data" outline="0" fieldPosition="0">
        <references count="3">
          <reference field="4294967294" count="1" selected="0">
            <x v="0"/>
          </reference>
          <reference field="0" count="1" selected="0">
            <x v="3"/>
          </reference>
          <reference field="2" count="1" selected="0">
            <x v="0"/>
          </reference>
        </references>
      </pivotArea>
    </chartFormat>
    <chartFormat chart="55" format="35">
      <pivotArea type="data" outline="0" fieldPosition="0">
        <references count="3">
          <reference field="4294967294" count="1" selected="0">
            <x v="0"/>
          </reference>
          <reference field="0" count="1" selected="0">
            <x v="2"/>
          </reference>
          <reference field="2" count="1" selected="0">
            <x v="1"/>
          </reference>
        </references>
      </pivotArea>
    </chartFormat>
    <chartFormat chart="69" format="40" series="1">
      <pivotArea type="data" outline="0" fieldPosition="0">
        <references count="2">
          <reference field="4294967294" count="1" selected="0">
            <x v="0"/>
          </reference>
          <reference field="2" count="1" selected="0">
            <x v="0"/>
          </reference>
        </references>
      </pivotArea>
    </chartFormat>
    <chartFormat chart="69" format="41">
      <pivotArea type="data" outline="0" fieldPosition="0">
        <references count="3">
          <reference field="4294967294" count="1" selected="0">
            <x v="0"/>
          </reference>
          <reference field="0" count="1" selected="0">
            <x v="3"/>
          </reference>
          <reference field="2" count="1" selected="0">
            <x v="0"/>
          </reference>
        </references>
      </pivotArea>
    </chartFormat>
    <chartFormat chart="69" format="42" series="1">
      <pivotArea type="data" outline="0" fieldPosition="0">
        <references count="2">
          <reference field="4294967294" count="1" selected="0">
            <x v="0"/>
          </reference>
          <reference field="2" count="1" selected="0">
            <x v="1"/>
          </reference>
        </references>
      </pivotArea>
    </chartFormat>
    <chartFormat chart="69" format="43">
      <pivotArea type="data" outline="0" fieldPosition="0">
        <references count="3">
          <reference field="4294967294" count="1" selected="0">
            <x v="0"/>
          </reference>
          <reference field="0" count="1" selected="0">
            <x v="2"/>
          </reference>
          <reference field="2" count="1" selected="0">
            <x v="1"/>
          </reference>
        </references>
      </pivotArea>
    </chartFormat>
    <chartFormat chart="69" format="44">
      <pivotArea type="data" outline="0" fieldPosition="0">
        <references count="3">
          <reference field="4294967294" count="1" selected="0">
            <x v="0"/>
          </reference>
          <reference field="0" count="1" selected="0">
            <x v="2"/>
          </reference>
          <reference field="2" count="1" selected="0">
            <x v="0"/>
          </reference>
        </references>
      </pivotArea>
    </chartFormat>
    <chartFormat chart="69" format="45">
      <pivotArea type="data" outline="0" fieldPosition="0">
        <references count="3">
          <reference field="4294967294" count="1" selected="0">
            <x v="0"/>
          </reference>
          <reference field="0" count="1" selected="0">
            <x v="4"/>
          </reference>
          <reference field="2"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5" filterVal="5"/>
        </filterColumn>
      </autoFilter>
    </filter>
  </filters>
  <rowHierarchiesUsage count="1">
    <rowHierarchyUsage hierarchyUsage="25"/>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9DEEA4-856F-49A5-ADF8-9934EB26D6D5}" name="PivotTable5" cacheId="1347" applyNumberFormats="0" applyBorderFormats="0" applyFontFormats="0" applyPatternFormats="0" applyAlignmentFormats="0" applyWidthHeightFormats="1" dataCaption="Values" tag="327408a1-febf-4b2c-b428-50e6a02a48d7" updatedVersion="8" minRefreshableVersion="3" useAutoFormatting="1" subtotalHiddenItems="1" itemPrintTitles="1" createdVersion="8" indent="0" outline="1" outlineData="1" multipleFieldFilters="0" chartFormat="88">
  <location ref="A42:D4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items count="2">
        <item x="0" e="0"/>
        <item x="1" e="0"/>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Sum of Discount_EGP" fld="2" baseField="0" baseItem="0"/>
  </dataFields>
  <formats count="28">
    <format dxfId="15852">
      <pivotArea type="all" dataOnly="0" outline="0" fieldPosition="0"/>
    </format>
    <format dxfId="15851">
      <pivotArea outline="0" collapsedLevelsAreSubtotals="1" fieldPosition="0"/>
    </format>
    <format dxfId="15850">
      <pivotArea dataOnly="0" labelOnly="1" grandRow="1" outline="0" fieldPosition="0"/>
    </format>
    <format dxfId="15849">
      <pivotArea dataOnly="0" labelOnly="1" outline="0" axis="axisValues" fieldPosition="0"/>
    </format>
    <format dxfId="15848">
      <pivotArea type="all" dataOnly="0" outline="0" fieldPosition="0"/>
    </format>
    <format dxfId="15847">
      <pivotArea outline="0" collapsedLevelsAreSubtotals="1" fieldPosition="0"/>
    </format>
    <format dxfId="15846">
      <pivotArea dataOnly="0" labelOnly="1" grandRow="1" outline="0" fieldPosition="0"/>
    </format>
    <format dxfId="15845">
      <pivotArea dataOnly="0" labelOnly="1" outline="0" axis="axisValues" fieldPosition="0"/>
    </format>
    <format dxfId="15844">
      <pivotArea dataOnly="0" labelOnly="1" outline="0" axis="axisValues" fieldPosition="0"/>
    </format>
    <format dxfId="15843">
      <pivotArea grandRow="1" outline="0" collapsedLevelsAreSubtotals="1" fieldPosition="0"/>
    </format>
    <format dxfId="15842">
      <pivotArea grandRow="1" outline="0" collapsedLevelsAreSubtotals="1" fieldPosition="0"/>
    </format>
    <format dxfId="15841">
      <pivotArea type="all" dataOnly="0" outline="0" fieldPosition="0"/>
    </format>
    <format dxfId="15840">
      <pivotArea outline="0" collapsedLevelsAreSubtotals="1" fieldPosition="0"/>
    </format>
    <format dxfId="15839">
      <pivotArea dataOnly="0" labelOnly="1" grandRow="1" outline="0" fieldPosition="0"/>
    </format>
    <format dxfId="15838">
      <pivotArea dataOnly="0" labelOnly="1" outline="0" axis="axisValues" fieldPosition="0"/>
    </format>
    <format dxfId="15837">
      <pivotArea type="all" dataOnly="0" outline="0" fieldPosition="0"/>
    </format>
    <format dxfId="15836">
      <pivotArea outline="0" collapsedLevelsAreSubtotals="1" fieldPosition="0"/>
    </format>
    <format dxfId="15835">
      <pivotArea dataOnly="0" labelOnly="1" grandRow="1" outline="0" fieldPosition="0"/>
    </format>
    <format dxfId="15834">
      <pivotArea dataOnly="0" labelOnly="1" outline="0" axis="axisValues" fieldPosition="0"/>
    </format>
    <format dxfId="15833">
      <pivotArea type="all" dataOnly="0" outline="0" fieldPosition="0"/>
    </format>
    <format dxfId="15832">
      <pivotArea outline="0" collapsedLevelsAreSubtotals="1" fieldPosition="0"/>
    </format>
    <format dxfId="15831">
      <pivotArea dataOnly="0" labelOnly="1" grandRow="1" outline="0" fieldPosition="0"/>
    </format>
    <format dxfId="15830">
      <pivotArea dataOnly="0" labelOnly="1" outline="0" axis="axisValues" fieldPosition="0"/>
    </format>
    <format dxfId="15829">
      <pivotArea type="all" dataOnly="0" outline="0" fieldPosition="0"/>
    </format>
    <format dxfId="15828">
      <pivotArea outline="0" collapsedLevelsAreSubtotals="1" fieldPosition="0"/>
    </format>
    <format dxfId="15827">
      <pivotArea dataOnly="0" labelOnly="1" grandRow="1" outline="0" fieldPosition="0"/>
    </format>
    <format dxfId="15826">
      <pivotArea dataOnly="0" labelOnly="1" outline="0" axis="axisValues" fieldPosition="0"/>
    </format>
    <format dxfId="15825">
      <pivotArea outline="0" collapsedLevelsAreSubtotals="1" fieldPosition="0"/>
    </format>
  </formats>
  <chartFormats count="15">
    <chartFormat chart="70" format="35" series="1">
      <pivotArea type="data" outline="0" fieldPosition="0">
        <references count="2">
          <reference field="4294967294" count="1" selected="0">
            <x v="0"/>
          </reference>
          <reference field="1" count="1" selected="0">
            <x v="0"/>
          </reference>
        </references>
      </pivotArea>
    </chartFormat>
    <chartFormat chart="70" format="36">
      <pivotArea type="data" outline="0" fieldPosition="0">
        <references count="3">
          <reference field="4294967294" count="1" selected="0">
            <x v="0"/>
          </reference>
          <reference field="0" count="1" selected="0">
            <x v="1"/>
          </reference>
          <reference field="1" count="1" selected="0">
            <x v="0"/>
          </reference>
        </references>
      </pivotArea>
    </chartFormat>
    <chartFormat chart="70" format="37">
      <pivotArea type="data" outline="0" fieldPosition="0">
        <references count="3">
          <reference field="4294967294" count="1" selected="0">
            <x v="0"/>
          </reference>
          <reference field="0" count="1" selected="0">
            <x v="2"/>
          </reference>
          <reference field="1" count="1" selected="0">
            <x v="0"/>
          </reference>
        </references>
      </pivotArea>
    </chartFormat>
    <chartFormat chart="70" format="38" series="1">
      <pivotArea type="data" outline="0" fieldPosition="0">
        <references count="2">
          <reference field="4294967294" count="1" selected="0">
            <x v="0"/>
          </reference>
          <reference field="1" count="1" selected="0">
            <x v="1"/>
          </reference>
        </references>
      </pivotArea>
    </chartFormat>
    <chartFormat chart="70" format="39">
      <pivotArea type="data" outline="0" fieldPosition="0">
        <references count="3">
          <reference field="4294967294" count="1" selected="0">
            <x v="0"/>
          </reference>
          <reference field="0" count="1" selected="0">
            <x v="1"/>
          </reference>
          <reference field="1" count="1" selected="0">
            <x v="1"/>
          </reference>
        </references>
      </pivotArea>
    </chartFormat>
    <chartFormat chart="70" format="40">
      <pivotArea type="data" outline="0" fieldPosition="0">
        <references count="3">
          <reference field="4294967294" count="1" selected="0">
            <x v="0"/>
          </reference>
          <reference field="0" count="1" selected="0">
            <x v="2"/>
          </reference>
          <reference field="1" count="1" selected="0">
            <x v="1"/>
          </reference>
        </references>
      </pivotArea>
    </chartFormat>
    <chartFormat chart="70" format="41">
      <pivotArea type="data" outline="0" fieldPosition="0">
        <references count="3">
          <reference field="4294967294" count="1" selected="0">
            <x v="0"/>
          </reference>
          <reference field="0" count="1" selected="0">
            <x v="3"/>
          </reference>
          <reference field="1" count="1" selected="0">
            <x v="1"/>
          </reference>
        </references>
      </pivotArea>
    </chartFormat>
    <chartFormat chart="83" format="49" series="1">
      <pivotArea type="data" outline="0" fieldPosition="0">
        <references count="2">
          <reference field="4294967294" count="1" selected="0">
            <x v="0"/>
          </reference>
          <reference field="1" count="1" selected="0">
            <x v="0"/>
          </reference>
        </references>
      </pivotArea>
    </chartFormat>
    <chartFormat chart="83" format="50">
      <pivotArea type="data" outline="0" fieldPosition="0">
        <references count="3">
          <reference field="4294967294" count="1" selected="0">
            <x v="0"/>
          </reference>
          <reference field="0" count="1" selected="0">
            <x v="1"/>
          </reference>
          <reference field="1" count="1" selected="0">
            <x v="0"/>
          </reference>
        </references>
      </pivotArea>
    </chartFormat>
    <chartFormat chart="83" format="51">
      <pivotArea type="data" outline="0" fieldPosition="0">
        <references count="3">
          <reference field="4294967294" count="1" selected="0">
            <x v="0"/>
          </reference>
          <reference field="0" count="1" selected="0">
            <x v="2"/>
          </reference>
          <reference field="1" count="1" selected="0">
            <x v="0"/>
          </reference>
        </references>
      </pivotArea>
    </chartFormat>
    <chartFormat chart="83" format="52" series="1">
      <pivotArea type="data" outline="0" fieldPosition="0">
        <references count="2">
          <reference field="4294967294" count="1" selected="0">
            <x v="0"/>
          </reference>
          <reference field="1" count="1" selected="0">
            <x v="1"/>
          </reference>
        </references>
      </pivotArea>
    </chartFormat>
    <chartFormat chart="83" format="53">
      <pivotArea type="data" outline="0" fieldPosition="0">
        <references count="3">
          <reference field="4294967294" count="1" selected="0">
            <x v="0"/>
          </reference>
          <reference field="0" count="1" selected="0">
            <x v="1"/>
          </reference>
          <reference field="1" count="1" selected="0">
            <x v="1"/>
          </reference>
        </references>
      </pivotArea>
    </chartFormat>
    <chartFormat chart="83" format="54">
      <pivotArea type="data" outline="0" fieldPosition="0">
        <references count="3">
          <reference field="4294967294" count="1" selected="0">
            <x v="0"/>
          </reference>
          <reference field="0" count="1" selected="0">
            <x v="2"/>
          </reference>
          <reference field="1" count="1" selected="0">
            <x v="1"/>
          </reference>
        </references>
      </pivotArea>
    </chartFormat>
    <chartFormat chart="83" format="55">
      <pivotArea type="data" outline="0" fieldPosition="0">
        <references count="3">
          <reference field="4294967294" count="1" selected="0">
            <x v="0"/>
          </reference>
          <reference field="0" count="1" selected="0">
            <x v="3"/>
          </reference>
          <reference field="1" count="1" selected="0">
            <x v="1"/>
          </reference>
        </references>
      </pivotArea>
    </chartFormat>
    <chartFormat chart="83" format="56">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5C830A8-0797-47E7-AB4D-B820D31E173D}" name="PivotTable3" cacheId="1341" applyNumberFormats="0" applyBorderFormats="0" applyFontFormats="0" applyPatternFormats="0" applyAlignmentFormats="0" applyWidthHeightFormats="1" dataCaption="Values" tag="3912a588-5ab2-479c-83f6-87522305ea71" updatedVersion="8" minRefreshableVersion="3" useAutoFormatting="1" subtotalHiddenItems="1" itemPrintTitles="1" createdVersion="8" indent="0" outline="1" outlineData="1" multipleFieldFilters="0" chartFormat="96">
  <location ref="A34:D40" firstHeaderRow="1" firstDataRow="2"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items count="2">
        <item x="0" e="0"/>
        <item x="1" e="0"/>
      </items>
    </pivotField>
  </pivotFields>
  <rowFields count="1">
    <field x="2"/>
  </rowFields>
  <rowItems count="5">
    <i>
      <x/>
    </i>
    <i>
      <x v="1"/>
    </i>
    <i>
      <x v="2"/>
    </i>
    <i>
      <x v="3"/>
    </i>
    <i t="grand">
      <x/>
    </i>
  </rowItems>
  <colFields count="1">
    <field x="3"/>
  </colFields>
  <colItems count="3">
    <i>
      <x/>
    </i>
    <i>
      <x v="1"/>
    </i>
    <i t="grand">
      <x/>
    </i>
  </colItems>
  <dataFields count="1">
    <dataField fld="1" subtotal="count" baseField="0" baseItem="0" numFmtId="167"/>
  </dataFields>
  <formats count="32">
    <format dxfId="15884">
      <pivotArea type="all" dataOnly="0" outline="0" fieldPosition="0"/>
    </format>
    <format dxfId="15883">
      <pivotArea outline="0" collapsedLevelsAreSubtotals="1" fieldPosition="0"/>
    </format>
    <format dxfId="15882">
      <pivotArea dataOnly="0" labelOnly="1" grandRow="1" outline="0" fieldPosition="0"/>
    </format>
    <format dxfId="15881">
      <pivotArea dataOnly="0" labelOnly="1" outline="0" axis="axisValues" fieldPosition="0"/>
    </format>
    <format dxfId="15880">
      <pivotArea type="all" dataOnly="0" outline="0" fieldPosition="0"/>
    </format>
    <format dxfId="15879">
      <pivotArea outline="0" collapsedLevelsAreSubtotals="1" fieldPosition="0"/>
    </format>
    <format dxfId="15878">
      <pivotArea dataOnly="0" labelOnly="1" grandRow="1" outline="0" fieldPosition="0"/>
    </format>
    <format dxfId="15877">
      <pivotArea dataOnly="0" labelOnly="1" outline="0" axis="axisValues" fieldPosition="0"/>
    </format>
    <format dxfId="15876">
      <pivotArea dataOnly="0" labelOnly="1" outline="0" axis="axisValues" fieldPosition="0"/>
    </format>
    <format dxfId="15875">
      <pivotArea grandRow="1" outline="0" collapsedLevelsAreSubtotals="1" fieldPosition="0"/>
    </format>
    <format dxfId="15874">
      <pivotArea grandRow="1" outline="0" collapsedLevelsAreSubtotals="1" fieldPosition="0"/>
    </format>
    <format dxfId="15873">
      <pivotArea type="all" dataOnly="0" outline="0" fieldPosition="0"/>
    </format>
    <format dxfId="15872">
      <pivotArea outline="0" collapsedLevelsAreSubtotals="1" fieldPosition="0"/>
    </format>
    <format dxfId="15871">
      <pivotArea field="0" type="button" dataOnly="0" labelOnly="1" outline="0"/>
    </format>
    <format dxfId="15870">
      <pivotArea dataOnly="0" labelOnly="1" grandRow="1" outline="0" fieldPosition="0"/>
    </format>
    <format dxfId="15869">
      <pivotArea dataOnly="0" labelOnly="1" outline="0" axis="axisValues" fieldPosition="0"/>
    </format>
    <format dxfId="15868">
      <pivotArea type="all" dataOnly="0" outline="0" fieldPosition="0"/>
    </format>
    <format dxfId="15867">
      <pivotArea outline="0" collapsedLevelsAreSubtotals="1" fieldPosition="0"/>
    </format>
    <format dxfId="15866">
      <pivotArea field="0" type="button" dataOnly="0" labelOnly="1" outline="0"/>
    </format>
    <format dxfId="15865">
      <pivotArea dataOnly="0" labelOnly="1" grandRow="1" outline="0" fieldPosition="0"/>
    </format>
    <format dxfId="15864">
      <pivotArea dataOnly="0" labelOnly="1" outline="0" axis="axisValues" fieldPosition="0"/>
    </format>
    <format dxfId="15863">
      <pivotArea type="all" dataOnly="0" outline="0" fieldPosition="0"/>
    </format>
    <format dxfId="15862">
      <pivotArea outline="0" collapsedLevelsAreSubtotals="1" fieldPosition="0"/>
    </format>
    <format dxfId="15861">
      <pivotArea field="0" type="button" dataOnly="0" labelOnly="1" outline="0"/>
    </format>
    <format dxfId="15860">
      <pivotArea dataOnly="0" labelOnly="1" grandRow="1" outline="0" fieldPosition="0"/>
    </format>
    <format dxfId="15859">
      <pivotArea dataOnly="0" labelOnly="1" outline="0" axis="axisValues" fieldPosition="0"/>
    </format>
    <format dxfId="15858">
      <pivotArea type="all" dataOnly="0" outline="0" fieldPosition="0"/>
    </format>
    <format dxfId="15857">
      <pivotArea outline="0" collapsedLevelsAreSubtotals="1" fieldPosition="0"/>
    </format>
    <format dxfId="15856">
      <pivotArea field="0" type="button" dataOnly="0" labelOnly="1" outline="0"/>
    </format>
    <format dxfId="15855">
      <pivotArea dataOnly="0" labelOnly="1" grandRow="1" outline="0" fieldPosition="0"/>
    </format>
    <format dxfId="15854">
      <pivotArea dataOnly="0" labelOnly="1" outline="0" axis="axisValues" fieldPosition="0"/>
    </format>
    <format dxfId="15853">
      <pivotArea outline="0" collapsedLevelsAreSubtotals="1" fieldPosition="0"/>
    </format>
  </formats>
  <chartFormats count="62">
    <chartFormat chart="41" format="11"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55" format="12" series="1">
      <pivotArea type="data" outline="0" fieldPosition="0">
        <references count="1">
          <reference field="4294967294" count="1" selected="0">
            <x v="0"/>
          </reference>
        </references>
      </pivotArea>
    </chartFormat>
    <chartFormat chart="62" format="0" series="1">
      <pivotArea type="data" outline="0" fieldPosition="0">
        <references count="2">
          <reference field="4294967294" count="1" selected="0">
            <x v="0"/>
          </reference>
          <reference field="3" count="1" selected="0">
            <x v="0"/>
          </reference>
        </references>
      </pivotArea>
    </chartFormat>
    <chartFormat chart="62" format="1" series="1">
      <pivotArea type="data" outline="0" fieldPosition="0">
        <references count="2">
          <reference field="4294967294" count="1" selected="0">
            <x v="0"/>
          </reference>
          <reference field="3" count="1" selected="0">
            <x v="1"/>
          </reference>
        </references>
      </pivotArea>
    </chartFormat>
    <chartFormat chart="62" format="2">
      <pivotArea type="data" outline="0" fieldPosition="0">
        <references count="3">
          <reference field="4294967294" count="1" selected="0">
            <x v="0"/>
          </reference>
          <reference field="2" count="1" selected="0">
            <x v="1"/>
          </reference>
          <reference field="3" count="1" selected="0">
            <x v="0"/>
          </reference>
        </references>
      </pivotArea>
    </chartFormat>
    <chartFormat chart="62" format="3">
      <pivotArea type="data" outline="0" fieldPosition="0">
        <references count="3">
          <reference field="4294967294" count="1" selected="0">
            <x v="0"/>
          </reference>
          <reference field="2" count="1" selected="0">
            <x v="3"/>
          </reference>
          <reference field="3" count="1" selected="0">
            <x v="1"/>
          </reference>
        </references>
      </pivotArea>
    </chartFormat>
    <chartFormat chart="62" format="4">
      <pivotArea type="data" outline="0" fieldPosition="0">
        <references count="3">
          <reference field="4294967294" count="1" selected="0">
            <x v="0"/>
          </reference>
          <reference field="2" count="1" selected="0">
            <x v="1"/>
          </reference>
          <reference field="3" count="1" selected="0">
            <x v="1"/>
          </reference>
        </references>
      </pivotArea>
    </chartFormat>
    <chartFormat chart="62" format="5">
      <pivotArea type="data" outline="0" fieldPosition="0">
        <references count="3">
          <reference field="4294967294" count="1" selected="0">
            <x v="0"/>
          </reference>
          <reference field="2" count="1" selected="0">
            <x v="2"/>
          </reference>
          <reference field="3" count="1" selected="0">
            <x v="1"/>
          </reference>
        </references>
      </pivotArea>
    </chartFormat>
    <chartFormat chart="62" format="6">
      <pivotArea type="data" outline="0" fieldPosition="0">
        <references count="3">
          <reference field="4294967294" count="1" selected="0">
            <x v="0"/>
          </reference>
          <reference field="2" count="1" selected="0">
            <x v="2"/>
          </reference>
          <reference field="3" count="1" selected="0">
            <x v="0"/>
          </reference>
        </references>
      </pivotArea>
    </chartFormat>
    <chartFormat chart="65" format="14" series="1">
      <pivotArea type="data" outline="0" fieldPosition="0">
        <references count="2">
          <reference field="4294967294" count="1" selected="0">
            <x v="0"/>
          </reference>
          <reference field="3" count="1" selected="0">
            <x v="0"/>
          </reference>
        </references>
      </pivotArea>
    </chartFormat>
    <chartFormat chart="65" format="15">
      <pivotArea type="data" outline="0" fieldPosition="0">
        <references count="3">
          <reference field="4294967294" count="1" selected="0">
            <x v="0"/>
          </reference>
          <reference field="2" count="1" selected="0">
            <x v="1"/>
          </reference>
          <reference field="3" count="1" selected="0">
            <x v="0"/>
          </reference>
        </references>
      </pivotArea>
    </chartFormat>
    <chartFormat chart="65" format="16">
      <pivotArea type="data" outline="0" fieldPosition="0">
        <references count="3">
          <reference field="4294967294" count="1" selected="0">
            <x v="0"/>
          </reference>
          <reference field="2" count="1" selected="0">
            <x v="2"/>
          </reference>
          <reference field="3" count="1" selected="0">
            <x v="0"/>
          </reference>
        </references>
      </pivotArea>
    </chartFormat>
    <chartFormat chart="65" format="17" series="1">
      <pivotArea type="data" outline="0" fieldPosition="0">
        <references count="2">
          <reference field="4294967294" count="1" selected="0">
            <x v="0"/>
          </reference>
          <reference field="3" count="1" selected="0">
            <x v="1"/>
          </reference>
        </references>
      </pivotArea>
    </chartFormat>
    <chartFormat chart="65" format="18">
      <pivotArea type="data" outline="0" fieldPosition="0">
        <references count="3">
          <reference field="4294967294" count="1" selected="0">
            <x v="0"/>
          </reference>
          <reference field="2" count="1" selected="0">
            <x v="1"/>
          </reference>
          <reference field="3" count="1" selected="0">
            <x v="1"/>
          </reference>
        </references>
      </pivotArea>
    </chartFormat>
    <chartFormat chart="65" format="19">
      <pivotArea type="data" outline="0" fieldPosition="0">
        <references count="3">
          <reference field="4294967294" count="1" selected="0">
            <x v="0"/>
          </reference>
          <reference field="2" count="1" selected="0">
            <x v="2"/>
          </reference>
          <reference field="3" count="1" selected="0">
            <x v="1"/>
          </reference>
        </references>
      </pivotArea>
    </chartFormat>
    <chartFormat chart="65" format="20">
      <pivotArea type="data" outline="0" fieldPosition="0">
        <references count="3">
          <reference field="4294967294" count="1" selected="0">
            <x v="0"/>
          </reference>
          <reference field="2" count="1" selected="0">
            <x v="3"/>
          </reference>
          <reference field="3" count="1" selected="0">
            <x v="1"/>
          </reference>
        </references>
      </pivotArea>
    </chartFormat>
    <chartFormat chart="66" format="7" series="1">
      <pivotArea type="data" outline="0" fieldPosition="0">
        <references count="2">
          <reference field="4294967294" count="1" selected="0">
            <x v="0"/>
          </reference>
          <reference field="3" count="1" selected="0">
            <x v="0"/>
          </reference>
        </references>
      </pivotArea>
    </chartFormat>
    <chartFormat chart="66" format="8">
      <pivotArea type="data" outline="0" fieldPosition="0">
        <references count="3">
          <reference field="4294967294" count="1" selected="0">
            <x v="0"/>
          </reference>
          <reference field="2" count="1" selected="0">
            <x v="1"/>
          </reference>
          <reference field="3" count="1" selected="0">
            <x v="0"/>
          </reference>
        </references>
      </pivotArea>
    </chartFormat>
    <chartFormat chart="66" format="9">
      <pivotArea type="data" outline="0" fieldPosition="0">
        <references count="3">
          <reference field="4294967294" count="1" selected="0">
            <x v="0"/>
          </reference>
          <reference field="2" count="1" selected="0">
            <x v="2"/>
          </reference>
          <reference field="3" count="1" selected="0">
            <x v="0"/>
          </reference>
        </references>
      </pivotArea>
    </chartFormat>
    <chartFormat chart="66" format="10" series="1">
      <pivotArea type="data" outline="0" fieldPosition="0">
        <references count="2">
          <reference field="4294967294" count="1" selected="0">
            <x v="0"/>
          </reference>
          <reference field="3" count="1" selected="0">
            <x v="1"/>
          </reference>
        </references>
      </pivotArea>
    </chartFormat>
    <chartFormat chart="66" format="11">
      <pivotArea type="data" outline="0" fieldPosition="0">
        <references count="3">
          <reference field="4294967294" count="1" selected="0">
            <x v="0"/>
          </reference>
          <reference field="2" count="1" selected="0">
            <x v="1"/>
          </reference>
          <reference field="3" count="1" selected="0">
            <x v="1"/>
          </reference>
        </references>
      </pivotArea>
    </chartFormat>
    <chartFormat chart="66" format="12">
      <pivotArea type="data" outline="0" fieldPosition="0">
        <references count="3">
          <reference field="4294967294" count="1" selected="0">
            <x v="0"/>
          </reference>
          <reference field="2" count="1" selected="0">
            <x v="2"/>
          </reference>
          <reference field="3" count="1" selected="0">
            <x v="1"/>
          </reference>
        </references>
      </pivotArea>
    </chartFormat>
    <chartFormat chart="66" format="13">
      <pivotArea type="data" outline="0" fieldPosition="0">
        <references count="3">
          <reference field="4294967294" count="1" selected="0">
            <x v="0"/>
          </reference>
          <reference field="2" count="1" selected="0">
            <x v="3"/>
          </reference>
          <reference field="3" count="1" selected="0">
            <x v="1"/>
          </reference>
        </references>
      </pivotArea>
    </chartFormat>
    <chartFormat chart="67" format="14" series="1">
      <pivotArea type="data" outline="0" fieldPosition="0">
        <references count="2">
          <reference field="4294967294" count="1" selected="0">
            <x v="0"/>
          </reference>
          <reference field="3" count="1" selected="0">
            <x v="0"/>
          </reference>
        </references>
      </pivotArea>
    </chartFormat>
    <chartFormat chart="67" format="15">
      <pivotArea type="data" outline="0" fieldPosition="0">
        <references count="3">
          <reference field="4294967294" count="1" selected="0">
            <x v="0"/>
          </reference>
          <reference field="2" count="1" selected="0">
            <x v="1"/>
          </reference>
          <reference field="3" count="1" selected="0">
            <x v="0"/>
          </reference>
        </references>
      </pivotArea>
    </chartFormat>
    <chartFormat chart="67" format="16">
      <pivotArea type="data" outline="0" fieldPosition="0">
        <references count="3">
          <reference field="4294967294" count="1" selected="0">
            <x v="0"/>
          </reference>
          <reference field="2" count="1" selected="0">
            <x v="2"/>
          </reference>
          <reference field="3" count="1" selected="0">
            <x v="0"/>
          </reference>
        </references>
      </pivotArea>
    </chartFormat>
    <chartFormat chart="67" format="17" series="1">
      <pivotArea type="data" outline="0" fieldPosition="0">
        <references count="2">
          <reference field="4294967294" count="1" selected="0">
            <x v="0"/>
          </reference>
          <reference field="3" count="1" selected="0">
            <x v="1"/>
          </reference>
        </references>
      </pivotArea>
    </chartFormat>
    <chartFormat chart="67" format="18">
      <pivotArea type="data" outline="0" fieldPosition="0">
        <references count="3">
          <reference field="4294967294" count="1" selected="0">
            <x v="0"/>
          </reference>
          <reference field="2" count="1" selected="0">
            <x v="1"/>
          </reference>
          <reference field="3" count="1" selected="0">
            <x v="1"/>
          </reference>
        </references>
      </pivotArea>
    </chartFormat>
    <chartFormat chart="67" format="19">
      <pivotArea type="data" outline="0" fieldPosition="0">
        <references count="3">
          <reference field="4294967294" count="1" selected="0">
            <x v="0"/>
          </reference>
          <reference field="2" count="1" selected="0">
            <x v="2"/>
          </reference>
          <reference field="3" count="1" selected="0">
            <x v="1"/>
          </reference>
        </references>
      </pivotArea>
    </chartFormat>
    <chartFormat chart="67" format="20">
      <pivotArea type="data" outline="0" fieldPosition="0">
        <references count="3">
          <reference field="4294967294" count="1" selected="0">
            <x v="0"/>
          </reference>
          <reference field="2" count="1" selected="0">
            <x v="3"/>
          </reference>
          <reference field="3" count="1" selected="0">
            <x v="1"/>
          </reference>
        </references>
      </pivotArea>
    </chartFormat>
    <chartFormat chart="77" format="7" series="1">
      <pivotArea type="data" outline="0" fieldPosition="0">
        <references count="2">
          <reference field="4294967294" count="1" selected="0">
            <x v="0"/>
          </reference>
          <reference field="3" count="1" selected="0">
            <x v="0"/>
          </reference>
        </references>
      </pivotArea>
    </chartFormat>
    <chartFormat chart="77" format="8">
      <pivotArea type="data" outline="0" fieldPosition="0">
        <references count="3">
          <reference field="4294967294" count="1" selected="0">
            <x v="0"/>
          </reference>
          <reference field="2" count="1" selected="0">
            <x v="1"/>
          </reference>
          <reference field="3" count="1" selected="0">
            <x v="0"/>
          </reference>
        </references>
      </pivotArea>
    </chartFormat>
    <chartFormat chart="77" format="9">
      <pivotArea type="data" outline="0" fieldPosition="0">
        <references count="3">
          <reference field="4294967294" count="1" selected="0">
            <x v="0"/>
          </reference>
          <reference field="2" count="1" selected="0">
            <x v="2"/>
          </reference>
          <reference field="3" count="1" selected="0">
            <x v="0"/>
          </reference>
        </references>
      </pivotArea>
    </chartFormat>
    <chartFormat chart="77" format="10" series="1">
      <pivotArea type="data" outline="0" fieldPosition="0">
        <references count="2">
          <reference field="4294967294" count="1" selected="0">
            <x v="0"/>
          </reference>
          <reference field="3" count="1" selected="0">
            <x v="1"/>
          </reference>
        </references>
      </pivotArea>
    </chartFormat>
    <chartFormat chart="77" format="11">
      <pivotArea type="data" outline="0" fieldPosition="0">
        <references count="3">
          <reference field="4294967294" count="1" selected="0">
            <x v="0"/>
          </reference>
          <reference field="2" count="1" selected="0">
            <x v="1"/>
          </reference>
          <reference field="3" count="1" selected="0">
            <x v="1"/>
          </reference>
        </references>
      </pivotArea>
    </chartFormat>
    <chartFormat chart="77" format="12">
      <pivotArea type="data" outline="0" fieldPosition="0">
        <references count="3">
          <reference field="4294967294" count="1" selected="0">
            <x v="0"/>
          </reference>
          <reference field="2" count="1" selected="0">
            <x v="2"/>
          </reference>
          <reference field="3" count="1" selected="0">
            <x v="1"/>
          </reference>
        </references>
      </pivotArea>
    </chartFormat>
    <chartFormat chart="77" format="13">
      <pivotArea type="data" outline="0" fieldPosition="0">
        <references count="3">
          <reference field="4294967294" count="1" selected="0">
            <x v="0"/>
          </reference>
          <reference field="2" count="1" selected="0">
            <x v="3"/>
          </reference>
          <reference field="3" count="1" selected="0">
            <x v="1"/>
          </reference>
        </references>
      </pivotArea>
    </chartFormat>
    <chartFormat chart="78" format="14" series="1">
      <pivotArea type="data" outline="0" fieldPosition="0">
        <references count="2">
          <reference field="4294967294" count="1" selected="0">
            <x v="0"/>
          </reference>
          <reference field="3" count="1" selected="0">
            <x v="0"/>
          </reference>
        </references>
      </pivotArea>
    </chartFormat>
    <chartFormat chart="78" format="15">
      <pivotArea type="data" outline="0" fieldPosition="0">
        <references count="3">
          <reference field="4294967294" count="1" selected="0">
            <x v="0"/>
          </reference>
          <reference field="2" count="1" selected="0">
            <x v="1"/>
          </reference>
          <reference field="3" count="1" selected="0">
            <x v="0"/>
          </reference>
        </references>
      </pivotArea>
    </chartFormat>
    <chartFormat chart="78" format="16">
      <pivotArea type="data" outline="0" fieldPosition="0">
        <references count="3">
          <reference field="4294967294" count="1" selected="0">
            <x v="0"/>
          </reference>
          <reference field="2" count="1" selected="0">
            <x v="2"/>
          </reference>
          <reference field="3" count="1" selected="0">
            <x v="0"/>
          </reference>
        </references>
      </pivotArea>
    </chartFormat>
    <chartFormat chart="78" format="17" series="1">
      <pivotArea type="data" outline="0" fieldPosition="0">
        <references count="2">
          <reference field="4294967294" count="1" selected="0">
            <x v="0"/>
          </reference>
          <reference field="3" count="1" selected="0">
            <x v="1"/>
          </reference>
        </references>
      </pivotArea>
    </chartFormat>
    <chartFormat chart="78" format="18">
      <pivotArea type="data" outline="0" fieldPosition="0">
        <references count="3">
          <reference field="4294967294" count="1" selected="0">
            <x v="0"/>
          </reference>
          <reference field="2" count="1" selected="0">
            <x v="1"/>
          </reference>
          <reference field="3" count="1" selected="0">
            <x v="1"/>
          </reference>
        </references>
      </pivotArea>
    </chartFormat>
    <chartFormat chart="78" format="19">
      <pivotArea type="data" outline="0" fieldPosition="0">
        <references count="3">
          <reference field="4294967294" count="1" selected="0">
            <x v="0"/>
          </reference>
          <reference field="2" count="1" selected="0">
            <x v="2"/>
          </reference>
          <reference field="3" count="1" selected="0">
            <x v="1"/>
          </reference>
        </references>
      </pivotArea>
    </chartFormat>
    <chartFormat chart="78" format="20">
      <pivotArea type="data" outline="0" fieldPosition="0">
        <references count="3">
          <reference field="4294967294" count="1" selected="0">
            <x v="0"/>
          </reference>
          <reference field="2" count="1" selected="0">
            <x v="3"/>
          </reference>
          <reference field="3" count="1" selected="0">
            <x v="1"/>
          </reference>
        </references>
      </pivotArea>
    </chartFormat>
    <chartFormat chart="79" format="7" series="1">
      <pivotArea type="data" outline="0" fieldPosition="0">
        <references count="2">
          <reference field="4294967294" count="1" selected="0">
            <x v="0"/>
          </reference>
          <reference field="3" count="1" selected="0">
            <x v="0"/>
          </reference>
        </references>
      </pivotArea>
    </chartFormat>
    <chartFormat chart="79" format="8">
      <pivotArea type="data" outline="0" fieldPosition="0">
        <references count="3">
          <reference field="4294967294" count="1" selected="0">
            <x v="0"/>
          </reference>
          <reference field="2" count="1" selected="0">
            <x v="1"/>
          </reference>
          <reference field="3" count="1" selected="0">
            <x v="0"/>
          </reference>
        </references>
      </pivotArea>
    </chartFormat>
    <chartFormat chart="79" format="9">
      <pivotArea type="data" outline="0" fieldPosition="0">
        <references count="3">
          <reference field="4294967294" count="1" selected="0">
            <x v="0"/>
          </reference>
          <reference field="2" count="1" selected="0">
            <x v="2"/>
          </reference>
          <reference field="3" count="1" selected="0">
            <x v="0"/>
          </reference>
        </references>
      </pivotArea>
    </chartFormat>
    <chartFormat chart="79" format="10" series="1">
      <pivotArea type="data" outline="0" fieldPosition="0">
        <references count="2">
          <reference field="4294967294" count="1" selected="0">
            <x v="0"/>
          </reference>
          <reference field="3" count="1" selected="0">
            <x v="1"/>
          </reference>
        </references>
      </pivotArea>
    </chartFormat>
    <chartFormat chart="79" format="11">
      <pivotArea type="data" outline="0" fieldPosition="0">
        <references count="3">
          <reference field="4294967294" count="1" selected="0">
            <x v="0"/>
          </reference>
          <reference field="2" count="1" selected="0">
            <x v="1"/>
          </reference>
          <reference field="3" count="1" selected="0">
            <x v="1"/>
          </reference>
        </references>
      </pivotArea>
    </chartFormat>
    <chartFormat chart="79" format="12">
      <pivotArea type="data" outline="0" fieldPosition="0">
        <references count="3">
          <reference field="4294967294" count="1" selected="0">
            <x v="0"/>
          </reference>
          <reference field="2" count="1" selected="0">
            <x v="2"/>
          </reference>
          <reference field="3" count="1" selected="0">
            <x v="1"/>
          </reference>
        </references>
      </pivotArea>
    </chartFormat>
    <chartFormat chart="79" format="13">
      <pivotArea type="data" outline="0" fieldPosition="0">
        <references count="3">
          <reference field="4294967294" count="1" selected="0">
            <x v="0"/>
          </reference>
          <reference field="2" count="1" selected="0">
            <x v="3"/>
          </reference>
          <reference field="3" count="1" selected="0">
            <x v="1"/>
          </reference>
        </references>
      </pivotArea>
    </chartFormat>
    <chartFormat chart="80" format="7" series="1">
      <pivotArea type="data" outline="0" fieldPosition="0">
        <references count="2">
          <reference field="4294967294" count="1" selected="0">
            <x v="0"/>
          </reference>
          <reference field="3" count="1" selected="0">
            <x v="0"/>
          </reference>
        </references>
      </pivotArea>
    </chartFormat>
    <chartFormat chart="80" format="8">
      <pivotArea type="data" outline="0" fieldPosition="0">
        <references count="3">
          <reference field="4294967294" count="1" selected="0">
            <x v="0"/>
          </reference>
          <reference field="2" count="1" selected="0">
            <x v="1"/>
          </reference>
          <reference field="3" count="1" selected="0">
            <x v="0"/>
          </reference>
        </references>
      </pivotArea>
    </chartFormat>
    <chartFormat chart="80" format="9">
      <pivotArea type="data" outline="0" fieldPosition="0">
        <references count="3">
          <reference field="4294967294" count="1" selected="0">
            <x v="0"/>
          </reference>
          <reference field="2" count="1" selected="0">
            <x v="2"/>
          </reference>
          <reference field="3" count="1" selected="0">
            <x v="0"/>
          </reference>
        </references>
      </pivotArea>
    </chartFormat>
    <chartFormat chart="80" format="10" series="1">
      <pivotArea type="data" outline="0" fieldPosition="0">
        <references count="2">
          <reference field="4294967294" count="1" selected="0">
            <x v="0"/>
          </reference>
          <reference field="3" count="1" selected="0">
            <x v="1"/>
          </reference>
        </references>
      </pivotArea>
    </chartFormat>
    <chartFormat chart="80" format="11">
      <pivotArea type="data" outline="0" fieldPosition="0">
        <references count="3">
          <reference field="4294967294" count="1" selected="0">
            <x v="0"/>
          </reference>
          <reference field="2" count="1" selected="0">
            <x v="1"/>
          </reference>
          <reference field="3" count="1" selected="0">
            <x v="1"/>
          </reference>
        </references>
      </pivotArea>
    </chartFormat>
    <chartFormat chart="80" format="12">
      <pivotArea type="data" outline="0" fieldPosition="0">
        <references count="3">
          <reference field="4294967294" count="1" selected="0">
            <x v="0"/>
          </reference>
          <reference field="2" count="1" selected="0">
            <x v="2"/>
          </reference>
          <reference field="3" count="1" selected="0">
            <x v="1"/>
          </reference>
        </references>
      </pivotArea>
    </chartFormat>
    <chartFormat chart="80" format="13">
      <pivotArea type="data" outline="0" fieldPosition="0">
        <references count="3">
          <reference field="4294967294" count="1" selected="0">
            <x v="0"/>
          </reference>
          <reference field="2" count="1" selected="0">
            <x v="3"/>
          </reference>
          <reference field="3"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44FFED5-55FA-477B-899B-9C9A4A2F8111}" name="PivotTable7" cacheId="1353" applyNumberFormats="0" applyBorderFormats="0" applyFontFormats="0" applyPatternFormats="0" applyAlignmentFormats="0" applyWidthHeightFormats="1" dataCaption="Values" tag="7758af7d-1706-4ab2-8ce3-e28de65071cb" updatedVersion="8" minRefreshableVersion="3" useAutoFormatting="1" subtotalHiddenItems="1" itemPrintTitles="1" createdVersion="8" indent="0" outline="1" outlineData="1" multipleFieldFilters="0" chartFormat="110">
  <location ref="A15:D21" firstHeaderRow="1" firstDataRow="2"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items count="2">
        <item x="0" e="0"/>
        <item x="1"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2"/>
  </colFields>
  <colItems count="3">
    <i>
      <x/>
    </i>
    <i>
      <x v="1"/>
    </i>
    <i t="grand">
      <x/>
    </i>
  </colItems>
  <dataFields count="1">
    <dataField fld="1" subtotal="count" baseField="0" baseItem="0" numFmtId="167"/>
  </dataFields>
  <formats count="32">
    <format dxfId="15916">
      <pivotArea type="all" dataOnly="0" outline="0" fieldPosition="0"/>
    </format>
    <format dxfId="15915">
      <pivotArea outline="0" collapsedLevelsAreSubtotals="1" fieldPosition="0"/>
    </format>
    <format dxfId="15914">
      <pivotArea dataOnly="0" labelOnly="1" grandRow="1" outline="0" fieldPosition="0"/>
    </format>
    <format dxfId="15913">
      <pivotArea dataOnly="0" labelOnly="1" outline="0" axis="axisValues" fieldPosition="0"/>
    </format>
    <format dxfId="15912">
      <pivotArea type="all" dataOnly="0" outline="0" fieldPosition="0"/>
    </format>
    <format dxfId="15911">
      <pivotArea outline="0" collapsedLevelsAreSubtotals="1" fieldPosition="0"/>
    </format>
    <format dxfId="15910">
      <pivotArea dataOnly="0" labelOnly="1" grandRow="1" outline="0" fieldPosition="0"/>
    </format>
    <format dxfId="15909">
      <pivotArea dataOnly="0" labelOnly="1" outline="0" axis="axisValues" fieldPosition="0"/>
    </format>
    <format dxfId="15908">
      <pivotArea dataOnly="0" labelOnly="1" outline="0" axis="axisValues" fieldPosition="0"/>
    </format>
    <format dxfId="15907">
      <pivotArea grandRow="1" outline="0" collapsedLevelsAreSubtotals="1" fieldPosition="0"/>
    </format>
    <format dxfId="15906">
      <pivotArea grandRow="1" outline="0" collapsedLevelsAreSubtotals="1" fieldPosition="0"/>
    </format>
    <format dxfId="15905">
      <pivotArea type="all" dataOnly="0" outline="0" fieldPosition="0"/>
    </format>
    <format dxfId="15904">
      <pivotArea outline="0" collapsedLevelsAreSubtotals="1" fieldPosition="0"/>
    </format>
    <format dxfId="15903">
      <pivotArea field="0" type="button" dataOnly="0" labelOnly="1" outline="0"/>
    </format>
    <format dxfId="15902">
      <pivotArea dataOnly="0" labelOnly="1" grandRow="1" outline="0" fieldPosition="0"/>
    </format>
    <format dxfId="15901">
      <pivotArea dataOnly="0" labelOnly="1" outline="0" axis="axisValues" fieldPosition="0"/>
    </format>
    <format dxfId="15900">
      <pivotArea type="all" dataOnly="0" outline="0" fieldPosition="0"/>
    </format>
    <format dxfId="15899">
      <pivotArea outline="0" collapsedLevelsAreSubtotals="1" fieldPosition="0"/>
    </format>
    <format dxfId="15898">
      <pivotArea field="0" type="button" dataOnly="0" labelOnly="1" outline="0"/>
    </format>
    <format dxfId="15897">
      <pivotArea dataOnly="0" labelOnly="1" grandRow="1" outline="0" fieldPosition="0"/>
    </format>
    <format dxfId="15896">
      <pivotArea dataOnly="0" labelOnly="1" outline="0" axis="axisValues" fieldPosition="0"/>
    </format>
    <format dxfId="15895">
      <pivotArea type="all" dataOnly="0" outline="0" fieldPosition="0"/>
    </format>
    <format dxfId="15894">
      <pivotArea outline="0" collapsedLevelsAreSubtotals="1" fieldPosition="0"/>
    </format>
    <format dxfId="15893">
      <pivotArea field="0" type="button" dataOnly="0" labelOnly="1" outline="0"/>
    </format>
    <format dxfId="15892">
      <pivotArea dataOnly="0" labelOnly="1" grandRow="1" outline="0" fieldPosition="0"/>
    </format>
    <format dxfId="15891">
      <pivotArea dataOnly="0" labelOnly="1" outline="0" axis="axisValues" fieldPosition="0"/>
    </format>
    <format dxfId="15890">
      <pivotArea type="all" dataOnly="0" outline="0" fieldPosition="0"/>
    </format>
    <format dxfId="15889">
      <pivotArea outline="0" collapsedLevelsAreSubtotals="1" fieldPosition="0"/>
    </format>
    <format dxfId="15888">
      <pivotArea field="0" type="button" dataOnly="0" labelOnly="1" outline="0"/>
    </format>
    <format dxfId="15887">
      <pivotArea dataOnly="0" labelOnly="1" grandRow="1" outline="0" fieldPosition="0"/>
    </format>
    <format dxfId="15886">
      <pivotArea dataOnly="0" labelOnly="1" outline="0" axis="axisValues" fieldPosition="0"/>
    </format>
    <format dxfId="15885">
      <pivotArea outline="0" collapsedLevelsAreSubtotals="1" fieldPosition="0"/>
    </format>
  </formats>
  <chartFormats count="70">
    <chartFormat chart="41" format="11"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55" format="12" series="1">
      <pivotArea type="data" outline="0" fieldPosition="0">
        <references count="1">
          <reference field="4294967294" count="1" selected="0">
            <x v="0"/>
          </reference>
        </references>
      </pivotArea>
    </chartFormat>
    <chartFormat chart="62" format="0" series="1">
      <pivotArea type="data" outline="0" fieldPosition="0">
        <references count="2">
          <reference field="4294967294" count="1" selected="0">
            <x v="0"/>
          </reference>
          <reference field="2" count="1" selected="0">
            <x v="0"/>
          </reference>
        </references>
      </pivotArea>
    </chartFormat>
    <chartFormat chart="62" format="1" series="1">
      <pivotArea type="data" outline="0" fieldPosition="0">
        <references count="2">
          <reference field="4294967294" count="1" selected="0">
            <x v="0"/>
          </reference>
          <reference field="2" count="1" selected="0">
            <x v="1"/>
          </reference>
        </references>
      </pivotArea>
    </chartFormat>
    <chartFormat chart="65" format="14" series="1">
      <pivotArea type="data" outline="0" fieldPosition="0">
        <references count="2">
          <reference field="4294967294" count="1" selected="0">
            <x v="0"/>
          </reference>
          <reference field="2" count="1" selected="0">
            <x v="0"/>
          </reference>
        </references>
      </pivotArea>
    </chartFormat>
    <chartFormat chart="65" format="17" series="1">
      <pivotArea type="data" outline="0" fieldPosition="0">
        <references count="2">
          <reference field="4294967294" count="1" selected="0">
            <x v="0"/>
          </reference>
          <reference field="2" count="1" selected="0">
            <x v="1"/>
          </reference>
        </references>
      </pivotArea>
    </chartFormat>
    <chartFormat chart="66" format="7" series="1">
      <pivotArea type="data" outline="0" fieldPosition="0">
        <references count="2">
          <reference field="4294967294" count="1" selected="0">
            <x v="0"/>
          </reference>
          <reference field="2" count="1" selected="0">
            <x v="0"/>
          </reference>
        </references>
      </pivotArea>
    </chartFormat>
    <chartFormat chart="66" format="10" series="1">
      <pivotArea type="data" outline="0" fieldPosition="0">
        <references count="2">
          <reference field="4294967294" count="1" selected="0">
            <x v="0"/>
          </reference>
          <reference field="2" count="1" selected="0">
            <x v="1"/>
          </reference>
        </references>
      </pivotArea>
    </chartFormat>
    <chartFormat chart="67" format="14" series="1">
      <pivotArea type="data" outline="0" fieldPosition="0">
        <references count="2">
          <reference field="4294967294" count="1" selected="0">
            <x v="0"/>
          </reference>
          <reference field="2" count="1" selected="0">
            <x v="0"/>
          </reference>
        </references>
      </pivotArea>
    </chartFormat>
    <chartFormat chart="67" format="17" series="1">
      <pivotArea type="data" outline="0" fieldPosition="0">
        <references count="2">
          <reference field="4294967294" count="1" selected="0">
            <x v="0"/>
          </reference>
          <reference field="2" count="1" selected="0">
            <x v="1"/>
          </reference>
        </references>
      </pivotArea>
    </chartFormat>
    <chartFormat chart="77" format="7" series="1">
      <pivotArea type="data" outline="0" fieldPosition="0">
        <references count="2">
          <reference field="4294967294" count="1" selected="0">
            <x v="0"/>
          </reference>
          <reference field="2" count="1" selected="0">
            <x v="0"/>
          </reference>
        </references>
      </pivotArea>
    </chartFormat>
    <chartFormat chart="77" format="10" series="1">
      <pivotArea type="data" outline="0" fieldPosition="0">
        <references count="2">
          <reference field="4294967294" count="1" selected="0">
            <x v="0"/>
          </reference>
          <reference field="2" count="1" selected="0">
            <x v="1"/>
          </reference>
        </references>
      </pivotArea>
    </chartFormat>
    <chartFormat chart="78" format="14" series="1">
      <pivotArea type="data" outline="0" fieldPosition="0">
        <references count="2">
          <reference field="4294967294" count="1" selected="0">
            <x v="0"/>
          </reference>
          <reference field="2" count="1" selected="0">
            <x v="0"/>
          </reference>
        </references>
      </pivotArea>
    </chartFormat>
    <chartFormat chart="78" format="17" series="1">
      <pivotArea type="data" outline="0" fieldPosition="0">
        <references count="2">
          <reference field="4294967294" count="1" selected="0">
            <x v="0"/>
          </reference>
          <reference field="2" count="1" selected="0">
            <x v="1"/>
          </reference>
        </references>
      </pivotArea>
    </chartFormat>
    <chartFormat chart="79" format="7" series="1">
      <pivotArea type="data" outline="0" fieldPosition="0">
        <references count="2">
          <reference field="4294967294" count="1" selected="0">
            <x v="0"/>
          </reference>
          <reference field="2" count="1" selected="0">
            <x v="0"/>
          </reference>
        </references>
      </pivotArea>
    </chartFormat>
    <chartFormat chart="79" format="10" series="1">
      <pivotArea type="data" outline="0" fieldPosition="0">
        <references count="2">
          <reference field="4294967294" count="1" selected="0">
            <x v="0"/>
          </reference>
          <reference field="2" count="1" selected="0">
            <x v="1"/>
          </reference>
        </references>
      </pivotArea>
    </chartFormat>
    <chartFormat chart="80" format="7" series="1">
      <pivotArea type="data" outline="0" fieldPosition="0">
        <references count="2">
          <reference field="4294967294" count="1" selected="0">
            <x v="0"/>
          </reference>
          <reference field="2" count="1" selected="0">
            <x v="0"/>
          </reference>
        </references>
      </pivotArea>
    </chartFormat>
    <chartFormat chart="80" format="10" series="1">
      <pivotArea type="data" outline="0" fieldPosition="0">
        <references count="2">
          <reference field="4294967294" count="1" selected="0">
            <x v="0"/>
          </reference>
          <reference field="2" count="1" selected="0">
            <x v="1"/>
          </reference>
        </references>
      </pivotArea>
    </chartFormat>
    <chartFormat chart="94" format="14" series="1">
      <pivotArea type="data" outline="0" fieldPosition="0">
        <references count="2">
          <reference field="4294967294" count="1" selected="0">
            <x v="0"/>
          </reference>
          <reference field="2" count="1" selected="0">
            <x v="0"/>
          </reference>
        </references>
      </pivotArea>
    </chartFormat>
    <chartFormat chart="94" format="15" series="1">
      <pivotArea type="data" outline="0" fieldPosition="0">
        <references count="2">
          <reference field="4294967294" count="1" selected="0">
            <x v="0"/>
          </reference>
          <reference field="2" count="1" selected="0">
            <x v="1"/>
          </reference>
        </references>
      </pivotArea>
    </chartFormat>
    <chartFormat chart="94" format="16">
      <pivotArea type="data" outline="0" fieldPosition="0">
        <references count="3">
          <reference field="4294967294" count="1" selected="0">
            <x v="0"/>
          </reference>
          <reference field="2" count="1" selected="0">
            <x v="0"/>
          </reference>
          <reference field="3" count="1" selected="0">
            <x v="2"/>
          </reference>
        </references>
      </pivotArea>
    </chartFormat>
    <chartFormat chart="94" format="17">
      <pivotArea type="data" outline="0" fieldPosition="0">
        <references count="3">
          <reference field="4294967294" count="1" selected="0">
            <x v="0"/>
          </reference>
          <reference field="2" count="1" selected="0">
            <x v="1"/>
          </reference>
          <reference field="3" count="1" selected="0">
            <x v="2"/>
          </reference>
        </references>
      </pivotArea>
    </chartFormat>
    <chartFormat chart="94" format="18">
      <pivotArea type="data" outline="0" fieldPosition="0">
        <references count="3">
          <reference field="4294967294" count="1" selected="0">
            <x v="0"/>
          </reference>
          <reference field="2" count="1" selected="0">
            <x v="0"/>
          </reference>
          <reference field="3" count="1" selected="0">
            <x v="3"/>
          </reference>
        </references>
      </pivotArea>
    </chartFormat>
    <chartFormat chart="94" format="19">
      <pivotArea type="data" outline="0" fieldPosition="0">
        <references count="3">
          <reference field="4294967294" count="1" selected="0">
            <x v="0"/>
          </reference>
          <reference field="2" count="1" selected="0">
            <x v="1"/>
          </reference>
          <reference field="3" count="1" selected="0">
            <x v="3"/>
          </reference>
        </references>
      </pivotArea>
    </chartFormat>
    <chartFormat chart="94" format="20">
      <pivotArea type="data" outline="0" fieldPosition="0">
        <references count="3">
          <reference field="4294967294" count="1" selected="0">
            <x v="0"/>
          </reference>
          <reference field="2" count="1" selected="0">
            <x v="1"/>
          </reference>
          <reference field="3" count="1" selected="0">
            <x v="1"/>
          </reference>
        </references>
      </pivotArea>
    </chartFormat>
    <chartFormat chart="94" format="21">
      <pivotArea type="data" outline="0" fieldPosition="0">
        <references count="3">
          <reference field="4294967294" count="1" selected="0">
            <x v="0"/>
          </reference>
          <reference field="2" count="1" selected="0">
            <x v="0"/>
          </reference>
          <reference field="3" count="1" selected="0">
            <x v="1"/>
          </reference>
        </references>
      </pivotArea>
    </chartFormat>
    <chartFormat chart="98" format="22" series="1">
      <pivotArea type="data" outline="0" fieldPosition="0">
        <references count="2">
          <reference field="4294967294" count="1" selected="0">
            <x v="0"/>
          </reference>
          <reference field="2" count="1" selected="0">
            <x v="0"/>
          </reference>
        </references>
      </pivotArea>
    </chartFormat>
    <chartFormat chart="98" format="23">
      <pivotArea type="data" outline="0" fieldPosition="0">
        <references count="3">
          <reference field="4294967294" count="1" selected="0">
            <x v="0"/>
          </reference>
          <reference field="2" count="1" selected="0">
            <x v="0"/>
          </reference>
          <reference field="3" count="1" selected="0">
            <x v="1"/>
          </reference>
        </references>
      </pivotArea>
    </chartFormat>
    <chartFormat chart="98" format="24">
      <pivotArea type="data" outline="0" fieldPosition="0">
        <references count="3">
          <reference field="4294967294" count="1" selected="0">
            <x v="0"/>
          </reference>
          <reference field="2" count="1" selected="0">
            <x v="0"/>
          </reference>
          <reference field="3" count="1" selected="0">
            <x v="2"/>
          </reference>
        </references>
      </pivotArea>
    </chartFormat>
    <chartFormat chart="98" format="25">
      <pivotArea type="data" outline="0" fieldPosition="0">
        <references count="3">
          <reference field="4294967294" count="1" selected="0">
            <x v="0"/>
          </reference>
          <reference field="2" count="1" selected="0">
            <x v="0"/>
          </reference>
          <reference field="3" count="1" selected="0">
            <x v="3"/>
          </reference>
        </references>
      </pivotArea>
    </chartFormat>
    <chartFormat chart="98" format="26" series="1">
      <pivotArea type="data" outline="0" fieldPosition="0">
        <references count="2">
          <reference field="4294967294" count="1" selected="0">
            <x v="0"/>
          </reference>
          <reference field="2" count="1" selected="0">
            <x v="1"/>
          </reference>
        </references>
      </pivotArea>
    </chartFormat>
    <chartFormat chart="98" format="27">
      <pivotArea type="data" outline="0" fieldPosition="0">
        <references count="3">
          <reference field="4294967294" count="1" selected="0">
            <x v="0"/>
          </reference>
          <reference field="2" count="1" selected="0">
            <x v="1"/>
          </reference>
          <reference field="3" count="1" selected="0">
            <x v="1"/>
          </reference>
        </references>
      </pivotArea>
    </chartFormat>
    <chartFormat chart="98" format="28">
      <pivotArea type="data" outline="0" fieldPosition="0">
        <references count="3">
          <reference field="4294967294" count="1" selected="0">
            <x v="0"/>
          </reference>
          <reference field="2" count="1" selected="0">
            <x v="1"/>
          </reference>
          <reference field="3" count="1" selected="0">
            <x v="2"/>
          </reference>
        </references>
      </pivotArea>
    </chartFormat>
    <chartFormat chart="98" format="29">
      <pivotArea type="data" outline="0" fieldPosition="0">
        <references count="3">
          <reference field="4294967294" count="1" selected="0">
            <x v="0"/>
          </reference>
          <reference field="2" count="1" selected="0">
            <x v="1"/>
          </reference>
          <reference field="3" count="1" selected="0">
            <x v="3"/>
          </reference>
        </references>
      </pivotArea>
    </chartFormat>
    <chartFormat chart="99" format="30" series="1">
      <pivotArea type="data" outline="0" fieldPosition="0">
        <references count="2">
          <reference field="4294967294" count="1" selected="0">
            <x v="0"/>
          </reference>
          <reference field="2" count="1" selected="0">
            <x v="0"/>
          </reference>
        </references>
      </pivotArea>
    </chartFormat>
    <chartFormat chart="99" format="31">
      <pivotArea type="data" outline="0" fieldPosition="0">
        <references count="3">
          <reference field="4294967294" count="1" selected="0">
            <x v="0"/>
          </reference>
          <reference field="2" count="1" selected="0">
            <x v="0"/>
          </reference>
          <reference field="3" count="1" selected="0">
            <x v="1"/>
          </reference>
        </references>
      </pivotArea>
    </chartFormat>
    <chartFormat chart="99" format="32">
      <pivotArea type="data" outline="0" fieldPosition="0">
        <references count="3">
          <reference field="4294967294" count="1" selected="0">
            <x v="0"/>
          </reference>
          <reference field="2" count="1" selected="0">
            <x v="0"/>
          </reference>
          <reference field="3" count="1" selected="0">
            <x v="2"/>
          </reference>
        </references>
      </pivotArea>
    </chartFormat>
    <chartFormat chart="99" format="33">
      <pivotArea type="data" outline="0" fieldPosition="0">
        <references count="3">
          <reference field="4294967294" count="1" selected="0">
            <x v="0"/>
          </reference>
          <reference field="2" count="1" selected="0">
            <x v="0"/>
          </reference>
          <reference field="3" count="1" selected="0">
            <x v="3"/>
          </reference>
        </references>
      </pivotArea>
    </chartFormat>
    <chartFormat chart="99" format="34" series="1">
      <pivotArea type="data" outline="0" fieldPosition="0">
        <references count="2">
          <reference field="4294967294" count="1" selected="0">
            <x v="0"/>
          </reference>
          <reference field="2" count="1" selected="0">
            <x v="1"/>
          </reference>
        </references>
      </pivotArea>
    </chartFormat>
    <chartFormat chart="99" format="35">
      <pivotArea type="data" outline="0" fieldPosition="0">
        <references count="3">
          <reference field="4294967294" count="1" selected="0">
            <x v="0"/>
          </reference>
          <reference field="2" count="1" selected="0">
            <x v="1"/>
          </reference>
          <reference field="3" count="1" selected="0">
            <x v="1"/>
          </reference>
        </references>
      </pivotArea>
    </chartFormat>
    <chartFormat chart="99" format="36">
      <pivotArea type="data" outline="0" fieldPosition="0">
        <references count="3">
          <reference field="4294967294" count="1" selected="0">
            <x v="0"/>
          </reference>
          <reference field="2" count="1" selected="0">
            <x v="1"/>
          </reference>
          <reference field="3" count="1" selected="0">
            <x v="2"/>
          </reference>
        </references>
      </pivotArea>
    </chartFormat>
    <chartFormat chart="99" format="37">
      <pivotArea type="data" outline="0" fieldPosition="0">
        <references count="3">
          <reference field="4294967294" count="1" selected="0">
            <x v="0"/>
          </reference>
          <reference field="2" count="1" selected="0">
            <x v="1"/>
          </reference>
          <reference field="3" count="1" selected="0">
            <x v="3"/>
          </reference>
        </references>
      </pivotArea>
    </chartFormat>
    <chartFormat chart="100" format="30" series="1">
      <pivotArea type="data" outline="0" fieldPosition="0">
        <references count="2">
          <reference field="4294967294" count="1" selected="0">
            <x v="0"/>
          </reference>
          <reference field="2" count="1" selected="0">
            <x v="0"/>
          </reference>
        </references>
      </pivotArea>
    </chartFormat>
    <chartFormat chart="100" format="31">
      <pivotArea type="data" outline="0" fieldPosition="0">
        <references count="3">
          <reference field="4294967294" count="1" selected="0">
            <x v="0"/>
          </reference>
          <reference field="2" count="1" selected="0">
            <x v="0"/>
          </reference>
          <reference field="3" count="1" selected="0">
            <x v="1"/>
          </reference>
        </references>
      </pivotArea>
    </chartFormat>
    <chartFormat chart="100" format="32">
      <pivotArea type="data" outline="0" fieldPosition="0">
        <references count="3">
          <reference field="4294967294" count="1" selected="0">
            <x v="0"/>
          </reference>
          <reference field="2" count="1" selected="0">
            <x v="0"/>
          </reference>
          <reference field="3" count="1" selected="0">
            <x v="2"/>
          </reference>
        </references>
      </pivotArea>
    </chartFormat>
    <chartFormat chart="100" format="33">
      <pivotArea type="data" outline="0" fieldPosition="0">
        <references count="3">
          <reference field="4294967294" count="1" selected="0">
            <x v="0"/>
          </reference>
          <reference field="2" count="1" selected="0">
            <x v="0"/>
          </reference>
          <reference field="3" count="1" selected="0">
            <x v="3"/>
          </reference>
        </references>
      </pivotArea>
    </chartFormat>
    <chartFormat chart="100" format="34" series="1">
      <pivotArea type="data" outline="0" fieldPosition="0">
        <references count="2">
          <reference field="4294967294" count="1" selected="0">
            <x v="0"/>
          </reference>
          <reference field="2" count="1" selected="0">
            <x v="1"/>
          </reference>
        </references>
      </pivotArea>
    </chartFormat>
    <chartFormat chart="100" format="35">
      <pivotArea type="data" outline="0" fieldPosition="0">
        <references count="3">
          <reference field="4294967294" count="1" selected="0">
            <x v="0"/>
          </reference>
          <reference field="2" count="1" selected="0">
            <x v="1"/>
          </reference>
          <reference field="3" count="1" selected="0">
            <x v="1"/>
          </reference>
        </references>
      </pivotArea>
    </chartFormat>
    <chartFormat chart="100" format="36">
      <pivotArea type="data" outline="0" fieldPosition="0">
        <references count="3">
          <reference field="4294967294" count="1" selected="0">
            <x v="0"/>
          </reference>
          <reference field="2" count="1" selected="0">
            <x v="1"/>
          </reference>
          <reference field="3" count="1" selected="0">
            <x v="2"/>
          </reference>
        </references>
      </pivotArea>
    </chartFormat>
    <chartFormat chart="100" format="37">
      <pivotArea type="data" outline="0" fieldPosition="0">
        <references count="3">
          <reference field="4294967294" count="1" selected="0">
            <x v="0"/>
          </reference>
          <reference field="2" count="1" selected="0">
            <x v="1"/>
          </reference>
          <reference field="3" count="1" selected="0">
            <x v="3"/>
          </reference>
        </references>
      </pivotArea>
    </chartFormat>
    <chartFormat chart="107" format="22" series="1">
      <pivotArea type="data" outline="0" fieldPosition="0">
        <references count="2">
          <reference field="4294967294" count="1" selected="0">
            <x v="0"/>
          </reference>
          <reference field="2" count="1" selected="0">
            <x v="0"/>
          </reference>
        </references>
      </pivotArea>
    </chartFormat>
    <chartFormat chart="107" format="23">
      <pivotArea type="data" outline="0" fieldPosition="0">
        <references count="3">
          <reference field="4294967294" count="1" selected="0">
            <x v="0"/>
          </reference>
          <reference field="2" count="1" selected="0">
            <x v="0"/>
          </reference>
          <reference field="3" count="1" selected="0">
            <x v="1"/>
          </reference>
        </references>
      </pivotArea>
    </chartFormat>
    <chartFormat chart="107" format="24">
      <pivotArea type="data" outline="0" fieldPosition="0">
        <references count="3">
          <reference field="4294967294" count="1" selected="0">
            <x v="0"/>
          </reference>
          <reference field="2" count="1" selected="0">
            <x v="0"/>
          </reference>
          <reference field="3" count="1" selected="0">
            <x v="2"/>
          </reference>
        </references>
      </pivotArea>
    </chartFormat>
    <chartFormat chart="107" format="25">
      <pivotArea type="data" outline="0" fieldPosition="0">
        <references count="3">
          <reference field="4294967294" count="1" selected="0">
            <x v="0"/>
          </reference>
          <reference field="2" count="1" selected="0">
            <x v="0"/>
          </reference>
          <reference field="3" count="1" selected="0">
            <x v="3"/>
          </reference>
        </references>
      </pivotArea>
    </chartFormat>
    <chartFormat chart="107" format="26" series="1">
      <pivotArea type="data" outline="0" fieldPosition="0">
        <references count="2">
          <reference field="4294967294" count="1" selected="0">
            <x v="0"/>
          </reference>
          <reference field="2" count="1" selected="0">
            <x v="1"/>
          </reference>
        </references>
      </pivotArea>
    </chartFormat>
    <chartFormat chart="107" format="27">
      <pivotArea type="data" outline="0" fieldPosition="0">
        <references count="3">
          <reference field="4294967294" count="1" selected="0">
            <x v="0"/>
          </reference>
          <reference field="2" count="1" selected="0">
            <x v="1"/>
          </reference>
          <reference field="3" count="1" selected="0">
            <x v="1"/>
          </reference>
        </references>
      </pivotArea>
    </chartFormat>
    <chartFormat chart="107" format="28">
      <pivotArea type="data" outline="0" fieldPosition="0">
        <references count="3">
          <reference field="4294967294" count="1" selected="0">
            <x v="0"/>
          </reference>
          <reference field="2" count="1" selected="0">
            <x v="1"/>
          </reference>
          <reference field="3" count="1" selected="0">
            <x v="2"/>
          </reference>
        </references>
      </pivotArea>
    </chartFormat>
    <chartFormat chart="107" format="29">
      <pivotArea type="data" outline="0" fieldPosition="0">
        <references count="3">
          <reference field="4294967294" count="1" selected="0">
            <x v="0"/>
          </reference>
          <reference field="2" count="1" selected="0">
            <x v="1"/>
          </reference>
          <reference field="3" count="1" selected="0">
            <x v="3"/>
          </reference>
        </references>
      </pivotArea>
    </chartFormat>
    <chartFormat chart="108" format="30" series="1">
      <pivotArea type="data" outline="0" fieldPosition="0">
        <references count="2">
          <reference field="4294967294" count="1" selected="0">
            <x v="0"/>
          </reference>
          <reference field="2" count="1" selected="0">
            <x v="0"/>
          </reference>
        </references>
      </pivotArea>
    </chartFormat>
    <chartFormat chart="108" format="31">
      <pivotArea type="data" outline="0" fieldPosition="0">
        <references count="3">
          <reference field="4294967294" count="1" selected="0">
            <x v="0"/>
          </reference>
          <reference field="2" count="1" selected="0">
            <x v="0"/>
          </reference>
          <reference field="3" count="1" selected="0">
            <x v="1"/>
          </reference>
        </references>
      </pivotArea>
    </chartFormat>
    <chartFormat chart="108" format="32">
      <pivotArea type="data" outline="0" fieldPosition="0">
        <references count="3">
          <reference field="4294967294" count="1" selected="0">
            <x v="0"/>
          </reference>
          <reference field="2" count="1" selected="0">
            <x v="0"/>
          </reference>
          <reference field="3" count="1" selected="0">
            <x v="2"/>
          </reference>
        </references>
      </pivotArea>
    </chartFormat>
    <chartFormat chart="108" format="33">
      <pivotArea type="data" outline="0" fieldPosition="0">
        <references count="3">
          <reference field="4294967294" count="1" selected="0">
            <x v="0"/>
          </reference>
          <reference field="2" count="1" selected="0">
            <x v="0"/>
          </reference>
          <reference field="3" count="1" selected="0">
            <x v="3"/>
          </reference>
        </references>
      </pivotArea>
    </chartFormat>
    <chartFormat chart="108" format="34" series="1">
      <pivotArea type="data" outline="0" fieldPosition="0">
        <references count="2">
          <reference field="4294967294" count="1" selected="0">
            <x v="0"/>
          </reference>
          <reference field="2" count="1" selected="0">
            <x v="1"/>
          </reference>
        </references>
      </pivotArea>
    </chartFormat>
    <chartFormat chart="108" format="35">
      <pivotArea type="data" outline="0" fieldPosition="0">
        <references count="3">
          <reference field="4294967294" count="1" selected="0">
            <x v="0"/>
          </reference>
          <reference field="2" count="1" selected="0">
            <x v="1"/>
          </reference>
          <reference field="3" count="1" selected="0">
            <x v="1"/>
          </reference>
        </references>
      </pivotArea>
    </chartFormat>
    <chartFormat chart="108" format="36">
      <pivotArea type="data" outline="0" fieldPosition="0">
        <references count="3">
          <reference field="4294967294" count="1" selected="0">
            <x v="0"/>
          </reference>
          <reference field="2" count="1" selected="0">
            <x v="1"/>
          </reference>
          <reference field="3" count="1" selected="0">
            <x v="2"/>
          </reference>
        </references>
      </pivotArea>
    </chartFormat>
    <chartFormat chart="108" format="37">
      <pivotArea type="data" outline="0" fieldPosition="0">
        <references count="3">
          <reference field="4294967294" count="1" selected="0">
            <x v="0"/>
          </reference>
          <reference field="2" count="1" selected="0">
            <x v="1"/>
          </reference>
          <reference field="3" count="1" selected="0">
            <x v="3"/>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8633B33-EC9D-4AF5-A331-38E3B916289E}" name="PivotTable6" cacheId="1350" applyNumberFormats="0" applyBorderFormats="0" applyFontFormats="0" applyPatternFormats="0" applyAlignmentFormats="0" applyWidthHeightFormats="1" dataCaption="Values" tag="7099f35a-6098-43f5-a4d1-a8be28989910" updatedVersion="8" minRefreshableVersion="3" useAutoFormatting="1" subtotalHiddenItems="1" itemPrintTitles="1" createdVersion="8" indent="0" outline="1" outlineData="1" multipleFieldFilters="0" chartFormat="86">
  <location ref="A101:B112"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i>
    <i>
      <x v="3"/>
    </i>
    <i>
      <x v="2"/>
    </i>
    <i>
      <x v="7"/>
    </i>
    <i>
      <x v="8"/>
    </i>
    <i>
      <x v="1"/>
    </i>
    <i>
      <x v="5"/>
    </i>
    <i>
      <x v="4"/>
    </i>
    <i>
      <x v="6"/>
    </i>
    <i>
      <x v="9"/>
    </i>
    <i t="grand">
      <x/>
    </i>
  </rowItems>
  <colItems count="1">
    <i/>
  </colItems>
  <dataFields count="1">
    <dataField fld="1" subtotal="count" baseField="0" baseItem="0" numFmtId="167"/>
  </dataFields>
  <formats count="32">
    <format dxfId="15948">
      <pivotArea type="all" dataOnly="0" outline="0" fieldPosition="0"/>
    </format>
    <format dxfId="15947">
      <pivotArea outline="0" collapsedLevelsAreSubtotals="1" fieldPosition="0"/>
    </format>
    <format dxfId="15946">
      <pivotArea dataOnly="0" labelOnly="1" grandRow="1" outline="0" fieldPosition="0"/>
    </format>
    <format dxfId="15945">
      <pivotArea dataOnly="0" labelOnly="1" outline="0" axis="axisValues" fieldPosition="0"/>
    </format>
    <format dxfId="15944">
      <pivotArea type="all" dataOnly="0" outline="0" fieldPosition="0"/>
    </format>
    <format dxfId="15943">
      <pivotArea outline="0" collapsedLevelsAreSubtotals="1" fieldPosition="0"/>
    </format>
    <format dxfId="15942">
      <pivotArea dataOnly="0" labelOnly="1" grandRow="1" outline="0" fieldPosition="0"/>
    </format>
    <format dxfId="15941">
      <pivotArea dataOnly="0" labelOnly="1" outline="0" axis="axisValues" fieldPosition="0"/>
    </format>
    <format dxfId="15940">
      <pivotArea dataOnly="0" labelOnly="1" outline="0" axis="axisValues" fieldPosition="0"/>
    </format>
    <format dxfId="15939">
      <pivotArea grandRow="1" outline="0" collapsedLevelsAreSubtotals="1" fieldPosition="0"/>
    </format>
    <format dxfId="15938">
      <pivotArea grandRow="1" outline="0" collapsedLevelsAreSubtotals="1" fieldPosition="0"/>
    </format>
    <format dxfId="15937">
      <pivotArea type="all" dataOnly="0" outline="0" fieldPosition="0"/>
    </format>
    <format dxfId="15936">
      <pivotArea outline="0" collapsedLevelsAreSubtotals="1" fieldPosition="0"/>
    </format>
    <format dxfId="15935">
      <pivotArea field="0" type="button" dataOnly="0" labelOnly="1" outline="0"/>
    </format>
    <format dxfId="15934">
      <pivotArea dataOnly="0" labelOnly="1" grandRow="1" outline="0" fieldPosition="0"/>
    </format>
    <format dxfId="15933">
      <pivotArea dataOnly="0" labelOnly="1" outline="0" axis="axisValues" fieldPosition="0"/>
    </format>
    <format dxfId="15932">
      <pivotArea type="all" dataOnly="0" outline="0" fieldPosition="0"/>
    </format>
    <format dxfId="15931">
      <pivotArea outline="0" collapsedLevelsAreSubtotals="1" fieldPosition="0"/>
    </format>
    <format dxfId="15930">
      <pivotArea field="0" type="button" dataOnly="0" labelOnly="1" outline="0"/>
    </format>
    <format dxfId="15929">
      <pivotArea dataOnly="0" labelOnly="1" grandRow="1" outline="0" fieldPosition="0"/>
    </format>
    <format dxfId="15928">
      <pivotArea dataOnly="0" labelOnly="1" outline="0" axis="axisValues" fieldPosition="0"/>
    </format>
    <format dxfId="15927">
      <pivotArea type="all" dataOnly="0" outline="0" fieldPosition="0"/>
    </format>
    <format dxfId="15926">
      <pivotArea outline="0" collapsedLevelsAreSubtotals="1" fieldPosition="0"/>
    </format>
    <format dxfId="15925">
      <pivotArea field="0" type="button" dataOnly="0" labelOnly="1" outline="0"/>
    </format>
    <format dxfId="15924">
      <pivotArea dataOnly="0" labelOnly="1" grandRow="1" outline="0" fieldPosition="0"/>
    </format>
    <format dxfId="15923">
      <pivotArea dataOnly="0" labelOnly="1" outline="0" axis="axisValues" fieldPosition="0"/>
    </format>
    <format dxfId="15922">
      <pivotArea type="all" dataOnly="0" outline="0" fieldPosition="0"/>
    </format>
    <format dxfId="15921">
      <pivotArea outline="0" collapsedLevelsAreSubtotals="1" fieldPosition="0"/>
    </format>
    <format dxfId="15920">
      <pivotArea field="0" type="button" dataOnly="0" labelOnly="1" outline="0"/>
    </format>
    <format dxfId="15919">
      <pivotArea dataOnly="0" labelOnly="1" grandRow="1" outline="0" fieldPosition="0"/>
    </format>
    <format dxfId="15918">
      <pivotArea dataOnly="0" labelOnly="1" outline="0" axis="axisValues" fieldPosition="0"/>
    </format>
    <format dxfId="15917">
      <pivotArea outline="0" collapsedLevelsAreSubtotals="1" fieldPosition="0"/>
    </format>
  </formats>
  <chartFormats count="12">
    <chartFormat chart="41" format="11"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55" format="12" series="1">
      <pivotArea type="data" outline="0" fieldPosition="0">
        <references count="1">
          <reference field="4294967294" count="1" selected="0">
            <x v="0"/>
          </reference>
        </references>
      </pivotArea>
    </chartFormat>
    <chartFormat chart="70" format="14" series="1">
      <pivotArea type="data" outline="0" fieldPosition="0">
        <references count="1">
          <reference field="4294967294" count="1" selected="0">
            <x v="0"/>
          </reference>
        </references>
      </pivotArea>
    </chartFormat>
    <chartFormat chart="71" format="15" series="1">
      <pivotArea type="data" outline="0" fieldPosition="0">
        <references count="1">
          <reference field="4294967294" count="1" selected="0">
            <x v="0"/>
          </reference>
        </references>
      </pivotArea>
    </chartFormat>
    <chartFormat chart="72" format="16" series="1">
      <pivotArea type="data" outline="0" fieldPosition="0">
        <references count="1">
          <reference field="4294967294" count="1" selected="0">
            <x v="0"/>
          </reference>
        </references>
      </pivotArea>
    </chartFormat>
    <chartFormat chart="73" format="16" series="1">
      <pivotArea type="data" outline="0" fieldPosition="0">
        <references count="1">
          <reference field="4294967294" count="1" selected="0">
            <x v="0"/>
          </reference>
        </references>
      </pivotArea>
    </chartFormat>
    <chartFormat chart="74" format="17" series="1">
      <pivotArea type="data" outline="0" fieldPosition="0">
        <references count="1">
          <reference field="4294967294" count="1" selected="0">
            <x v="0"/>
          </reference>
        </references>
      </pivotArea>
    </chartFormat>
    <chartFormat chart="75" format="18"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0">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2109EA9-3A7F-476E-838B-4EA45AC5A547}" name="PivotTable1" cacheId="1335" applyNumberFormats="0" applyBorderFormats="0" applyFontFormats="0" applyPatternFormats="0" applyAlignmentFormats="0" applyWidthHeightFormats="1" dataCaption="Values" tag="b68d0db2-2cb2-41d1-8e52-bbccccfa52d5" updatedVersion="8" minRefreshableVersion="3" useAutoFormatting="1" subtotalHiddenItems="1" itemPrintTitles="1" createdVersion="8" indent="0" outline="1" outlineData="1" multipleFieldFilters="0" chartFormat="96">
  <location ref="A53:D67" firstHeaderRow="1" firstDataRow="2" firstDataCol="1"/>
  <pivotFields count="4">
    <pivotField axis="axisCol" allDrilled="1" subtotalTop="0" showAll="0" dataSourceSort="1" defaultSubtotal="0">
      <items count="2">
        <item x="0" e="0"/>
        <item x="1" e="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fld="1" subtotal="count" baseField="0" baseItem="0"/>
  </dataFields>
  <formats count="28">
    <format dxfId="15976">
      <pivotArea type="all" dataOnly="0" outline="0" fieldPosition="0"/>
    </format>
    <format dxfId="15975">
      <pivotArea outline="0" collapsedLevelsAreSubtotals="1" fieldPosition="0"/>
    </format>
    <format dxfId="15974">
      <pivotArea dataOnly="0" labelOnly="1" grandRow="1" outline="0" fieldPosition="0"/>
    </format>
    <format dxfId="15973">
      <pivotArea dataOnly="0" labelOnly="1" outline="0" axis="axisValues" fieldPosition="0"/>
    </format>
    <format dxfId="15972">
      <pivotArea type="all" dataOnly="0" outline="0" fieldPosition="0"/>
    </format>
    <format dxfId="15971">
      <pivotArea outline="0" collapsedLevelsAreSubtotals="1" fieldPosition="0"/>
    </format>
    <format dxfId="15970">
      <pivotArea dataOnly="0" labelOnly="1" grandRow="1" outline="0" fieldPosition="0"/>
    </format>
    <format dxfId="15969">
      <pivotArea dataOnly="0" labelOnly="1" outline="0" axis="axisValues" fieldPosition="0"/>
    </format>
    <format dxfId="15968">
      <pivotArea dataOnly="0" labelOnly="1" outline="0" axis="axisValues" fieldPosition="0"/>
    </format>
    <format dxfId="15967">
      <pivotArea grandRow="1" outline="0" collapsedLevelsAreSubtotals="1" fieldPosition="0"/>
    </format>
    <format dxfId="15966">
      <pivotArea grandRow="1" outline="0" collapsedLevelsAreSubtotals="1" fieldPosition="0"/>
    </format>
    <format dxfId="15965">
      <pivotArea type="all" dataOnly="0" outline="0" fieldPosition="0"/>
    </format>
    <format dxfId="15964">
      <pivotArea outline="0" collapsedLevelsAreSubtotals="1" fieldPosition="0"/>
    </format>
    <format dxfId="15963">
      <pivotArea dataOnly="0" labelOnly="1" grandRow="1" outline="0" fieldPosition="0"/>
    </format>
    <format dxfId="15962">
      <pivotArea dataOnly="0" labelOnly="1" outline="0" axis="axisValues" fieldPosition="0"/>
    </format>
    <format dxfId="15961">
      <pivotArea type="all" dataOnly="0" outline="0" fieldPosition="0"/>
    </format>
    <format dxfId="15960">
      <pivotArea outline="0" collapsedLevelsAreSubtotals="1" fieldPosition="0"/>
    </format>
    <format dxfId="15959">
      <pivotArea dataOnly="0" labelOnly="1" grandRow="1" outline="0" fieldPosition="0"/>
    </format>
    <format dxfId="15958">
      <pivotArea dataOnly="0" labelOnly="1" outline="0" axis="axisValues" fieldPosition="0"/>
    </format>
    <format dxfId="15957">
      <pivotArea type="all" dataOnly="0" outline="0" fieldPosition="0"/>
    </format>
    <format dxfId="15956">
      <pivotArea outline="0" collapsedLevelsAreSubtotals="1" fieldPosition="0"/>
    </format>
    <format dxfId="15955">
      <pivotArea dataOnly="0" labelOnly="1" grandRow="1" outline="0" fieldPosition="0"/>
    </format>
    <format dxfId="15954">
      <pivotArea dataOnly="0" labelOnly="1" outline="0" axis="axisValues" fieldPosition="0"/>
    </format>
    <format dxfId="15953">
      <pivotArea type="all" dataOnly="0" outline="0" fieldPosition="0"/>
    </format>
    <format dxfId="15952">
      <pivotArea outline="0" collapsedLevelsAreSubtotals="1" fieldPosition="0"/>
    </format>
    <format dxfId="15951">
      <pivotArea dataOnly="0" labelOnly="1" grandRow="1" outline="0" fieldPosition="0"/>
    </format>
    <format dxfId="15950">
      <pivotArea dataOnly="0" labelOnly="1" outline="0" axis="axisValues" fieldPosition="0"/>
    </format>
    <format dxfId="15949">
      <pivotArea outline="0" collapsedLevelsAreSubtotals="1" fieldPosition="0"/>
    </format>
  </formats>
  <chartFormats count="8">
    <chartFormat chart="90" format="0" series="1">
      <pivotArea type="data" outline="0" fieldPosition="0">
        <references count="2">
          <reference field="4294967294" count="1" selected="0">
            <x v="0"/>
          </reference>
          <reference field="0" count="1" selected="0">
            <x v="0"/>
          </reference>
        </references>
      </pivotArea>
    </chartFormat>
    <chartFormat chart="90" format="1" series="1">
      <pivotArea type="data" outline="0" fieldPosition="0">
        <references count="2">
          <reference field="4294967294" count="1" selected="0">
            <x v="0"/>
          </reference>
          <reference field="0" count="1" selected="0">
            <x v="1"/>
          </reference>
        </references>
      </pivotArea>
    </chartFormat>
    <chartFormat chart="90" format="2">
      <pivotArea type="data" outline="0" fieldPosition="0">
        <references count="3">
          <reference field="4294967294" count="1" selected="0">
            <x v="0"/>
          </reference>
          <reference field="0" count="1" selected="0">
            <x v="0"/>
          </reference>
          <reference field="2" count="1" selected="0">
            <x v="0"/>
          </reference>
        </references>
      </pivotArea>
    </chartFormat>
    <chartFormat chart="90" format="3">
      <pivotArea type="data" outline="0" fieldPosition="0">
        <references count="3">
          <reference field="4294967294" count="1" selected="0">
            <x v="0"/>
          </reference>
          <reference field="0" count="1" selected="0">
            <x v="1"/>
          </reference>
          <reference field="2" count="1" selected="0">
            <x v="6"/>
          </reference>
        </references>
      </pivotArea>
    </chartFormat>
    <chartFormat chart="93" format="8" series="1">
      <pivotArea type="data" outline="0" fieldPosition="0">
        <references count="2">
          <reference field="4294967294" count="1" selected="0">
            <x v="0"/>
          </reference>
          <reference field="0" count="1" selected="0">
            <x v="0"/>
          </reference>
        </references>
      </pivotArea>
    </chartFormat>
    <chartFormat chart="93" format="9">
      <pivotArea type="data" outline="0" fieldPosition="0">
        <references count="3">
          <reference field="4294967294" count="1" selected="0">
            <x v="0"/>
          </reference>
          <reference field="0" count="1" selected="0">
            <x v="0"/>
          </reference>
          <reference field="2" count="1" selected="0">
            <x v="0"/>
          </reference>
        </references>
      </pivotArea>
    </chartFormat>
    <chartFormat chart="93" format="10" series="1">
      <pivotArea type="data" outline="0" fieldPosition="0">
        <references count="2">
          <reference field="4294967294" count="1" selected="0">
            <x v="0"/>
          </reference>
          <reference field="0" count="1" selected="0">
            <x v="1"/>
          </reference>
        </references>
      </pivotArea>
    </chartFormat>
    <chartFormat chart="93" format="11">
      <pivotArea type="data" outline="0" fieldPosition="0">
        <references count="3">
          <reference field="4294967294" count="1" selected="0">
            <x v="0"/>
          </reference>
          <reference field="0" count="1" selected="0">
            <x v="1"/>
          </reference>
          <reference field="2" count="1" selected="0">
            <x v="6"/>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Departmen"/>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AA1E95D-61D6-40D8-BBED-95F632DFF4E2}" name="PivotTable20" cacheId="1320" applyNumberFormats="0" applyBorderFormats="0" applyFontFormats="0" applyPatternFormats="0" applyAlignmentFormats="0" applyWidthHeightFormats="1" dataCaption="Values" tag="e7e147c3-050f-4ed0-8dcf-7ed2b523f8a6" updatedVersion="8" minRefreshableVersion="3" useAutoFormatting="1" subtotalHiddenItems="1" itemPrintTitles="1" createdVersion="8" indent="0" outline="1" outlineData="1" multipleFieldFilters="0" chartFormat="96">
  <location ref="C19:D22" firstHeaderRow="1" firstDataRow="1" firstDataCol="1"/>
  <pivotFields count="4">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Follow up rate" fld="0" subtotal="count" baseField="1" baseItem="0" numFmtId="3"/>
  </dataFields>
  <formats count="28">
    <format dxfId="15530">
      <pivotArea type="all" dataOnly="0" outline="0" fieldPosition="0"/>
    </format>
    <format dxfId="15529">
      <pivotArea outline="0" collapsedLevelsAreSubtotals="1" fieldPosition="0"/>
    </format>
    <format dxfId="15528">
      <pivotArea dataOnly="0" labelOnly="1" grandRow="1" outline="0" fieldPosition="0"/>
    </format>
    <format dxfId="15527">
      <pivotArea dataOnly="0" labelOnly="1" outline="0" axis="axisValues" fieldPosition="0"/>
    </format>
    <format dxfId="15526">
      <pivotArea type="all" dataOnly="0" outline="0" fieldPosition="0"/>
    </format>
    <format dxfId="15525">
      <pivotArea outline="0" collapsedLevelsAreSubtotals="1" fieldPosition="0"/>
    </format>
    <format dxfId="15524">
      <pivotArea dataOnly="0" labelOnly="1" grandRow="1" outline="0" fieldPosition="0"/>
    </format>
    <format dxfId="15523">
      <pivotArea dataOnly="0" labelOnly="1" outline="0" axis="axisValues" fieldPosition="0"/>
    </format>
    <format dxfId="15522">
      <pivotArea dataOnly="0" labelOnly="1" outline="0" axis="axisValues" fieldPosition="0"/>
    </format>
    <format dxfId="15521">
      <pivotArea grandRow="1" outline="0" collapsedLevelsAreSubtotals="1" fieldPosition="0"/>
    </format>
    <format dxfId="15520">
      <pivotArea grandRow="1" outline="0" collapsedLevelsAreSubtotals="1" fieldPosition="0"/>
    </format>
    <format dxfId="15519">
      <pivotArea type="all" dataOnly="0" outline="0" fieldPosition="0"/>
    </format>
    <format dxfId="15518">
      <pivotArea outline="0" collapsedLevelsAreSubtotals="1" fieldPosition="0"/>
    </format>
    <format dxfId="15517">
      <pivotArea dataOnly="0" labelOnly="1" grandRow="1" outline="0" fieldPosition="0"/>
    </format>
    <format dxfId="15516">
      <pivotArea dataOnly="0" labelOnly="1" outline="0" axis="axisValues" fieldPosition="0"/>
    </format>
    <format dxfId="15515">
      <pivotArea type="all" dataOnly="0" outline="0" fieldPosition="0"/>
    </format>
    <format dxfId="15514">
      <pivotArea outline="0" collapsedLevelsAreSubtotals="1" fieldPosition="0"/>
    </format>
    <format dxfId="15513">
      <pivotArea dataOnly="0" labelOnly="1" grandRow="1" outline="0" fieldPosition="0"/>
    </format>
    <format dxfId="15512">
      <pivotArea dataOnly="0" labelOnly="1" outline="0" axis="axisValues" fieldPosition="0"/>
    </format>
    <format dxfId="15511">
      <pivotArea type="all" dataOnly="0" outline="0" fieldPosition="0"/>
    </format>
    <format dxfId="15510">
      <pivotArea outline="0" collapsedLevelsAreSubtotals="1" fieldPosition="0"/>
    </format>
    <format dxfId="15509">
      <pivotArea dataOnly="0" labelOnly="1" grandRow="1" outline="0" fieldPosition="0"/>
    </format>
    <format dxfId="15508">
      <pivotArea dataOnly="0" labelOnly="1" outline="0" axis="axisValues" fieldPosition="0"/>
    </format>
    <format dxfId="15507">
      <pivotArea type="all" dataOnly="0" outline="0" fieldPosition="0"/>
    </format>
    <format dxfId="15506">
      <pivotArea outline="0" collapsedLevelsAreSubtotals="1" fieldPosition="0"/>
    </format>
    <format dxfId="15505">
      <pivotArea dataOnly="0" labelOnly="1" grandRow="1" outline="0" fieldPosition="0"/>
    </format>
    <format dxfId="15504">
      <pivotArea dataOnly="0" labelOnly="1" outline="0" axis="axisValues" fieldPosition="0"/>
    </format>
    <format dxfId="15503">
      <pivotArea outline="0" collapsedLevelsAreSubtotals="1" fieldPosition="0"/>
    </format>
  </formats>
  <chartFormats count="12">
    <chartFormat chart="81" format="1" series="1">
      <pivotArea type="data" outline="0" fieldPosition="0">
        <references count="1">
          <reference field="4294967294" count="1" selected="0">
            <x v="0"/>
          </reference>
        </references>
      </pivotArea>
    </chartFormat>
    <chartFormat chart="81" format="2">
      <pivotArea type="data" outline="0" fieldPosition="0">
        <references count="2">
          <reference field="4294967294" count="1" selected="0">
            <x v="0"/>
          </reference>
          <reference field="2" count="1" selected="0">
            <x v="0"/>
          </reference>
        </references>
      </pivotArea>
    </chartFormat>
    <chartFormat chart="81" format="3">
      <pivotArea type="data" outline="0" fieldPosition="0">
        <references count="2">
          <reference field="4294967294" count="1" selected="0">
            <x v="0"/>
          </reference>
          <reference field="2" count="1" selected="0">
            <x v="1"/>
          </reference>
        </references>
      </pivotArea>
    </chartFormat>
    <chartFormat chart="82" format="4" series="1">
      <pivotArea type="data" outline="0" fieldPosition="0">
        <references count="1">
          <reference field="4294967294" count="1" selected="0">
            <x v="0"/>
          </reference>
        </references>
      </pivotArea>
    </chartFormat>
    <chartFormat chart="82" format="5">
      <pivotArea type="data" outline="0" fieldPosition="0">
        <references count="2">
          <reference field="4294967294" count="1" selected="0">
            <x v="0"/>
          </reference>
          <reference field="2" count="1" selected="0">
            <x v="0"/>
          </reference>
        </references>
      </pivotArea>
    </chartFormat>
    <chartFormat chart="82" format="6">
      <pivotArea type="data" outline="0" fieldPosition="0">
        <references count="2">
          <reference field="4294967294" count="1" selected="0">
            <x v="0"/>
          </reference>
          <reference field="2" count="1" selected="0">
            <x v="1"/>
          </reference>
        </references>
      </pivotArea>
    </chartFormat>
    <chartFormat chart="87" format="31" series="1">
      <pivotArea type="data" outline="0" fieldPosition="0">
        <references count="1">
          <reference field="4294967294" count="1" selected="0">
            <x v="0"/>
          </reference>
        </references>
      </pivotArea>
    </chartFormat>
    <chartFormat chart="87" format="32">
      <pivotArea type="data" outline="0" fieldPosition="0">
        <references count="2">
          <reference field="4294967294" count="1" selected="0">
            <x v="0"/>
          </reference>
          <reference field="2" count="1" selected="0">
            <x v="0"/>
          </reference>
        </references>
      </pivotArea>
    </chartFormat>
    <chartFormat chart="87" format="33">
      <pivotArea type="data" outline="0" fieldPosition="0">
        <references count="2">
          <reference field="4294967294" count="1" selected="0">
            <x v="0"/>
          </reference>
          <reference field="2" count="1" selected="0">
            <x v="1"/>
          </reference>
        </references>
      </pivotArea>
    </chartFormat>
    <chartFormat chart="95" format="37" series="1">
      <pivotArea type="data" outline="0" fieldPosition="0">
        <references count="1">
          <reference field="4294967294" count="1" selected="0">
            <x v="0"/>
          </reference>
        </references>
      </pivotArea>
    </chartFormat>
    <chartFormat chart="95" format="38">
      <pivotArea type="data" outline="0" fieldPosition="0">
        <references count="2">
          <reference field="4294967294" count="1" selected="0">
            <x v="0"/>
          </reference>
          <reference field="2" count="1" selected="0">
            <x v="0"/>
          </reference>
        </references>
      </pivotArea>
    </chartFormat>
    <chartFormat chart="95" format="39">
      <pivotArea type="data" outline="0" fieldPosition="0">
        <references count="2">
          <reference field="4294967294" count="1" selected="0">
            <x v="0"/>
          </reference>
          <reference field="2"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Follow up rat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F1AFBB7-6099-452E-8EF5-0533283D925C}" name="PivotTable3" cacheId="1326" applyNumberFormats="0" applyBorderFormats="0" applyFontFormats="0" applyPatternFormats="0" applyAlignmentFormats="0" applyWidthHeightFormats="1" dataCaption="Values" tag="de808910-e62b-4e68-b0d5-fcbca4861568" updatedVersion="8" minRefreshableVersion="3" useAutoFormatting="1" subtotalHiddenItems="1" itemPrintTitles="1" createdVersion="8" indent="0" outline="1" outlineData="1" multipleFieldFilters="0" chartFormat="78">
  <location ref="C11:D13"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mpletion Rate" fld="0" subtotal="count" baseField="1" baseItem="0" numFmtId="3"/>
  </dataFields>
  <formats count="28">
    <format dxfId="15558">
      <pivotArea type="all" dataOnly="0" outline="0" fieldPosition="0"/>
    </format>
    <format dxfId="15557">
      <pivotArea outline="0" collapsedLevelsAreSubtotals="1" fieldPosition="0"/>
    </format>
    <format dxfId="15556">
      <pivotArea dataOnly="0" labelOnly="1" grandRow="1" outline="0" fieldPosition="0"/>
    </format>
    <format dxfId="15555">
      <pivotArea dataOnly="0" labelOnly="1" outline="0" axis="axisValues" fieldPosition="0"/>
    </format>
    <format dxfId="15554">
      <pivotArea type="all" dataOnly="0" outline="0" fieldPosition="0"/>
    </format>
    <format dxfId="15553">
      <pivotArea outline="0" collapsedLevelsAreSubtotals="1" fieldPosition="0"/>
    </format>
    <format dxfId="15552">
      <pivotArea dataOnly="0" labelOnly="1" grandRow="1" outline="0" fieldPosition="0"/>
    </format>
    <format dxfId="15551">
      <pivotArea dataOnly="0" labelOnly="1" outline="0" axis="axisValues" fieldPosition="0"/>
    </format>
    <format dxfId="15550">
      <pivotArea dataOnly="0" labelOnly="1" outline="0" axis="axisValues" fieldPosition="0"/>
    </format>
    <format dxfId="15549">
      <pivotArea grandRow="1" outline="0" collapsedLevelsAreSubtotals="1" fieldPosition="0"/>
    </format>
    <format dxfId="15548">
      <pivotArea grandRow="1" outline="0" collapsedLevelsAreSubtotals="1" fieldPosition="0"/>
    </format>
    <format dxfId="15547">
      <pivotArea type="all" dataOnly="0" outline="0" fieldPosition="0"/>
    </format>
    <format dxfId="15546">
      <pivotArea outline="0" collapsedLevelsAreSubtotals="1" fieldPosition="0"/>
    </format>
    <format dxfId="15545">
      <pivotArea dataOnly="0" labelOnly="1" grandRow="1" outline="0" fieldPosition="0"/>
    </format>
    <format dxfId="15544">
      <pivotArea dataOnly="0" labelOnly="1" outline="0" axis="axisValues" fieldPosition="0"/>
    </format>
    <format dxfId="15543">
      <pivotArea type="all" dataOnly="0" outline="0" fieldPosition="0"/>
    </format>
    <format dxfId="15542">
      <pivotArea outline="0" collapsedLevelsAreSubtotals="1" fieldPosition="0"/>
    </format>
    <format dxfId="15541">
      <pivotArea dataOnly="0" labelOnly="1" grandRow="1" outline="0" fieldPosition="0"/>
    </format>
    <format dxfId="15540">
      <pivotArea dataOnly="0" labelOnly="1" outline="0" axis="axisValues" fieldPosition="0"/>
    </format>
    <format dxfId="15539">
      <pivotArea type="all" dataOnly="0" outline="0" fieldPosition="0"/>
    </format>
    <format dxfId="15538">
      <pivotArea outline="0" collapsedLevelsAreSubtotals="1" fieldPosition="0"/>
    </format>
    <format dxfId="15537">
      <pivotArea dataOnly="0" labelOnly="1" grandRow="1" outline="0" fieldPosition="0"/>
    </format>
    <format dxfId="15536">
      <pivotArea dataOnly="0" labelOnly="1" outline="0" axis="axisValues" fieldPosition="0"/>
    </format>
    <format dxfId="15535">
      <pivotArea type="all" dataOnly="0" outline="0" fieldPosition="0"/>
    </format>
    <format dxfId="15534">
      <pivotArea outline="0" collapsedLevelsAreSubtotals="1" fieldPosition="0"/>
    </format>
    <format dxfId="15533">
      <pivotArea dataOnly="0" labelOnly="1" grandRow="1" outline="0" fieldPosition="0"/>
    </format>
    <format dxfId="15532">
      <pivotArea dataOnly="0" labelOnly="1" outline="0" axis="axisValues" fieldPosition="0"/>
    </format>
    <format dxfId="15531">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mpletion Rat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687C879-703C-4A9E-9133-44773E89A9FC}" name="PivotTable7" cacheId="2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D4" firstHeaderRow="1" firstDataRow="1" firstDataCol="1"/>
  <pivotFields count="3">
    <pivotField axis="axisRow" showAll="0" sortType="descending">
      <items count="9">
        <item x="7"/>
        <item x="0"/>
        <item x="6"/>
        <item x="4"/>
        <item x="1"/>
        <item x="2"/>
        <item x="5"/>
        <item x="3"/>
        <item t="default"/>
      </items>
      <autoSortScope>
        <pivotArea dataOnly="0" outline="0" fieldPosition="0">
          <references count="1">
            <reference field="4294967294" count="1" selected="0">
              <x v="0"/>
            </reference>
          </references>
        </pivotArea>
      </autoSortScope>
    </pivotField>
    <pivotField dataField="1" showAll="0"/>
    <pivotField axis="axisRow" showAll="0" measureFilter="1" sortType="descending">
      <items count="17">
        <item m="1" x="10"/>
        <item m="1" x="12"/>
        <item m="1" x="11"/>
        <item m="1" x="9"/>
        <item m="1" x="14"/>
        <item m="1" x="13"/>
        <item m="1" x="8"/>
        <item m="1" x="15"/>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2">
    <field x="2"/>
    <field x="0"/>
  </rowFields>
  <rowItems count="3">
    <i>
      <x v="8"/>
    </i>
    <i r="1">
      <x v="1"/>
    </i>
    <i t="grand">
      <x/>
    </i>
  </rowItems>
  <colItems count="1">
    <i/>
  </colItems>
  <dataFields count="1">
    <dataField name="Top Vistst per Doctor" fld="1" baseField="2" baseItem="0"/>
  </dataFields>
  <formats count="64">
    <format dxfId="15622">
      <pivotArea type="all" dataOnly="0" outline="0" fieldPosition="0"/>
    </format>
    <format dxfId="15621">
      <pivotArea outline="0" collapsedLevelsAreSubtotals="1" fieldPosition="0"/>
    </format>
    <format dxfId="15620">
      <pivotArea field="2" type="button" dataOnly="0" labelOnly="1" outline="0" axis="axisRow" fieldPosition="0"/>
    </format>
    <format dxfId="15619">
      <pivotArea dataOnly="0" labelOnly="1" fieldPosition="0">
        <references count="1">
          <reference field="2" count="0"/>
        </references>
      </pivotArea>
    </format>
    <format dxfId="15618">
      <pivotArea dataOnly="0" labelOnly="1" grandRow="1" outline="0" fieldPosition="0"/>
    </format>
    <format dxfId="15617">
      <pivotArea dataOnly="0" labelOnly="1" fieldPosition="0">
        <references count="2">
          <reference field="0" count="1">
            <x v="1"/>
          </reference>
          <reference field="2" count="1" selected="0">
            <x v="6"/>
          </reference>
        </references>
      </pivotArea>
    </format>
    <format dxfId="15616">
      <pivotArea dataOnly="0" labelOnly="1" fieldPosition="0">
        <references count="2">
          <reference field="0" count="1">
            <x v="4"/>
          </reference>
          <reference field="2" count="1" selected="0">
            <x v="3"/>
          </reference>
        </references>
      </pivotArea>
    </format>
    <format dxfId="15615">
      <pivotArea dataOnly="0" labelOnly="1" fieldPosition="0">
        <references count="2">
          <reference field="0" count="1">
            <x v="5"/>
          </reference>
          <reference field="2" count="1" selected="0">
            <x v="0"/>
          </reference>
        </references>
      </pivotArea>
    </format>
    <format dxfId="15614">
      <pivotArea dataOnly="0" labelOnly="1" fieldPosition="0">
        <references count="2">
          <reference field="0" count="1">
            <x v="7"/>
          </reference>
          <reference field="2" count="1" selected="0">
            <x v="2"/>
          </reference>
        </references>
      </pivotArea>
    </format>
    <format dxfId="15613">
      <pivotArea dataOnly="0" labelOnly="1" fieldPosition="0">
        <references count="2">
          <reference field="0" count="1">
            <x v="3"/>
          </reference>
          <reference field="2" count="1" selected="0">
            <x v="1"/>
          </reference>
        </references>
      </pivotArea>
    </format>
    <format dxfId="15612">
      <pivotArea dataOnly="0" labelOnly="1" fieldPosition="0">
        <references count="2">
          <reference field="0" count="1">
            <x v="6"/>
          </reference>
          <reference field="2" count="1" selected="0">
            <x v="5"/>
          </reference>
        </references>
      </pivotArea>
    </format>
    <format dxfId="15611">
      <pivotArea dataOnly="0" labelOnly="1" fieldPosition="0">
        <references count="2">
          <reference field="0" count="1">
            <x v="2"/>
          </reference>
          <reference field="2" count="1" selected="0">
            <x v="4"/>
          </reference>
        </references>
      </pivotArea>
    </format>
    <format dxfId="15610">
      <pivotArea dataOnly="0" labelOnly="1" fieldPosition="0">
        <references count="2">
          <reference field="0" count="1">
            <x v="0"/>
          </reference>
          <reference field="2" count="1" selected="0">
            <x v="7"/>
          </reference>
        </references>
      </pivotArea>
    </format>
    <format dxfId="15609">
      <pivotArea dataOnly="0" labelOnly="1" outline="0" axis="axisValues" fieldPosition="0"/>
    </format>
    <format dxfId="15608">
      <pivotArea type="all" dataOnly="0" outline="0" fieldPosition="0"/>
    </format>
    <format dxfId="15607">
      <pivotArea outline="0" collapsedLevelsAreSubtotals="1" fieldPosition="0"/>
    </format>
    <format dxfId="15606">
      <pivotArea field="2" type="button" dataOnly="0" labelOnly="1" outline="0" axis="axisRow" fieldPosition="0"/>
    </format>
    <format dxfId="15605">
      <pivotArea dataOnly="0" labelOnly="1" fieldPosition="0">
        <references count="1">
          <reference field="2" count="0"/>
        </references>
      </pivotArea>
    </format>
    <format dxfId="15604">
      <pivotArea dataOnly="0" labelOnly="1" grandRow="1" outline="0" fieldPosition="0"/>
    </format>
    <format dxfId="15603">
      <pivotArea dataOnly="0" labelOnly="1" fieldPosition="0">
        <references count="2">
          <reference field="0" count="1">
            <x v="1"/>
          </reference>
          <reference field="2" count="1" selected="0">
            <x v="6"/>
          </reference>
        </references>
      </pivotArea>
    </format>
    <format dxfId="15602">
      <pivotArea dataOnly="0" labelOnly="1" fieldPosition="0">
        <references count="2">
          <reference field="0" count="1">
            <x v="4"/>
          </reference>
          <reference field="2" count="1" selected="0">
            <x v="3"/>
          </reference>
        </references>
      </pivotArea>
    </format>
    <format dxfId="15601">
      <pivotArea dataOnly="0" labelOnly="1" fieldPosition="0">
        <references count="2">
          <reference field="0" count="1">
            <x v="5"/>
          </reference>
          <reference field="2" count="1" selected="0">
            <x v="0"/>
          </reference>
        </references>
      </pivotArea>
    </format>
    <format dxfId="15600">
      <pivotArea dataOnly="0" labelOnly="1" fieldPosition="0">
        <references count="2">
          <reference field="0" count="1">
            <x v="7"/>
          </reference>
          <reference field="2" count="1" selected="0">
            <x v="2"/>
          </reference>
        </references>
      </pivotArea>
    </format>
    <format dxfId="15599">
      <pivotArea dataOnly="0" labelOnly="1" fieldPosition="0">
        <references count="2">
          <reference field="0" count="1">
            <x v="3"/>
          </reference>
          <reference field="2" count="1" selected="0">
            <x v="1"/>
          </reference>
        </references>
      </pivotArea>
    </format>
    <format dxfId="15598">
      <pivotArea dataOnly="0" labelOnly="1" fieldPosition="0">
        <references count="2">
          <reference field="0" count="1">
            <x v="6"/>
          </reference>
          <reference field="2" count="1" selected="0">
            <x v="5"/>
          </reference>
        </references>
      </pivotArea>
    </format>
    <format dxfId="15597">
      <pivotArea dataOnly="0" labelOnly="1" fieldPosition="0">
        <references count="2">
          <reference field="0" count="1">
            <x v="2"/>
          </reference>
          <reference field="2" count="1" selected="0">
            <x v="4"/>
          </reference>
        </references>
      </pivotArea>
    </format>
    <format dxfId="15596">
      <pivotArea dataOnly="0" labelOnly="1" fieldPosition="0">
        <references count="2">
          <reference field="0" count="1">
            <x v="0"/>
          </reference>
          <reference field="2" count="1" selected="0">
            <x v="7"/>
          </reference>
        </references>
      </pivotArea>
    </format>
    <format dxfId="15595">
      <pivotArea dataOnly="0" labelOnly="1" outline="0" axis="axisValues" fieldPosition="0"/>
    </format>
    <format dxfId="15594">
      <pivotArea type="all" dataOnly="0" outline="0" fieldPosition="0"/>
    </format>
    <format dxfId="15593">
      <pivotArea outline="0" collapsedLevelsAreSubtotals="1" fieldPosition="0"/>
    </format>
    <format dxfId="15592">
      <pivotArea field="2" type="button" dataOnly="0" labelOnly="1" outline="0" axis="axisRow" fieldPosition="0"/>
    </format>
    <format dxfId="15591">
      <pivotArea dataOnly="0" labelOnly="1" fieldPosition="0">
        <references count="1">
          <reference field="2" count="0"/>
        </references>
      </pivotArea>
    </format>
    <format dxfId="15590">
      <pivotArea dataOnly="0" labelOnly="1" grandRow="1" outline="0" fieldPosition="0"/>
    </format>
    <format dxfId="15589">
      <pivotArea dataOnly="0" labelOnly="1" fieldPosition="0">
        <references count="2">
          <reference field="0" count="1">
            <x v="1"/>
          </reference>
          <reference field="2" count="1" selected="0">
            <x v="6"/>
          </reference>
        </references>
      </pivotArea>
    </format>
    <format dxfId="15588">
      <pivotArea dataOnly="0" labelOnly="1" fieldPosition="0">
        <references count="2">
          <reference field="0" count="1">
            <x v="4"/>
          </reference>
          <reference field="2" count="1" selected="0">
            <x v="3"/>
          </reference>
        </references>
      </pivotArea>
    </format>
    <format dxfId="15587">
      <pivotArea dataOnly="0" labelOnly="1" fieldPosition="0">
        <references count="2">
          <reference field="0" count="1">
            <x v="5"/>
          </reference>
          <reference field="2" count="1" selected="0">
            <x v="0"/>
          </reference>
        </references>
      </pivotArea>
    </format>
    <format dxfId="15586">
      <pivotArea dataOnly="0" labelOnly="1" fieldPosition="0">
        <references count="2">
          <reference field="0" count="1">
            <x v="7"/>
          </reference>
          <reference field="2" count="1" selected="0">
            <x v="2"/>
          </reference>
        </references>
      </pivotArea>
    </format>
    <format dxfId="15585">
      <pivotArea dataOnly="0" labelOnly="1" fieldPosition="0">
        <references count="2">
          <reference field="0" count="1">
            <x v="3"/>
          </reference>
          <reference field="2" count="1" selected="0">
            <x v="1"/>
          </reference>
        </references>
      </pivotArea>
    </format>
    <format dxfId="15584">
      <pivotArea dataOnly="0" labelOnly="1" fieldPosition="0">
        <references count="2">
          <reference field="0" count="1">
            <x v="6"/>
          </reference>
          <reference field="2" count="1" selected="0">
            <x v="5"/>
          </reference>
        </references>
      </pivotArea>
    </format>
    <format dxfId="15583">
      <pivotArea dataOnly="0" labelOnly="1" fieldPosition="0">
        <references count="2">
          <reference field="0" count="1">
            <x v="2"/>
          </reference>
          <reference field="2" count="1" selected="0">
            <x v="4"/>
          </reference>
        </references>
      </pivotArea>
    </format>
    <format dxfId="15582">
      <pivotArea dataOnly="0" labelOnly="1" fieldPosition="0">
        <references count="2">
          <reference field="0" count="1">
            <x v="0"/>
          </reference>
          <reference field="2" count="1" selected="0">
            <x v="7"/>
          </reference>
        </references>
      </pivotArea>
    </format>
    <format dxfId="15581">
      <pivotArea dataOnly="0" labelOnly="1" outline="0" axis="axisValues" fieldPosition="0"/>
    </format>
    <format dxfId="15580">
      <pivotArea type="all" dataOnly="0" outline="0" fieldPosition="0"/>
    </format>
    <format dxfId="15579">
      <pivotArea outline="0" collapsedLevelsAreSubtotals="1" fieldPosition="0"/>
    </format>
    <format dxfId="15578">
      <pivotArea field="2" type="button" dataOnly="0" labelOnly="1" outline="0" axis="axisRow" fieldPosition="0"/>
    </format>
    <format dxfId="15577">
      <pivotArea dataOnly="0" labelOnly="1" fieldPosition="0">
        <references count="1">
          <reference field="2" count="0"/>
        </references>
      </pivotArea>
    </format>
    <format dxfId="15576">
      <pivotArea dataOnly="0" labelOnly="1" grandRow="1" outline="0" fieldPosition="0"/>
    </format>
    <format dxfId="15575">
      <pivotArea dataOnly="0" labelOnly="1" fieldPosition="0">
        <references count="2">
          <reference field="0" count="1">
            <x v="1"/>
          </reference>
          <reference field="2" count="1" selected="0">
            <x v="6"/>
          </reference>
        </references>
      </pivotArea>
    </format>
    <format dxfId="15574">
      <pivotArea dataOnly="0" labelOnly="1" fieldPosition="0">
        <references count="2">
          <reference field="0" count="1">
            <x v="4"/>
          </reference>
          <reference field="2" count="1" selected="0">
            <x v="3"/>
          </reference>
        </references>
      </pivotArea>
    </format>
    <format dxfId="15573">
      <pivotArea dataOnly="0" labelOnly="1" fieldPosition="0">
        <references count="2">
          <reference field="0" count="1">
            <x v="5"/>
          </reference>
          <reference field="2" count="1" selected="0">
            <x v="0"/>
          </reference>
        </references>
      </pivotArea>
    </format>
    <format dxfId="15572">
      <pivotArea dataOnly="0" labelOnly="1" fieldPosition="0">
        <references count="2">
          <reference field="0" count="1">
            <x v="7"/>
          </reference>
          <reference field="2" count="1" selected="0">
            <x v="2"/>
          </reference>
        </references>
      </pivotArea>
    </format>
    <format dxfId="15571">
      <pivotArea dataOnly="0" labelOnly="1" fieldPosition="0">
        <references count="2">
          <reference field="0" count="1">
            <x v="3"/>
          </reference>
          <reference field="2" count="1" selected="0">
            <x v="1"/>
          </reference>
        </references>
      </pivotArea>
    </format>
    <format dxfId="15570">
      <pivotArea dataOnly="0" labelOnly="1" fieldPosition="0">
        <references count="2">
          <reference field="0" count="1">
            <x v="6"/>
          </reference>
          <reference field="2" count="1" selected="0">
            <x v="5"/>
          </reference>
        </references>
      </pivotArea>
    </format>
    <format dxfId="15569">
      <pivotArea dataOnly="0" labelOnly="1" fieldPosition="0">
        <references count="2">
          <reference field="0" count="1">
            <x v="2"/>
          </reference>
          <reference field="2" count="1" selected="0">
            <x v="4"/>
          </reference>
        </references>
      </pivotArea>
    </format>
    <format dxfId="15568">
      <pivotArea dataOnly="0" labelOnly="1" fieldPosition="0">
        <references count="2">
          <reference field="0" count="1">
            <x v="0"/>
          </reference>
          <reference field="2" count="1" selected="0">
            <x v="7"/>
          </reference>
        </references>
      </pivotArea>
    </format>
    <format dxfId="15567">
      <pivotArea dataOnly="0" labelOnly="1" outline="0" axis="axisValues" fieldPosition="0"/>
    </format>
    <format dxfId="15566">
      <pivotArea type="all" dataOnly="0" outline="0" fieldPosition="0"/>
    </format>
    <format dxfId="15565">
      <pivotArea outline="0" collapsedLevelsAreSubtotals="1" fieldPosition="0"/>
    </format>
    <format dxfId="15564">
      <pivotArea field="2" type="button" dataOnly="0" labelOnly="1" outline="0" axis="axisRow" fieldPosition="0"/>
    </format>
    <format dxfId="15563">
      <pivotArea dataOnly="0" labelOnly="1" fieldPosition="0">
        <references count="1">
          <reference field="2" count="1">
            <x v="8"/>
          </reference>
        </references>
      </pivotArea>
    </format>
    <format dxfId="15562">
      <pivotArea dataOnly="0" labelOnly="1" grandRow="1" outline="0" fieldPosition="0"/>
    </format>
    <format dxfId="15561">
      <pivotArea dataOnly="0" labelOnly="1" fieldPosition="0">
        <references count="2">
          <reference field="0" count="1">
            <x v="1"/>
          </reference>
          <reference field="2" count="1" selected="0">
            <x v="8"/>
          </reference>
        </references>
      </pivotArea>
    </format>
    <format dxfId="15560">
      <pivotArea dataOnly="0" labelOnly="1" outline="0" axis="axisValues" fieldPosition="0"/>
    </format>
    <format dxfId="15559">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DC303911-F75E-4279-A718-E85B85AD9385}" name="PivotTable4" cacheId="1329" applyNumberFormats="0" applyBorderFormats="0" applyFontFormats="0" applyPatternFormats="0" applyAlignmentFormats="0" applyWidthHeightFormats="1" dataCaption="Values" tag="e9029cdd-3b40-4440-b711-ae8ce0131d27" updatedVersion="8" minRefreshableVersion="3" useAutoFormatting="1" subtotalHiddenItems="1" itemPrintTitles="1" createdVersion="8" indent="0" outline="1" outlineData="1" multipleFieldFilters="0" chartFormat="78">
  <location ref="C14:D16"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Follow up rate" fld="0" subtotal="count" baseField="1" baseItem="0" numFmtId="3"/>
  </dataFields>
  <formats count="28">
    <format dxfId="15650">
      <pivotArea type="all" dataOnly="0" outline="0" fieldPosition="0"/>
    </format>
    <format dxfId="15649">
      <pivotArea outline="0" collapsedLevelsAreSubtotals="1" fieldPosition="0"/>
    </format>
    <format dxfId="15648">
      <pivotArea dataOnly="0" labelOnly="1" grandRow="1" outline="0" fieldPosition="0"/>
    </format>
    <format dxfId="15647">
      <pivotArea dataOnly="0" labelOnly="1" outline="0" axis="axisValues" fieldPosition="0"/>
    </format>
    <format dxfId="15646">
      <pivotArea type="all" dataOnly="0" outline="0" fieldPosition="0"/>
    </format>
    <format dxfId="15645">
      <pivotArea outline="0" collapsedLevelsAreSubtotals="1" fieldPosition="0"/>
    </format>
    <format dxfId="15644">
      <pivotArea dataOnly="0" labelOnly="1" grandRow="1" outline="0" fieldPosition="0"/>
    </format>
    <format dxfId="15643">
      <pivotArea dataOnly="0" labelOnly="1" outline="0" axis="axisValues" fieldPosition="0"/>
    </format>
    <format dxfId="15642">
      <pivotArea dataOnly="0" labelOnly="1" outline="0" axis="axisValues" fieldPosition="0"/>
    </format>
    <format dxfId="15641">
      <pivotArea grandRow="1" outline="0" collapsedLevelsAreSubtotals="1" fieldPosition="0"/>
    </format>
    <format dxfId="15640">
      <pivotArea grandRow="1" outline="0" collapsedLevelsAreSubtotals="1" fieldPosition="0"/>
    </format>
    <format dxfId="15639">
      <pivotArea type="all" dataOnly="0" outline="0" fieldPosition="0"/>
    </format>
    <format dxfId="15638">
      <pivotArea outline="0" collapsedLevelsAreSubtotals="1" fieldPosition="0"/>
    </format>
    <format dxfId="15637">
      <pivotArea dataOnly="0" labelOnly="1" grandRow="1" outline="0" fieldPosition="0"/>
    </format>
    <format dxfId="15636">
      <pivotArea dataOnly="0" labelOnly="1" outline="0" axis="axisValues" fieldPosition="0"/>
    </format>
    <format dxfId="15635">
      <pivotArea type="all" dataOnly="0" outline="0" fieldPosition="0"/>
    </format>
    <format dxfId="15634">
      <pivotArea outline="0" collapsedLevelsAreSubtotals="1" fieldPosition="0"/>
    </format>
    <format dxfId="15633">
      <pivotArea dataOnly="0" labelOnly="1" grandRow="1" outline="0" fieldPosition="0"/>
    </format>
    <format dxfId="15632">
      <pivotArea dataOnly="0" labelOnly="1" outline="0" axis="axisValues" fieldPosition="0"/>
    </format>
    <format dxfId="15631">
      <pivotArea type="all" dataOnly="0" outline="0" fieldPosition="0"/>
    </format>
    <format dxfId="15630">
      <pivotArea outline="0" collapsedLevelsAreSubtotals="1" fieldPosition="0"/>
    </format>
    <format dxfId="15629">
      <pivotArea dataOnly="0" labelOnly="1" grandRow="1" outline="0" fieldPosition="0"/>
    </format>
    <format dxfId="15628">
      <pivotArea dataOnly="0" labelOnly="1" outline="0" axis="axisValues" fieldPosition="0"/>
    </format>
    <format dxfId="15627">
      <pivotArea type="all" dataOnly="0" outline="0" fieldPosition="0"/>
    </format>
    <format dxfId="15626">
      <pivotArea outline="0" collapsedLevelsAreSubtotals="1" fieldPosition="0"/>
    </format>
    <format dxfId="15625">
      <pivotArea dataOnly="0" labelOnly="1" grandRow="1" outline="0" fieldPosition="0"/>
    </format>
    <format dxfId="15624">
      <pivotArea dataOnly="0" labelOnly="1" outline="0" axis="axisValues" fieldPosition="0"/>
    </format>
    <format dxfId="15623">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Follow up rat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36509AB-D8B0-42B6-A702-8163E01082AE}" name="PivotTable2" cacheId="1317" applyNumberFormats="0" applyBorderFormats="0" applyFontFormats="0" applyPatternFormats="0" applyAlignmentFormats="0" applyWidthHeightFormats="1" dataCaption="Values" tag="08150919-9936-4391-81a3-dcd3c9bae97c" updatedVersion="8" minRefreshableVersion="3" useAutoFormatting="1" subtotalHiddenItems="1" itemPrintTitles="1" createdVersion="8" indent="0" outline="1" outlineData="1" multipleFieldFilters="0" chartFormat="78">
  <location ref="C8:D10"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Revisit" fld="0" subtotal="count" baseField="1" baseItem="0" numFmtId="3"/>
  </dataFields>
  <formats count="29">
    <format dxfId="15679">
      <pivotArea type="all" dataOnly="0" outline="0" fieldPosition="0"/>
    </format>
    <format dxfId="15678">
      <pivotArea outline="0" collapsedLevelsAreSubtotals="1" fieldPosition="0"/>
    </format>
    <format dxfId="15677">
      <pivotArea dataOnly="0" labelOnly="1" grandRow="1" outline="0" fieldPosition="0"/>
    </format>
    <format dxfId="15676">
      <pivotArea dataOnly="0" labelOnly="1" outline="0" axis="axisValues" fieldPosition="0"/>
    </format>
    <format dxfId="15675">
      <pivotArea type="all" dataOnly="0" outline="0" fieldPosition="0"/>
    </format>
    <format dxfId="15674">
      <pivotArea outline="0" collapsedLevelsAreSubtotals="1" fieldPosition="0"/>
    </format>
    <format dxfId="15673">
      <pivotArea dataOnly="0" labelOnly="1" grandRow="1" outline="0" fieldPosition="0"/>
    </format>
    <format dxfId="15672">
      <pivotArea dataOnly="0" labelOnly="1" outline="0" axis="axisValues" fieldPosition="0"/>
    </format>
    <format dxfId="15671">
      <pivotArea dataOnly="0" labelOnly="1" outline="0" axis="axisValues" fieldPosition="0"/>
    </format>
    <format dxfId="15670">
      <pivotArea grandRow="1" outline="0" collapsedLevelsAreSubtotals="1" fieldPosition="0"/>
    </format>
    <format dxfId="15669">
      <pivotArea grandRow="1" outline="0" collapsedLevelsAreSubtotals="1" fieldPosition="0"/>
    </format>
    <format dxfId="15668">
      <pivotArea type="all" dataOnly="0" outline="0" fieldPosition="0"/>
    </format>
    <format dxfId="15667">
      <pivotArea outline="0" collapsedLevelsAreSubtotals="1" fieldPosition="0"/>
    </format>
    <format dxfId="15666">
      <pivotArea dataOnly="0" labelOnly="1" grandRow="1" outline="0" fieldPosition="0"/>
    </format>
    <format dxfId="15665">
      <pivotArea dataOnly="0" labelOnly="1" outline="0" axis="axisValues" fieldPosition="0"/>
    </format>
    <format dxfId="15664">
      <pivotArea type="all" dataOnly="0" outline="0" fieldPosition="0"/>
    </format>
    <format dxfId="15663">
      <pivotArea outline="0" collapsedLevelsAreSubtotals="1" fieldPosition="0"/>
    </format>
    <format dxfId="15662">
      <pivotArea dataOnly="0" labelOnly="1" grandRow="1" outline="0" fieldPosition="0"/>
    </format>
    <format dxfId="15661">
      <pivotArea dataOnly="0" labelOnly="1" outline="0" axis="axisValues" fieldPosition="0"/>
    </format>
    <format dxfId="15660">
      <pivotArea type="all" dataOnly="0" outline="0" fieldPosition="0"/>
    </format>
    <format dxfId="15659">
      <pivotArea outline="0" collapsedLevelsAreSubtotals="1" fieldPosition="0"/>
    </format>
    <format dxfId="15658">
      <pivotArea dataOnly="0" labelOnly="1" grandRow="1" outline="0" fieldPosition="0"/>
    </format>
    <format dxfId="15657">
      <pivotArea dataOnly="0" labelOnly="1" outline="0" axis="axisValues" fieldPosition="0"/>
    </format>
    <format dxfId="15656">
      <pivotArea type="all" dataOnly="0" outline="0" fieldPosition="0"/>
    </format>
    <format dxfId="15655">
      <pivotArea outline="0" collapsedLevelsAreSubtotals="1" fieldPosition="0"/>
    </format>
    <format dxfId="15654">
      <pivotArea dataOnly="0" labelOnly="1" grandRow="1" outline="0" fieldPosition="0"/>
    </format>
    <format dxfId="15653">
      <pivotArea dataOnly="0" labelOnly="1" outline="0" axis="axisValues" fieldPosition="0"/>
    </format>
    <format dxfId="15652">
      <pivotArea outline="0" collapsedLevelsAreSubtotals="1" fieldPosition="0"/>
    </format>
    <format dxfId="15651">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isit"/>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EC02C87-74CF-4578-94AB-BE948383EA4C}" name="PivotTable8" cacheId="1332" applyNumberFormats="0" applyBorderFormats="0" applyFontFormats="0" applyPatternFormats="0" applyAlignmentFormats="0" applyWidthHeightFormats="1" dataCaption="Values" tag="ce01bd6e-f34e-4653-8723-dc42cc50e031" updatedVersion="8" minRefreshableVersion="3" useAutoFormatting="1" subtotalHiddenItems="1" itemPrintTitles="1" createdVersion="8" indent="0" outline="1" outlineData="1" multipleFieldFilters="0" chartFormat="78">
  <location ref="C5:D7"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Lab Required" fld="0" subtotal="count" baseField="1" baseItem="0" numFmtId="3"/>
  </dataFields>
  <formats count="29">
    <format dxfId="15708">
      <pivotArea type="all" dataOnly="0" outline="0" fieldPosition="0"/>
    </format>
    <format dxfId="15707">
      <pivotArea outline="0" collapsedLevelsAreSubtotals="1" fieldPosition="0"/>
    </format>
    <format dxfId="15706">
      <pivotArea dataOnly="0" labelOnly="1" grandRow="1" outline="0" fieldPosition="0"/>
    </format>
    <format dxfId="15705">
      <pivotArea dataOnly="0" labelOnly="1" outline="0" axis="axisValues" fieldPosition="0"/>
    </format>
    <format dxfId="15704">
      <pivotArea type="all" dataOnly="0" outline="0" fieldPosition="0"/>
    </format>
    <format dxfId="15703">
      <pivotArea outline="0" collapsedLevelsAreSubtotals="1" fieldPosition="0"/>
    </format>
    <format dxfId="15702">
      <pivotArea dataOnly="0" labelOnly="1" grandRow="1" outline="0" fieldPosition="0"/>
    </format>
    <format dxfId="15701">
      <pivotArea dataOnly="0" labelOnly="1" outline="0" axis="axisValues" fieldPosition="0"/>
    </format>
    <format dxfId="15700">
      <pivotArea dataOnly="0" labelOnly="1" outline="0" axis="axisValues" fieldPosition="0"/>
    </format>
    <format dxfId="15699">
      <pivotArea grandRow="1" outline="0" collapsedLevelsAreSubtotals="1" fieldPosition="0"/>
    </format>
    <format dxfId="15698">
      <pivotArea grandRow="1" outline="0" collapsedLevelsAreSubtotals="1" fieldPosition="0"/>
    </format>
    <format dxfId="15697">
      <pivotArea type="all" dataOnly="0" outline="0" fieldPosition="0"/>
    </format>
    <format dxfId="15696">
      <pivotArea outline="0" collapsedLevelsAreSubtotals="1" fieldPosition="0"/>
    </format>
    <format dxfId="15695">
      <pivotArea dataOnly="0" labelOnly="1" grandRow="1" outline="0" fieldPosition="0"/>
    </format>
    <format dxfId="15694">
      <pivotArea dataOnly="0" labelOnly="1" outline="0" axis="axisValues" fieldPosition="0"/>
    </format>
    <format dxfId="15693">
      <pivotArea type="all" dataOnly="0" outline="0" fieldPosition="0"/>
    </format>
    <format dxfId="15692">
      <pivotArea outline="0" collapsedLevelsAreSubtotals="1" fieldPosition="0"/>
    </format>
    <format dxfId="15691">
      <pivotArea dataOnly="0" labelOnly="1" grandRow="1" outline="0" fieldPosition="0"/>
    </format>
    <format dxfId="15690">
      <pivotArea dataOnly="0" labelOnly="1" outline="0" axis="axisValues" fieldPosition="0"/>
    </format>
    <format dxfId="15689">
      <pivotArea type="all" dataOnly="0" outline="0" fieldPosition="0"/>
    </format>
    <format dxfId="15688">
      <pivotArea outline="0" collapsedLevelsAreSubtotals="1" fieldPosition="0"/>
    </format>
    <format dxfId="15687">
      <pivotArea dataOnly="0" labelOnly="1" grandRow="1" outline="0" fieldPosition="0"/>
    </format>
    <format dxfId="15686">
      <pivotArea dataOnly="0" labelOnly="1" outline="0" axis="axisValues" fieldPosition="0"/>
    </format>
    <format dxfId="15685">
      <pivotArea type="all" dataOnly="0" outline="0" fieldPosition="0"/>
    </format>
    <format dxfId="15684">
      <pivotArea outline="0" collapsedLevelsAreSubtotals="1" fieldPosition="0"/>
    </format>
    <format dxfId="15683">
      <pivotArea dataOnly="0" labelOnly="1" grandRow="1" outline="0" fieldPosition="0"/>
    </format>
    <format dxfId="15682">
      <pivotArea dataOnly="0" labelOnly="1" outline="0" axis="axisValues" fieldPosition="0"/>
    </format>
    <format dxfId="15681">
      <pivotArea outline="0" collapsedLevelsAreSubtotals="1" fieldPosition="0"/>
    </format>
    <format dxfId="15680">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Lab Required"/>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02A03A1-13E4-4EA5-A53B-CF6FF3D72EAE}" name="PivotTable1" cacheId="2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0" firstHeaderRow="1" firstDataRow="1" firstDataCol="1"/>
  <pivotFields count="3">
    <pivotField axis="axisRow" showAll="0" sortType="descending">
      <items count="9">
        <item x="7"/>
        <item x="0"/>
        <item x="6"/>
        <item x="4"/>
        <item x="1"/>
        <item x="2"/>
        <item x="5"/>
        <item x="3"/>
        <item t="default"/>
      </items>
      <autoSortScope>
        <pivotArea dataOnly="0" outline="0" fieldPosition="0">
          <references count="1">
            <reference field="4294967294" count="1" selected="0">
              <x v="0"/>
            </reference>
          </references>
        </pivotArea>
      </autoSortScope>
    </pivotField>
    <pivotField dataField="1" showAll="0"/>
    <pivotField showAll="0" sortType="descending">
      <items count="17">
        <item m="1" x="10"/>
        <item m="1" x="12"/>
        <item m="1" x="11"/>
        <item m="1" x="9"/>
        <item m="1" x="14"/>
        <item m="1" x="13"/>
        <item m="1" x="8"/>
        <item m="1" x="15"/>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1">
    <field x="0"/>
  </rowFields>
  <rowItems count="9">
    <i>
      <x v="1"/>
    </i>
    <i>
      <x v="4"/>
    </i>
    <i>
      <x v="5"/>
    </i>
    <i>
      <x v="7"/>
    </i>
    <i>
      <x v="3"/>
    </i>
    <i>
      <x v="6"/>
    </i>
    <i>
      <x v="2"/>
    </i>
    <i>
      <x/>
    </i>
    <i t="grand">
      <x/>
    </i>
  </rowItems>
  <colItems count="1">
    <i/>
  </colItems>
  <dataFields count="1">
    <dataField name="Top Vistst per Doctor" fld="1" baseField="2" baseItem="0"/>
  </dataFields>
  <formats count="25">
    <format dxfId="15733">
      <pivotArea type="all" dataOnly="0" outline="0" fieldPosition="0"/>
    </format>
    <format dxfId="15732">
      <pivotArea outline="0" collapsedLevelsAreSubtotals="1" fieldPosition="0"/>
    </format>
    <format dxfId="15731">
      <pivotArea field="2" type="button" dataOnly="0" labelOnly="1" outline="0"/>
    </format>
    <format dxfId="15730">
      <pivotArea dataOnly="0" labelOnly="1" grandRow="1" outline="0" fieldPosition="0"/>
    </format>
    <format dxfId="15729">
      <pivotArea dataOnly="0" labelOnly="1" outline="0" axis="axisValues" fieldPosition="0"/>
    </format>
    <format dxfId="15728">
      <pivotArea type="all" dataOnly="0" outline="0" fieldPosition="0"/>
    </format>
    <format dxfId="15727">
      <pivotArea outline="0" collapsedLevelsAreSubtotals="1" fieldPosition="0"/>
    </format>
    <format dxfId="15726">
      <pivotArea field="2" type="button" dataOnly="0" labelOnly="1" outline="0"/>
    </format>
    <format dxfId="15725">
      <pivotArea dataOnly="0" labelOnly="1" grandRow="1" outline="0" fieldPosition="0"/>
    </format>
    <format dxfId="15724">
      <pivotArea dataOnly="0" labelOnly="1" outline="0" axis="axisValues" fieldPosition="0"/>
    </format>
    <format dxfId="15723">
      <pivotArea type="all" dataOnly="0" outline="0" fieldPosition="0"/>
    </format>
    <format dxfId="15722">
      <pivotArea outline="0" collapsedLevelsAreSubtotals="1" fieldPosition="0"/>
    </format>
    <format dxfId="15721">
      <pivotArea field="2" type="button" dataOnly="0" labelOnly="1" outline="0"/>
    </format>
    <format dxfId="15720">
      <pivotArea dataOnly="0" labelOnly="1" grandRow="1" outline="0" fieldPosition="0"/>
    </format>
    <format dxfId="15719">
      <pivotArea dataOnly="0" labelOnly="1" outline="0" axis="axisValues" fieldPosition="0"/>
    </format>
    <format dxfId="15718">
      <pivotArea type="all" dataOnly="0" outline="0" fieldPosition="0"/>
    </format>
    <format dxfId="15717">
      <pivotArea outline="0" collapsedLevelsAreSubtotals="1" fieldPosition="0"/>
    </format>
    <format dxfId="15716">
      <pivotArea field="2" type="button" dataOnly="0" labelOnly="1" outline="0"/>
    </format>
    <format dxfId="15715">
      <pivotArea dataOnly="0" labelOnly="1" grandRow="1" outline="0" fieldPosition="0"/>
    </format>
    <format dxfId="15714">
      <pivotArea dataOnly="0" labelOnly="1" outline="0" axis="axisValues" fieldPosition="0"/>
    </format>
    <format dxfId="15713">
      <pivotArea type="all" dataOnly="0" outline="0" fieldPosition="0"/>
    </format>
    <format dxfId="15712">
      <pivotArea outline="0" collapsedLevelsAreSubtotals="1" fieldPosition="0"/>
    </format>
    <format dxfId="15711">
      <pivotArea field="2" type="button" dataOnly="0" labelOnly="1" outline="0"/>
    </format>
    <format dxfId="15710">
      <pivotArea dataOnly="0" labelOnly="1" grandRow="1" outline="0" fieldPosition="0"/>
    </format>
    <format dxfId="15709">
      <pivotArea dataOnly="0" labelOnly="1" outline="0" axis="axisValues" fieldPosition="0"/>
    </format>
  </formats>
  <chartFormats count="1">
    <chartFormat chart="4"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CDB8CB3C-4F9C-4358-9D61-2B04349252A4}" name="PivotTable21" cacheId="1323" applyNumberFormats="0" applyBorderFormats="0" applyFontFormats="0" applyPatternFormats="0" applyAlignmentFormats="0" applyWidthHeightFormats="1" dataCaption="Values" tag="ff78fbfb-ff92-4992-b972-bd28164dfb1b" updatedVersion="8" minRefreshableVersion="3" useAutoFormatting="1" subtotalHiddenItems="1" itemPrintTitles="1" createdVersion="8" indent="0" outline="1" outlineData="1" multipleFieldFilters="0" chartFormat="109">
  <location ref="F19:G30" firstHeaderRow="1" firstDataRow="1" firstDataCol="1"/>
  <pivotFields count="5">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1"/>
  </rowFields>
  <rowItems count="11">
    <i>
      <x v="2"/>
    </i>
    <i>
      <x v="3"/>
    </i>
    <i>
      <x v="9"/>
    </i>
    <i>
      <x v="8"/>
    </i>
    <i>
      <x v="1"/>
    </i>
    <i>
      <x v="7"/>
    </i>
    <i>
      <x v="6"/>
    </i>
    <i>
      <x v="5"/>
    </i>
    <i>
      <x v="4"/>
    </i>
    <i>
      <x/>
    </i>
    <i t="grand">
      <x/>
    </i>
  </rowItems>
  <colItems count="1">
    <i/>
  </colItems>
  <dataFields count="1">
    <dataField fld="3" subtotal="count" baseField="0" baseItem="0"/>
  </dataFields>
  <formats count="27">
    <format dxfId="15760">
      <pivotArea type="all" dataOnly="0" outline="0" fieldPosition="0"/>
    </format>
    <format dxfId="15759">
      <pivotArea outline="0" collapsedLevelsAreSubtotals="1" fieldPosition="0"/>
    </format>
    <format dxfId="15758">
      <pivotArea dataOnly="0" labelOnly="1" grandRow="1" outline="0" fieldPosition="0"/>
    </format>
    <format dxfId="15757">
      <pivotArea dataOnly="0" labelOnly="1" outline="0" axis="axisValues" fieldPosition="0"/>
    </format>
    <format dxfId="15756">
      <pivotArea type="all" dataOnly="0" outline="0" fieldPosition="0"/>
    </format>
    <format dxfId="15755">
      <pivotArea outline="0" collapsedLevelsAreSubtotals="1" fieldPosition="0"/>
    </format>
    <format dxfId="15754">
      <pivotArea dataOnly="0" labelOnly="1" grandRow="1" outline="0" fieldPosition="0"/>
    </format>
    <format dxfId="15753">
      <pivotArea dataOnly="0" labelOnly="1" outline="0" axis="axisValues" fieldPosition="0"/>
    </format>
    <format dxfId="15752">
      <pivotArea dataOnly="0" labelOnly="1" outline="0" axis="axisValues" fieldPosition="0"/>
    </format>
    <format dxfId="15751">
      <pivotArea grandRow="1" outline="0" collapsedLevelsAreSubtotals="1" fieldPosition="0"/>
    </format>
    <format dxfId="15750">
      <pivotArea grandRow="1" outline="0" collapsedLevelsAreSubtotals="1" fieldPosition="0"/>
    </format>
    <format dxfId="15749">
      <pivotArea type="all" dataOnly="0" outline="0" fieldPosition="0"/>
    </format>
    <format dxfId="15748">
      <pivotArea outline="0" collapsedLevelsAreSubtotals="1" fieldPosition="0"/>
    </format>
    <format dxfId="15747">
      <pivotArea dataOnly="0" labelOnly="1" grandRow="1" outline="0" fieldPosition="0"/>
    </format>
    <format dxfId="15746">
      <pivotArea dataOnly="0" labelOnly="1" outline="0" axis="axisValues" fieldPosition="0"/>
    </format>
    <format dxfId="15745">
      <pivotArea type="all" dataOnly="0" outline="0" fieldPosition="0"/>
    </format>
    <format dxfId="15744">
      <pivotArea outline="0" collapsedLevelsAreSubtotals="1" fieldPosition="0"/>
    </format>
    <format dxfId="15743">
      <pivotArea dataOnly="0" labelOnly="1" grandRow="1" outline="0" fieldPosition="0"/>
    </format>
    <format dxfId="15742">
      <pivotArea dataOnly="0" labelOnly="1" outline="0" axis="axisValues" fieldPosition="0"/>
    </format>
    <format dxfId="15741">
      <pivotArea type="all" dataOnly="0" outline="0" fieldPosition="0"/>
    </format>
    <format dxfId="15740">
      <pivotArea outline="0" collapsedLevelsAreSubtotals="1" fieldPosition="0"/>
    </format>
    <format dxfId="15739">
      <pivotArea dataOnly="0" labelOnly="1" grandRow="1" outline="0" fieldPosition="0"/>
    </format>
    <format dxfId="15738">
      <pivotArea dataOnly="0" labelOnly="1" outline="0" axis="axisValues" fieldPosition="0"/>
    </format>
    <format dxfId="15737">
      <pivotArea type="all" dataOnly="0" outline="0" fieldPosition="0"/>
    </format>
    <format dxfId="15736">
      <pivotArea outline="0" collapsedLevelsAreSubtotals="1" fieldPosition="0"/>
    </format>
    <format dxfId="15735">
      <pivotArea dataOnly="0" labelOnly="1" grandRow="1" outline="0" fieldPosition="0"/>
    </format>
    <format dxfId="15734">
      <pivotArea dataOnly="0" labelOnly="1" outline="0" axis="axisValues" fieldPosition="0"/>
    </format>
  </formats>
  <chartFormats count="1">
    <chartFormat chart="101" format="2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Follow up rate"/>
    <pivotHierarchy dragToData="1"/>
    <pivotHierarchy dragToData="1"/>
    <pivotHierarchy dragToData="1"/>
    <pivotHierarchy dragToData="1"/>
    <pivotHierarchy dragToData="1"/>
    <pivotHierarchy dragToData="1"/>
    <pivotHierarchy dragToData="1" caption="Average of Waiting_Time_Min"/>
    <pivotHierarchy dragToData="1"/>
    <pivotHierarchy dragToData="1" caption="Average of Consultation_Duration_Min"/>
    <pivotHierarchy dragToData="1"/>
    <pivotHierarchy dragToData="1"/>
    <pivotHierarchy dragToData="1"/>
    <pivotHierarchy dragToData="1" caption="Count of Consultation_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23EE25DD-36F8-43A9-AAB6-6353D8D174E3}" name="PivotTable3" cacheId="2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21" firstHeaderRow="1" firstDataRow="1" firstDataCol="1"/>
  <pivotFields count="2">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numFmtId="3" showAll="0"/>
  </pivotFields>
  <rowFields count="1">
    <field x="0"/>
  </rowFields>
  <rowItems count="9">
    <i>
      <x v="1"/>
    </i>
    <i>
      <x/>
    </i>
    <i>
      <x v="2"/>
    </i>
    <i>
      <x v="6"/>
    </i>
    <i>
      <x v="5"/>
    </i>
    <i>
      <x v="4"/>
    </i>
    <i>
      <x v="3"/>
    </i>
    <i>
      <x v="7"/>
    </i>
    <i t="grand">
      <x/>
    </i>
  </rowItems>
  <colItems count="1">
    <i/>
  </colItems>
  <dataFields count="1">
    <dataField name="AVG of Consultaion Duration" fld="1" subtotal="average" baseField="0" baseItem="0" numFmtId="3"/>
  </dataFields>
  <formats count="12">
    <format dxfId="15411">
      <pivotArea type="all" dataOnly="0" outline="0" fieldPosition="0"/>
    </format>
    <format dxfId="15410">
      <pivotArea outline="0" collapsedLevelsAreSubtotals="1" fieldPosition="0"/>
    </format>
    <format dxfId="15409">
      <pivotArea field="0" type="button" dataOnly="0" labelOnly="1" outline="0" axis="axisRow" fieldPosition="0"/>
    </format>
    <format dxfId="15408">
      <pivotArea dataOnly="0" labelOnly="1" fieldPosition="0">
        <references count="1">
          <reference field="0" count="0"/>
        </references>
      </pivotArea>
    </format>
    <format dxfId="15407">
      <pivotArea dataOnly="0" labelOnly="1" grandRow="1" outline="0" fieldPosition="0"/>
    </format>
    <format dxfId="15406">
      <pivotArea dataOnly="0" labelOnly="1" outline="0" axis="axisValues" fieldPosition="0"/>
    </format>
    <format dxfId="15405">
      <pivotArea type="all" dataOnly="0" outline="0" fieldPosition="0"/>
    </format>
    <format dxfId="15404">
      <pivotArea outline="0" collapsedLevelsAreSubtotals="1" fieldPosition="0"/>
    </format>
    <format dxfId="15403">
      <pivotArea field="0" type="button" dataOnly="0" labelOnly="1" outline="0" axis="axisRow" fieldPosition="0"/>
    </format>
    <format dxfId="15402">
      <pivotArea dataOnly="0" labelOnly="1" fieldPosition="0">
        <references count="1">
          <reference field="0" count="0"/>
        </references>
      </pivotArea>
    </format>
    <format dxfId="15401">
      <pivotArea dataOnly="0" labelOnly="1" grandRow="1" outline="0" fieldPosition="0"/>
    </format>
    <format dxfId="1540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65F1292-F020-4873-8345-5DF59BE0DD29}" name="PivotTable2" cacheId="1356" applyNumberFormats="0" applyBorderFormats="0" applyFontFormats="0" applyPatternFormats="0" applyAlignmentFormats="0" applyWidthHeightFormats="1" dataCaption="Values" tag="27ad3989-425c-4afa-86f0-6244cc7afb01" updatedVersion="8" minRefreshableVersion="3" useAutoFormatting="1" subtotalHiddenItems="1" itemPrintTitles="1" createdVersion="8" indent="0" outline="1" outlineData="1" multipleFieldFilters="0" chartFormat="7">
  <location ref="A1:B10"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6"/>
    </i>
    <i>
      <x v="3"/>
    </i>
    <i>
      <x/>
    </i>
    <i>
      <x v="2"/>
    </i>
    <i>
      <x v="1"/>
    </i>
    <i>
      <x v="5"/>
    </i>
    <i>
      <x v="4"/>
    </i>
    <i>
      <x v="7"/>
    </i>
    <i t="grand">
      <x/>
    </i>
  </rowItems>
  <colItems count="1">
    <i/>
  </colItems>
  <dataFields count="1">
    <dataField name="NO. visits per branch" fld="0" subtotal="count" baseField="1" baseItem="6"/>
  </dataFields>
  <formats count="22">
    <format dxfId="15433">
      <pivotArea type="all" dataOnly="0" outline="0" fieldPosition="0"/>
    </format>
    <format dxfId="15432">
      <pivotArea outline="0" collapsedLevelsAreSubtotals="1" fieldPosition="0"/>
    </format>
    <format dxfId="15431">
      <pivotArea field="1" type="button" dataOnly="0" labelOnly="1" outline="0" axis="axisRow" fieldPosition="0"/>
    </format>
    <format dxfId="15430">
      <pivotArea dataOnly="0" labelOnly="1" fieldPosition="0">
        <references count="1">
          <reference field="1" count="0"/>
        </references>
      </pivotArea>
    </format>
    <format dxfId="15429">
      <pivotArea dataOnly="0" labelOnly="1" grandRow="1" outline="0" fieldPosition="0"/>
    </format>
    <format dxfId="15428">
      <pivotArea dataOnly="0" labelOnly="1" outline="0" axis="axisValues" fieldPosition="0"/>
    </format>
    <format dxfId="15427">
      <pivotArea type="all" dataOnly="0" outline="0" fieldPosition="0"/>
    </format>
    <format dxfId="15426">
      <pivotArea outline="0" collapsedLevelsAreSubtotals="1" fieldPosition="0"/>
    </format>
    <format dxfId="15425">
      <pivotArea field="1" type="button" dataOnly="0" labelOnly="1" outline="0" axis="axisRow" fieldPosition="0"/>
    </format>
    <format dxfId="15424">
      <pivotArea dataOnly="0" labelOnly="1" fieldPosition="0">
        <references count="1">
          <reference field="1" count="0"/>
        </references>
      </pivotArea>
    </format>
    <format dxfId="15423">
      <pivotArea dataOnly="0" labelOnly="1" grandRow="1" outline="0" fieldPosition="0"/>
    </format>
    <format dxfId="15422">
      <pivotArea dataOnly="0" labelOnly="1" outline="0" axis="axisValues" fieldPosition="0"/>
    </format>
    <format dxfId="15421">
      <pivotArea dataOnly="0" labelOnly="1" outline="0" axis="axisValues" fieldPosition="0"/>
    </format>
    <format dxfId="15420">
      <pivotArea collapsedLevelsAreSubtotals="1" fieldPosition="0">
        <references count="1">
          <reference field="1" count="0"/>
        </references>
      </pivotArea>
    </format>
    <format dxfId="15419">
      <pivotArea grandRow="1" outline="0" collapsedLevelsAreSubtotals="1" fieldPosition="0"/>
    </format>
    <format dxfId="15418">
      <pivotArea grandRow="1" outline="0" collapsedLevelsAreSubtotals="1" fieldPosition="0"/>
    </format>
    <format dxfId="15417">
      <pivotArea type="all" dataOnly="0" outline="0" fieldPosition="0"/>
    </format>
    <format dxfId="15416">
      <pivotArea outline="0" collapsedLevelsAreSubtotals="1" fieldPosition="0"/>
    </format>
    <format dxfId="15415">
      <pivotArea field="1" type="button" dataOnly="0" labelOnly="1" outline="0" axis="axisRow" fieldPosition="0"/>
    </format>
    <format dxfId="15414">
      <pivotArea dataOnly="0" labelOnly="1" fieldPosition="0">
        <references count="1">
          <reference field="1" count="0"/>
        </references>
      </pivotArea>
    </format>
    <format dxfId="15413">
      <pivotArea dataOnly="0" labelOnly="1" grandRow="1" outline="0" fieldPosition="0"/>
    </format>
    <format dxfId="15412">
      <pivotArea dataOnly="0" labelOnly="1" outline="0" axis="axisValues" fieldPosition="0"/>
    </format>
  </formats>
  <chartFormats count="1">
    <chartFormat chart="3" format="1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 visits per bran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DC66F40-3286-4E16-B43B-97FADBE10E02}" name="PivotTable10" cacheId="2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H10" firstHeaderRow="1" firstDataRow="1" firstDataCol="1"/>
  <pivotFields count="2">
    <pivotField axis="axisRow" showAll="0">
      <items count="9">
        <item x="0"/>
        <item x="1"/>
        <item x="2"/>
        <item x="3"/>
        <item x="4"/>
        <item x="5"/>
        <item x="6"/>
        <item x="7"/>
        <item t="default"/>
      </items>
    </pivotField>
    <pivotField dataField="1" numFmtId="3" showAll="0"/>
  </pivotFields>
  <rowFields count="1">
    <field x="0"/>
  </rowFields>
  <rowItems count="9">
    <i>
      <x/>
    </i>
    <i>
      <x v="1"/>
    </i>
    <i>
      <x v="2"/>
    </i>
    <i>
      <x v="3"/>
    </i>
    <i>
      <x v="4"/>
    </i>
    <i>
      <x v="5"/>
    </i>
    <i>
      <x v="6"/>
    </i>
    <i>
      <x v="7"/>
    </i>
    <i t="grand">
      <x/>
    </i>
  </rowItems>
  <colItems count="1">
    <i/>
  </colItems>
  <dataFields count="1">
    <dataField name="Sum of No. Doctors" fld="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61F726F6-1FEB-4F45-9457-9F3CB353B489}" name="PivotTable1"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10" firstHeaderRow="1" firstDataRow="1" firstDataCol="1"/>
  <pivotFields count="3">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numFmtId="3" showAll="0"/>
  </pivotFields>
  <rowFields count="1">
    <field x="0"/>
  </rowFields>
  <rowItems count="9">
    <i>
      <x v="1"/>
    </i>
    <i>
      <x/>
    </i>
    <i>
      <x v="5"/>
    </i>
    <i>
      <x v="2"/>
    </i>
    <i>
      <x v="6"/>
    </i>
    <i>
      <x v="4"/>
    </i>
    <i>
      <x v="3"/>
    </i>
    <i>
      <x v="7"/>
    </i>
    <i t="grand">
      <x/>
    </i>
  </rowItems>
  <colItems count="1">
    <i/>
  </colItems>
  <dataFields count="1">
    <dataField name="Average waiting Tine" fld="1" subtotal="average" baseField="0" baseItem="0"/>
  </dataFields>
  <formats count="12">
    <format dxfId="15445">
      <pivotArea type="all" dataOnly="0" outline="0" fieldPosition="0"/>
    </format>
    <format dxfId="15444">
      <pivotArea outline="0" collapsedLevelsAreSubtotals="1" fieldPosition="0"/>
    </format>
    <format dxfId="15443">
      <pivotArea field="0" type="button" dataOnly="0" labelOnly="1" outline="0" axis="axisRow" fieldPosition="0"/>
    </format>
    <format dxfId="15442">
      <pivotArea dataOnly="0" labelOnly="1" fieldPosition="0">
        <references count="1">
          <reference field="0" count="0"/>
        </references>
      </pivotArea>
    </format>
    <format dxfId="15441">
      <pivotArea dataOnly="0" labelOnly="1" grandRow="1" outline="0" fieldPosition="0"/>
    </format>
    <format dxfId="15440">
      <pivotArea dataOnly="0" labelOnly="1" outline="0" axis="axisValues" fieldPosition="0"/>
    </format>
    <format dxfId="15439">
      <pivotArea type="all" dataOnly="0" outline="0" fieldPosition="0"/>
    </format>
    <format dxfId="15438">
      <pivotArea outline="0" collapsedLevelsAreSubtotals="1" fieldPosition="0"/>
    </format>
    <format dxfId="15437">
      <pivotArea field="0" type="button" dataOnly="0" labelOnly="1" outline="0" axis="axisRow" fieldPosition="0"/>
    </format>
    <format dxfId="15436">
      <pivotArea dataOnly="0" labelOnly="1" fieldPosition="0">
        <references count="1">
          <reference field="0" count="0"/>
        </references>
      </pivotArea>
    </format>
    <format dxfId="15435">
      <pivotArea dataOnly="0" labelOnly="1" grandRow="1" outline="0" fieldPosition="0"/>
    </format>
    <format dxfId="15434">
      <pivotArea dataOnly="0" labelOnly="1" outline="0" axis="axisValues" fieldPosition="0"/>
    </format>
  </formats>
  <chartFormats count="4">
    <chartFormat chart="0" format="17" series="1">
      <pivotArea type="data" outline="0" fieldPosition="0">
        <references count="1">
          <reference field="4294967294" count="1" selected="0">
            <x v="0"/>
          </reference>
        </references>
      </pivotArea>
    </chartFormat>
    <chartFormat chart="1"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C1771B32-D051-492F-974F-764E3F28C471}" name="PivotTable6" cacheId="1362" applyNumberFormats="0" applyBorderFormats="0" applyFontFormats="0" applyPatternFormats="0" applyAlignmentFormats="0" applyWidthHeightFormats="1" dataCaption="Values" tag="abff458a-924c-4ab6-828f-a0c135966930" updatedVersion="8" minRefreshableVersion="3" useAutoFormatting="1" subtotalHiddenItems="1" itemPrintTitles="1" createdVersion="8" indent="0" outline="1" outlineData="1" multipleFieldFilters="0">
  <location ref="D12:E21" firstHeaderRow="1" firstDataRow="1" firstDataCol="1"/>
  <pivotFields count="6">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9">
    <i>
      <x v="6"/>
    </i>
    <i>
      <x v="3"/>
    </i>
    <i>
      <x/>
    </i>
    <i>
      <x v="2"/>
    </i>
    <i>
      <x v="1"/>
    </i>
    <i>
      <x v="5"/>
    </i>
    <i>
      <x v="4"/>
    </i>
    <i>
      <x v="7"/>
    </i>
    <i t="grand">
      <x/>
    </i>
  </rowItems>
  <colItems count="1">
    <i/>
  </colItems>
  <dataFields count="1">
    <dataField name="Profit. per Branch" fld="4" baseField="0" baseItem="6"/>
  </dataFields>
  <formats count="22">
    <format dxfId="15467">
      <pivotArea type="all" dataOnly="0" outline="0" fieldPosition="0"/>
    </format>
    <format dxfId="15466">
      <pivotArea outline="0" collapsedLevelsAreSubtotals="1" fieldPosition="0"/>
    </format>
    <format dxfId="15465">
      <pivotArea field="0" type="button" dataOnly="0" labelOnly="1" outline="0" axis="axisRow" fieldPosition="0"/>
    </format>
    <format dxfId="15464">
      <pivotArea dataOnly="0" labelOnly="1" fieldPosition="0">
        <references count="1">
          <reference field="0" count="0"/>
        </references>
      </pivotArea>
    </format>
    <format dxfId="15463">
      <pivotArea dataOnly="0" labelOnly="1" grandRow="1" outline="0" fieldPosition="0"/>
    </format>
    <format dxfId="15462">
      <pivotArea dataOnly="0" labelOnly="1" outline="0" axis="axisValues" fieldPosition="0"/>
    </format>
    <format dxfId="15461">
      <pivotArea type="all" dataOnly="0" outline="0" fieldPosition="0"/>
    </format>
    <format dxfId="15460">
      <pivotArea outline="0" collapsedLevelsAreSubtotals="1" fieldPosition="0"/>
    </format>
    <format dxfId="15459">
      <pivotArea field="0" type="button" dataOnly="0" labelOnly="1" outline="0" axis="axisRow" fieldPosition="0"/>
    </format>
    <format dxfId="15458">
      <pivotArea dataOnly="0" labelOnly="1" fieldPosition="0">
        <references count="1">
          <reference field="0" count="0"/>
        </references>
      </pivotArea>
    </format>
    <format dxfId="15457">
      <pivotArea dataOnly="0" labelOnly="1" grandRow="1" outline="0" fieldPosition="0"/>
    </format>
    <format dxfId="15456">
      <pivotArea dataOnly="0" labelOnly="1" outline="0" axis="axisValues" fieldPosition="0"/>
    </format>
    <format dxfId="15455">
      <pivotArea dataOnly="0" labelOnly="1" outline="0" axis="axisValues" fieldPosition="0"/>
    </format>
    <format dxfId="15454">
      <pivotArea collapsedLevelsAreSubtotals="1" fieldPosition="0">
        <references count="1">
          <reference field="0" count="0"/>
        </references>
      </pivotArea>
    </format>
    <format dxfId="15453">
      <pivotArea grandRow="1" outline="0" collapsedLevelsAreSubtotals="1" fieldPosition="0"/>
    </format>
    <format dxfId="15452">
      <pivotArea grandRow="1" outline="0" collapsedLevelsAreSubtotals="1" fieldPosition="0"/>
    </format>
    <format dxfId="15451">
      <pivotArea type="all" dataOnly="0" outline="0" fieldPosition="0"/>
    </format>
    <format dxfId="15450">
      <pivotArea outline="0" collapsedLevelsAreSubtotals="1" fieldPosition="0"/>
    </format>
    <format dxfId="15449">
      <pivotArea field="0" type="button" dataOnly="0" labelOnly="1" outline="0" axis="axisRow" fieldPosition="0"/>
    </format>
    <format dxfId="15448">
      <pivotArea dataOnly="0" labelOnly="1" fieldPosition="0">
        <references count="1">
          <reference field="0" count="0"/>
        </references>
      </pivotArea>
    </format>
    <format dxfId="15447">
      <pivotArea dataOnly="0" labelOnly="1" grandRow="1" outline="0" fieldPosition="0"/>
    </format>
    <format dxfId="15446">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p Booking Chahnnel per branch"/>
    <pivotHierarchy dragToData="1"/>
    <pivotHierarchy dragToData="1"/>
    <pivotHierarchy dragToData="1"/>
    <pivotHierarchy dragToData="1" caption="Profit. per Bran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60">
      <autoFilter ref="A1">
        <filterColumn colId="0">
          <top10 val="1" filterVal="1"/>
        </filterColumn>
      </autoFilter>
    </filter>
    <filter fld="2" type="count" id="2" iMeasureHier="60">
      <autoFilter ref="A1">
        <filterColumn colId="0">
          <top10 val="1" filterVal="1"/>
        </filterColumn>
      </autoFilter>
    </filter>
    <filter fld="3" type="count" id="3" iMeasureHier="60">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3A06CF26-5857-40BB-B4FB-9BC78F82D842}" name="PivotTable8" cacheId="1365" applyNumberFormats="0" applyBorderFormats="0" applyFontFormats="0" applyPatternFormats="0" applyAlignmentFormats="0" applyWidthHeightFormats="1" dataCaption="Values" tag="abff458a-924c-4ab6-828f-a0c135966930" updatedVersion="8" minRefreshableVersion="3" useAutoFormatting="1" subtotalHiddenItems="1" itemPrintTitles="1" createdVersion="8" indent="0" outline="1" outlineData="1" multipleFieldFilters="0">
  <location ref="G12:H21" firstHeaderRow="1" firstDataRow="1" firstDataCol="1"/>
  <pivotFields count="6">
    <pivotField axis="axisRow" allDrilled="1" subtotalTop="0" showAll="0" defaultSubtotal="0" defaultAttributeDrillState="1">
      <items count="8">
        <item x="5"/>
        <item x="0"/>
        <item x="1"/>
        <item x="2"/>
        <item x="3"/>
        <item x="4"/>
        <item x="6"/>
        <item x="7"/>
      </items>
    </pivotField>
    <pivotField allDrilled="1" subtotalTop="0" showAll="0" measureFilter="1" dataSourceSort="1" defaultSubtotal="0" defaultAttributeDrillState="1">
      <items count="3">
        <item x="0"/>
        <item x="1"/>
        <item x="2"/>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Distinct Count of Doctor_ID" fld="4" subtotal="count" baseField="0" baseItem="0">
      <extLst>
        <ext xmlns:x15="http://schemas.microsoft.com/office/spreadsheetml/2010/11/main" uri="{FABC7310-3BB5-11E1-824E-6D434824019B}">
          <x15:dataField isCountDistinct="1"/>
        </ext>
      </extLst>
    </dataField>
  </dataFields>
  <formats count="22">
    <format dxfId="15489">
      <pivotArea type="all" dataOnly="0" outline="0" fieldPosition="0"/>
    </format>
    <format dxfId="15488">
      <pivotArea outline="0" collapsedLevelsAreSubtotals="1" fieldPosition="0"/>
    </format>
    <format dxfId="15487">
      <pivotArea field="0" type="button" dataOnly="0" labelOnly="1" outline="0" axis="axisRow" fieldPosition="0"/>
    </format>
    <format dxfId="15486">
      <pivotArea dataOnly="0" labelOnly="1" fieldPosition="0">
        <references count="1">
          <reference field="0" count="0"/>
        </references>
      </pivotArea>
    </format>
    <format dxfId="15485">
      <pivotArea dataOnly="0" labelOnly="1" grandRow="1" outline="0" fieldPosition="0"/>
    </format>
    <format dxfId="15484">
      <pivotArea dataOnly="0" labelOnly="1" outline="0" axis="axisValues" fieldPosition="0"/>
    </format>
    <format dxfId="15483">
      <pivotArea type="all" dataOnly="0" outline="0" fieldPosition="0"/>
    </format>
    <format dxfId="15482">
      <pivotArea outline="0" collapsedLevelsAreSubtotals="1" fieldPosition="0"/>
    </format>
    <format dxfId="15481">
      <pivotArea field="0" type="button" dataOnly="0" labelOnly="1" outline="0" axis="axisRow" fieldPosition="0"/>
    </format>
    <format dxfId="15480">
      <pivotArea dataOnly="0" labelOnly="1" fieldPosition="0">
        <references count="1">
          <reference field="0" count="0"/>
        </references>
      </pivotArea>
    </format>
    <format dxfId="15479">
      <pivotArea dataOnly="0" labelOnly="1" grandRow="1" outline="0" fieldPosition="0"/>
    </format>
    <format dxfId="15478">
      <pivotArea dataOnly="0" labelOnly="1" outline="0" axis="axisValues" fieldPosition="0"/>
    </format>
    <format dxfId="15477">
      <pivotArea dataOnly="0" labelOnly="1" outline="0" axis="axisValues" fieldPosition="0"/>
    </format>
    <format dxfId="15476">
      <pivotArea collapsedLevelsAreSubtotals="1" fieldPosition="0">
        <references count="1">
          <reference field="0" count="0"/>
        </references>
      </pivotArea>
    </format>
    <format dxfId="15475">
      <pivotArea grandRow="1" outline="0" collapsedLevelsAreSubtotals="1" fieldPosition="0"/>
    </format>
    <format dxfId="15474">
      <pivotArea grandRow="1" outline="0" collapsedLevelsAreSubtotals="1" fieldPosition="0"/>
    </format>
    <format dxfId="15473">
      <pivotArea type="all" dataOnly="0" outline="0" fieldPosition="0"/>
    </format>
    <format dxfId="15472">
      <pivotArea outline="0" collapsedLevelsAreSubtotals="1" fieldPosition="0"/>
    </format>
    <format dxfId="15471">
      <pivotArea field="0" type="button" dataOnly="0" labelOnly="1" outline="0" axis="axisRow" fieldPosition="0"/>
    </format>
    <format dxfId="15470">
      <pivotArea dataOnly="0" labelOnly="1" fieldPosition="0">
        <references count="1">
          <reference field="0" count="0"/>
        </references>
      </pivotArea>
    </format>
    <format dxfId="15469">
      <pivotArea dataOnly="0" labelOnly="1" grandRow="1" outline="0" fieldPosition="0"/>
    </format>
    <format dxfId="15468">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p Booking Chahnnel per branch"/>
    <pivotHierarchy dragToData="1"/>
    <pivotHierarchy dragToData="1"/>
    <pivotHierarchy dragToData="1"/>
    <pivotHierarchy dragToData="1" caption="Profit. per Bran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ranch_Name"/>
    <pivotHierarchy dragToData="1"/>
    <pivotHierarchy dragToData="1" caption="Distinct Count of Doctor_ID"/>
    <pivotHierarchy dragToData="1"/>
  </pivotHierarchies>
  <pivotTableStyleInfo name="PivotStyleLight16" showRowHeaders="1" showColHeaders="1" showRowStripes="0" showColStripes="0" showLastColumn="1"/>
  <filters count="3">
    <filter fld="1" type="count" id="1" iMeasureHier="60">
      <autoFilter ref="A1">
        <filterColumn colId="0">
          <top10 val="1" filterVal="1"/>
        </filterColumn>
      </autoFilter>
    </filter>
    <filter fld="2" type="count" id="2" iMeasureHier="60">
      <autoFilter ref="A1">
        <filterColumn colId="0">
          <top10 val="1" filterVal="1"/>
        </filterColumn>
      </autoFilter>
    </filter>
    <filter fld="3" type="count" id="3" iMeasureHier="60">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FD6F88AD-7CF2-4A85-B6E5-F585906518AF}" name="PivotTable5" cacheId="1359" applyNumberFormats="0" applyBorderFormats="0" applyFontFormats="0" applyPatternFormats="0" applyAlignmentFormats="0" applyWidthHeightFormats="1" dataCaption="Values" tag="430fa947-d67e-46cd-9e57-f2c1011976ff" updatedVersion="8" minRefreshableVersion="3" useAutoFormatting="1" subtotalHiddenItems="1" itemPrintTitles="1" createdVersion="8" indent="0" outline="1" outlineData="1" multipleFieldFilters="0">
  <location ref="A23:B28" firstHeaderRow="1" firstDataRow="1" firstDataCol="1"/>
  <pivotFields count="6">
    <pivotField dataField="1" subtotalTop="0" showAll="0" defaultSubtotal="0"/>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Top Booking Chahnnel per branch" fld="0" subtotal="count" baseField="1" baseItem="6"/>
  </dataFields>
  <formats count="13">
    <format dxfId="15502">
      <pivotArea type="all" dataOnly="0" outline="0" fieldPosition="0"/>
    </format>
    <format dxfId="15501">
      <pivotArea outline="0" collapsedLevelsAreSubtotals="1" fieldPosition="0"/>
    </format>
    <format dxfId="15500">
      <pivotArea field="1" type="button" dataOnly="0" labelOnly="1" outline="0"/>
    </format>
    <format dxfId="15499">
      <pivotArea dataOnly="0" labelOnly="1" grandRow="1" outline="0" fieldPosition="0"/>
    </format>
    <format dxfId="15498">
      <pivotArea dataOnly="0" labelOnly="1" outline="0" axis="axisValues" fieldPosition="0"/>
    </format>
    <format dxfId="15497">
      <pivotArea type="all" dataOnly="0" outline="0" fieldPosition="0"/>
    </format>
    <format dxfId="15496">
      <pivotArea outline="0" collapsedLevelsAreSubtotals="1" fieldPosition="0"/>
    </format>
    <format dxfId="15495">
      <pivotArea field="1" type="button" dataOnly="0" labelOnly="1" outline="0"/>
    </format>
    <format dxfId="15494">
      <pivotArea dataOnly="0" labelOnly="1" grandRow="1" outline="0" fieldPosition="0"/>
    </format>
    <format dxfId="15493">
      <pivotArea dataOnly="0" labelOnly="1" outline="0" axis="axisValues" fieldPosition="0"/>
    </format>
    <format dxfId="15492">
      <pivotArea dataOnly="0" labelOnly="1" outline="0" axis="axisValues" fieldPosition="0"/>
    </format>
    <format dxfId="15491">
      <pivotArea grandRow="1" outline="0" collapsedLevelsAreSubtotals="1" fieldPosition="0"/>
    </format>
    <format dxfId="15490">
      <pivotArea grandRow="1"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p Booking Chahnnel per bran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60">
      <autoFilter ref="A1">
        <filterColumn colId="0">
          <top10 val="1" filterVal="1"/>
        </filterColumn>
      </autoFilter>
    </filter>
    <filter fld="3" type="count" id="2" iMeasureHier="60">
      <autoFilter ref="A1">
        <filterColumn colId="0">
          <top10 val="1" filterVal="1"/>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Date__Year" xr10:uid="{6CA621C9-F3AF-4904-B000-EC8F40C3377E}" sourceName="[Visits].[Visit_Date (Year)]">
  <pivotTables>
    <pivotTable tabId="15" name="PivotTable1"/>
    <pivotTable tabId="15" name="PivotTable2"/>
    <pivotTable tabId="15" name="PivotTable3"/>
    <pivotTable tabId="15" name="PivotTable5"/>
    <pivotTable tabId="15" name="PivotTable7"/>
    <pivotTable tabId="3" name="PivotTable2"/>
    <pivotTable tabId="3" name="PivotTable5"/>
    <pivotTable tabId="3" name="PivotTable6"/>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Quick Summry"/>
    <pivotTable tabId="15" name="PivotTable4"/>
    <pivotTable tabId="15" name="PivotTable6"/>
    <pivotTable tabId="14" name="PivotTable2"/>
    <pivotTable tabId="14" name="PivotTable3"/>
    <pivotTable tabId="14" name="PivotTable4"/>
    <pivotTable tabId="14" name="PivotTable8"/>
    <pivotTable tabId="1" name="PivotTable19"/>
    <pivotTable tabId="14" name="PivotTable20"/>
    <pivotTable tabId="14" name="PivotTable21"/>
    <pivotTable tabId="3" name="PivotTable8"/>
    <pivotTable tabId="1" name="PivotTable20"/>
    <pivotTable tabId="1" name="PivotTable21"/>
    <pivotTable tabId="1" name="PivotTable22"/>
    <pivotTable tabId="1" name="PivotTable23"/>
  </pivotTables>
  <data>
    <olap pivotCacheId="2080942317">
      <levels count="2">
        <level uniqueName="[Visits].[Visit_Date (Year)].[(All)]" sourceCaption="(All)" count="0"/>
        <level uniqueName="[Visits].[Visit_Date (Year)].[Visit_Date (Year)]" sourceCaption="Visit_Date (Year)" count="2" crossFilter="none">
          <ranges>
            <range startItem="0">
              <i n="[Visits].[Visit_Date (Year)].&amp;[2024]" c="2024"/>
              <i n="[Visits].[Visit_Date (Year)].&amp;[2025]" c="2025"/>
            </range>
          </ranges>
        </level>
      </levels>
      <selections count="1">
        <selection n="[Visits].[Visit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Date__Quarter" xr10:uid="{FF46CAE1-2186-4203-8CF0-D13292351FB2}" sourceName="[Visits].[Visit_Date (Quarter)]">
  <pivotTables>
    <pivotTable tabId="1" name="PivotTable22"/>
    <pivotTable tabId="14" name="PivotTable2"/>
    <pivotTable tabId="14" name="PivotTable20"/>
    <pivotTable tabId="14" name="PivotTable21"/>
    <pivotTable tabId="14" name="PivotTable3"/>
    <pivotTable tabId="14" name="PivotTable4"/>
    <pivotTable tabId="14" name="PivotTable8"/>
    <pivotTable tabId="15" name="PivotTable1"/>
    <pivotTable tabId="15" name="PivotTable2"/>
    <pivotTable tabId="15" name="PivotTable3"/>
    <pivotTable tabId="15" name="PivotTable4"/>
    <pivotTable tabId="15" name="PivotTable5"/>
    <pivotTable tabId="15" name="PivotTable6"/>
    <pivotTable tabId="15" name="PivotTable7"/>
    <pivotTable tabId="3" name="PivotTable2"/>
    <pivotTable tabId="3" name="PivotTable5"/>
    <pivotTable tabId="3" name="PivotTable6"/>
    <pivotTable tabId="3" name="PivotTable8"/>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3"/>
    <pivotTable tabId="1" name="PivotTable3"/>
    <pivotTable tabId="1" name="PivotTable4"/>
    <pivotTable tabId="1" name="PivotTable5"/>
    <pivotTable tabId="1" name="PivotTable6"/>
    <pivotTable tabId="1" name="PivotTable7"/>
    <pivotTable tabId="1" name="PivotTable8"/>
    <pivotTable tabId="1" name="PivotTable9"/>
    <pivotTable tabId="1" name="Quick Summry"/>
  </pivotTables>
  <data>
    <olap pivotCacheId="2080942317">
      <levels count="2">
        <level uniqueName="[Visits].[Visit_Date (Quarter)].[(All)]" sourceCaption="(All)" count="0"/>
        <level uniqueName="[Visits].[Visit_Date (Quarter)].[Visit_Date (Quarter)]" sourceCaption="Visit_Date (Quarter)" count="4" crossFilter="none">
          <ranges>
            <range startItem="0">
              <i n="[Visits].[Visit_Date (Quarter)].&amp;[Qtr1]" c="Qtr1"/>
              <i n="[Visits].[Visit_Date (Quarter)].&amp;[Qtr2]" c="Qtr2"/>
              <i n="[Visits].[Visit_Date (Quarter)].&amp;[Qtr3]" c="Qtr3"/>
              <i n="[Visits].[Visit_Date (Quarter)].&amp;[Qtr4]" c="Qtr4"/>
            </range>
          </ranges>
        </level>
      </levels>
      <selections count="1">
        <selection n="[Visits].[Visit_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Date__Month" xr10:uid="{1EFE4F32-4A26-4F02-8DEE-10992844B0B4}" sourceName="[Visits].[Visit_Date (Month)]">
  <pivotTables>
    <pivotTable tabId="1" name="PivotTable23"/>
    <pivotTable tabId="14" name="PivotTable2"/>
    <pivotTable tabId="14" name="PivotTable20"/>
    <pivotTable tabId="14" name="PivotTable21"/>
    <pivotTable tabId="14" name="PivotTable3"/>
    <pivotTable tabId="14" name="PivotTable4"/>
    <pivotTable tabId="14" name="PivotTable8"/>
    <pivotTable tabId="15" name="PivotTable1"/>
    <pivotTable tabId="15" name="PivotTable2"/>
    <pivotTable tabId="15" name="PivotTable3"/>
    <pivotTable tabId="15" name="PivotTable4"/>
    <pivotTable tabId="15" name="PivotTable5"/>
    <pivotTable tabId="15" name="PivotTable6"/>
    <pivotTable tabId="15" name="PivotTable7"/>
    <pivotTable tabId="3" name="PivotTable2"/>
    <pivotTable tabId="3" name="PivotTable5"/>
    <pivotTable tabId="3" name="PivotTable6"/>
    <pivotTable tabId="3" name="PivotTable8"/>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Quick Summry"/>
  </pivotTables>
  <data>
    <olap pivotCacheId="2080942317">
      <levels count="2">
        <level uniqueName="[Visits].[Visit_Date (Month)].[(All)]" sourceCaption="(All)" count="0"/>
        <level uniqueName="[Visits].[Visit_Date (Month)].[Visit_Date (Month)]" sourceCaption="Visit_Date (Month)" count="12" crossFilter="none">
          <ranges>
            <range startItem="0">
              <i n="[Visits].[Visit_Date (Month)].&amp;[Jan]" c="Jan"/>
              <i n="[Visits].[Visit_Date (Month)].&amp;[Feb]" c="Feb"/>
              <i n="[Visits].[Visit_Date (Month)].&amp;[Mar]" c="Mar"/>
              <i n="[Visits].[Visit_Date (Month)].&amp;[Apr]" c="Apr"/>
              <i n="[Visits].[Visit_Date (Month)].&amp;[May]" c="May"/>
              <i n="[Visits].[Visit_Date (Month)].&amp;[Jun]" c="Jun"/>
              <i n="[Visits].[Visit_Date (Month)].&amp;[Jul]" c="Jul"/>
              <i n="[Visits].[Visit_Date (Month)].&amp;[Aug]" c="Aug"/>
              <i n="[Visits].[Visit_Date (Month)].&amp;[Sep]" c="Sep"/>
              <i n="[Visits].[Visit_Date (Month)].&amp;[Oct]" c="Oct"/>
              <i n="[Visits].[Visit_Date (Month)].&amp;[Nov]" c="Nov"/>
              <i n="[Visits].[Visit_Date (Month)].&amp;[Dec]" c="Dec"/>
            </range>
          </ranges>
        </level>
      </levels>
      <selections count="1">
        <selection n="[Visits].[Visit_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4A7D7051-1C29-41B0-98FC-DDE4CCB525E8}" sourceName="[Visits].[Branch_Name]">
  <pivotTables>
    <pivotTable tabId="3" name="PivotTable6"/>
    <pivotTable tabId="14" name="PivotTable2"/>
    <pivotTable tabId="14" name="PivotTable20"/>
    <pivotTable tabId="14" name="PivotTable21"/>
    <pivotTable tabId="14" name="PivotTable3"/>
    <pivotTable tabId="14" name="PivotTable4"/>
    <pivotTable tabId="14" name="PivotTable8"/>
    <pivotTable tabId="15" name="PivotTable1"/>
    <pivotTable tabId="15" name="PivotTable2"/>
    <pivotTable tabId="15" name="PivotTable3"/>
    <pivotTable tabId="15" name="PivotTable4"/>
    <pivotTable tabId="15" name="PivotTable5"/>
    <pivotTable tabId="15" name="PivotTable6"/>
    <pivotTable tabId="15" name="PivotTable7"/>
    <pivotTable tabId="3" name="PivotTable5"/>
    <pivotTable tabId="3" name="PivotTable8"/>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3"/>
    <pivotTable tabId="1" name="PivotTable4"/>
    <pivotTable tabId="1" name="PivotTable5"/>
    <pivotTable tabId="1" name="PivotTable6"/>
    <pivotTable tabId="1" name="PivotTable7"/>
    <pivotTable tabId="1" name="PivotTable8"/>
    <pivotTable tabId="1" name="PivotTable9"/>
    <pivotTable tabId="1" name="Quick Summry"/>
  </pivotTables>
  <data>
    <olap pivotCacheId="2044086374">
      <levels count="2">
        <level uniqueName="[Visits].[Branch_Name].[(All)]" sourceCaption="(All)" count="0"/>
        <level uniqueName="[Visits].[Branch_Name].[Branch_Name]" sourceCaption="Branch_Name" count="8">
          <ranges>
            <range startItem="0">
              <i n="[Visits].[Branch_Name].&amp;[Nile Care 6th of October]" c="Nile Care 6th of October"/>
              <i n="[Visits].[Branch_Name].&amp;[Nile Care Alexandria]" c="Nile Care Alexandria"/>
              <i n="[Visits].[Branch_Name].&amp;[Nile Care Dokki]" c="Nile Care Dokki"/>
              <i n="[Visits].[Branch_Name].&amp;[Nile Care Heliopolis]" c="Nile Care Heliopolis"/>
              <i n="[Visits].[Branch_Name].&amp;[Nile Care Maadi]" c="Nile Care Maadi"/>
              <i n="[Visits].[Branch_Name].&amp;[Nile Care Mansoura]" c="Nile Care Mansoura"/>
              <i n="[Visits].[Branch_Name].&amp;[Nile Care Nasr City]" c="Nile Care Nasr City"/>
              <i n="[Visits].[Branch_Name].&amp;[Nile Care Tanta]" c="Nile Care Tanta"/>
            </range>
          </ranges>
        </level>
      </levels>
      <selections count="1">
        <selection n="[Visits].[Branch_Name].[All]"/>
      </selections>
    </olap>
  </data>
  <extLst>
    <x:ext xmlns:x15="http://schemas.microsoft.com/office/spreadsheetml/2010/11/main" uri="{470722E0-AACD-4C17-9CDC-17EF765DBC7E}">
      <x15:slicerCacheHideItemsWithNoData count="1">
        <x15:slicerCacheOlapLevelName uniqueName="[Visits].[Branch_Name].[Branch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1" xr10:uid="{3F53BEE3-5B47-4B76-BB21-2B0EE920E8B6}" cache="Slicer_Visit_Date__Year" caption="Visit_Date (Year)" columnCount="2" showCaption="0" level="1" style="SlicerStyleLight1 2 3" rowHeight="241300"/>
  <slicer name="Visit_Date (Quarter)" xr10:uid="{C4549D06-919A-4D02-BC0C-AEADF025B1E5}" cache="Slicer_Visit_Date__Quarter" caption="Visit_Date (Quarter)" columnCount="2" showCaption="0" level="1" rowHeight="241300"/>
  <slicer name="Visit_Date (Month)" xr10:uid="{24CF813B-9C03-401A-B567-A7F0FDC63098}" cache="Slicer_Visit_Date__Month" caption="Visit_Date (Month)" columnCount="6"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2" xr10:uid="{2A323510-F96C-4C9E-B1BE-251E61080F35}" cache="Slicer_Visit_Date__Year" caption="Visit_Date (Year)" columnCount="2" showCaption="0" level="1" style="SlicerStyleLight1 2 3" rowHeight="241300"/>
  <slicer name="Visit_Date (Quarter) 1" xr10:uid="{17F239D8-A160-4187-8297-5C088FBFC1B3}" cache="Slicer_Visit_Date__Quarter" caption="Visit_Date (Quarter)" columnCount="2" showCaption="0" level="1" rowHeight="241300"/>
  <slicer name="Visit_Date (Month) 1" xr10:uid="{C7EF610A-3777-4F57-AF4B-1FC021EF25B8}" cache="Slicer_Visit_Date__Month" caption="Visit_Date (Month)" columnCount="6" showCaption="0"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6" xr10:uid="{9EA81692-4D3A-4ED0-A57B-4FEAD4A4D557}" cache="Slicer_Visit_Date__Year" caption="Visit_Date (Year)" columnCount="2" showCaption="0" level="1" style="SlicerStyleLight1 2 3" rowHeight="241300"/>
  <slicer name="Visit_Date (Quarter) 2" xr10:uid="{A8A87074-669C-4702-9B07-8B4C4C936132}" cache="Slicer_Visit_Date__Quarter" caption="Visit_Date (Quarter)" columnCount="2" showCaption="0" level="1" rowHeight="241300"/>
  <slicer name="Visit_Date (Month) 2" xr10:uid="{58446A25-2014-4A06-8309-B5A087D9C43E}" cache="Slicer_Visit_Date__Month" caption="Visit_Date (Month)" columnCount="6" showCaption="0"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7" xr10:uid="{2F6D7073-72E9-423F-AD6D-E865CE3FAC87}" cache="Slicer_Visit_Date__Year" caption="Visit_Date (Year)" columnCount="2" showCaption="0" level="1" style="SlicerStyleLight1 2 3" rowHeight="241300"/>
  <slicer name="Visit_Date (Quarter) 3" xr10:uid="{F5C98DD6-80C8-4108-895E-AC33C7D3A888}" cache="Slicer_Visit_Date__Quarter" caption="Visit_Date (Quarter)" columnCount="2" showCaption="0" level="1" rowHeight="241300"/>
  <slicer name="Visit_Date (Month) 3" xr10:uid="{00246AD5-1451-4448-A988-2E7407F2AEAB}" cache="Slicer_Visit_Date__Month" caption="Visit_Date (Month)" columnCount="6" showCaption="0"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8" xr10:uid="{4434E312-6729-4855-BADC-F0CC8E268566}" cache="Slicer_Visit_Date__Year" caption="Visit_Date (Year)" columnCount="2" showCaption="0" level="1" style="SlicerStyleLight1 2 3" rowHeight="241300"/>
  <slicer name="Visit_Date (Quarter) 4" xr10:uid="{0D44B315-1612-44E3-90BA-AC609AB390D0}" cache="Slicer_Visit_Date__Quarter" caption="Visit_Date (Quarter)" columnCount="2" showCaption="0" level="1" rowHeight="241300"/>
  <slicer name="Visit_Date (Month) 4" xr10:uid="{BD28771D-5FA4-4C2F-A107-68CFCEC3A0DD}" cache="Slicer_Visit_Date__Month" caption="Visit_Date (Month)" columnCount="6" showCaption="0"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3" xr10:uid="{23125C6D-6777-4E8E-91BA-8D955E695F5B}" cache="Slicer_Visit_Date__Year" caption="Visit_Date (Year)" columnCount="2" showCaption="0" level="1" style="SlicerStyleLight1 2 3" rowHeight="241300"/>
  <slicer name="Visit_Date (Quarter) 5" xr10:uid="{22823C74-4F5F-40CF-B205-E199328FECD2}" cache="Slicer_Visit_Date__Quarter" caption="Visit_Date (Quarter)" columnCount="2" showCaption="0" level="1" rowHeight="241300"/>
  <slicer name="Visit_Date (Month) 5" xr10:uid="{A4B35513-541F-4A54-96D0-E540D3FC552F}" cache="Slicer_Visit_Date__Month" caption="Visit_Date (Month)" columnCount="6" showCaption="0" level="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4" xr10:uid="{2061265F-44EE-4A3B-BDC9-DB622240C021}" cache="Slicer_Visit_Date__Year" caption="Visit_Date (Year)" columnCount="2" showCaption="0" level="1" style="SlicerStyleLight1 2 3" rowHeight="241300"/>
  <slicer name="Visit_Date (Quarter) 6" xr10:uid="{294BB0D3-2702-4A98-A70A-2A9577D7C955}" cache="Slicer_Visit_Date__Quarter" caption="Visit_Date (Quarter)" columnCount="2" showCaption="0" level="1" rowHeight="241300"/>
  <slicer name="Visit_Date (Month) 6" xr10:uid="{266CCFF7-60D6-4ECE-AAA0-58D751AA6E85}" cache="Slicer_Visit_Date__Month" caption="Visit_Date (Month)" columnCount="6" showCaption="0" level="1" rowHeight="241300"/>
  <slicer name="Branch_Name" xr10:uid="{3ED4872E-D51D-41C4-A874-839DE21E214D}" cache="Slicer_Branch_Name" caption="Branch_Name" columnCount="2" showCaption="0" level="1"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Date (Year) 5" xr10:uid="{86D15C79-3A34-47BF-8F64-405A1F2A7299}" cache="Slicer_Visit_Date__Year" caption="Visit_Date (Year)" columnCount="2" showCaption="0" level="1" style="SlicerStyleLight1 2 3" rowHeight="241300"/>
  <slicer name="Visit_Date (Quarter) 7" xr10:uid="{14256614-5079-4B38-9261-A48E09C26EA0}" cache="Slicer_Visit_Date__Quarter" caption="Visit_Date (Quarter)" columnCount="2" showCaption="0" level="1" rowHeight="241300"/>
  <slicer name="Visit_Date (Month) 7" xr10:uid="{8CB5F72C-CF9E-4E42-B7E2-6888B5CFF134}" cache="Slicer_Visit_Date__Month" caption="Visit_Date (Month)" columnCount="6" showCaption="0"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39.xml"/><Relationship Id="rId3" Type="http://schemas.openxmlformats.org/officeDocument/2006/relationships/pivotTable" Target="../pivotTables/pivotTable34.xml"/><Relationship Id="rId7" Type="http://schemas.openxmlformats.org/officeDocument/2006/relationships/pivotTable" Target="../pivotTables/pivotTable38.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openxmlformats.org/officeDocument/2006/relationships/pivotTable" Target="../pivotTables/pivotTable37.xml"/><Relationship Id="rId5" Type="http://schemas.openxmlformats.org/officeDocument/2006/relationships/pivotTable" Target="../pivotTables/pivotTable36.xml"/><Relationship Id="rId4" Type="http://schemas.openxmlformats.org/officeDocument/2006/relationships/pivotTable" Target="../pivotTables/pivotTable35.xml"/><Relationship Id="rId9"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2.xml"/><Relationship Id="rId7" Type="http://schemas.openxmlformats.org/officeDocument/2006/relationships/pivotTable" Target="../pivotTables/pivotTable46.xml"/><Relationship Id="rId2" Type="http://schemas.openxmlformats.org/officeDocument/2006/relationships/pivotTable" Target="../pivotTables/pivotTable41.xml"/><Relationship Id="rId1" Type="http://schemas.openxmlformats.org/officeDocument/2006/relationships/pivotTable" Target="../pivotTables/pivotTable40.xml"/><Relationship Id="rId6" Type="http://schemas.openxmlformats.org/officeDocument/2006/relationships/pivotTable" Target="../pivotTables/pivotTable45.xml"/><Relationship Id="rId5" Type="http://schemas.openxmlformats.org/officeDocument/2006/relationships/pivotTable" Target="../pivotTables/pivotTable44.xml"/><Relationship Id="rId4" Type="http://schemas.openxmlformats.org/officeDocument/2006/relationships/pivotTable" Target="../pivotTables/pivotTable43.xml"/></Relationships>
</file>

<file path=xl/worksheets/_rels/sheet12.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84"/>
  <sheetViews>
    <sheetView workbookViewId="0">
      <selection activeCell="I1" sqref="I1"/>
    </sheetView>
  </sheetViews>
  <sheetFormatPr defaultRowHeight="15" x14ac:dyDescent="0.25"/>
  <cols>
    <col min="1" max="1" width="24.5703125" style="1" bestFit="1" customWidth="1"/>
    <col min="2" max="2" width="24" style="1" bestFit="1" customWidth="1"/>
    <col min="3" max="4" width="15.42578125" style="1" bestFit="1" customWidth="1"/>
    <col min="5" max="5" width="22" style="1" bestFit="1" customWidth="1"/>
    <col min="6" max="6" width="16" style="1" bestFit="1" customWidth="1"/>
    <col min="7" max="8" width="15.42578125" style="1" bestFit="1" customWidth="1"/>
    <col min="9" max="9" width="11.5703125" style="1" bestFit="1" customWidth="1"/>
    <col min="10" max="10" width="15.42578125" style="1" bestFit="1" customWidth="1"/>
    <col min="11" max="11" width="11.5703125" style="1" bestFit="1" customWidth="1"/>
    <col min="12" max="12" width="15.42578125" style="1" bestFit="1" customWidth="1"/>
    <col min="13" max="13" width="11.5703125" style="1" bestFit="1" customWidth="1"/>
    <col min="14" max="14" width="20.140625" style="1" bestFit="1" customWidth="1"/>
    <col min="15" max="15" width="24.5703125" style="1" bestFit="1" customWidth="1"/>
    <col min="16" max="16" width="22.7109375" style="1" bestFit="1" customWidth="1"/>
    <col min="17" max="17" width="24" style="1" bestFit="1" customWidth="1"/>
    <col min="18" max="16384" width="9.140625" style="1"/>
  </cols>
  <sheetData>
    <row r="1" spans="1:17" ht="15.75" thickBot="1" x14ac:dyDescent="0.3">
      <c r="A1" s="1" t="s">
        <v>2</v>
      </c>
      <c r="B1" s="1" t="s">
        <v>57</v>
      </c>
      <c r="C1" s="1" t="s">
        <v>56</v>
      </c>
      <c r="D1" s="1" t="s">
        <v>58</v>
      </c>
      <c r="E1" s="1" t="s">
        <v>59</v>
      </c>
      <c r="F1" s="17" t="s">
        <v>60</v>
      </c>
      <c r="G1" s="1" t="s">
        <v>80</v>
      </c>
      <c r="H1" s="1" t="s">
        <v>87</v>
      </c>
      <c r="I1" s="1" t="s">
        <v>140</v>
      </c>
      <c r="J1" s="1" t="s">
        <v>139</v>
      </c>
    </row>
    <row r="2" spans="1:17" ht="15.75" thickBot="1" x14ac:dyDescent="0.3">
      <c r="A2" s="2">
        <v>17873</v>
      </c>
      <c r="B2" s="19">
        <v>36.40726235103228</v>
      </c>
      <c r="C2" s="20">
        <v>7437671</v>
      </c>
      <c r="D2" s="21">
        <v>3165875</v>
      </c>
      <c r="E2" s="19">
        <v>24.092821574441896</v>
      </c>
      <c r="F2" s="22">
        <v>19.442231298606838</v>
      </c>
      <c r="G2" s="75">
        <v>51</v>
      </c>
      <c r="H2" s="20">
        <v>4271796</v>
      </c>
      <c r="I2" s="75">
        <v>8</v>
      </c>
      <c r="J2" s="75">
        <v>17873</v>
      </c>
    </row>
    <row r="3" spans="1:17" ht="15.75" thickBot="1" x14ac:dyDescent="0.3">
      <c r="A3" s="2">
        <f>GETPIVOTDATA("[Measures].[Count of Visit_ID]",$A$1)</f>
        <v>17873</v>
      </c>
      <c r="B3" s="2">
        <f>GETPIVOTDATA("[Measures].[Average of Patient_Age]",$A$1)</f>
        <v>36.40726235103228</v>
      </c>
      <c r="C3" s="35">
        <f>GETPIVOTDATA("[Measures].[Sum of Amount_Paid_EGP]",$A$1)</f>
        <v>7437671</v>
      </c>
      <c r="D3" s="35">
        <f>GETPIVOTDATA("[Measures].[Sum of Discount_EGP]",$A$1)</f>
        <v>3165875</v>
      </c>
      <c r="E3" s="36" t="s">
        <v>88</v>
      </c>
      <c r="F3" s="2" t="s">
        <v>89</v>
      </c>
      <c r="G3" s="2" t="s">
        <v>90</v>
      </c>
      <c r="H3" s="35">
        <f>GETPIVOTDATA("[Measures].[Profit]",$A$1)</f>
        <v>4271796</v>
      </c>
    </row>
    <row r="4" spans="1:17" ht="15.75" thickBot="1" x14ac:dyDescent="0.3">
      <c r="A4" s="26" t="s">
        <v>0</v>
      </c>
      <c r="B4" s="29" t="s">
        <v>63</v>
      </c>
      <c r="C4" s="33" t="s">
        <v>0</v>
      </c>
      <c r="D4" s="34" t="s">
        <v>79</v>
      </c>
      <c r="E4" s="16" t="s">
        <v>0</v>
      </c>
      <c r="F4" s="18" t="s">
        <v>64</v>
      </c>
    </row>
    <row r="5" spans="1:17" ht="15.75" thickBot="1" x14ac:dyDescent="0.3">
      <c r="A5" s="28" t="s">
        <v>38</v>
      </c>
      <c r="B5" s="79"/>
      <c r="C5" s="34" t="s">
        <v>39</v>
      </c>
      <c r="D5" s="80">
        <v>970</v>
      </c>
      <c r="E5" s="10" t="s">
        <v>16</v>
      </c>
      <c r="F5" s="84">
        <v>6040</v>
      </c>
      <c r="G5" s="4" t="s">
        <v>0</v>
      </c>
      <c r="H5" s="18" t="s">
        <v>92</v>
      </c>
      <c r="K5" s="1" t="s">
        <v>73</v>
      </c>
      <c r="L5" s="2" t="s">
        <v>74</v>
      </c>
      <c r="M5" s="1" t="s">
        <v>75</v>
      </c>
      <c r="P5" s="26" t="s">
        <v>0</v>
      </c>
      <c r="Q5" s="29" t="s">
        <v>63</v>
      </c>
    </row>
    <row r="6" spans="1:17" ht="15.75" thickBot="1" x14ac:dyDescent="0.3">
      <c r="A6" s="28" t="s">
        <v>5</v>
      </c>
      <c r="B6" s="82">
        <v>494</v>
      </c>
      <c r="C6" s="76" t="s">
        <v>78</v>
      </c>
      <c r="D6" s="77">
        <v>970</v>
      </c>
      <c r="E6" s="14" t="s">
        <v>10</v>
      </c>
      <c r="F6" s="85">
        <v>5001</v>
      </c>
      <c r="G6" s="6" t="s">
        <v>12</v>
      </c>
      <c r="H6" s="84">
        <v>14221</v>
      </c>
      <c r="K6" s="1" t="s">
        <v>78</v>
      </c>
      <c r="L6" s="1">
        <v>970</v>
      </c>
      <c r="M6" s="10" t="s">
        <v>39</v>
      </c>
      <c r="P6" s="27" t="s">
        <v>38</v>
      </c>
      <c r="Q6" s="23">
        <v>3041</v>
      </c>
    </row>
    <row r="7" spans="1:17" ht="15.75" thickBot="1" x14ac:dyDescent="0.3">
      <c r="A7" s="28" t="s">
        <v>44</v>
      </c>
      <c r="B7" s="82"/>
      <c r="C7" s="34" t="s">
        <v>4</v>
      </c>
      <c r="D7" s="77">
        <v>770</v>
      </c>
      <c r="E7" s="14" t="s">
        <v>21</v>
      </c>
      <c r="F7" s="85">
        <v>3894</v>
      </c>
      <c r="G7" s="6" t="s">
        <v>55</v>
      </c>
      <c r="H7" s="85">
        <v>3652</v>
      </c>
      <c r="K7" s="1" t="s">
        <v>77</v>
      </c>
      <c r="L7" s="1">
        <v>770</v>
      </c>
      <c r="M7" s="14" t="s">
        <v>4</v>
      </c>
      <c r="P7" s="6" t="s">
        <v>3</v>
      </c>
      <c r="Q7" s="24">
        <v>2835</v>
      </c>
    </row>
    <row r="8" spans="1:17" ht="15.75" thickBot="1" x14ac:dyDescent="0.3">
      <c r="A8" s="28" t="s">
        <v>19</v>
      </c>
      <c r="B8" s="82">
        <v>440</v>
      </c>
      <c r="C8" s="76" t="s">
        <v>77</v>
      </c>
      <c r="D8" s="77">
        <v>770</v>
      </c>
      <c r="E8" s="15" t="s">
        <v>25</v>
      </c>
      <c r="F8" s="85">
        <v>2938</v>
      </c>
      <c r="G8" s="17" t="s">
        <v>1</v>
      </c>
      <c r="H8" s="12">
        <v>17873</v>
      </c>
      <c r="K8" s="1" t="s">
        <v>76</v>
      </c>
      <c r="L8" s="1">
        <v>723</v>
      </c>
      <c r="M8" s="14" t="s">
        <v>45</v>
      </c>
      <c r="P8" s="6" t="s">
        <v>44</v>
      </c>
      <c r="Q8" s="24">
        <v>2767</v>
      </c>
    </row>
    <row r="9" spans="1:17" ht="15.75" thickBot="1" x14ac:dyDescent="0.3">
      <c r="A9" s="28" t="s">
        <v>3</v>
      </c>
      <c r="B9" s="82"/>
      <c r="C9" s="34" t="s">
        <v>45</v>
      </c>
      <c r="D9" s="77">
        <v>723</v>
      </c>
      <c r="E9" s="17" t="s">
        <v>1</v>
      </c>
      <c r="F9" s="12">
        <v>17873</v>
      </c>
      <c r="G9"/>
      <c r="H9"/>
      <c r="K9" s="1" t="s">
        <v>28</v>
      </c>
      <c r="L9" s="1">
        <v>698</v>
      </c>
      <c r="M9" s="14" t="s">
        <v>43</v>
      </c>
      <c r="P9" s="6" t="s">
        <v>42</v>
      </c>
      <c r="Q9" s="24">
        <v>2489</v>
      </c>
    </row>
    <row r="10" spans="1:17" ht="15.75" thickBot="1" x14ac:dyDescent="0.3">
      <c r="A10" s="28" t="s">
        <v>5</v>
      </c>
      <c r="B10" s="82">
        <v>404</v>
      </c>
      <c r="C10" s="76" t="s">
        <v>76</v>
      </c>
      <c r="D10" s="77">
        <v>723</v>
      </c>
      <c r="E10" s="45" t="s">
        <v>0</v>
      </c>
      <c r="F10" s="46" t="s">
        <v>67</v>
      </c>
      <c r="G10" s="4" t="s">
        <v>0</v>
      </c>
      <c r="H10" s="18" t="s">
        <v>91</v>
      </c>
      <c r="K10" s="1" t="s">
        <v>35</v>
      </c>
      <c r="L10" s="1">
        <v>554</v>
      </c>
      <c r="M10" s="14" t="s">
        <v>47</v>
      </c>
      <c r="P10" s="6" t="s">
        <v>46</v>
      </c>
      <c r="Q10" s="24">
        <v>2370</v>
      </c>
    </row>
    <row r="11" spans="1:17" ht="15.75" thickBot="1" x14ac:dyDescent="0.3">
      <c r="A11" s="28" t="s">
        <v>42</v>
      </c>
      <c r="B11" s="82"/>
      <c r="C11" s="34" t="s">
        <v>43</v>
      </c>
      <c r="D11" s="77">
        <v>698</v>
      </c>
      <c r="E11" s="10" t="s">
        <v>5</v>
      </c>
      <c r="F11" s="84">
        <v>2686</v>
      </c>
      <c r="G11" s="6" t="s">
        <v>12</v>
      </c>
      <c r="H11" s="84">
        <v>14778</v>
      </c>
      <c r="K11" s="1" t="s">
        <v>37</v>
      </c>
      <c r="L11" s="1">
        <v>529</v>
      </c>
      <c r="M11" s="14" t="s">
        <v>49</v>
      </c>
      <c r="P11" s="6" t="s">
        <v>48</v>
      </c>
      <c r="Q11" s="24">
        <v>1724</v>
      </c>
    </row>
    <row r="12" spans="1:17" ht="15.75" thickBot="1" x14ac:dyDescent="0.3">
      <c r="A12" s="28" t="s">
        <v>18</v>
      </c>
      <c r="B12" s="82">
        <v>396</v>
      </c>
      <c r="C12" s="76" t="s">
        <v>28</v>
      </c>
      <c r="D12" s="77">
        <v>698</v>
      </c>
      <c r="E12" s="14" t="s">
        <v>18</v>
      </c>
      <c r="F12" s="85">
        <v>2619</v>
      </c>
      <c r="G12" s="6" t="s">
        <v>55</v>
      </c>
      <c r="H12" s="85">
        <v>3095</v>
      </c>
      <c r="K12" s="1" t="s">
        <v>24</v>
      </c>
      <c r="L12" s="1">
        <v>445</v>
      </c>
      <c r="M12" s="14" t="s">
        <v>41</v>
      </c>
      <c r="P12" s="6" t="s">
        <v>40</v>
      </c>
      <c r="Q12" s="24">
        <v>1439</v>
      </c>
    </row>
    <row r="13" spans="1:17" ht="15.75" thickBot="1" x14ac:dyDescent="0.3">
      <c r="A13" s="28" t="s">
        <v>46</v>
      </c>
      <c r="B13" s="82"/>
      <c r="C13" s="34" t="s">
        <v>47</v>
      </c>
      <c r="D13" s="77">
        <v>554</v>
      </c>
      <c r="E13" s="14" t="s">
        <v>19</v>
      </c>
      <c r="F13" s="85">
        <v>2341</v>
      </c>
      <c r="G13" s="17" t="s">
        <v>1</v>
      </c>
      <c r="H13" s="12">
        <v>17873</v>
      </c>
      <c r="K13" s="1" t="s">
        <v>36</v>
      </c>
      <c r="L13" s="1">
        <v>301</v>
      </c>
      <c r="M13" s="15" t="s">
        <v>51</v>
      </c>
      <c r="P13" s="8" t="s">
        <v>50</v>
      </c>
      <c r="Q13" s="24">
        <v>1208</v>
      </c>
    </row>
    <row r="14" spans="1:17" ht="15.75" thickBot="1" x14ac:dyDescent="0.3">
      <c r="A14" s="28" t="s">
        <v>5</v>
      </c>
      <c r="B14" s="82">
        <v>371</v>
      </c>
      <c r="C14" s="76" t="s">
        <v>35</v>
      </c>
      <c r="D14" s="77">
        <v>554</v>
      </c>
      <c r="E14" s="14" t="s">
        <v>29</v>
      </c>
      <c r="F14" s="85">
        <v>2149</v>
      </c>
      <c r="G14"/>
      <c r="H14"/>
      <c r="P14" s="28" t="s">
        <v>1</v>
      </c>
      <c r="Q14" s="25">
        <v>17873</v>
      </c>
    </row>
    <row r="15" spans="1:17" ht="15.75" thickBot="1" x14ac:dyDescent="0.3">
      <c r="A15" s="28" t="s">
        <v>48</v>
      </c>
      <c r="B15" s="82"/>
      <c r="C15" s="34" t="s">
        <v>49</v>
      </c>
      <c r="D15" s="77">
        <v>529</v>
      </c>
      <c r="E15" s="14" t="s">
        <v>26</v>
      </c>
      <c r="F15" s="85">
        <v>1770</v>
      </c>
      <c r="G15"/>
      <c r="H15"/>
      <c r="P15"/>
      <c r="Q15"/>
    </row>
    <row r="16" spans="1:17" ht="15.75" thickBot="1" x14ac:dyDescent="0.3">
      <c r="A16" s="28" t="s">
        <v>5</v>
      </c>
      <c r="B16" s="82">
        <v>252</v>
      </c>
      <c r="C16" s="76" t="s">
        <v>37</v>
      </c>
      <c r="D16" s="77">
        <v>529</v>
      </c>
      <c r="E16" s="14" t="s">
        <v>22</v>
      </c>
      <c r="F16" s="85">
        <v>1641</v>
      </c>
      <c r="G16"/>
      <c r="H16" t="s">
        <v>94</v>
      </c>
      <c r="P16"/>
      <c r="Q16"/>
    </row>
    <row r="17" spans="1:17" ht="15.75" thickBot="1" x14ac:dyDescent="0.3">
      <c r="A17" s="28" t="s">
        <v>40</v>
      </c>
      <c r="B17" s="82"/>
      <c r="C17" s="34" t="s">
        <v>41</v>
      </c>
      <c r="D17" s="77">
        <v>445</v>
      </c>
      <c r="E17" s="14" t="s">
        <v>31</v>
      </c>
      <c r="F17" s="85">
        <v>1205</v>
      </c>
      <c r="G17"/>
      <c r="H17" s="4" t="s">
        <v>0</v>
      </c>
      <c r="I17" s="18" t="s">
        <v>87</v>
      </c>
      <c r="P17"/>
      <c r="Q17"/>
    </row>
    <row r="18" spans="1:17" ht="15.75" thickBot="1" x14ac:dyDescent="0.3">
      <c r="A18" s="28" t="s">
        <v>18</v>
      </c>
      <c r="B18" s="82">
        <v>222</v>
      </c>
      <c r="C18" s="76" t="s">
        <v>24</v>
      </c>
      <c r="D18" s="77">
        <v>445</v>
      </c>
      <c r="E18" s="14" t="s">
        <v>33</v>
      </c>
      <c r="F18" s="85">
        <v>1205</v>
      </c>
      <c r="G18"/>
      <c r="H18" s="6" t="s">
        <v>6</v>
      </c>
      <c r="I18" s="38">
        <v>867625</v>
      </c>
      <c r="J18" s="38">
        <f>GETPIVOTDATA("[Measures].[Profit]",$H$17,"[Visits].[Service]","[Visits].[Service].&amp;[Consultation]")</f>
        <v>867625</v>
      </c>
      <c r="P18"/>
      <c r="Q18"/>
    </row>
    <row r="19" spans="1:17" ht="15.75" thickBot="1" x14ac:dyDescent="0.3">
      <c r="A19" s="28" t="s">
        <v>50</v>
      </c>
      <c r="B19" s="82"/>
      <c r="C19" s="34" t="s">
        <v>51</v>
      </c>
      <c r="D19" s="77">
        <v>301</v>
      </c>
      <c r="E19" s="14" t="s">
        <v>32</v>
      </c>
      <c r="F19" s="85">
        <v>1199</v>
      </c>
      <c r="G19"/>
      <c r="H19" s="17" t="s">
        <v>1</v>
      </c>
      <c r="I19" s="40">
        <v>867625</v>
      </c>
      <c r="P19"/>
      <c r="Q19"/>
    </row>
    <row r="20" spans="1:17" ht="15.75" thickBot="1" x14ac:dyDescent="0.3">
      <c r="A20" s="28" t="s">
        <v>5</v>
      </c>
      <c r="B20" s="82">
        <v>210</v>
      </c>
      <c r="C20" s="76" t="s">
        <v>36</v>
      </c>
      <c r="D20" s="77">
        <v>301</v>
      </c>
      <c r="E20" s="15" t="s">
        <v>34</v>
      </c>
      <c r="F20" s="85">
        <v>1058</v>
      </c>
      <c r="G20"/>
      <c r="H20"/>
      <c r="I20"/>
      <c r="P20"/>
      <c r="Q20"/>
    </row>
    <row r="21" spans="1:17" ht="15.75" thickBot="1" x14ac:dyDescent="0.3">
      <c r="A21" s="28" t="s">
        <v>1</v>
      </c>
      <c r="B21" s="25">
        <v>2789</v>
      </c>
      <c r="C21" s="34" t="s">
        <v>1</v>
      </c>
      <c r="D21" s="86">
        <v>4990</v>
      </c>
      <c r="E21" s="17" t="s">
        <v>1</v>
      </c>
      <c r="F21" s="12">
        <v>17873</v>
      </c>
      <c r="G21"/>
      <c r="H21" s="1" t="s">
        <v>95</v>
      </c>
      <c r="I21"/>
      <c r="P21"/>
      <c r="Q21"/>
    </row>
    <row r="22" spans="1:17" ht="15.75" thickBot="1" x14ac:dyDescent="0.3">
      <c r="G22"/>
      <c r="H22" s="4" t="s">
        <v>0</v>
      </c>
      <c r="I22" s="18" t="s">
        <v>87</v>
      </c>
      <c r="P22"/>
      <c r="Q22"/>
    </row>
    <row r="23" spans="1:17" ht="15.75" thickBot="1" x14ac:dyDescent="0.3">
      <c r="A23" s="16" t="s">
        <v>0</v>
      </c>
      <c r="B23" s="18" t="s">
        <v>65</v>
      </c>
      <c r="C23" s="43" t="s">
        <v>0</v>
      </c>
      <c r="D23" s="44" t="s">
        <v>70</v>
      </c>
      <c r="E23" s="16" t="s">
        <v>0</v>
      </c>
      <c r="F23" s="18" t="s">
        <v>69</v>
      </c>
      <c r="G23"/>
      <c r="H23" s="6" t="s">
        <v>29</v>
      </c>
      <c r="I23" s="38">
        <v>955810</v>
      </c>
      <c r="J23" s="38">
        <f>GETPIVOTDATA("[Measures].[Profit]",$H$22,"[Visits].[Department]","[Visits].[Department].&amp;[Cardiology]")</f>
        <v>955810</v>
      </c>
      <c r="P23"/>
      <c r="Q23"/>
    </row>
    <row r="24" spans="1:17" ht="15.75" thickBot="1" x14ac:dyDescent="0.3">
      <c r="A24" s="10" t="s">
        <v>8</v>
      </c>
      <c r="B24" s="84">
        <v>8611</v>
      </c>
      <c r="C24" s="30" t="s">
        <v>12</v>
      </c>
      <c r="D24" s="81">
        <v>14221</v>
      </c>
      <c r="E24" s="10" t="s">
        <v>17</v>
      </c>
      <c r="F24" s="84">
        <v>7778</v>
      </c>
      <c r="G24"/>
      <c r="H24" s="17" t="s">
        <v>1</v>
      </c>
      <c r="I24" s="40">
        <v>955810</v>
      </c>
      <c r="P24"/>
      <c r="Q24"/>
    </row>
    <row r="25" spans="1:17" ht="15.75" thickBot="1" x14ac:dyDescent="0.3">
      <c r="A25" s="14" t="s">
        <v>20</v>
      </c>
      <c r="B25" s="85">
        <v>6064</v>
      </c>
      <c r="C25" s="31" t="s">
        <v>55</v>
      </c>
      <c r="D25" s="78">
        <v>3652</v>
      </c>
      <c r="E25" s="14" t="s">
        <v>30</v>
      </c>
      <c r="F25" s="85">
        <v>7398</v>
      </c>
      <c r="G25"/>
      <c r="H25"/>
      <c r="I25"/>
      <c r="P25"/>
      <c r="Q25"/>
    </row>
    <row r="26" spans="1:17" ht="15.75" thickBot="1" x14ac:dyDescent="0.3">
      <c r="A26" s="15" t="s">
        <v>14</v>
      </c>
      <c r="B26" s="85">
        <v>3198</v>
      </c>
      <c r="C26" s="32" t="s">
        <v>1</v>
      </c>
      <c r="D26" s="9">
        <v>17873</v>
      </c>
      <c r="E26" s="15" t="s">
        <v>11</v>
      </c>
      <c r="F26" s="85">
        <v>2697</v>
      </c>
      <c r="G26"/>
      <c r="H26" s="16" t="s">
        <v>0</v>
      </c>
      <c r="I26" s="18" t="s">
        <v>87</v>
      </c>
      <c r="J26" s="4" t="s">
        <v>0</v>
      </c>
      <c r="K26" s="18" t="s">
        <v>87</v>
      </c>
      <c r="P26"/>
      <c r="Q26"/>
    </row>
    <row r="27" spans="1:17" ht="15.75" thickBot="1" x14ac:dyDescent="0.3">
      <c r="A27" s="17" t="s">
        <v>1</v>
      </c>
      <c r="B27" s="12">
        <v>17873</v>
      </c>
      <c r="C27" s="13" t="s">
        <v>0</v>
      </c>
      <c r="D27" s="12" t="s">
        <v>71</v>
      </c>
      <c r="E27" s="17" t="s">
        <v>1</v>
      </c>
      <c r="F27" s="12">
        <v>17873</v>
      </c>
      <c r="G27"/>
      <c r="H27" s="10" t="s">
        <v>29</v>
      </c>
      <c r="I27" s="38">
        <v>955810</v>
      </c>
      <c r="J27" s="6" t="s">
        <v>6</v>
      </c>
      <c r="K27" s="38">
        <v>867625</v>
      </c>
      <c r="P27"/>
      <c r="Q27"/>
    </row>
    <row r="28" spans="1:17" ht="15.75" thickBot="1" x14ac:dyDescent="0.3">
      <c r="C28" s="14" t="s">
        <v>12</v>
      </c>
      <c r="D28" s="85">
        <v>14778</v>
      </c>
      <c r="E28" s="13" t="s">
        <v>0</v>
      </c>
      <c r="F28" s="12" t="s">
        <v>68</v>
      </c>
      <c r="G28"/>
      <c r="H28" s="14" t="s">
        <v>19</v>
      </c>
      <c r="I28" s="39">
        <v>556315</v>
      </c>
      <c r="J28" s="6" t="s">
        <v>14</v>
      </c>
      <c r="K28" s="39">
        <v>408788</v>
      </c>
      <c r="P28"/>
      <c r="Q28"/>
    </row>
    <row r="29" spans="1:17" ht="15.75" thickBot="1" x14ac:dyDescent="0.3">
      <c r="A29" s="16" t="s">
        <v>0</v>
      </c>
      <c r="B29" s="18" t="s">
        <v>66</v>
      </c>
      <c r="C29" s="15" t="s">
        <v>55</v>
      </c>
      <c r="D29" s="85">
        <v>3095</v>
      </c>
      <c r="E29" s="14" t="s">
        <v>13</v>
      </c>
      <c r="F29" s="85">
        <v>9118</v>
      </c>
      <c r="G29"/>
      <c r="H29" s="14" t="s">
        <v>26</v>
      </c>
      <c r="I29" s="39">
        <v>427814</v>
      </c>
      <c r="J29" s="6" t="s">
        <v>97</v>
      </c>
      <c r="K29" s="39">
        <v>309378</v>
      </c>
      <c r="P29"/>
      <c r="Q29"/>
    </row>
    <row r="30" spans="1:17" ht="15.75" thickBot="1" x14ac:dyDescent="0.3">
      <c r="A30" s="10" t="s">
        <v>15</v>
      </c>
      <c r="B30" s="84">
        <v>6149</v>
      </c>
      <c r="C30" s="15" t="s">
        <v>1</v>
      </c>
      <c r="D30" s="12">
        <v>17873</v>
      </c>
      <c r="E30" s="15" t="s">
        <v>7</v>
      </c>
      <c r="F30" s="85">
        <v>8755</v>
      </c>
      <c r="G30"/>
      <c r="H30" s="14" t="s">
        <v>32</v>
      </c>
      <c r="I30" s="39">
        <v>423789</v>
      </c>
      <c r="J30" s="6" t="s">
        <v>98</v>
      </c>
      <c r="K30" s="39">
        <v>300246</v>
      </c>
      <c r="P30"/>
      <c r="Q30"/>
    </row>
    <row r="31" spans="1:17" ht="15.75" thickBot="1" x14ac:dyDescent="0.3">
      <c r="A31" s="14" t="s">
        <v>9</v>
      </c>
      <c r="B31" s="85">
        <v>5366</v>
      </c>
      <c r="E31" s="15" t="s">
        <v>1</v>
      </c>
      <c r="F31" s="12">
        <v>17873</v>
      </c>
      <c r="G31"/>
      <c r="H31" s="14" t="s">
        <v>33</v>
      </c>
      <c r="I31" s="39">
        <v>406340</v>
      </c>
      <c r="J31" s="6" t="s">
        <v>54</v>
      </c>
      <c r="K31" s="39">
        <v>244991</v>
      </c>
      <c r="P31"/>
      <c r="Q31"/>
    </row>
    <row r="32" spans="1:17" ht="15.75" thickBot="1" x14ac:dyDescent="0.3">
      <c r="A32" s="14" t="s">
        <v>27</v>
      </c>
      <c r="B32" s="85">
        <v>3308</v>
      </c>
      <c r="E32" s="13" t="s">
        <v>0</v>
      </c>
      <c r="F32" s="12" t="s">
        <v>93</v>
      </c>
      <c r="G32"/>
      <c r="H32" s="14" t="s">
        <v>5</v>
      </c>
      <c r="I32" s="39">
        <v>374129</v>
      </c>
      <c r="J32" s="17" t="s">
        <v>1</v>
      </c>
      <c r="K32" s="40">
        <v>2131028</v>
      </c>
      <c r="P32"/>
      <c r="Q32"/>
    </row>
    <row r="33" spans="1:17" ht="15.75" thickBot="1" x14ac:dyDescent="0.3">
      <c r="A33" s="15" t="s">
        <v>23</v>
      </c>
      <c r="B33" s="85">
        <v>3050</v>
      </c>
      <c r="E33" s="14" t="s">
        <v>6</v>
      </c>
      <c r="F33" s="85">
        <v>4661</v>
      </c>
      <c r="G33"/>
      <c r="H33" s="14" t="s">
        <v>22</v>
      </c>
      <c r="I33" s="39">
        <v>332574</v>
      </c>
      <c r="J33"/>
      <c r="K33"/>
      <c r="P33"/>
      <c r="Q33"/>
    </row>
    <row r="34" spans="1:17" ht="15.75" thickBot="1" x14ac:dyDescent="0.3">
      <c r="A34" s="17" t="s">
        <v>1</v>
      </c>
      <c r="B34" s="12">
        <v>17873</v>
      </c>
      <c r="E34" s="14" t="s">
        <v>14</v>
      </c>
      <c r="F34" s="85">
        <v>3060</v>
      </c>
      <c r="G34"/>
      <c r="H34" s="14" t="s">
        <v>18</v>
      </c>
      <c r="I34" s="39">
        <v>298391</v>
      </c>
      <c r="J34"/>
      <c r="K34"/>
      <c r="P34"/>
      <c r="Q34"/>
    </row>
    <row r="35" spans="1:17" x14ac:dyDescent="0.25">
      <c r="E35" s="14" t="s">
        <v>53</v>
      </c>
      <c r="F35" s="85">
        <v>910</v>
      </c>
      <c r="H35" s="14" t="s">
        <v>34</v>
      </c>
      <c r="I35" s="39">
        <v>268256</v>
      </c>
      <c r="J35"/>
      <c r="K35"/>
      <c r="P35"/>
      <c r="Q35"/>
    </row>
    <row r="36" spans="1:17" ht="15.75" thickBot="1" x14ac:dyDescent="0.3">
      <c r="E36" s="14" t="s">
        <v>52</v>
      </c>
      <c r="F36" s="85">
        <v>828</v>
      </c>
      <c r="H36" s="15" t="s">
        <v>31</v>
      </c>
      <c r="I36" s="39">
        <v>228378</v>
      </c>
      <c r="J36"/>
      <c r="K36"/>
      <c r="P36"/>
      <c r="Q36"/>
    </row>
    <row r="37" spans="1:17" ht="15.75" thickBot="1" x14ac:dyDescent="0.3">
      <c r="E37" s="15" t="s">
        <v>54</v>
      </c>
      <c r="F37" s="85">
        <v>719</v>
      </c>
      <c r="H37" s="17" t="s">
        <v>1</v>
      </c>
      <c r="I37" s="40">
        <v>4271796</v>
      </c>
      <c r="J37"/>
      <c r="K37"/>
      <c r="P37"/>
      <c r="Q37"/>
    </row>
    <row r="38" spans="1:17" ht="15.75" thickBot="1" x14ac:dyDescent="0.3">
      <c r="E38" s="15" t="s">
        <v>1</v>
      </c>
      <c r="F38" s="12">
        <v>10178</v>
      </c>
      <c r="H38"/>
      <c r="I38"/>
      <c r="P38"/>
      <c r="Q38"/>
    </row>
    <row r="39" spans="1:17" ht="15.75" thickBot="1" x14ac:dyDescent="0.3">
      <c r="H39" s="1" t="s">
        <v>96</v>
      </c>
      <c r="I39"/>
      <c r="P39"/>
      <c r="Q39"/>
    </row>
    <row r="40" spans="1:17" ht="15.75" thickBot="1" x14ac:dyDescent="0.3">
      <c r="H40" s="16" t="s">
        <v>0</v>
      </c>
      <c r="I40" s="18" t="s">
        <v>87</v>
      </c>
      <c r="J40"/>
      <c r="L40" s="16" t="s">
        <v>0</v>
      </c>
      <c r="M40" s="41" t="s">
        <v>87</v>
      </c>
      <c r="N40" s="41" t="s">
        <v>106</v>
      </c>
      <c r="O40" s="30" t="s">
        <v>138</v>
      </c>
      <c r="P40"/>
      <c r="Q40"/>
    </row>
    <row r="41" spans="1:17" x14ac:dyDescent="0.25">
      <c r="B41" s="74" t="s">
        <v>0</v>
      </c>
      <c r="C41" s="74" t="s">
        <v>0</v>
      </c>
      <c r="D41" s="74" t="s">
        <v>0</v>
      </c>
      <c r="E41"/>
      <c r="H41" s="10" t="s">
        <v>16</v>
      </c>
      <c r="I41" s="38">
        <v>3592605</v>
      </c>
      <c r="J41"/>
      <c r="L41" s="10" t="s">
        <v>10</v>
      </c>
      <c r="M41" s="50">
        <v>142754</v>
      </c>
      <c r="N41" s="51">
        <v>1424710</v>
      </c>
      <c r="O41" s="52">
        <v>1567464</v>
      </c>
      <c r="P41"/>
      <c r="Q41"/>
    </row>
    <row r="42" spans="1:17" x14ac:dyDescent="0.25">
      <c r="B42" s="14" t="s">
        <v>99</v>
      </c>
      <c r="C42" s="14" t="s">
        <v>100</v>
      </c>
      <c r="D42" s="14" t="s">
        <v>107</v>
      </c>
      <c r="E42"/>
      <c r="H42" s="14" t="s">
        <v>21</v>
      </c>
      <c r="I42" s="39">
        <v>805941</v>
      </c>
      <c r="J42"/>
      <c r="L42" s="14" t="s">
        <v>25</v>
      </c>
      <c r="M42" s="53">
        <v>-269504</v>
      </c>
      <c r="N42" s="83">
        <v>1003092</v>
      </c>
      <c r="O42" s="47">
        <v>733588</v>
      </c>
      <c r="P42"/>
      <c r="Q42"/>
    </row>
    <row r="43" spans="1:17" ht="15.75" thickBot="1" x14ac:dyDescent="0.3">
      <c r="B43" s="14" t="s">
        <v>104</v>
      </c>
      <c r="C43" s="14" t="s">
        <v>101</v>
      </c>
      <c r="D43" s="14" t="s">
        <v>108</v>
      </c>
      <c r="E43"/>
      <c r="H43" s="14" t="s">
        <v>10</v>
      </c>
      <c r="I43" s="39">
        <v>142754</v>
      </c>
      <c r="J43"/>
      <c r="L43" s="14" t="s">
        <v>16</v>
      </c>
      <c r="M43" s="53">
        <v>3592605</v>
      </c>
      <c r="N43" s="83">
        <v>0</v>
      </c>
      <c r="O43" s="47">
        <v>3592605</v>
      </c>
      <c r="P43"/>
      <c r="Q43"/>
    </row>
    <row r="44" spans="1:17" ht="15.75" thickBot="1" x14ac:dyDescent="0.3">
      <c r="B44" s="17" t="s">
        <v>1</v>
      </c>
      <c r="C44" s="14" t="s">
        <v>102</v>
      </c>
      <c r="D44" s="14" t="s">
        <v>109</v>
      </c>
      <c r="E44"/>
      <c r="H44" s="15" t="s">
        <v>25</v>
      </c>
      <c r="I44" s="39">
        <v>-269504</v>
      </c>
      <c r="J44"/>
      <c r="L44" s="15" t="s">
        <v>21</v>
      </c>
      <c r="M44" s="53">
        <v>805941</v>
      </c>
      <c r="N44" s="83">
        <v>738073</v>
      </c>
      <c r="O44" s="47">
        <v>1544014</v>
      </c>
      <c r="P44"/>
      <c r="Q44"/>
    </row>
    <row r="45" spans="1:17" ht="15.75" thickBot="1" x14ac:dyDescent="0.3">
      <c r="B45"/>
      <c r="C45" s="14" t="s">
        <v>103</v>
      </c>
      <c r="D45" s="14" t="s">
        <v>110</v>
      </c>
      <c r="E45"/>
      <c r="H45" s="17" t="s">
        <v>1</v>
      </c>
      <c r="I45" s="40">
        <v>4271796</v>
      </c>
      <c r="J45"/>
      <c r="L45" s="17" t="s">
        <v>1</v>
      </c>
      <c r="M45" s="54">
        <v>4271796</v>
      </c>
      <c r="N45" s="55">
        <v>3165875</v>
      </c>
      <c r="O45" s="56">
        <v>7437671</v>
      </c>
      <c r="P45"/>
      <c r="Q45"/>
    </row>
    <row r="46" spans="1:17" ht="15.75" thickBot="1" x14ac:dyDescent="0.3">
      <c r="B46"/>
      <c r="C46" s="17" t="s">
        <v>1</v>
      </c>
      <c r="D46" s="14" t="s">
        <v>111</v>
      </c>
      <c r="E46"/>
      <c r="H46"/>
      <c r="I46"/>
      <c r="P46"/>
      <c r="Q46"/>
    </row>
    <row r="47" spans="1:17" x14ac:dyDescent="0.25">
      <c r="B47"/>
      <c r="C47"/>
      <c r="D47" s="14" t="s">
        <v>112</v>
      </c>
      <c r="E47"/>
      <c r="H47" t="str">
        <f>H41</f>
        <v>None</v>
      </c>
      <c r="I47" s="42">
        <f>GETPIVOTDATA("[Measures].[Profit]",$H$40,"[Visits].[Insurance_Type]","[Visits].[Insurance_Type].&amp;[Government]")</f>
        <v>-269504</v>
      </c>
      <c r="P47"/>
      <c r="Q47"/>
    </row>
    <row r="48" spans="1:17" x14ac:dyDescent="0.25">
      <c r="B48"/>
      <c r="C48"/>
      <c r="D48" s="14" t="s">
        <v>113</v>
      </c>
      <c r="E48"/>
      <c r="H48" t="str">
        <f>H42</f>
        <v>Private</v>
      </c>
      <c r="I48" s="42">
        <f>GETPIVOTDATA("[Measures].[Profit]",$H$40,"[Visits].[Insurance_Type]","[Visits].[Insurance_Type].&amp;[Corporate]")</f>
        <v>142754</v>
      </c>
      <c r="P48"/>
      <c r="Q48"/>
    </row>
    <row r="49" spans="2:17" x14ac:dyDescent="0.25">
      <c r="B49"/>
      <c r="C49"/>
      <c r="D49" s="14" t="s">
        <v>114</v>
      </c>
      <c r="E49"/>
      <c r="H49" t="str">
        <f>H43</f>
        <v>Corporate</v>
      </c>
      <c r="I49" s="42">
        <f>GETPIVOTDATA("[Measures].[Profit]",$H$40,"[Visits].[Insurance_Type]","[Visits].[Insurance_Type].&amp;[Private]")</f>
        <v>805941</v>
      </c>
      <c r="P49"/>
      <c r="Q49"/>
    </row>
    <row r="50" spans="2:17" x14ac:dyDescent="0.25">
      <c r="B50"/>
      <c r="C50"/>
      <c r="D50" s="14" t="s">
        <v>115</v>
      </c>
      <c r="E50"/>
      <c r="H50" t="str">
        <f>H44</f>
        <v>Government</v>
      </c>
      <c r="I50" s="42">
        <f>GETPIVOTDATA("[Measures].[Profit]",$H$40,"[Visits].[Insurance_Type]","[Visits].[Insurance_Type].&amp;[None]")</f>
        <v>3592605</v>
      </c>
      <c r="P50"/>
      <c r="Q50"/>
    </row>
    <row r="51" spans="2:17" x14ac:dyDescent="0.25">
      <c r="B51"/>
      <c r="C51"/>
      <c r="D51" s="14" t="s">
        <v>116</v>
      </c>
      <c r="E51"/>
      <c r="H51"/>
      <c r="I51"/>
      <c r="P51"/>
      <c r="Q51"/>
    </row>
    <row r="52" spans="2:17" x14ac:dyDescent="0.25">
      <c r="B52"/>
      <c r="C52"/>
      <c r="D52" s="14" t="s">
        <v>117</v>
      </c>
      <c r="E52"/>
      <c r="H52"/>
      <c r="I52"/>
      <c r="P52"/>
      <c r="Q52"/>
    </row>
    <row r="53" spans="2:17" ht="15.75" thickBot="1" x14ac:dyDescent="0.3">
      <c r="B53"/>
      <c r="C53"/>
      <c r="D53" s="14" t="s">
        <v>118</v>
      </c>
      <c r="E53"/>
      <c r="H53"/>
      <c r="I53"/>
      <c r="P53"/>
      <c r="Q53"/>
    </row>
    <row r="54" spans="2:17" ht="15.75" thickBot="1" x14ac:dyDescent="0.3">
      <c r="B54"/>
      <c r="C54"/>
      <c r="D54" s="17" t="s">
        <v>1</v>
      </c>
      <c r="E54"/>
      <c r="H54"/>
      <c r="I54"/>
      <c r="P54"/>
      <c r="Q54"/>
    </row>
    <row r="55" spans="2:17" x14ac:dyDescent="0.25">
      <c r="B55"/>
      <c r="C55"/>
      <c r="D55"/>
      <c r="E55"/>
      <c r="H55"/>
      <c r="I55"/>
      <c r="P55"/>
      <c r="Q55"/>
    </row>
    <row r="56" spans="2:17" x14ac:dyDescent="0.25">
      <c r="B56"/>
      <c r="C56"/>
      <c r="D56"/>
      <c r="E56"/>
      <c r="H56"/>
      <c r="I56"/>
      <c r="P56"/>
      <c r="Q56"/>
    </row>
    <row r="57" spans="2:17" ht="15.75" thickBot="1" x14ac:dyDescent="0.3">
      <c r="B57"/>
      <c r="C57"/>
      <c r="D57"/>
      <c r="E57"/>
      <c r="H57"/>
      <c r="I57"/>
      <c r="P57"/>
      <c r="Q57"/>
    </row>
    <row r="58" spans="2:17" ht="15.75" thickBot="1" x14ac:dyDescent="0.3">
      <c r="B58"/>
      <c r="C58"/>
      <c r="D58"/>
      <c r="E58"/>
      <c r="H58"/>
      <c r="I58"/>
      <c r="P58"/>
      <c r="Q58"/>
    </row>
    <row r="59" spans="2:17" x14ac:dyDescent="0.25">
      <c r="B59"/>
      <c r="C59"/>
      <c r="H59"/>
      <c r="I59"/>
      <c r="P59"/>
      <c r="Q59"/>
    </row>
    <row r="60" spans="2:17" x14ac:dyDescent="0.25">
      <c r="B60"/>
      <c r="C60"/>
      <c r="H60"/>
      <c r="I60"/>
      <c r="P60"/>
      <c r="Q60"/>
    </row>
    <row r="61" spans="2:17" x14ac:dyDescent="0.25">
      <c r="B61"/>
      <c r="C61"/>
      <c r="H61"/>
      <c r="I61"/>
      <c r="P61"/>
      <c r="Q61"/>
    </row>
    <row r="62" spans="2:17" x14ac:dyDescent="0.25">
      <c r="B62"/>
      <c r="C62"/>
      <c r="H62"/>
      <c r="I62"/>
      <c r="P62"/>
      <c r="Q62"/>
    </row>
    <row r="63" spans="2:17" x14ac:dyDescent="0.25">
      <c r="B63"/>
      <c r="C63"/>
      <c r="H63"/>
      <c r="I63"/>
      <c r="P63"/>
      <c r="Q63"/>
    </row>
    <row r="64" spans="2:17" x14ac:dyDescent="0.25">
      <c r="B64"/>
      <c r="C64"/>
      <c r="H64"/>
      <c r="I64"/>
      <c r="P64"/>
      <c r="Q64"/>
    </row>
    <row r="65" spans="2:17" x14ac:dyDescent="0.25">
      <c r="B65"/>
      <c r="C65"/>
      <c r="H65"/>
      <c r="I65"/>
      <c r="P65"/>
      <c r="Q65"/>
    </row>
    <row r="66" spans="2:17" x14ac:dyDescent="0.25">
      <c r="B66"/>
      <c r="C66"/>
      <c r="H66"/>
      <c r="I66"/>
      <c r="P66"/>
      <c r="Q66"/>
    </row>
    <row r="67" spans="2:17" x14ac:dyDescent="0.25">
      <c r="B67"/>
      <c r="C67"/>
      <c r="H67"/>
      <c r="I67"/>
      <c r="P67"/>
      <c r="Q67"/>
    </row>
    <row r="68" spans="2:17" x14ac:dyDescent="0.25">
      <c r="B68"/>
      <c r="C68"/>
      <c r="H68"/>
      <c r="I68"/>
      <c r="P68"/>
      <c r="Q68"/>
    </row>
    <row r="69" spans="2:17" x14ac:dyDescent="0.25">
      <c r="B69"/>
      <c r="C69"/>
      <c r="P69"/>
      <c r="Q69"/>
    </row>
    <row r="70" spans="2:17" x14ac:dyDescent="0.25">
      <c r="B70"/>
      <c r="C70"/>
      <c r="P70"/>
      <c r="Q70"/>
    </row>
    <row r="71" spans="2:17" x14ac:dyDescent="0.25">
      <c r="B71"/>
      <c r="C71"/>
      <c r="P71"/>
      <c r="Q71"/>
    </row>
    <row r="72" spans="2:17" x14ac:dyDescent="0.25">
      <c r="B72"/>
      <c r="C72"/>
      <c r="P72"/>
      <c r="Q72"/>
    </row>
    <row r="73" spans="2:17" x14ac:dyDescent="0.25">
      <c r="B73"/>
      <c r="C73"/>
      <c r="P73"/>
      <c r="Q73"/>
    </row>
    <row r="74" spans="2:17" x14ac:dyDescent="0.25">
      <c r="B74"/>
      <c r="C74"/>
      <c r="P74"/>
      <c r="Q74"/>
    </row>
    <row r="75" spans="2:17" x14ac:dyDescent="0.25">
      <c r="B75"/>
      <c r="C75"/>
      <c r="P75"/>
      <c r="Q75"/>
    </row>
    <row r="76" spans="2:17" x14ac:dyDescent="0.25">
      <c r="B76"/>
      <c r="C76"/>
      <c r="P76"/>
      <c r="Q76"/>
    </row>
    <row r="77" spans="2:17" x14ac:dyDescent="0.25">
      <c r="B77"/>
      <c r="C77"/>
      <c r="P77"/>
      <c r="Q77"/>
    </row>
    <row r="78" spans="2:17" x14ac:dyDescent="0.25">
      <c r="B78"/>
      <c r="C78"/>
      <c r="P78"/>
      <c r="Q78"/>
    </row>
    <row r="79" spans="2:17" x14ac:dyDescent="0.25">
      <c r="B79"/>
      <c r="C79"/>
      <c r="P79"/>
      <c r="Q79"/>
    </row>
    <row r="80" spans="2:17" x14ac:dyDescent="0.25">
      <c r="B80"/>
      <c r="C80"/>
      <c r="P80"/>
      <c r="Q80"/>
    </row>
    <row r="81" spans="2:17" x14ac:dyDescent="0.25">
      <c r="B81"/>
      <c r="C81"/>
      <c r="P81"/>
      <c r="Q81"/>
    </row>
    <row r="82" spans="2:17" x14ac:dyDescent="0.25">
      <c r="B82"/>
      <c r="C82"/>
      <c r="P82"/>
      <c r="Q82"/>
    </row>
    <row r="83" spans="2:17" x14ac:dyDescent="0.25">
      <c r="B83"/>
      <c r="C83"/>
      <c r="P83"/>
      <c r="Q83"/>
    </row>
    <row r="84" spans="2:17" x14ac:dyDescent="0.25">
      <c r="B84"/>
      <c r="C84"/>
      <c r="P84"/>
      <c r="Q84"/>
    </row>
    <row r="85" spans="2:17" x14ac:dyDescent="0.25">
      <c r="B85"/>
      <c r="C85"/>
      <c r="P85"/>
      <c r="Q85"/>
    </row>
    <row r="86" spans="2:17" x14ac:dyDescent="0.25">
      <c r="B86"/>
      <c r="C86"/>
      <c r="P86"/>
      <c r="Q86"/>
    </row>
    <row r="87" spans="2:17" x14ac:dyDescent="0.25">
      <c r="B87"/>
      <c r="C87"/>
      <c r="P87"/>
      <c r="Q87"/>
    </row>
    <row r="88" spans="2:17" x14ac:dyDescent="0.25">
      <c r="B88"/>
      <c r="C88"/>
      <c r="P88"/>
      <c r="Q88"/>
    </row>
    <row r="89" spans="2:17" x14ac:dyDescent="0.25">
      <c r="B89"/>
      <c r="C89"/>
      <c r="P89"/>
      <c r="Q89"/>
    </row>
    <row r="90" spans="2:17" x14ac:dyDescent="0.25">
      <c r="B90"/>
      <c r="C90"/>
      <c r="P90"/>
      <c r="Q90"/>
    </row>
    <row r="91" spans="2:17" x14ac:dyDescent="0.25">
      <c r="B91"/>
      <c r="C91"/>
      <c r="P91"/>
      <c r="Q91"/>
    </row>
    <row r="92" spans="2:17" x14ac:dyDescent="0.25">
      <c r="B92"/>
      <c r="C92"/>
      <c r="P92"/>
      <c r="Q92"/>
    </row>
    <row r="93" spans="2:17" x14ac:dyDescent="0.25">
      <c r="B93"/>
      <c r="C93"/>
      <c r="P93"/>
      <c r="Q93"/>
    </row>
    <row r="94" spans="2:17" x14ac:dyDescent="0.25">
      <c r="B94"/>
      <c r="C94"/>
      <c r="P94"/>
      <c r="Q94"/>
    </row>
    <row r="95" spans="2:17" x14ac:dyDescent="0.25">
      <c r="B95"/>
      <c r="C95"/>
    </row>
    <row r="96" spans="2:17"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row r="591" spans="2:3" x14ac:dyDescent="0.25">
      <c r="B591"/>
      <c r="C591"/>
    </row>
    <row r="592" spans="2:3" x14ac:dyDescent="0.25">
      <c r="B592"/>
      <c r="C592"/>
    </row>
    <row r="593" spans="2:3" x14ac:dyDescent="0.25">
      <c r="B593"/>
      <c r="C593"/>
    </row>
    <row r="594" spans="2:3" x14ac:dyDescent="0.25">
      <c r="B594"/>
      <c r="C594"/>
    </row>
    <row r="595" spans="2:3" x14ac:dyDescent="0.25">
      <c r="B595"/>
      <c r="C595"/>
    </row>
    <row r="596" spans="2:3" x14ac:dyDescent="0.25">
      <c r="B596"/>
      <c r="C596"/>
    </row>
    <row r="597" spans="2:3" x14ac:dyDescent="0.25">
      <c r="B597"/>
      <c r="C597"/>
    </row>
    <row r="598" spans="2:3" x14ac:dyDescent="0.25">
      <c r="B598"/>
      <c r="C598"/>
    </row>
    <row r="599" spans="2:3" x14ac:dyDescent="0.25">
      <c r="B599"/>
      <c r="C599"/>
    </row>
    <row r="600" spans="2:3" x14ac:dyDescent="0.25">
      <c r="B600"/>
      <c r="C600"/>
    </row>
    <row r="601" spans="2:3" x14ac:dyDescent="0.25">
      <c r="B601"/>
      <c r="C601"/>
    </row>
    <row r="602" spans="2:3" x14ac:dyDescent="0.25">
      <c r="B602"/>
      <c r="C602"/>
    </row>
    <row r="603" spans="2:3" x14ac:dyDescent="0.25">
      <c r="B603"/>
      <c r="C603"/>
    </row>
    <row r="604" spans="2:3" x14ac:dyDescent="0.25">
      <c r="B604"/>
      <c r="C604"/>
    </row>
    <row r="605" spans="2:3" x14ac:dyDescent="0.25">
      <c r="B605"/>
      <c r="C605"/>
    </row>
    <row r="606" spans="2:3" x14ac:dyDescent="0.25">
      <c r="B606"/>
      <c r="C606"/>
    </row>
    <row r="607" spans="2:3" x14ac:dyDescent="0.25">
      <c r="B607"/>
      <c r="C607"/>
    </row>
    <row r="608" spans="2:3" x14ac:dyDescent="0.25">
      <c r="B608"/>
      <c r="C608"/>
    </row>
    <row r="609" spans="2:3" x14ac:dyDescent="0.25">
      <c r="B609"/>
      <c r="C609"/>
    </row>
    <row r="610" spans="2:3" x14ac:dyDescent="0.25">
      <c r="B610"/>
      <c r="C610"/>
    </row>
    <row r="611" spans="2:3" x14ac:dyDescent="0.25">
      <c r="B611"/>
      <c r="C611"/>
    </row>
    <row r="612" spans="2:3" x14ac:dyDescent="0.25">
      <c r="B612"/>
      <c r="C612"/>
    </row>
    <row r="613" spans="2:3" x14ac:dyDescent="0.25">
      <c r="B613"/>
      <c r="C613"/>
    </row>
    <row r="614" spans="2:3" x14ac:dyDescent="0.25">
      <c r="B614"/>
      <c r="C614"/>
    </row>
    <row r="615" spans="2:3" x14ac:dyDescent="0.25">
      <c r="B615"/>
      <c r="C615"/>
    </row>
    <row r="616" spans="2:3" x14ac:dyDescent="0.25">
      <c r="B616"/>
      <c r="C616"/>
    </row>
    <row r="617" spans="2:3" x14ac:dyDescent="0.25">
      <c r="B617"/>
      <c r="C617"/>
    </row>
    <row r="618" spans="2:3" x14ac:dyDescent="0.25">
      <c r="B618"/>
      <c r="C618"/>
    </row>
    <row r="619" spans="2:3" x14ac:dyDescent="0.25">
      <c r="B619"/>
      <c r="C619"/>
    </row>
    <row r="620" spans="2:3" x14ac:dyDescent="0.25">
      <c r="B620"/>
      <c r="C620"/>
    </row>
    <row r="621" spans="2:3" x14ac:dyDescent="0.25">
      <c r="B621"/>
      <c r="C621"/>
    </row>
    <row r="622" spans="2:3" x14ac:dyDescent="0.25">
      <c r="B622"/>
      <c r="C622"/>
    </row>
    <row r="623" spans="2:3" x14ac:dyDescent="0.25">
      <c r="B623"/>
      <c r="C623"/>
    </row>
    <row r="624" spans="2:3" x14ac:dyDescent="0.25">
      <c r="B624"/>
      <c r="C624"/>
    </row>
    <row r="625" spans="2:3" x14ac:dyDescent="0.25">
      <c r="B625"/>
      <c r="C625"/>
    </row>
    <row r="626" spans="2:3" x14ac:dyDescent="0.25">
      <c r="B626"/>
      <c r="C626"/>
    </row>
    <row r="627" spans="2:3" x14ac:dyDescent="0.25">
      <c r="B627"/>
      <c r="C627"/>
    </row>
    <row r="628" spans="2:3" x14ac:dyDescent="0.25">
      <c r="B628"/>
      <c r="C628"/>
    </row>
    <row r="629" spans="2:3" x14ac:dyDescent="0.25">
      <c r="B629"/>
      <c r="C629"/>
    </row>
    <row r="630" spans="2:3" x14ac:dyDescent="0.25">
      <c r="B630"/>
      <c r="C630"/>
    </row>
    <row r="631" spans="2:3" x14ac:dyDescent="0.25">
      <c r="B631"/>
      <c r="C631"/>
    </row>
    <row r="632" spans="2:3" x14ac:dyDescent="0.25">
      <c r="B632"/>
      <c r="C632"/>
    </row>
    <row r="633" spans="2:3" x14ac:dyDescent="0.25">
      <c r="B633"/>
      <c r="C633"/>
    </row>
    <row r="634" spans="2:3" x14ac:dyDescent="0.25">
      <c r="B634"/>
      <c r="C634"/>
    </row>
    <row r="635" spans="2:3" x14ac:dyDescent="0.25">
      <c r="B635"/>
      <c r="C635"/>
    </row>
    <row r="636" spans="2:3" x14ac:dyDescent="0.25">
      <c r="B636"/>
      <c r="C636"/>
    </row>
    <row r="637" spans="2:3" x14ac:dyDescent="0.25">
      <c r="B637"/>
      <c r="C637"/>
    </row>
    <row r="638" spans="2:3" x14ac:dyDescent="0.25">
      <c r="B638"/>
      <c r="C638"/>
    </row>
    <row r="639" spans="2:3" x14ac:dyDescent="0.25">
      <c r="B639"/>
      <c r="C639"/>
    </row>
    <row r="640" spans="2:3" x14ac:dyDescent="0.25">
      <c r="B640"/>
      <c r="C640"/>
    </row>
    <row r="641" spans="2:3" x14ac:dyDescent="0.25">
      <c r="B641"/>
      <c r="C641"/>
    </row>
    <row r="642" spans="2:3" x14ac:dyDescent="0.25">
      <c r="B642"/>
      <c r="C642"/>
    </row>
    <row r="643" spans="2:3" x14ac:dyDescent="0.25">
      <c r="B643"/>
      <c r="C643"/>
    </row>
    <row r="644" spans="2:3" x14ac:dyDescent="0.25">
      <c r="B644"/>
      <c r="C644"/>
    </row>
    <row r="645" spans="2:3" x14ac:dyDescent="0.25">
      <c r="B645"/>
      <c r="C645"/>
    </row>
    <row r="646" spans="2:3" x14ac:dyDescent="0.25">
      <c r="B646"/>
      <c r="C646"/>
    </row>
    <row r="647" spans="2:3" x14ac:dyDescent="0.25">
      <c r="B647"/>
      <c r="C647"/>
    </row>
    <row r="648" spans="2:3" x14ac:dyDescent="0.25">
      <c r="B648"/>
      <c r="C648"/>
    </row>
    <row r="649" spans="2:3" x14ac:dyDescent="0.25">
      <c r="B649"/>
      <c r="C649"/>
    </row>
    <row r="650" spans="2:3" x14ac:dyDescent="0.25">
      <c r="B650"/>
      <c r="C650"/>
    </row>
    <row r="651" spans="2:3" x14ac:dyDescent="0.25">
      <c r="B651"/>
      <c r="C651"/>
    </row>
    <row r="652" spans="2:3" x14ac:dyDescent="0.25">
      <c r="B652"/>
      <c r="C652"/>
    </row>
    <row r="653" spans="2:3" x14ac:dyDescent="0.25">
      <c r="B653"/>
      <c r="C653"/>
    </row>
    <row r="654" spans="2:3" x14ac:dyDescent="0.25">
      <c r="B654"/>
      <c r="C654"/>
    </row>
    <row r="655" spans="2:3" x14ac:dyDescent="0.25">
      <c r="B655"/>
      <c r="C655"/>
    </row>
    <row r="656" spans="2:3" x14ac:dyDescent="0.25">
      <c r="B656"/>
      <c r="C656"/>
    </row>
    <row r="657" spans="2:3" x14ac:dyDescent="0.25">
      <c r="B657"/>
      <c r="C657"/>
    </row>
    <row r="658" spans="2:3" x14ac:dyDescent="0.25">
      <c r="B658"/>
      <c r="C658"/>
    </row>
    <row r="659" spans="2:3" x14ac:dyDescent="0.25">
      <c r="B659"/>
      <c r="C659"/>
    </row>
    <row r="660" spans="2:3" x14ac:dyDescent="0.25">
      <c r="B660"/>
      <c r="C660"/>
    </row>
    <row r="661" spans="2:3" x14ac:dyDescent="0.25">
      <c r="B661"/>
      <c r="C661"/>
    </row>
    <row r="662" spans="2:3" x14ac:dyDescent="0.25">
      <c r="B662"/>
      <c r="C662"/>
    </row>
    <row r="663" spans="2:3" x14ac:dyDescent="0.25">
      <c r="B663"/>
      <c r="C663"/>
    </row>
    <row r="664" spans="2:3" x14ac:dyDescent="0.25">
      <c r="B664"/>
      <c r="C664"/>
    </row>
    <row r="665" spans="2:3" x14ac:dyDescent="0.25">
      <c r="B665"/>
      <c r="C665"/>
    </row>
    <row r="666" spans="2:3" x14ac:dyDescent="0.25">
      <c r="B666"/>
      <c r="C666"/>
    </row>
    <row r="667" spans="2:3" x14ac:dyDescent="0.25">
      <c r="B667"/>
      <c r="C667"/>
    </row>
    <row r="668" spans="2:3" x14ac:dyDescent="0.25">
      <c r="B668"/>
      <c r="C668"/>
    </row>
    <row r="669" spans="2:3" x14ac:dyDescent="0.25">
      <c r="B669"/>
      <c r="C669"/>
    </row>
    <row r="670" spans="2:3" x14ac:dyDescent="0.25">
      <c r="B670"/>
      <c r="C670"/>
    </row>
    <row r="671" spans="2:3" x14ac:dyDescent="0.25">
      <c r="B671"/>
      <c r="C671"/>
    </row>
    <row r="672" spans="2:3" x14ac:dyDescent="0.25">
      <c r="B672"/>
      <c r="C672"/>
    </row>
    <row r="673" spans="2:3" x14ac:dyDescent="0.25">
      <c r="B673"/>
      <c r="C673"/>
    </row>
    <row r="674" spans="2:3" x14ac:dyDescent="0.25">
      <c r="B674"/>
      <c r="C674"/>
    </row>
    <row r="675" spans="2:3" x14ac:dyDescent="0.25">
      <c r="B675"/>
      <c r="C675"/>
    </row>
    <row r="676" spans="2:3" x14ac:dyDescent="0.25">
      <c r="B676"/>
      <c r="C676"/>
    </row>
    <row r="677" spans="2:3" x14ac:dyDescent="0.25">
      <c r="B677"/>
      <c r="C677"/>
    </row>
    <row r="678" spans="2:3" x14ac:dyDescent="0.25">
      <c r="B678"/>
      <c r="C678"/>
    </row>
    <row r="679" spans="2:3" x14ac:dyDescent="0.25">
      <c r="B679"/>
      <c r="C679"/>
    </row>
    <row r="680" spans="2:3" x14ac:dyDescent="0.25">
      <c r="B680"/>
      <c r="C680"/>
    </row>
    <row r="681" spans="2:3" x14ac:dyDescent="0.25">
      <c r="B681"/>
      <c r="C681"/>
    </row>
    <row r="682" spans="2:3" x14ac:dyDescent="0.25">
      <c r="B682"/>
      <c r="C682"/>
    </row>
    <row r="683" spans="2:3" x14ac:dyDescent="0.25">
      <c r="B683"/>
      <c r="C683"/>
    </row>
    <row r="684" spans="2:3" x14ac:dyDescent="0.25">
      <c r="B684"/>
      <c r="C684"/>
    </row>
    <row r="685" spans="2:3" x14ac:dyDescent="0.25">
      <c r="B685"/>
      <c r="C685"/>
    </row>
    <row r="686" spans="2:3" x14ac:dyDescent="0.25">
      <c r="B686"/>
      <c r="C686"/>
    </row>
    <row r="687" spans="2:3" x14ac:dyDescent="0.25">
      <c r="B687"/>
      <c r="C687"/>
    </row>
    <row r="688" spans="2:3" x14ac:dyDescent="0.25">
      <c r="B688"/>
      <c r="C688"/>
    </row>
    <row r="689" spans="2:3" x14ac:dyDescent="0.25">
      <c r="B689"/>
      <c r="C689"/>
    </row>
    <row r="690" spans="2:3" x14ac:dyDescent="0.25">
      <c r="B690"/>
      <c r="C690"/>
    </row>
    <row r="691" spans="2:3" x14ac:dyDescent="0.25">
      <c r="B691"/>
      <c r="C691"/>
    </row>
    <row r="692" spans="2:3" x14ac:dyDescent="0.25">
      <c r="B692"/>
      <c r="C692"/>
    </row>
    <row r="693" spans="2:3" x14ac:dyDescent="0.25">
      <c r="B693"/>
      <c r="C693"/>
    </row>
    <row r="694" spans="2:3" x14ac:dyDescent="0.25">
      <c r="B694"/>
      <c r="C694"/>
    </row>
    <row r="695" spans="2:3" x14ac:dyDescent="0.25">
      <c r="B695"/>
      <c r="C695"/>
    </row>
    <row r="696" spans="2:3" x14ac:dyDescent="0.25">
      <c r="B696"/>
      <c r="C696"/>
    </row>
    <row r="697" spans="2:3" x14ac:dyDescent="0.25">
      <c r="B697"/>
      <c r="C697"/>
    </row>
    <row r="698" spans="2:3" x14ac:dyDescent="0.25">
      <c r="B698"/>
      <c r="C698"/>
    </row>
    <row r="699" spans="2:3" x14ac:dyDescent="0.25">
      <c r="B699"/>
      <c r="C699"/>
    </row>
    <row r="700" spans="2:3" x14ac:dyDescent="0.25">
      <c r="B700"/>
      <c r="C700"/>
    </row>
    <row r="701" spans="2:3" x14ac:dyDescent="0.25">
      <c r="B701"/>
      <c r="C701"/>
    </row>
    <row r="702" spans="2:3" x14ac:dyDescent="0.25">
      <c r="B702"/>
      <c r="C702"/>
    </row>
    <row r="703" spans="2:3" x14ac:dyDescent="0.25">
      <c r="B703"/>
      <c r="C703"/>
    </row>
    <row r="704" spans="2:3" x14ac:dyDescent="0.25">
      <c r="B704"/>
      <c r="C704"/>
    </row>
    <row r="705" spans="2:3" x14ac:dyDescent="0.25">
      <c r="B705"/>
      <c r="C705"/>
    </row>
    <row r="706" spans="2:3" x14ac:dyDescent="0.25">
      <c r="B706"/>
      <c r="C706"/>
    </row>
    <row r="707" spans="2:3" x14ac:dyDescent="0.25">
      <c r="B707"/>
      <c r="C707"/>
    </row>
    <row r="708" spans="2:3" x14ac:dyDescent="0.25">
      <c r="B708"/>
      <c r="C708"/>
    </row>
    <row r="709" spans="2:3" x14ac:dyDescent="0.25">
      <c r="B709"/>
      <c r="C709"/>
    </row>
    <row r="710" spans="2:3" x14ac:dyDescent="0.25">
      <c r="B710"/>
      <c r="C710"/>
    </row>
    <row r="711" spans="2:3" x14ac:dyDescent="0.25">
      <c r="B711"/>
      <c r="C711"/>
    </row>
    <row r="712" spans="2:3" x14ac:dyDescent="0.25">
      <c r="B712"/>
      <c r="C712"/>
    </row>
    <row r="713" spans="2:3" x14ac:dyDescent="0.25">
      <c r="B713"/>
      <c r="C713"/>
    </row>
    <row r="714" spans="2:3" x14ac:dyDescent="0.25">
      <c r="B714"/>
      <c r="C714"/>
    </row>
    <row r="715" spans="2:3" x14ac:dyDescent="0.25">
      <c r="B715"/>
      <c r="C715"/>
    </row>
    <row r="716" spans="2:3" x14ac:dyDescent="0.25">
      <c r="B716"/>
      <c r="C716"/>
    </row>
    <row r="717" spans="2:3" x14ac:dyDescent="0.25">
      <c r="B717"/>
      <c r="C717"/>
    </row>
    <row r="718" spans="2:3" x14ac:dyDescent="0.25">
      <c r="B718"/>
      <c r="C718"/>
    </row>
    <row r="719" spans="2:3" x14ac:dyDescent="0.25">
      <c r="B719"/>
      <c r="C719"/>
    </row>
    <row r="720" spans="2:3" x14ac:dyDescent="0.25">
      <c r="B720"/>
      <c r="C720"/>
    </row>
    <row r="721" spans="2:3" x14ac:dyDescent="0.25">
      <c r="B721"/>
      <c r="C721"/>
    </row>
    <row r="722" spans="2:3" x14ac:dyDescent="0.25">
      <c r="B722"/>
      <c r="C722"/>
    </row>
    <row r="723" spans="2:3" x14ac:dyDescent="0.25">
      <c r="B723"/>
      <c r="C723"/>
    </row>
    <row r="724" spans="2:3" x14ac:dyDescent="0.25">
      <c r="B724"/>
      <c r="C724"/>
    </row>
    <row r="725" spans="2:3" x14ac:dyDescent="0.25">
      <c r="B725"/>
      <c r="C725"/>
    </row>
    <row r="726" spans="2:3" x14ac:dyDescent="0.25">
      <c r="B726"/>
      <c r="C726"/>
    </row>
    <row r="727" spans="2:3" x14ac:dyDescent="0.25">
      <c r="B727"/>
      <c r="C727"/>
    </row>
    <row r="728" spans="2:3" x14ac:dyDescent="0.25">
      <c r="B728"/>
      <c r="C728"/>
    </row>
    <row r="729" spans="2:3" x14ac:dyDescent="0.25">
      <c r="B729"/>
      <c r="C729"/>
    </row>
    <row r="730" spans="2:3" x14ac:dyDescent="0.25">
      <c r="B730"/>
      <c r="C730"/>
    </row>
    <row r="731" spans="2:3" x14ac:dyDescent="0.25">
      <c r="B731"/>
      <c r="C731"/>
    </row>
    <row r="732" spans="2:3" x14ac:dyDescent="0.25">
      <c r="B732"/>
      <c r="C732"/>
    </row>
    <row r="733" spans="2:3" x14ac:dyDescent="0.25">
      <c r="B733"/>
      <c r="C733"/>
    </row>
    <row r="734" spans="2:3" x14ac:dyDescent="0.25">
      <c r="B734"/>
      <c r="C734"/>
    </row>
    <row r="735" spans="2:3" x14ac:dyDescent="0.25">
      <c r="B735"/>
      <c r="C735"/>
    </row>
    <row r="736" spans="2:3" x14ac:dyDescent="0.25">
      <c r="B736"/>
      <c r="C736"/>
    </row>
    <row r="737" spans="2:3" x14ac:dyDescent="0.25">
      <c r="B737"/>
      <c r="C737"/>
    </row>
    <row r="738" spans="2:3" x14ac:dyDescent="0.25">
      <c r="B738"/>
      <c r="C738"/>
    </row>
    <row r="739" spans="2:3" x14ac:dyDescent="0.25">
      <c r="B739"/>
      <c r="C739"/>
    </row>
    <row r="740" spans="2:3" x14ac:dyDescent="0.25">
      <c r="B740"/>
      <c r="C740"/>
    </row>
    <row r="741" spans="2:3" x14ac:dyDescent="0.25">
      <c r="B741"/>
      <c r="C741"/>
    </row>
    <row r="742" spans="2:3" x14ac:dyDescent="0.25">
      <c r="B742"/>
      <c r="C742"/>
    </row>
    <row r="743" spans="2:3" x14ac:dyDescent="0.25">
      <c r="B743"/>
      <c r="C743"/>
    </row>
    <row r="744" spans="2:3" x14ac:dyDescent="0.25">
      <c r="B744"/>
      <c r="C744"/>
    </row>
    <row r="745" spans="2:3" x14ac:dyDescent="0.25">
      <c r="B745"/>
      <c r="C745"/>
    </row>
    <row r="746" spans="2:3" x14ac:dyDescent="0.25">
      <c r="B746"/>
      <c r="C746"/>
    </row>
    <row r="747" spans="2:3" x14ac:dyDescent="0.25">
      <c r="B747"/>
      <c r="C747"/>
    </row>
    <row r="748" spans="2:3" x14ac:dyDescent="0.25">
      <c r="B748"/>
      <c r="C748"/>
    </row>
    <row r="749" spans="2:3" x14ac:dyDescent="0.25">
      <c r="B749"/>
      <c r="C749"/>
    </row>
    <row r="750" spans="2:3" x14ac:dyDescent="0.25">
      <c r="B750"/>
      <c r="C750"/>
    </row>
    <row r="751" spans="2:3" x14ac:dyDescent="0.25">
      <c r="B751"/>
      <c r="C751"/>
    </row>
    <row r="752" spans="2:3" x14ac:dyDescent="0.25">
      <c r="B752"/>
      <c r="C752"/>
    </row>
    <row r="753" spans="2:3" x14ac:dyDescent="0.25">
      <c r="B753"/>
      <c r="C753"/>
    </row>
    <row r="754" spans="2:3" x14ac:dyDescent="0.25">
      <c r="B754"/>
      <c r="C754"/>
    </row>
    <row r="755" spans="2:3" x14ac:dyDescent="0.25">
      <c r="B755"/>
      <c r="C755"/>
    </row>
    <row r="756" spans="2:3" x14ac:dyDescent="0.25">
      <c r="B756"/>
      <c r="C756"/>
    </row>
    <row r="757" spans="2:3" x14ac:dyDescent="0.25">
      <c r="B757"/>
      <c r="C757"/>
    </row>
    <row r="758" spans="2:3" x14ac:dyDescent="0.25">
      <c r="B758"/>
      <c r="C758"/>
    </row>
    <row r="759" spans="2:3" x14ac:dyDescent="0.25">
      <c r="B759"/>
      <c r="C759"/>
    </row>
    <row r="760" spans="2:3" x14ac:dyDescent="0.25">
      <c r="B760"/>
      <c r="C760"/>
    </row>
    <row r="761" spans="2:3" x14ac:dyDescent="0.25">
      <c r="B761"/>
      <c r="C761"/>
    </row>
    <row r="762" spans="2:3" x14ac:dyDescent="0.25">
      <c r="B762"/>
      <c r="C762"/>
    </row>
    <row r="763" spans="2:3" x14ac:dyDescent="0.25">
      <c r="B763"/>
      <c r="C763"/>
    </row>
    <row r="764" spans="2:3" x14ac:dyDescent="0.25">
      <c r="B764"/>
      <c r="C764"/>
    </row>
    <row r="765" spans="2:3" x14ac:dyDescent="0.25">
      <c r="B765"/>
      <c r="C765"/>
    </row>
    <row r="766" spans="2:3" x14ac:dyDescent="0.25">
      <c r="B766"/>
      <c r="C766"/>
    </row>
    <row r="767" spans="2:3" x14ac:dyDescent="0.25">
      <c r="B767"/>
      <c r="C767"/>
    </row>
    <row r="768" spans="2:3" x14ac:dyDescent="0.25">
      <c r="B768"/>
      <c r="C768"/>
    </row>
    <row r="769" spans="2:3" x14ac:dyDescent="0.25">
      <c r="B769"/>
      <c r="C769"/>
    </row>
    <row r="770" spans="2:3" x14ac:dyDescent="0.25">
      <c r="B770"/>
      <c r="C770"/>
    </row>
    <row r="771" spans="2:3" x14ac:dyDescent="0.25">
      <c r="B771"/>
      <c r="C771"/>
    </row>
    <row r="772" spans="2:3" x14ac:dyDescent="0.25">
      <c r="B772"/>
      <c r="C772"/>
    </row>
    <row r="773" spans="2:3" x14ac:dyDescent="0.25">
      <c r="B773"/>
      <c r="C773"/>
    </row>
    <row r="774" spans="2:3" x14ac:dyDescent="0.25">
      <c r="B774"/>
      <c r="C774"/>
    </row>
    <row r="775" spans="2:3" x14ac:dyDescent="0.25">
      <c r="B775"/>
      <c r="C775"/>
    </row>
    <row r="776" spans="2:3" x14ac:dyDescent="0.25">
      <c r="B776"/>
      <c r="C776"/>
    </row>
    <row r="777" spans="2:3" x14ac:dyDescent="0.25">
      <c r="B777"/>
      <c r="C777"/>
    </row>
    <row r="778" spans="2:3" x14ac:dyDescent="0.25">
      <c r="B778"/>
      <c r="C778"/>
    </row>
    <row r="779" spans="2:3" x14ac:dyDescent="0.25">
      <c r="B779"/>
      <c r="C779"/>
    </row>
    <row r="780" spans="2:3" x14ac:dyDescent="0.25">
      <c r="B780"/>
      <c r="C780"/>
    </row>
    <row r="781" spans="2:3" x14ac:dyDescent="0.25">
      <c r="B781"/>
      <c r="C781"/>
    </row>
    <row r="782" spans="2:3" x14ac:dyDescent="0.25">
      <c r="B782"/>
      <c r="C782"/>
    </row>
    <row r="783" spans="2:3" x14ac:dyDescent="0.25">
      <c r="B783"/>
      <c r="C783"/>
    </row>
    <row r="784" spans="2:3" x14ac:dyDescent="0.25">
      <c r="B784"/>
      <c r="C784"/>
    </row>
    <row r="785" spans="2:3" x14ac:dyDescent="0.25">
      <c r="B785"/>
      <c r="C785"/>
    </row>
    <row r="786" spans="2:3" x14ac:dyDescent="0.25">
      <c r="B786"/>
      <c r="C786"/>
    </row>
    <row r="787" spans="2:3" x14ac:dyDescent="0.25">
      <c r="B787"/>
      <c r="C787"/>
    </row>
    <row r="788" spans="2:3" ht="15.75" thickBot="1" x14ac:dyDescent="0.3">
      <c r="B788"/>
      <c r="C788"/>
    </row>
    <row r="789" spans="2:3" ht="15.75" thickBot="1" x14ac:dyDescent="0.3">
      <c r="B789"/>
      <c r="C789"/>
    </row>
    <row r="790" spans="2:3" x14ac:dyDescent="0.25">
      <c r="B790"/>
      <c r="C790"/>
    </row>
    <row r="791" spans="2:3" x14ac:dyDescent="0.25">
      <c r="B791"/>
      <c r="C791"/>
    </row>
    <row r="792" spans="2:3" x14ac:dyDescent="0.25">
      <c r="B792"/>
      <c r="C792"/>
    </row>
    <row r="793" spans="2:3" x14ac:dyDescent="0.25">
      <c r="B793"/>
      <c r="C793"/>
    </row>
    <row r="794" spans="2:3" x14ac:dyDescent="0.25">
      <c r="B794"/>
      <c r="C794"/>
    </row>
    <row r="795" spans="2:3" x14ac:dyDescent="0.25">
      <c r="B795"/>
      <c r="C795"/>
    </row>
    <row r="796" spans="2:3" x14ac:dyDescent="0.25">
      <c r="B796"/>
      <c r="C796"/>
    </row>
    <row r="797" spans="2:3" x14ac:dyDescent="0.25">
      <c r="B797"/>
      <c r="C797"/>
    </row>
    <row r="798" spans="2:3" x14ac:dyDescent="0.25">
      <c r="B798"/>
      <c r="C798"/>
    </row>
    <row r="799" spans="2:3" x14ac:dyDescent="0.25">
      <c r="B799"/>
      <c r="C799"/>
    </row>
    <row r="800" spans="2:3" x14ac:dyDescent="0.25">
      <c r="B800"/>
      <c r="C800"/>
    </row>
    <row r="801" spans="2:3" x14ac:dyDescent="0.25">
      <c r="B801"/>
      <c r="C801"/>
    </row>
    <row r="802" spans="2:3" x14ac:dyDescent="0.25">
      <c r="B802"/>
      <c r="C802"/>
    </row>
    <row r="803" spans="2:3" x14ac:dyDescent="0.25">
      <c r="B803"/>
      <c r="C803"/>
    </row>
    <row r="804" spans="2:3" x14ac:dyDescent="0.25">
      <c r="B804"/>
      <c r="C804"/>
    </row>
    <row r="805" spans="2:3" x14ac:dyDescent="0.25">
      <c r="B805"/>
      <c r="C805"/>
    </row>
    <row r="806" spans="2:3" ht="15.75" thickBot="1" x14ac:dyDescent="0.3">
      <c r="B806"/>
      <c r="C806"/>
    </row>
    <row r="807" spans="2:3" ht="15.75" thickBot="1" x14ac:dyDescent="0.3">
      <c r="B807"/>
      <c r="C807"/>
    </row>
    <row r="808" spans="2:3" x14ac:dyDescent="0.25">
      <c r="B808"/>
    </row>
    <row r="809" spans="2:3" x14ac:dyDescent="0.25">
      <c r="B809"/>
    </row>
    <row r="810" spans="2:3" x14ac:dyDescent="0.25">
      <c r="B810"/>
    </row>
    <row r="811" spans="2:3" x14ac:dyDescent="0.25">
      <c r="B811"/>
    </row>
    <row r="812" spans="2:3" x14ac:dyDescent="0.25">
      <c r="B812"/>
    </row>
    <row r="813" spans="2:3" x14ac:dyDescent="0.25">
      <c r="B813"/>
    </row>
    <row r="814" spans="2:3" x14ac:dyDescent="0.25">
      <c r="B814"/>
    </row>
    <row r="815" spans="2:3" x14ac:dyDescent="0.25">
      <c r="B815"/>
    </row>
    <row r="816" spans="2:3"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2:2" x14ac:dyDescent="0.25">
      <c r="B1185"/>
    </row>
    <row r="1186" spans="2:2" x14ac:dyDescent="0.25">
      <c r="B1186"/>
    </row>
    <row r="1187" spans="2:2" x14ac:dyDescent="0.25">
      <c r="B1187"/>
    </row>
    <row r="1188" spans="2:2" x14ac:dyDescent="0.25">
      <c r="B1188"/>
    </row>
    <row r="1189" spans="2:2" x14ac:dyDescent="0.25">
      <c r="B1189"/>
    </row>
    <row r="1190" spans="2:2" x14ac:dyDescent="0.25">
      <c r="B1190"/>
    </row>
    <row r="1191" spans="2:2" x14ac:dyDescent="0.25">
      <c r="B1191"/>
    </row>
    <row r="1192" spans="2:2" x14ac:dyDescent="0.25">
      <c r="B1192"/>
    </row>
    <row r="1193" spans="2:2" x14ac:dyDescent="0.25">
      <c r="B1193"/>
    </row>
    <row r="1194" spans="2:2" x14ac:dyDescent="0.25">
      <c r="B1194"/>
    </row>
    <row r="1195" spans="2:2" x14ac:dyDescent="0.25">
      <c r="B1195"/>
    </row>
    <row r="1196" spans="2:2" x14ac:dyDescent="0.25">
      <c r="B1196"/>
    </row>
    <row r="1197" spans="2:2" x14ac:dyDescent="0.25">
      <c r="B1197"/>
    </row>
    <row r="1198" spans="2:2" x14ac:dyDescent="0.25">
      <c r="B1198"/>
    </row>
    <row r="1199" spans="2:2" x14ac:dyDescent="0.25">
      <c r="B1199"/>
    </row>
    <row r="1200" spans="2:2" x14ac:dyDescent="0.25">
      <c r="B1200"/>
    </row>
    <row r="1201" spans="2:2" x14ac:dyDescent="0.25">
      <c r="B1201"/>
    </row>
    <row r="1202" spans="2:2" x14ac:dyDescent="0.25">
      <c r="B1202"/>
    </row>
    <row r="1203" spans="2:2" x14ac:dyDescent="0.25">
      <c r="B1203"/>
    </row>
    <row r="1204" spans="2:2" x14ac:dyDescent="0.25">
      <c r="B1204"/>
    </row>
    <row r="1205" spans="2:2" x14ac:dyDescent="0.25">
      <c r="B1205"/>
    </row>
    <row r="1206" spans="2:2" x14ac:dyDescent="0.25">
      <c r="B1206"/>
    </row>
    <row r="1207" spans="2:2" x14ac:dyDescent="0.25">
      <c r="B1207"/>
    </row>
    <row r="1208" spans="2:2" x14ac:dyDescent="0.25">
      <c r="B1208"/>
    </row>
    <row r="1209" spans="2:2" x14ac:dyDescent="0.25">
      <c r="B1209"/>
    </row>
    <row r="1210" spans="2:2" x14ac:dyDescent="0.25">
      <c r="B1210"/>
    </row>
    <row r="1211" spans="2:2" x14ac:dyDescent="0.25">
      <c r="B1211"/>
    </row>
    <row r="1212" spans="2:2" x14ac:dyDescent="0.25">
      <c r="B1212"/>
    </row>
    <row r="1213" spans="2:2" x14ac:dyDescent="0.25">
      <c r="B1213"/>
    </row>
    <row r="1214" spans="2:2" x14ac:dyDescent="0.25">
      <c r="B1214"/>
    </row>
    <row r="1215" spans="2:2" x14ac:dyDescent="0.25">
      <c r="B1215"/>
    </row>
    <row r="1216" spans="2:2" x14ac:dyDescent="0.25">
      <c r="B1216"/>
    </row>
    <row r="1217" spans="2:2" x14ac:dyDescent="0.25">
      <c r="B1217"/>
    </row>
    <row r="1218" spans="2:2" x14ac:dyDescent="0.25">
      <c r="B1218"/>
    </row>
    <row r="1219" spans="2:2" x14ac:dyDescent="0.25">
      <c r="B1219"/>
    </row>
    <row r="1220" spans="2:2" x14ac:dyDescent="0.25">
      <c r="B1220"/>
    </row>
    <row r="1221" spans="2:2" x14ac:dyDescent="0.25">
      <c r="B1221"/>
    </row>
    <row r="1222" spans="2:2" x14ac:dyDescent="0.25">
      <c r="B1222"/>
    </row>
    <row r="1223" spans="2:2" x14ac:dyDescent="0.25">
      <c r="B1223"/>
    </row>
    <row r="1224" spans="2:2" x14ac:dyDescent="0.25">
      <c r="B1224"/>
    </row>
    <row r="1225" spans="2:2" x14ac:dyDescent="0.25">
      <c r="B1225"/>
    </row>
    <row r="1226" spans="2:2" x14ac:dyDescent="0.25">
      <c r="B1226"/>
    </row>
    <row r="1227" spans="2:2" x14ac:dyDescent="0.25">
      <c r="B1227"/>
    </row>
    <row r="1228" spans="2:2" x14ac:dyDescent="0.25">
      <c r="B1228"/>
    </row>
    <row r="1229" spans="2:2" x14ac:dyDescent="0.25">
      <c r="B1229"/>
    </row>
    <row r="1230" spans="2:2" x14ac:dyDescent="0.25">
      <c r="B1230"/>
    </row>
    <row r="1231" spans="2:2" x14ac:dyDescent="0.25">
      <c r="B1231"/>
    </row>
    <row r="1232" spans="2:2" x14ac:dyDescent="0.25">
      <c r="B1232"/>
    </row>
    <row r="1233" spans="2:2" x14ac:dyDescent="0.25">
      <c r="B1233"/>
    </row>
    <row r="1234" spans="2:2" x14ac:dyDescent="0.25">
      <c r="B1234"/>
    </row>
    <row r="1235" spans="2:2" x14ac:dyDescent="0.25">
      <c r="B1235"/>
    </row>
    <row r="1236" spans="2:2" x14ac:dyDescent="0.25">
      <c r="B1236"/>
    </row>
    <row r="1237" spans="2:2" x14ac:dyDescent="0.25">
      <c r="B1237"/>
    </row>
    <row r="1238" spans="2:2" x14ac:dyDescent="0.25">
      <c r="B1238"/>
    </row>
    <row r="1239" spans="2:2" x14ac:dyDescent="0.25">
      <c r="B1239"/>
    </row>
    <row r="1240" spans="2:2" x14ac:dyDescent="0.25">
      <c r="B1240"/>
    </row>
    <row r="1241" spans="2:2" x14ac:dyDescent="0.25">
      <c r="B1241"/>
    </row>
    <row r="1242" spans="2:2" x14ac:dyDescent="0.25">
      <c r="B1242"/>
    </row>
    <row r="1243" spans="2:2" x14ac:dyDescent="0.25">
      <c r="B1243"/>
    </row>
    <row r="1244" spans="2:2" x14ac:dyDescent="0.25">
      <c r="B1244"/>
    </row>
    <row r="1245" spans="2:2" x14ac:dyDescent="0.25">
      <c r="B1245"/>
    </row>
    <row r="1246" spans="2:2" x14ac:dyDescent="0.25">
      <c r="B1246"/>
    </row>
    <row r="1247" spans="2:2" x14ac:dyDescent="0.25">
      <c r="B1247"/>
    </row>
    <row r="1248" spans="2:2" x14ac:dyDescent="0.25">
      <c r="B1248"/>
    </row>
    <row r="1249" spans="2:2" x14ac:dyDescent="0.25">
      <c r="B1249"/>
    </row>
    <row r="1250" spans="2:2" x14ac:dyDescent="0.25">
      <c r="B1250"/>
    </row>
    <row r="1251" spans="2:2" x14ac:dyDescent="0.25">
      <c r="B1251"/>
    </row>
    <row r="1252" spans="2:2" x14ac:dyDescent="0.25">
      <c r="B1252"/>
    </row>
    <row r="1253" spans="2:2" x14ac:dyDescent="0.25">
      <c r="B1253"/>
    </row>
    <row r="1254" spans="2:2" x14ac:dyDescent="0.25">
      <c r="B1254"/>
    </row>
    <row r="1255" spans="2:2" x14ac:dyDescent="0.25">
      <c r="B1255"/>
    </row>
    <row r="1256" spans="2:2" x14ac:dyDescent="0.25">
      <c r="B1256"/>
    </row>
    <row r="1257" spans="2:2" x14ac:dyDescent="0.25">
      <c r="B1257"/>
    </row>
    <row r="1258" spans="2:2" x14ac:dyDescent="0.25">
      <c r="B1258"/>
    </row>
    <row r="1259" spans="2:2" x14ac:dyDescent="0.25">
      <c r="B1259"/>
    </row>
    <row r="1260" spans="2:2" x14ac:dyDescent="0.25">
      <c r="B1260"/>
    </row>
    <row r="1261" spans="2:2" x14ac:dyDescent="0.25">
      <c r="B1261"/>
    </row>
    <row r="1262" spans="2:2" x14ac:dyDescent="0.25">
      <c r="B1262"/>
    </row>
    <row r="1263" spans="2:2" x14ac:dyDescent="0.25">
      <c r="B1263"/>
    </row>
    <row r="1264" spans="2:2" x14ac:dyDescent="0.25">
      <c r="B1264"/>
    </row>
    <row r="1265" spans="2:2" x14ac:dyDescent="0.25">
      <c r="B1265"/>
    </row>
    <row r="1266" spans="2:2" x14ac:dyDescent="0.25">
      <c r="B1266"/>
    </row>
    <row r="1267" spans="2:2" x14ac:dyDescent="0.25">
      <c r="B1267"/>
    </row>
    <row r="1268" spans="2:2" x14ac:dyDescent="0.25">
      <c r="B1268"/>
    </row>
    <row r="1269" spans="2:2" x14ac:dyDescent="0.25">
      <c r="B1269"/>
    </row>
    <row r="1270" spans="2:2" x14ac:dyDescent="0.25">
      <c r="B1270"/>
    </row>
    <row r="1271" spans="2:2" x14ac:dyDescent="0.25">
      <c r="B1271"/>
    </row>
    <row r="1272" spans="2:2" x14ac:dyDescent="0.25">
      <c r="B1272"/>
    </row>
    <row r="1273" spans="2:2" x14ac:dyDescent="0.25">
      <c r="B1273"/>
    </row>
    <row r="1274" spans="2:2" x14ac:dyDescent="0.25">
      <c r="B1274"/>
    </row>
    <row r="1275" spans="2:2" x14ac:dyDescent="0.25">
      <c r="B1275"/>
    </row>
    <row r="1276" spans="2:2" x14ac:dyDescent="0.25">
      <c r="B1276"/>
    </row>
    <row r="1277" spans="2:2" x14ac:dyDescent="0.25">
      <c r="B1277"/>
    </row>
    <row r="1278" spans="2:2" x14ac:dyDescent="0.25">
      <c r="B1278"/>
    </row>
    <row r="1279" spans="2:2" x14ac:dyDescent="0.25">
      <c r="B1279"/>
    </row>
    <row r="1280" spans="2:2" x14ac:dyDescent="0.25">
      <c r="B1280"/>
    </row>
    <row r="1281" spans="2:2" x14ac:dyDescent="0.25">
      <c r="B1281"/>
    </row>
    <row r="1282" spans="2:2" x14ac:dyDescent="0.25">
      <c r="B1282"/>
    </row>
    <row r="1283" spans="2:2" x14ac:dyDescent="0.25">
      <c r="B1283"/>
    </row>
    <row r="1284" spans="2:2" x14ac:dyDescent="0.25">
      <c r="B1284"/>
    </row>
    <row r="1285" spans="2:2" x14ac:dyDescent="0.25">
      <c r="B1285"/>
    </row>
    <row r="1286" spans="2:2" x14ac:dyDescent="0.25">
      <c r="B1286"/>
    </row>
    <row r="1287" spans="2:2" x14ac:dyDescent="0.25">
      <c r="B1287"/>
    </row>
    <row r="1288" spans="2:2" x14ac:dyDescent="0.25">
      <c r="B1288"/>
    </row>
    <row r="1289" spans="2:2" x14ac:dyDescent="0.25">
      <c r="B1289"/>
    </row>
    <row r="1290" spans="2:2" x14ac:dyDescent="0.25">
      <c r="B1290"/>
    </row>
    <row r="1291" spans="2:2" x14ac:dyDescent="0.25">
      <c r="B1291"/>
    </row>
    <row r="1292" spans="2:2" x14ac:dyDescent="0.25">
      <c r="B1292"/>
    </row>
    <row r="1293" spans="2:2" x14ac:dyDescent="0.25">
      <c r="B1293"/>
    </row>
    <row r="1294" spans="2:2" x14ac:dyDescent="0.25">
      <c r="B1294"/>
    </row>
    <row r="1295" spans="2:2" x14ac:dyDescent="0.25">
      <c r="B1295"/>
    </row>
    <row r="1296" spans="2:2" x14ac:dyDescent="0.25">
      <c r="B1296"/>
    </row>
    <row r="1297" spans="2:2" x14ac:dyDescent="0.25">
      <c r="B1297"/>
    </row>
    <row r="1298" spans="2:2" x14ac:dyDescent="0.25">
      <c r="B1298"/>
    </row>
    <row r="1299" spans="2:2" x14ac:dyDescent="0.25">
      <c r="B1299"/>
    </row>
    <row r="1300" spans="2:2" x14ac:dyDescent="0.25">
      <c r="B1300"/>
    </row>
    <row r="1301" spans="2:2" x14ac:dyDescent="0.25">
      <c r="B1301"/>
    </row>
    <row r="1302" spans="2:2" x14ac:dyDescent="0.25">
      <c r="B1302"/>
    </row>
    <row r="1303" spans="2:2" x14ac:dyDescent="0.25">
      <c r="B1303"/>
    </row>
    <row r="1304" spans="2:2" x14ac:dyDescent="0.25">
      <c r="B1304"/>
    </row>
    <row r="1305" spans="2:2" x14ac:dyDescent="0.25">
      <c r="B1305"/>
    </row>
    <row r="1306" spans="2:2" x14ac:dyDescent="0.25">
      <c r="B1306"/>
    </row>
    <row r="1307" spans="2:2" x14ac:dyDescent="0.25">
      <c r="B1307"/>
    </row>
    <row r="1308" spans="2:2" x14ac:dyDescent="0.25">
      <c r="B1308"/>
    </row>
    <row r="1309" spans="2:2" x14ac:dyDescent="0.25">
      <c r="B1309"/>
    </row>
    <row r="1310" spans="2:2" x14ac:dyDescent="0.25">
      <c r="B1310"/>
    </row>
    <row r="1311" spans="2:2" x14ac:dyDescent="0.25">
      <c r="B1311"/>
    </row>
    <row r="1312" spans="2:2" x14ac:dyDescent="0.25">
      <c r="B1312"/>
    </row>
    <row r="1313" spans="2:2" x14ac:dyDescent="0.25">
      <c r="B1313"/>
    </row>
    <row r="1314" spans="2:2" x14ac:dyDescent="0.25">
      <c r="B1314"/>
    </row>
    <row r="1315" spans="2:2" x14ac:dyDescent="0.25">
      <c r="B1315"/>
    </row>
    <row r="1316" spans="2:2" x14ac:dyDescent="0.25">
      <c r="B1316"/>
    </row>
    <row r="1317" spans="2:2" x14ac:dyDescent="0.25">
      <c r="B1317"/>
    </row>
    <row r="1318" spans="2:2" x14ac:dyDescent="0.25">
      <c r="B1318"/>
    </row>
    <row r="1319" spans="2:2" x14ac:dyDescent="0.25">
      <c r="B1319"/>
    </row>
    <row r="1320" spans="2:2" x14ac:dyDescent="0.25">
      <c r="B1320"/>
    </row>
    <row r="1321" spans="2:2" x14ac:dyDescent="0.25">
      <c r="B1321"/>
    </row>
    <row r="1322" spans="2:2" x14ac:dyDescent="0.25">
      <c r="B1322"/>
    </row>
    <row r="1323" spans="2:2" x14ac:dyDescent="0.25">
      <c r="B1323"/>
    </row>
    <row r="1324" spans="2:2" x14ac:dyDescent="0.25">
      <c r="B1324"/>
    </row>
    <row r="1325" spans="2:2" x14ac:dyDescent="0.25">
      <c r="B1325"/>
    </row>
    <row r="1326" spans="2:2" x14ac:dyDescent="0.25">
      <c r="B1326"/>
    </row>
    <row r="1327" spans="2:2" x14ac:dyDescent="0.25">
      <c r="B1327"/>
    </row>
    <row r="1328" spans="2:2" x14ac:dyDescent="0.25">
      <c r="B1328"/>
    </row>
    <row r="1329" spans="2:2" x14ac:dyDescent="0.25">
      <c r="B1329"/>
    </row>
    <row r="1330" spans="2:2" x14ac:dyDescent="0.25">
      <c r="B1330"/>
    </row>
    <row r="1331" spans="2:2" x14ac:dyDescent="0.25">
      <c r="B1331"/>
    </row>
    <row r="1332" spans="2:2" x14ac:dyDescent="0.25">
      <c r="B1332"/>
    </row>
    <row r="1333" spans="2:2" x14ac:dyDescent="0.25">
      <c r="B1333"/>
    </row>
    <row r="1334" spans="2:2" x14ac:dyDescent="0.25">
      <c r="B1334"/>
    </row>
    <row r="1335" spans="2:2" x14ac:dyDescent="0.25">
      <c r="B1335"/>
    </row>
    <row r="1336" spans="2:2" x14ac:dyDescent="0.25">
      <c r="B1336"/>
    </row>
    <row r="1337" spans="2:2" x14ac:dyDescent="0.25">
      <c r="B1337"/>
    </row>
    <row r="1338" spans="2:2" x14ac:dyDescent="0.25">
      <c r="B1338"/>
    </row>
    <row r="1339" spans="2:2" x14ac:dyDescent="0.25">
      <c r="B1339"/>
    </row>
    <row r="1340" spans="2:2" x14ac:dyDescent="0.25">
      <c r="B1340"/>
    </row>
    <row r="1341" spans="2:2" x14ac:dyDescent="0.25">
      <c r="B1341"/>
    </row>
    <row r="1342" spans="2:2" x14ac:dyDescent="0.25">
      <c r="B1342"/>
    </row>
    <row r="1343" spans="2:2" x14ac:dyDescent="0.25">
      <c r="B1343"/>
    </row>
    <row r="1344" spans="2:2" x14ac:dyDescent="0.25">
      <c r="B1344"/>
    </row>
    <row r="1345" spans="2:2" x14ac:dyDescent="0.25">
      <c r="B1345"/>
    </row>
    <row r="1346" spans="2:2" x14ac:dyDescent="0.25">
      <c r="B1346"/>
    </row>
    <row r="1347" spans="2:2" x14ac:dyDescent="0.25">
      <c r="B1347"/>
    </row>
    <row r="1348" spans="2:2" x14ac:dyDescent="0.25">
      <c r="B1348"/>
    </row>
    <row r="1349" spans="2:2" x14ac:dyDescent="0.25">
      <c r="B1349"/>
    </row>
    <row r="1350" spans="2:2" x14ac:dyDescent="0.25">
      <c r="B1350"/>
    </row>
    <row r="1351" spans="2:2" x14ac:dyDescent="0.25">
      <c r="B1351"/>
    </row>
    <row r="1352" spans="2:2" x14ac:dyDescent="0.25">
      <c r="B1352"/>
    </row>
    <row r="1353" spans="2:2" x14ac:dyDescent="0.25">
      <c r="B1353"/>
    </row>
    <row r="1354" spans="2:2" x14ac:dyDescent="0.25">
      <c r="B1354"/>
    </row>
    <row r="1355" spans="2:2" x14ac:dyDescent="0.25">
      <c r="B1355"/>
    </row>
    <row r="1356" spans="2:2" x14ac:dyDescent="0.25">
      <c r="B1356"/>
    </row>
    <row r="1357" spans="2:2" x14ac:dyDescent="0.25">
      <c r="B1357"/>
    </row>
    <row r="1358" spans="2:2" x14ac:dyDescent="0.25">
      <c r="B1358"/>
    </row>
    <row r="1359" spans="2:2" x14ac:dyDescent="0.25">
      <c r="B1359"/>
    </row>
    <row r="1360" spans="2:2" x14ac:dyDescent="0.25">
      <c r="B1360"/>
    </row>
    <row r="1361" spans="2:2" x14ac:dyDescent="0.25">
      <c r="B1361"/>
    </row>
    <row r="1362" spans="2:2" x14ac:dyDescent="0.25">
      <c r="B1362"/>
    </row>
    <row r="1363" spans="2:2" x14ac:dyDescent="0.25">
      <c r="B1363"/>
    </row>
    <row r="1364" spans="2:2" x14ac:dyDescent="0.25">
      <c r="B1364"/>
    </row>
    <row r="1365" spans="2:2" x14ac:dyDescent="0.25">
      <c r="B1365"/>
    </row>
    <row r="1366" spans="2:2" x14ac:dyDescent="0.25">
      <c r="B1366"/>
    </row>
    <row r="1367" spans="2:2" x14ac:dyDescent="0.25">
      <c r="B1367"/>
    </row>
    <row r="1368" spans="2:2" x14ac:dyDescent="0.25">
      <c r="B1368"/>
    </row>
    <row r="1369" spans="2:2" x14ac:dyDescent="0.25">
      <c r="B1369"/>
    </row>
    <row r="1370" spans="2:2" x14ac:dyDescent="0.25">
      <c r="B1370"/>
    </row>
    <row r="1371" spans="2:2" x14ac:dyDescent="0.25">
      <c r="B1371"/>
    </row>
    <row r="1372" spans="2:2" x14ac:dyDescent="0.25">
      <c r="B1372"/>
    </row>
    <row r="1373" spans="2:2" x14ac:dyDescent="0.25">
      <c r="B1373"/>
    </row>
    <row r="1374" spans="2:2" x14ac:dyDescent="0.25">
      <c r="B1374"/>
    </row>
    <row r="1375" spans="2:2" x14ac:dyDescent="0.25">
      <c r="B1375"/>
    </row>
    <row r="1376" spans="2:2" x14ac:dyDescent="0.25">
      <c r="B1376"/>
    </row>
    <row r="1377" spans="2:2" x14ac:dyDescent="0.25">
      <c r="B1377"/>
    </row>
    <row r="1378" spans="2:2" x14ac:dyDescent="0.25">
      <c r="B1378"/>
    </row>
    <row r="1379" spans="2:2" x14ac:dyDescent="0.25">
      <c r="B1379"/>
    </row>
    <row r="1380" spans="2:2" x14ac:dyDescent="0.25">
      <c r="B1380"/>
    </row>
    <row r="1381" spans="2:2" x14ac:dyDescent="0.25">
      <c r="B1381"/>
    </row>
    <row r="1382" spans="2:2" x14ac:dyDescent="0.25">
      <c r="B1382"/>
    </row>
    <row r="1383" spans="2:2" x14ac:dyDescent="0.25">
      <c r="B1383"/>
    </row>
    <row r="1384" spans="2:2" x14ac:dyDescent="0.25">
      <c r="B1384"/>
    </row>
    <row r="1385" spans="2:2" x14ac:dyDescent="0.25">
      <c r="B1385"/>
    </row>
    <row r="1386" spans="2:2" x14ac:dyDescent="0.25">
      <c r="B1386"/>
    </row>
    <row r="1387" spans="2:2" x14ac:dyDescent="0.25">
      <c r="B1387"/>
    </row>
    <row r="1388" spans="2:2" x14ac:dyDescent="0.25">
      <c r="B1388"/>
    </row>
    <row r="1389" spans="2:2" x14ac:dyDescent="0.25">
      <c r="B1389"/>
    </row>
    <row r="1390" spans="2:2" x14ac:dyDescent="0.25">
      <c r="B1390"/>
    </row>
    <row r="1391" spans="2:2" x14ac:dyDescent="0.25">
      <c r="B1391"/>
    </row>
    <row r="1392" spans="2:2" x14ac:dyDescent="0.25">
      <c r="B1392"/>
    </row>
    <row r="1393" spans="2:2" x14ac:dyDescent="0.25">
      <c r="B1393"/>
    </row>
    <row r="1394" spans="2:2" x14ac:dyDescent="0.25">
      <c r="B1394"/>
    </row>
    <row r="1395" spans="2:2" x14ac:dyDescent="0.25">
      <c r="B1395"/>
    </row>
    <row r="1396" spans="2:2" x14ac:dyDescent="0.25">
      <c r="B1396"/>
    </row>
    <row r="1397" spans="2:2" x14ac:dyDescent="0.25">
      <c r="B1397"/>
    </row>
    <row r="1398" spans="2:2" x14ac:dyDescent="0.25">
      <c r="B1398"/>
    </row>
    <row r="1399" spans="2:2" x14ac:dyDescent="0.25">
      <c r="B1399"/>
    </row>
    <row r="1400" spans="2:2" x14ac:dyDescent="0.25">
      <c r="B1400"/>
    </row>
    <row r="1401" spans="2:2" x14ac:dyDescent="0.25">
      <c r="B1401"/>
    </row>
    <row r="1402" spans="2:2" x14ac:dyDescent="0.25">
      <c r="B1402"/>
    </row>
    <row r="1403" spans="2:2" x14ac:dyDescent="0.25">
      <c r="B1403"/>
    </row>
    <row r="1404" spans="2:2" x14ac:dyDescent="0.25">
      <c r="B1404"/>
    </row>
    <row r="1405" spans="2:2" x14ac:dyDescent="0.25">
      <c r="B1405"/>
    </row>
    <row r="1406" spans="2:2" x14ac:dyDescent="0.25">
      <c r="B1406"/>
    </row>
    <row r="1407" spans="2:2" x14ac:dyDescent="0.25">
      <c r="B1407"/>
    </row>
    <row r="1408" spans="2:2" x14ac:dyDescent="0.25">
      <c r="B1408"/>
    </row>
    <row r="1409" spans="2:2" x14ac:dyDescent="0.25">
      <c r="B1409"/>
    </row>
    <row r="1410" spans="2:2" x14ac:dyDescent="0.25">
      <c r="B1410"/>
    </row>
    <row r="1411" spans="2:2" x14ac:dyDescent="0.25">
      <c r="B1411"/>
    </row>
    <row r="1412" spans="2:2" x14ac:dyDescent="0.25">
      <c r="B1412"/>
    </row>
    <row r="1413" spans="2:2" x14ac:dyDescent="0.25">
      <c r="B1413"/>
    </row>
    <row r="1414" spans="2:2" x14ac:dyDescent="0.25">
      <c r="B1414"/>
    </row>
    <row r="1415" spans="2:2" x14ac:dyDescent="0.25">
      <c r="B1415"/>
    </row>
    <row r="1416" spans="2:2" x14ac:dyDescent="0.25">
      <c r="B1416"/>
    </row>
    <row r="1417" spans="2:2" x14ac:dyDescent="0.25">
      <c r="B1417"/>
    </row>
    <row r="1418" spans="2:2" x14ac:dyDescent="0.25">
      <c r="B1418"/>
    </row>
    <row r="1419" spans="2:2" x14ac:dyDescent="0.25">
      <c r="B1419"/>
    </row>
    <row r="1420" spans="2:2" x14ac:dyDescent="0.25">
      <c r="B1420"/>
    </row>
    <row r="1421" spans="2:2" x14ac:dyDescent="0.25">
      <c r="B1421"/>
    </row>
    <row r="1422" spans="2:2" x14ac:dyDescent="0.25">
      <c r="B1422"/>
    </row>
    <row r="1423" spans="2:2" x14ac:dyDescent="0.25">
      <c r="B1423"/>
    </row>
    <row r="1424" spans="2:2" x14ac:dyDescent="0.25">
      <c r="B1424"/>
    </row>
    <row r="1425" spans="2:2" x14ac:dyDescent="0.25">
      <c r="B1425"/>
    </row>
    <row r="1426" spans="2:2" x14ac:dyDescent="0.25">
      <c r="B1426"/>
    </row>
    <row r="1427" spans="2:2" x14ac:dyDescent="0.25">
      <c r="B1427"/>
    </row>
    <row r="1428" spans="2:2" x14ac:dyDescent="0.25">
      <c r="B1428"/>
    </row>
    <row r="1429" spans="2:2" x14ac:dyDescent="0.25">
      <c r="B1429"/>
    </row>
    <row r="1430" spans="2:2" x14ac:dyDescent="0.25">
      <c r="B1430"/>
    </row>
    <row r="1431" spans="2:2" x14ac:dyDescent="0.25">
      <c r="B1431"/>
    </row>
    <row r="1432" spans="2:2" x14ac:dyDescent="0.25">
      <c r="B1432"/>
    </row>
    <row r="1433" spans="2:2" x14ac:dyDescent="0.25">
      <c r="B1433"/>
    </row>
    <row r="1434" spans="2:2" x14ac:dyDescent="0.25">
      <c r="B1434"/>
    </row>
    <row r="1435" spans="2:2" x14ac:dyDescent="0.25">
      <c r="B1435"/>
    </row>
    <row r="1436" spans="2:2" x14ac:dyDescent="0.25">
      <c r="B1436"/>
    </row>
    <row r="1437" spans="2:2" x14ac:dyDescent="0.25">
      <c r="B1437"/>
    </row>
    <row r="1438" spans="2:2" x14ac:dyDescent="0.25">
      <c r="B1438"/>
    </row>
    <row r="1439" spans="2:2" x14ac:dyDescent="0.25">
      <c r="B1439"/>
    </row>
    <row r="1440" spans="2:2" x14ac:dyDescent="0.25">
      <c r="B1440"/>
    </row>
    <row r="1441" spans="2:2" x14ac:dyDescent="0.25">
      <c r="B1441"/>
    </row>
    <row r="1442" spans="2:2" x14ac:dyDescent="0.25">
      <c r="B1442"/>
    </row>
    <row r="1443" spans="2:2" x14ac:dyDescent="0.25">
      <c r="B1443"/>
    </row>
    <row r="1444" spans="2:2" x14ac:dyDescent="0.25">
      <c r="B1444"/>
    </row>
    <row r="1445" spans="2:2" x14ac:dyDescent="0.25">
      <c r="B1445"/>
    </row>
    <row r="1446" spans="2:2" x14ac:dyDescent="0.25">
      <c r="B1446"/>
    </row>
    <row r="1447" spans="2:2" x14ac:dyDescent="0.25">
      <c r="B1447"/>
    </row>
    <row r="1448" spans="2:2" x14ac:dyDescent="0.25">
      <c r="B1448"/>
    </row>
    <row r="1449" spans="2:2" x14ac:dyDescent="0.25">
      <c r="B1449"/>
    </row>
    <row r="1450" spans="2:2" x14ac:dyDescent="0.25">
      <c r="B1450"/>
    </row>
    <row r="1451" spans="2:2" x14ac:dyDescent="0.25">
      <c r="B1451"/>
    </row>
    <row r="1452" spans="2:2" x14ac:dyDescent="0.25">
      <c r="B1452"/>
    </row>
    <row r="1453" spans="2:2" x14ac:dyDescent="0.25">
      <c r="B1453"/>
    </row>
    <row r="1454" spans="2:2" x14ac:dyDescent="0.25">
      <c r="B1454"/>
    </row>
    <row r="1455" spans="2:2" x14ac:dyDescent="0.25">
      <c r="B1455"/>
    </row>
    <row r="1456" spans="2:2" x14ac:dyDescent="0.25">
      <c r="B1456"/>
    </row>
    <row r="1457" spans="2:2" x14ac:dyDescent="0.25">
      <c r="B1457"/>
    </row>
    <row r="1458" spans="2:2" x14ac:dyDescent="0.25">
      <c r="B1458"/>
    </row>
    <row r="1459" spans="2:2" x14ac:dyDescent="0.25">
      <c r="B1459"/>
    </row>
    <row r="1460" spans="2:2" x14ac:dyDescent="0.25">
      <c r="B1460"/>
    </row>
    <row r="1461" spans="2:2" x14ac:dyDescent="0.25">
      <c r="B1461"/>
    </row>
    <row r="1462" spans="2:2" x14ac:dyDescent="0.25">
      <c r="B1462"/>
    </row>
    <row r="1463" spans="2:2" x14ac:dyDescent="0.25">
      <c r="B1463"/>
    </row>
    <row r="1464" spans="2:2" x14ac:dyDescent="0.25">
      <c r="B1464"/>
    </row>
    <row r="1465" spans="2:2" x14ac:dyDescent="0.25">
      <c r="B1465"/>
    </row>
    <row r="1466" spans="2:2" x14ac:dyDescent="0.25">
      <c r="B1466"/>
    </row>
    <row r="1467" spans="2:2" x14ac:dyDescent="0.25">
      <c r="B1467"/>
    </row>
    <row r="1468" spans="2:2" x14ac:dyDescent="0.25">
      <c r="B1468"/>
    </row>
    <row r="1469" spans="2:2" x14ac:dyDescent="0.25">
      <c r="B1469"/>
    </row>
    <row r="1470" spans="2:2" x14ac:dyDescent="0.25">
      <c r="B1470"/>
    </row>
    <row r="1471" spans="2:2" x14ac:dyDescent="0.25">
      <c r="B1471"/>
    </row>
    <row r="1472" spans="2:2" x14ac:dyDescent="0.25">
      <c r="B1472"/>
    </row>
    <row r="1473" spans="2:2" x14ac:dyDescent="0.25">
      <c r="B1473"/>
    </row>
    <row r="1474" spans="2:2" x14ac:dyDescent="0.25">
      <c r="B1474"/>
    </row>
    <row r="1475" spans="2:2" x14ac:dyDescent="0.25">
      <c r="B1475"/>
    </row>
    <row r="1476" spans="2:2" x14ac:dyDescent="0.25">
      <c r="B1476"/>
    </row>
    <row r="1477" spans="2:2" x14ac:dyDescent="0.25">
      <c r="B1477"/>
    </row>
    <row r="1478" spans="2:2" x14ac:dyDescent="0.25">
      <c r="B1478"/>
    </row>
    <row r="1479" spans="2:2" x14ac:dyDescent="0.25">
      <c r="B1479"/>
    </row>
    <row r="1480" spans="2:2" x14ac:dyDescent="0.25">
      <c r="B1480"/>
    </row>
    <row r="1481" spans="2:2" x14ac:dyDescent="0.25">
      <c r="B1481"/>
    </row>
    <row r="1482" spans="2:2" x14ac:dyDescent="0.25">
      <c r="B1482"/>
    </row>
    <row r="1483" spans="2:2" x14ac:dyDescent="0.25">
      <c r="B1483"/>
    </row>
    <row r="1484" spans="2:2" x14ac:dyDescent="0.25">
      <c r="B1484"/>
    </row>
    <row r="1485" spans="2:2" x14ac:dyDescent="0.25">
      <c r="B1485"/>
    </row>
    <row r="1486" spans="2:2" x14ac:dyDescent="0.25">
      <c r="B1486"/>
    </row>
    <row r="1487" spans="2:2" x14ac:dyDescent="0.25">
      <c r="B1487"/>
    </row>
    <row r="1488" spans="2:2" x14ac:dyDescent="0.25">
      <c r="B1488"/>
    </row>
    <row r="1489" spans="2:2" x14ac:dyDescent="0.25">
      <c r="B1489"/>
    </row>
    <row r="1490" spans="2:2" x14ac:dyDescent="0.25">
      <c r="B1490"/>
    </row>
    <row r="1491" spans="2:2" x14ac:dyDescent="0.25">
      <c r="B1491"/>
    </row>
    <row r="1492" spans="2:2" x14ac:dyDescent="0.25">
      <c r="B1492"/>
    </row>
    <row r="1493" spans="2:2" x14ac:dyDescent="0.25">
      <c r="B1493"/>
    </row>
    <row r="1494" spans="2:2" x14ac:dyDescent="0.25">
      <c r="B1494"/>
    </row>
    <row r="1495" spans="2:2" x14ac:dyDescent="0.25">
      <c r="B1495"/>
    </row>
    <row r="1496" spans="2:2" x14ac:dyDescent="0.25">
      <c r="B1496"/>
    </row>
    <row r="1497" spans="2:2" x14ac:dyDescent="0.25">
      <c r="B1497"/>
    </row>
    <row r="1498" spans="2:2" x14ac:dyDescent="0.25">
      <c r="B1498"/>
    </row>
    <row r="1499" spans="2:2" x14ac:dyDescent="0.25">
      <c r="B1499"/>
    </row>
    <row r="1500" spans="2:2" x14ac:dyDescent="0.25">
      <c r="B1500"/>
    </row>
    <row r="1501" spans="2:2" x14ac:dyDescent="0.25">
      <c r="B1501"/>
    </row>
    <row r="1502" spans="2:2" x14ac:dyDescent="0.25">
      <c r="B1502"/>
    </row>
    <row r="1503" spans="2:2" x14ac:dyDescent="0.25">
      <c r="B1503"/>
    </row>
    <row r="1504" spans="2:2" x14ac:dyDescent="0.25">
      <c r="B1504"/>
    </row>
    <row r="1505" spans="2:2" x14ac:dyDescent="0.25">
      <c r="B1505"/>
    </row>
    <row r="1506" spans="2:2" x14ac:dyDescent="0.25">
      <c r="B1506"/>
    </row>
    <row r="1507" spans="2:2" x14ac:dyDescent="0.25">
      <c r="B1507"/>
    </row>
    <row r="1508" spans="2:2" x14ac:dyDescent="0.25">
      <c r="B1508"/>
    </row>
    <row r="1509" spans="2:2" x14ac:dyDescent="0.25">
      <c r="B1509"/>
    </row>
    <row r="1510" spans="2:2" x14ac:dyDescent="0.25">
      <c r="B1510"/>
    </row>
    <row r="1511" spans="2:2" x14ac:dyDescent="0.25">
      <c r="B1511"/>
    </row>
    <row r="1512" spans="2:2" x14ac:dyDescent="0.25">
      <c r="B1512"/>
    </row>
    <row r="1513" spans="2:2" x14ac:dyDescent="0.25">
      <c r="B1513"/>
    </row>
    <row r="1514" spans="2:2" x14ac:dyDescent="0.25">
      <c r="B1514"/>
    </row>
    <row r="1515" spans="2:2" x14ac:dyDescent="0.25">
      <c r="B1515"/>
    </row>
    <row r="1516" spans="2:2" x14ac:dyDescent="0.25">
      <c r="B1516"/>
    </row>
    <row r="1517" spans="2:2" x14ac:dyDescent="0.25">
      <c r="B1517"/>
    </row>
    <row r="1518" spans="2:2" x14ac:dyDescent="0.25">
      <c r="B1518"/>
    </row>
    <row r="1519" spans="2:2" x14ac:dyDescent="0.25">
      <c r="B1519"/>
    </row>
    <row r="1520" spans="2:2" x14ac:dyDescent="0.25">
      <c r="B1520"/>
    </row>
    <row r="1521" spans="2:2" x14ac:dyDescent="0.25">
      <c r="B1521"/>
    </row>
    <row r="1522" spans="2:2" x14ac:dyDescent="0.25">
      <c r="B1522"/>
    </row>
    <row r="1523" spans="2:2" x14ac:dyDescent="0.25">
      <c r="B1523"/>
    </row>
    <row r="1524" spans="2:2" x14ac:dyDescent="0.25">
      <c r="B1524"/>
    </row>
    <row r="1525" spans="2:2" x14ac:dyDescent="0.25">
      <c r="B1525"/>
    </row>
    <row r="1526" spans="2:2" x14ac:dyDescent="0.25">
      <c r="B1526"/>
    </row>
    <row r="1527" spans="2:2" x14ac:dyDescent="0.25">
      <c r="B1527"/>
    </row>
    <row r="1528" spans="2:2" x14ac:dyDescent="0.25">
      <c r="B1528"/>
    </row>
    <row r="1529" spans="2:2" x14ac:dyDescent="0.25">
      <c r="B1529"/>
    </row>
    <row r="1530" spans="2:2" x14ac:dyDescent="0.25">
      <c r="B1530"/>
    </row>
    <row r="1531" spans="2:2" x14ac:dyDescent="0.25">
      <c r="B1531"/>
    </row>
    <row r="1532" spans="2:2" x14ac:dyDescent="0.25">
      <c r="B1532"/>
    </row>
    <row r="1533" spans="2:2" x14ac:dyDescent="0.25">
      <c r="B1533"/>
    </row>
    <row r="1534" spans="2:2" x14ac:dyDescent="0.25">
      <c r="B1534"/>
    </row>
    <row r="1535" spans="2:2" x14ac:dyDescent="0.25">
      <c r="B1535"/>
    </row>
    <row r="1536" spans="2:2" x14ac:dyDescent="0.25">
      <c r="B1536"/>
    </row>
    <row r="1537" spans="2:2" x14ac:dyDescent="0.25">
      <c r="B1537"/>
    </row>
    <row r="1538" spans="2:2" x14ac:dyDescent="0.25">
      <c r="B1538"/>
    </row>
    <row r="1539" spans="2:2" x14ac:dyDescent="0.25">
      <c r="B1539"/>
    </row>
    <row r="1540" spans="2:2" x14ac:dyDescent="0.25">
      <c r="B1540"/>
    </row>
    <row r="1541" spans="2:2" x14ac:dyDescent="0.25">
      <c r="B1541"/>
    </row>
    <row r="1542" spans="2:2" x14ac:dyDescent="0.25">
      <c r="B1542"/>
    </row>
    <row r="1543" spans="2:2" x14ac:dyDescent="0.25">
      <c r="B1543"/>
    </row>
    <row r="1544" spans="2:2" x14ac:dyDescent="0.25">
      <c r="B1544"/>
    </row>
    <row r="1545" spans="2:2" x14ac:dyDescent="0.25">
      <c r="B1545"/>
    </row>
    <row r="1546" spans="2:2" x14ac:dyDescent="0.25">
      <c r="B1546"/>
    </row>
    <row r="1547" spans="2:2" x14ac:dyDescent="0.25">
      <c r="B1547"/>
    </row>
    <row r="1548" spans="2:2" x14ac:dyDescent="0.25">
      <c r="B1548"/>
    </row>
    <row r="1549" spans="2:2" x14ac:dyDescent="0.25">
      <c r="B1549"/>
    </row>
    <row r="1550" spans="2:2" x14ac:dyDescent="0.25">
      <c r="B1550"/>
    </row>
    <row r="1551" spans="2:2" x14ac:dyDescent="0.25">
      <c r="B1551"/>
    </row>
    <row r="1552" spans="2:2" x14ac:dyDescent="0.25">
      <c r="B1552"/>
    </row>
    <row r="1553" spans="2:2" x14ac:dyDescent="0.25">
      <c r="B1553"/>
    </row>
    <row r="1554" spans="2:2" ht="15.75" thickBot="1" x14ac:dyDescent="0.3">
      <c r="B1554"/>
    </row>
    <row r="1555" spans="2:2" ht="15.75" thickBot="1" x14ac:dyDescent="0.3">
      <c r="B1555"/>
    </row>
    <row r="1556" spans="2:2" x14ac:dyDescent="0.25">
      <c r="B1556"/>
    </row>
    <row r="1557" spans="2:2" x14ac:dyDescent="0.25">
      <c r="B1557"/>
    </row>
    <row r="1558" spans="2:2" x14ac:dyDescent="0.25">
      <c r="B1558"/>
    </row>
    <row r="1559" spans="2:2" x14ac:dyDescent="0.25">
      <c r="B1559"/>
    </row>
    <row r="1560" spans="2:2" x14ac:dyDescent="0.25">
      <c r="B1560"/>
    </row>
    <row r="1561" spans="2:2" x14ac:dyDescent="0.25">
      <c r="B1561"/>
    </row>
    <row r="1562" spans="2:2" x14ac:dyDescent="0.25">
      <c r="B1562"/>
    </row>
    <row r="1563" spans="2:2" x14ac:dyDescent="0.25">
      <c r="B1563"/>
    </row>
    <row r="1564" spans="2:2" x14ac:dyDescent="0.25">
      <c r="B1564"/>
    </row>
    <row r="1565" spans="2:2" x14ac:dyDescent="0.25">
      <c r="B1565"/>
    </row>
    <row r="1566" spans="2:2" x14ac:dyDescent="0.25">
      <c r="B1566"/>
    </row>
    <row r="1567" spans="2:2" x14ac:dyDescent="0.25">
      <c r="B1567"/>
    </row>
    <row r="1568" spans="2:2" x14ac:dyDescent="0.25">
      <c r="B1568"/>
    </row>
    <row r="1569" spans="2:2" x14ac:dyDescent="0.25">
      <c r="B1569"/>
    </row>
    <row r="1570" spans="2:2" x14ac:dyDescent="0.25">
      <c r="B1570"/>
    </row>
    <row r="1571" spans="2:2" x14ac:dyDescent="0.25">
      <c r="B1571"/>
    </row>
    <row r="1572" spans="2:2" x14ac:dyDescent="0.25">
      <c r="B1572"/>
    </row>
    <row r="1573" spans="2:2" x14ac:dyDescent="0.25">
      <c r="B1573"/>
    </row>
    <row r="1574" spans="2:2" x14ac:dyDescent="0.25">
      <c r="B1574"/>
    </row>
    <row r="1575" spans="2:2" x14ac:dyDescent="0.25">
      <c r="B1575"/>
    </row>
    <row r="1576" spans="2:2" x14ac:dyDescent="0.25">
      <c r="B1576"/>
    </row>
    <row r="1577" spans="2:2" x14ac:dyDescent="0.25">
      <c r="B1577"/>
    </row>
    <row r="1578" spans="2:2" x14ac:dyDescent="0.25">
      <c r="B1578"/>
    </row>
    <row r="1579" spans="2:2" x14ac:dyDescent="0.25">
      <c r="B1579"/>
    </row>
    <row r="1580" spans="2:2" x14ac:dyDescent="0.25">
      <c r="B1580"/>
    </row>
    <row r="1581" spans="2:2" x14ac:dyDescent="0.25">
      <c r="B1581"/>
    </row>
    <row r="1582" spans="2:2" x14ac:dyDescent="0.25">
      <c r="B1582"/>
    </row>
    <row r="1583" spans="2:2" x14ac:dyDescent="0.25">
      <c r="B1583"/>
    </row>
    <row r="1584" spans="2:2" x14ac:dyDescent="0.25">
      <c r="B1584"/>
    </row>
    <row r="1585" spans="2:2" x14ac:dyDescent="0.25">
      <c r="B1585"/>
    </row>
    <row r="1586" spans="2:2" x14ac:dyDescent="0.25">
      <c r="B1586"/>
    </row>
    <row r="1587" spans="2:2" x14ac:dyDescent="0.25">
      <c r="B1587"/>
    </row>
    <row r="1588" spans="2:2" x14ac:dyDescent="0.25">
      <c r="B1588"/>
    </row>
    <row r="1589" spans="2:2" x14ac:dyDescent="0.25">
      <c r="B1589"/>
    </row>
    <row r="1590" spans="2:2" x14ac:dyDescent="0.25">
      <c r="B1590"/>
    </row>
    <row r="1591" spans="2:2" x14ac:dyDescent="0.25">
      <c r="B1591"/>
    </row>
    <row r="1592" spans="2:2" x14ac:dyDescent="0.25">
      <c r="B1592"/>
    </row>
    <row r="1593" spans="2:2" x14ac:dyDescent="0.25">
      <c r="B1593"/>
    </row>
    <row r="1594" spans="2:2" x14ac:dyDescent="0.25">
      <c r="B1594"/>
    </row>
    <row r="1595" spans="2:2" x14ac:dyDescent="0.25">
      <c r="B1595"/>
    </row>
    <row r="1596" spans="2:2" x14ac:dyDescent="0.25">
      <c r="B1596"/>
    </row>
    <row r="1597" spans="2:2" x14ac:dyDescent="0.25">
      <c r="B1597"/>
    </row>
    <row r="1598" spans="2:2" x14ac:dyDescent="0.25">
      <c r="B1598"/>
    </row>
    <row r="1599" spans="2:2" x14ac:dyDescent="0.25">
      <c r="B1599"/>
    </row>
    <row r="1600" spans="2:2" x14ac:dyDescent="0.25">
      <c r="B1600"/>
    </row>
    <row r="1601" spans="2:2" x14ac:dyDescent="0.25">
      <c r="B1601"/>
    </row>
    <row r="1602" spans="2:2" x14ac:dyDescent="0.25">
      <c r="B1602"/>
    </row>
    <row r="1603" spans="2:2" x14ac:dyDescent="0.25">
      <c r="B1603"/>
    </row>
    <row r="1604" spans="2:2" x14ac:dyDescent="0.25">
      <c r="B1604"/>
    </row>
    <row r="1605" spans="2:2" x14ac:dyDescent="0.25">
      <c r="B1605"/>
    </row>
    <row r="1606" spans="2:2" x14ac:dyDescent="0.25">
      <c r="B1606"/>
    </row>
    <row r="1607" spans="2:2" x14ac:dyDescent="0.25">
      <c r="B1607"/>
    </row>
    <row r="1608" spans="2:2" x14ac:dyDescent="0.25">
      <c r="B1608"/>
    </row>
    <row r="1609" spans="2:2" x14ac:dyDescent="0.25">
      <c r="B1609"/>
    </row>
    <row r="1610" spans="2:2" x14ac:dyDescent="0.25">
      <c r="B1610"/>
    </row>
    <row r="1611" spans="2:2" x14ac:dyDescent="0.25">
      <c r="B1611"/>
    </row>
    <row r="1612" spans="2:2" x14ac:dyDescent="0.25">
      <c r="B1612"/>
    </row>
    <row r="1613" spans="2:2" x14ac:dyDescent="0.25">
      <c r="B1613"/>
    </row>
    <row r="1614" spans="2:2" x14ac:dyDescent="0.25">
      <c r="B1614"/>
    </row>
    <row r="1615" spans="2:2" x14ac:dyDescent="0.25">
      <c r="B1615"/>
    </row>
    <row r="1616" spans="2:2" x14ac:dyDescent="0.25">
      <c r="B1616"/>
    </row>
    <row r="1617" spans="2:2" x14ac:dyDescent="0.25">
      <c r="B1617"/>
    </row>
    <row r="1618" spans="2:2" x14ac:dyDescent="0.25">
      <c r="B1618"/>
    </row>
    <row r="1619" spans="2:2" x14ac:dyDescent="0.25">
      <c r="B1619"/>
    </row>
    <row r="1620" spans="2:2" x14ac:dyDescent="0.25">
      <c r="B1620"/>
    </row>
    <row r="1621" spans="2:2" x14ac:dyDescent="0.25">
      <c r="B1621"/>
    </row>
    <row r="1622" spans="2:2" x14ac:dyDescent="0.25">
      <c r="B1622"/>
    </row>
    <row r="1623" spans="2:2" x14ac:dyDescent="0.25">
      <c r="B1623"/>
    </row>
    <row r="1624" spans="2:2" x14ac:dyDescent="0.25">
      <c r="B1624"/>
    </row>
    <row r="1625" spans="2:2" x14ac:dyDescent="0.25">
      <c r="B1625"/>
    </row>
    <row r="1626" spans="2:2" x14ac:dyDescent="0.25">
      <c r="B1626"/>
    </row>
    <row r="1627" spans="2:2" x14ac:dyDescent="0.25">
      <c r="B1627"/>
    </row>
    <row r="1628" spans="2:2" x14ac:dyDescent="0.25">
      <c r="B1628"/>
    </row>
    <row r="1629" spans="2:2" x14ac:dyDescent="0.25">
      <c r="B1629"/>
    </row>
    <row r="1630" spans="2:2" x14ac:dyDescent="0.25">
      <c r="B1630"/>
    </row>
    <row r="1631" spans="2:2" x14ac:dyDescent="0.25">
      <c r="B1631"/>
    </row>
    <row r="1632" spans="2:2" x14ac:dyDescent="0.25">
      <c r="B1632"/>
    </row>
    <row r="1633" spans="2:2" x14ac:dyDescent="0.25">
      <c r="B1633"/>
    </row>
    <row r="1634" spans="2:2" x14ac:dyDescent="0.25">
      <c r="B1634"/>
    </row>
    <row r="1635" spans="2:2" x14ac:dyDescent="0.25">
      <c r="B1635"/>
    </row>
    <row r="1636" spans="2:2" x14ac:dyDescent="0.25">
      <c r="B1636"/>
    </row>
    <row r="1637" spans="2:2" x14ac:dyDescent="0.25">
      <c r="B1637"/>
    </row>
    <row r="1638" spans="2:2" x14ac:dyDescent="0.25">
      <c r="B1638"/>
    </row>
    <row r="1639" spans="2:2" x14ac:dyDescent="0.25">
      <c r="B1639"/>
    </row>
    <row r="1640" spans="2:2" x14ac:dyDescent="0.25">
      <c r="B1640"/>
    </row>
    <row r="1641" spans="2:2" x14ac:dyDescent="0.25">
      <c r="B1641"/>
    </row>
    <row r="1642" spans="2:2" x14ac:dyDescent="0.25">
      <c r="B1642"/>
    </row>
    <row r="1643" spans="2:2" x14ac:dyDescent="0.25">
      <c r="B1643"/>
    </row>
    <row r="1644" spans="2:2" x14ac:dyDescent="0.25">
      <c r="B1644"/>
    </row>
    <row r="1645" spans="2:2" x14ac:dyDescent="0.25">
      <c r="B1645"/>
    </row>
    <row r="1646" spans="2:2" x14ac:dyDescent="0.25">
      <c r="B1646"/>
    </row>
    <row r="1647" spans="2:2" x14ac:dyDescent="0.25">
      <c r="B1647"/>
    </row>
    <row r="1648" spans="2:2" x14ac:dyDescent="0.25">
      <c r="B1648"/>
    </row>
    <row r="1649" spans="2:2" x14ac:dyDescent="0.25">
      <c r="B1649"/>
    </row>
    <row r="1650" spans="2:2" x14ac:dyDescent="0.25">
      <c r="B1650"/>
    </row>
    <row r="1651" spans="2:2" x14ac:dyDescent="0.25">
      <c r="B1651"/>
    </row>
    <row r="1652" spans="2:2" x14ac:dyDescent="0.25">
      <c r="B1652"/>
    </row>
    <row r="1653" spans="2:2" x14ac:dyDescent="0.25">
      <c r="B1653"/>
    </row>
    <row r="1654" spans="2:2" x14ac:dyDescent="0.25">
      <c r="B1654"/>
    </row>
    <row r="1655" spans="2:2" x14ac:dyDescent="0.25">
      <c r="B1655"/>
    </row>
    <row r="1656" spans="2:2" x14ac:dyDescent="0.25">
      <c r="B1656"/>
    </row>
    <row r="1657" spans="2:2" x14ac:dyDescent="0.25">
      <c r="B1657"/>
    </row>
    <row r="1658" spans="2:2" x14ac:dyDescent="0.25">
      <c r="B1658"/>
    </row>
    <row r="1659" spans="2:2" x14ac:dyDescent="0.25">
      <c r="B1659"/>
    </row>
    <row r="1660" spans="2:2" x14ac:dyDescent="0.25">
      <c r="B1660"/>
    </row>
    <row r="1661" spans="2:2" x14ac:dyDescent="0.25">
      <c r="B1661"/>
    </row>
    <row r="1662" spans="2:2" x14ac:dyDescent="0.25">
      <c r="B1662"/>
    </row>
    <row r="1663" spans="2:2" x14ac:dyDescent="0.25">
      <c r="B1663"/>
    </row>
    <row r="1664" spans="2:2" x14ac:dyDescent="0.25">
      <c r="B1664"/>
    </row>
    <row r="1665" spans="2:2" x14ac:dyDescent="0.25">
      <c r="B1665"/>
    </row>
    <row r="1666" spans="2:2" x14ac:dyDescent="0.25">
      <c r="B1666"/>
    </row>
    <row r="1667" spans="2:2" x14ac:dyDescent="0.25">
      <c r="B1667"/>
    </row>
    <row r="1668" spans="2:2" x14ac:dyDescent="0.25">
      <c r="B1668"/>
    </row>
    <row r="1669" spans="2:2" x14ac:dyDescent="0.25">
      <c r="B1669"/>
    </row>
    <row r="1670" spans="2:2" x14ac:dyDescent="0.25">
      <c r="B1670"/>
    </row>
    <row r="1671" spans="2:2" x14ac:dyDescent="0.25">
      <c r="B1671"/>
    </row>
    <row r="1672" spans="2:2" x14ac:dyDescent="0.25">
      <c r="B1672"/>
    </row>
    <row r="1673" spans="2:2" x14ac:dyDescent="0.25">
      <c r="B1673"/>
    </row>
    <row r="1674" spans="2:2" x14ac:dyDescent="0.25">
      <c r="B1674"/>
    </row>
    <row r="1675" spans="2:2" x14ac:dyDescent="0.25">
      <c r="B1675"/>
    </row>
    <row r="1676" spans="2:2" x14ac:dyDescent="0.25">
      <c r="B1676"/>
    </row>
    <row r="1677" spans="2:2" x14ac:dyDescent="0.25">
      <c r="B1677"/>
    </row>
    <row r="1678" spans="2:2" x14ac:dyDescent="0.25">
      <c r="B1678"/>
    </row>
    <row r="1679" spans="2:2" x14ac:dyDescent="0.25">
      <c r="B1679"/>
    </row>
    <row r="1680" spans="2:2" x14ac:dyDescent="0.25">
      <c r="B1680"/>
    </row>
    <row r="1681" spans="2:2" x14ac:dyDescent="0.25">
      <c r="B1681"/>
    </row>
    <row r="1682" spans="2:2" x14ac:dyDescent="0.25">
      <c r="B1682"/>
    </row>
    <row r="1683" spans="2:2" x14ac:dyDescent="0.25">
      <c r="B1683"/>
    </row>
    <row r="1684" spans="2:2" x14ac:dyDescent="0.25">
      <c r="B1684"/>
    </row>
    <row r="1685" spans="2:2" x14ac:dyDescent="0.25">
      <c r="B1685"/>
    </row>
    <row r="1686" spans="2:2" x14ac:dyDescent="0.25">
      <c r="B1686"/>
    </row>
    <row r="1687" spans="2:2" x14ac:dyDescent="0.25">
      <c r="B1687"/>
    </row>
    <row r="1688" spans="2:2" x14ac:dyDescent="0.25">
      <c r="B1688"/>
    </row>
    <row r="1689" spans="2:2" x14ac:dyDescent="0.25">
      <c r="B1689"/>
    </row>
    <row r="1690" spans="2:2" x14ac:dyDescent="0.25">
      <c r="B1690"/>
    </row>
    <row r="1691" spans="2:2" x14ac:dyDescent="0.25">
      <c r="B1691"/>
    </row>
    <row r="1692" spans="2:2" x14ac:dyDescent="0.25">
      <c r="B1692"/>
    </row>
    <row r="1693" spans="2:2" x14ac:dyDescent="0.25">
      <c r="B1693"/>
    </row>
    <row r="1694" spans="2:2" x14ac:dyDescent="0.25">
      <c r="B1694"/>
    </row>
    <row r="1695" spans="2:2" x14ac:dyDescent="0.25">
      <c r="B1695"/>
    </row>
    <row r="1696" spans="2:2" x14ac:dyDescent="0.25">
      <c r="B1696"/>
    </row>
    <row r="1697" spans="2:2" x14ac:dyDescent="0.25">
      <c r="B1697"/>
    </row>
    <row r="1698" spans="2:2" x14ac:dyDescent="0.25">
      <c r="B1698"/>
    </row>
    <row r="1699" spans="2:2" x14ac:dyDescent="0.25">
      <c r="B1699"/>
    </row>
    <row r="1700" spans="2:2" x14ac:dyDescent="0.25">
      <c r="B1700"/>
    </row>
    <row r="1701" spans="2:2" x14ac:dyDescent="0.25">
      <c r="B1701"/>
    </row>
    <row r="1702" spans="2:2" x14ac:dyDescent="0.25">
      <c r="B1702"/>
    </row>
    <row r="1703" spans="2:2" x14ac:dyDescent="0.25">
      <c r="B1703"/>
    </row>
    <row r="1704" spans="2:2" x14ac:dyDescent="0.25">
      <c r="B1704"/>
    </row>
    <row r="1705" spans="2:2" x14ac:dyDescent="0.25">
      <c r="B1705"/>
    </row>
    <row r="1706" spans="2:2" x14ac:dyDescent="0.25">
      <c r="B1706"/>
    </row>
    <row r="1707" spans="2:2" x14ac:dyDescent="0.25">
      <c r="B1707"/>
    </row>
    <row r="1708" spans="2:2" x14ac:dyDescent="0.25">
      <c r="B1708"/>
    </row>
    <row r="1709" spans="2:2" x14ac:dyDescent="0.25">
      <c r="B1709"/>
    </row>
    <row r="1710" spans="2:2" x14ac:dyDescent="0.25">
      <c r="B1710"/>
    </row>
    <row r="1711" spans="2:2" x14ac:dyDescent="0.25">
      <c r="B1711"/>
    </row>
    <row r="1712" spans="2:2" x14ac:dyDescent="0.25">
      <c r="B1712"/>
    </row>
    <row r="1713" spans="2:2" x14ac:dyDescent="0.25">
      <c r="B1713"/>
    </row>
    <row r="1714" spans="2:2" x14ac:dyDescent="0.25">
      <c r="B1714"/>
    </row>
    <row r="1715" spans="2:2" x14ac:dyDescent="0.25">
      <c r="B1715"/>
    </row>
    <row r="1716" spans="2:2" x14ac:dyDescent="0.25">
      <c r="B1716"/>
    </row>
    <row r="1717" spans="2:2" x14ac:dyDescent="0.25">
      <c r="B1717"/>
    </row>
    <row r="1718" spans="2:2" x14ac:dyDescent="0.25">
      <c r="B1718"/>
    </row>
    <row r="1719" spans="2:2" x14ac:dyDescent="0.25">
      <c r="B1719"/>
    </row>
    <row r="1720" spans="2:2" x14ac:dyDescent="0.25">
      <c r="B1720"/>
    </row>
    <row r="1721" spans="2:2" x14ac:dyDescent="0.25">
      <c r="B1721"/>
    </row>
    <row r="1722" spans="2:2" x14ac:dyDescent="0.25">
      <c r="B1722"/>
    </row>
    <row r="1723" spans="2:2" x14ac:dyDescent="0.25">
      <c r="B1723"/>
    </row>
    <row r="1724" spans="2:2" x14ac:dyDescent="0.25">
      <c r="B1724"/>
    </row>
    <row r="1725" spans="2:2" x14ac:dyDescent="0.25">
      <c r="B1725"/>
    </row>
    <row r="1726" spans="2:2" x14ac:dyDescent="0.25">
      <c r="B1726"/>
    </row>
    <row r="1727" spans="2:2" x14ac:dyDescent="0.25">
      <c r="B1727"/>
    </row>
    <row r="1728" spans="2:2" x14ac:dyDescent="0.25">
      <c r="B1728"/>
    </row>
    <row r="1729" spans="2:2" x14ac:dyDescent="0.25">
      <c r="B1729"/>
    </row>
    <row r="1730" spans="2:2" x14ac:dyDescent="0.25">
      <c r="B1730"/>
    </row>
    <row r="1731" spans="2:2" x14ac:dyDescent="0.25">
      <c r="B1731"/>
    </row>
    <row r="1732" spans="2:2" x14ac:dyDescent="0.25">
      <c r="B1732"/>
    </row>
    <row r="1733" spans="2:2" x14ac:dyDescent="0.25">
      <c r="B1733"/>
    </row>
    <row r="1734" spans="2:2" x14ac:dyDescent="0.25">
      <c r="B1734"/>
    </row>
    <row r="1735" spans="2:2" x14ac:dyDescent="0.25">
      <c r="B1735"/>
    </row>
    <row r="1736" spans="2:2" x14ac:dyDescent="0.25">
      <c r="B1736"/>
    </row>
    <row r="1737" spans="2:2" x14ac:dyDescent="0.25">
      <c r="B1737"/>
    </row>
    <row r="1738" spans="2:2" x14ac:dyDescent="0.25">
      <c r="B1738"/>
    </row>
    <row r="1739" spans="2:2" x14ac:dyDescent="0.25">
      <c r="B1739"/>
    </row>
    <row r="1740" spans="2:2" x14ac:dyDescent="0.25">
      <c r="B1740"/>
    </row>
    <row r="1741" spans="2:2" x14ac:dyDescent="0.25">
      <c r="B1741"/>
    </row>
    <row r="1742" spans="2:2" x14ac:dyDescent="0.25">
      <c r="B1742"/>
    </row>
    <row r="1743" spans="2:2" x14ac:dyDescent="0.25">
      <c r="B1743"/>
    </row>
    <row r="1744" spans="2:2" x14ac:dyDescent="0.25">
      <c r="B1744"/>
    </row>
    <row r="1745" spans="2:2" x14ac:dyDescent="0.25">
      <c r="B1745"/>
    </row>
    <row r="1746" spans="2:2" x14ac:dyDescent="0.25">
      <c r="B1746"/>
    </row>
    <row r="1747" spans="2:2" x14ac:dyDescent="0.25">
      <c r="B1747"/>
    </row>
    <row r="1748" spans="2:2" x14ac:dyDescent="0.25">
      <c r="B1748"/>
    </row>
    <row r="1749" spans="2:2" x14ac:dyDescent="0.25">
      <c r="B1749"/>
    </row>
    <row r="1750" spans="2:2" x14ac:dyDescent="0.25">
      <c r="B1750"/>
    </row>
    <row r="1751" spans="2:2" x14ac:dyDescent="0.25">
      <c r="B1751"/>
    </row>
    <row r="1752" spans="2:2" x14ac:dyDescent="0.25">
      <c r="B1752"/>
    </row>
    <row r="1753" spans="2:2" x14ac:dyDescent="0.25">
      <c r="B1753"/>
    </row>
    <row r="1754" spans="2:2" x14ac:dyDescent="0.25">
      <c r="B1754"/>
    </row>
    <row r="1755" spans="2:2" x14ac:dyDescent="0.25">
      <c r="B1755"/>
    </row>
    <row r="1756" spans="2:2" x14ac:dyDescent="0.25">
      <c r="B1756"/>
    </row>
    <row r="1757" spans="2:2" x14ac:dyDescent="0.25">
      <c r="B1757"/>
    </row>
    <row r="1758" spans="2:2" x14ac:dyDescent="0.25">
      <c r="B1758"/>
    </row>
    <row r="1759" spans="2:2" x14ac:dyDescent="0.25">
      <c r="B1759"/>
    </row>
    <row r="1760" spans="2:2" x14ac:dyDescent="0.25">
      <c r="B1760"/>
    </row>
    <row r="1761" spans="2:2" x14ac:dyDescent="0.25">
      <c r="B1761"/>
    </row>
    <row r="1762" spans="2:2" x14ac:dyDescent="0.25">
      <c r="B1762"/>
    </row>
    <row r="1763" spans="2:2" x14ac:dyDescent="0.25">
      <c r="B1763"/>
    </row>
    <row r="1764" spans="2:2" x14ac:dyDescent="0.25">
      <c r="B1764"/>
    </row>
    <row r="1765" spans="2:2" x14ac:dyDescent="0.25">
      <c r="B1765"/>
    </row>
    <row r="1766" spans="2:2" x14ac:dyDescent="0.25">
      <c r="B1766"/>
    </row>
    <row r="1767" spans="2:2" x14ac:dyDescent="0.25">
      <c r="B1767"/>
    </row>
    <row r="1768" spans="2:2" x14ac:dyDescent="0.25">
      <c r="B1768"/>
    </row>
    <row r="1769" spans="2:2" x14ac:dyDescent="0.25">
      <c r="B1769"/>
    </row>
    <row r="1770" spans="2:2" x14ac:dyDescent="0.25">
      <c r="B1770"/>
    </row>
    <row r="1771" spans="2:2" x14ac:dyDescent="0.25">
      <c r="B1771"/>
    </row>
    <row r="1772" spans="2:2" x14ac:dyDescent="0.25">
      <c r="B1772"/>
    </row>
    <row r="1773" spans="2:2" x14ac:dyDescent="0.25">
      <c r="B1773"/>
    </row>
    <row r="1774" spans="2:2" x14ac:dyDescent="0.25">
      <c r="B1774"/>
    </row>
    <row r="1775" spans="2:2" x14ac:dyDescent="0.25">
      <c r="B1775"/>
    </row>
    <row r="1776" spans="2:2" x14ac:dyDescent="0.25">
      <c r="B1776"/>
    </row>
    <row r="1777" spans="2:2" x14ac:dyDescent="0.25">
      <c r="B1777"/>
    </row>
    <row r="1778" spans="2:2" x14ac:dyDescent="0.25">
      <c r="B1778"/>
    </row>
    <row r="1779" spans="2:2" x14ac:dyDescent="0.25">
      <c r="B1779"/>
    </row>
    <row r="1780" spans="2:2" x14ac:dyDescent="0.25">
      <c r="B1780"/>
    </row>
    <row r="1781" spans="2:2" x14ac:dyDescent="0.25">
      <c r="B1781"/>
    </row>
    <row r="1782" spans="2:2" x14ac:dyDescent="0.25">
      <c r="B1782"/>
    </row>
    <row r="1783" spans="2:2" x14ac:dyDescent="0.25">
      <c r="B1783"/>
    </row>
    <row r="1784" spans="2:2" x14ac:dyDescent="0.25">
      <c r="B1784"/>
    </row>
    <row r="1785" spans="2:2" x14ac:dyDescent="0.25">
      <c r="B1785"/>
    </row>
    <row r="1786" spans="2:2" x14ac:dyDescent="0.25">
      <c r="B1786"/>
    </row>
    <row r="1787" spans="2:2" x14ac:dyDescent="0.25">
      <c r="B1787"/>
    </row>
    <row r="1788" spans="2:2" x14ac:dyDescent="0.25">
      <c r="B1788"/>
    </row>
    <row r="1789" spans="2:2" x14ac:dyDescent="0.25">
      <c r="B1789"/>
    </row>
    <row r="1790" spans="2:2" x14ac:dyDescent="0.25">
      <c r="B1790"/>
    </row>
    <row r="1791" spans="2:2" x14ac:dyDescent="0.25">
      <c r="B1791"/>
    </row>
    <row r="1792" spans="2:2" x14ac:dyDescent="0.25">
      <c r="B1792"/>
    </row>
    <row r="1793" spans="2:2" x14ac:dyDescent="0.25">
      <c r="B1793"/>
    </row>
    <row r="1794" spans="2:2" x14ac:dyDescent="0.25">
      <c r="B1794"/>
    </row>
    <row r="1795" spans="2:2" x14ac:dyDescent="0.25">
      <c r="B1795"/>
    </row>
    <row r="1796" spans="2:2" x14ac:dyDescent="0.25">
      <c r="B1796"/>
    </row>
    <row r="1797" spans="2:2" x14ac:dyDescent="0.25">
      <c r="B1797"/>
    </row>
    <row r="1798" spans="2:2" x14ac:dyDescent="0.25">
      <c r="B1798"/>
    </row>
    <row r="1799" spans="2:2" x14ac:dyDescent="0.25">
      <c r="B1799"/>
    </row>
    <row r="1800" spans="2:2" x14ac:dyDescent="0.25">
      <c r="B1800"/>
    </row>
    <row r="1801" spans="2:2" x14ac:dyDescent="0.25">
      <c r="B1801"/>
    </row>
    <row r="1802" spans="2:2" x14ac:dyDescent="0.25">
      <c r="B1802"/>
    </row>
    <row r="1803" spans="2:2" x14ac:dyDescent="0.25">
      <c r="B1803"/>
    </row>
    <row r="1804" spans="2:2" x14ac:dyDescent="0.25">
      <c r="B1804"/>
    </row>
    <row r="1805" spans="2:2" x14ac:dyDescent="0.25">
      <c r="B1805"/>
    </row>
    <row r="1806" spans="2:2" x14ac:dyDescent="0.25">
      <c r="B1806"/>
    </row>
    <row r="1807" spans="2:2" x14ac:dyDescent="0.25">
      <c r="B1807"/>
    </row>
    <row r="1808" spans="2:2" x14ac:dyDescent="0.25">
      <c r="B1808"/>
    </row>
    <row r="1809" spans="2:2" x14ac:dyDescent="0.25">
      <c r="B1809"/>
    </row>
    <row r="1810" spans="2:2" x14ac:dyDescent="0.25">
      <c r="B1810"/>
    </row>
    <row r="1811" spans="2:2" x14ac:dyDescent="0.25">
      <c r="B1811"/>
    </row>
    <row r="1812" spans="2:2" x14ac:dyDescent="0.25">
      <c r="B1812"/>
    </row>
    <row r="1813" spans="2:2" x14ac:dyDescent="0.25">
      <c r="B1813"/>
    </row>
    <row r="1814" spans="2:2" x14ac:dyDescent="0.25">
      <c r="B1814"/>
    </row>
    <row r="1815" spans="2:2" x14ac:dyDescent="0.25">
      <c r="B1815"/>
    </row>
    <row r="1816" spans="2:2" x14ac:dyDescent="0.25">
      <c r="B1816"/>
    </row>
    <row r="1817" spans="2:2" x14ac:dyDescent="0.25">
      <c r="B1817"/>
    </row>
    <row r="1818" spans="2:2" x14ac:dyDescent="0.25">
      <c r="B1818"/>
    </row>
    <row r="1819" spans="2:2" x14ac:dyDescent="0.25">
      <c r="B1819"/>
    </row>
    <row r="1820" spans="2:2" x14ac:dyDescent="0.25">
      <c r="B1820"/>
    </row>
    <row r="1821" spans="2:2" x14ac:dyDescent="0.25">
      <c r="B1821"/>
    </row>
    <row r="1822" spans="2:2" x14ac:dyDescent="0.25">
      <c r="B1822"/>
    </row>
    <row r="1823" spans="2:2" x14ac:dyDescent="0.25">
      <c r="B1823"/>
    </row>
    <row r="1824" spans="2:2" x14ac:dyDescent="0.25">
      <c r="B1824"/>
    </row>
    <row r="1825" spans="2:2" x14ac:dyDescent="0.25">
      <c r="B1825"/>
    </row>
    <row r="1826" spans="2:2" x14ac:dyDescent="0.25">
      <c r="B1826"/>
    </row>
    <row r="1827" spans="2:2" x14ac:dyDescent="0.25">
      <c r="B1827"/>
    </row>
    <row r="1828" spans="2:2" x14ac:dyDescent="0.25">
      <c r="B1828"/>
    </row>
    <row r="1829" spans="2:2" x14ac:dyDescent="0.25">
      <c r="B1829"/>
    </row>
    <row r="1830" spans="2:2" x14ac:dyDescent="0.25">
      <c r="B1830"/>
    </row>
    <row r="1831" spans="2:2" x14ac:dyDescent="0.25">
      <c r="B1831"/>
    </row>
    <row r="1832" spans="2:2" x14ac:dyDescent="0.25">
      <c r="B1832"/>
    </row>
    <row r="1833" spans="2:2" x14ac:dyDescent="0.25">
      <c r="B1833"/>
    </row>
    <row r="1834" spans="2:2" x14ac:dyDescent="0.25">
      <c r="B1834"/>
    </row>
    <row r="1835" spans="2:2" x14ac:dyDescent="0.25">
      <c r="B1835"/>
    </row>
    <row r="1836" spans="2:2" x14ac:dyDescent="0.25">
      <c r="B1836"/>
    </row>
    <row r="1837" spans="2:2" x14ac:dyDescent="0.25">
      <c r="B1837"/>
    </row>
    <row r="1838" spans="2:2" x14ac:dyDescent="0.25">
      <c r="B1838"/>
    </row>
    <row r="1839" spans="2:2" x14ac:dyDescent="0.25">
      <c r="B1839"/>
    </row>
    <row r="1840" spans="2:2" x14ac:dyDescent="0.25">
      <c r="B1840"/>
    </row>
    <row r="1841" spans="2:2" x14ac:dyDescent="0.25">
      <c r="B1841"/>
    </row>
    <row r="1842" spans="2:2" x14ac:dyDescent="0.25">
      <c r="B1842"/>
    </row>
    <row r="1843" spans="2:2" x14ac:dyDescent="0.25">
      <c r="B1843"/>
    </row>
    <row r="1844" spans="2:2" x14ac:dyDescent="0.25">
      <c r="B1844"/>
    </row>
    <row r="1845" spans="2:2" x14ac:dyDescent="0.25">
      <c r="B1845"/>
    </row>
    <row r="1846" spans="2:2" x14ac:dyDescent="0.25">
      <c r="B1846"/>
    </row>
    <row r="1847" spans="2:2" x14ac:dyDescent="0.25">
      <c r="B1847"/>
    </row>
    <row r="1848" spans="2:2" x14ac:dyDescent="0.25">
      <c r="B1848"/>
    </row>
    <row r="1849" spans="2:2" x14ac:dyDescent="0.25">
      <c r="B1849"/>
    </row>
    <row r="1850" spans="2:2" x14ac:dyDescent="0.25">
      <c r="B1850"/>
    </row>
    <row r="1851" spans="2:2" x14ac:dyDescent="0.25">
      <c r="B1851"/>
    </row>
    <row r="1852" spans="2:2" x14ac:dyDescent="0.25">
      <c r="B1852"/>
    </row>
    <row r="1853" spans="2:2" x14ac:dyDescent="0.25">
      <c r="B1853"/>
    </row>
    <row r="1854" spans="2:2" x14ac:dyDescent="0.25">
      <c r="B1854"/>
    </row>
    <row r="1855" spans="2:2" x14ac:dyDescent="0.25">
      <c r="B1855"/>
    </row>
    <row r="1856" spans="2:2" x14ac:dyDescent="0.25">
      <c r="B1856"/>
    </row>
    <row r="1857" spans="2:2" x14ac:dyDescent="0.25">
      <c r="B1857"/>
    </row>
    <row r="1858" spans="2:2" x14ac:dyDescent="0.25">
      <c r="B1858"/>
    </row>
    <row r="1859" spans="2:2" x14ac:dyDescent="0.25">
      <c r="B1859"/>
    </row>
    <row r="1860" spans="2:2" x14ac:dyDescent="0.25">
      <c r="B1860"/>
    </row>
    <row r="1861" spans="2:2" x14ac:dyDescent="0.25">
      <c r="B1861"/>
    </row>
    <row r="1862" spans="2:2" x14ac:dyDescent="0.25">
      <c r="B1862"/>
    </row>
    <row r="1863" spans="2:2" x14ac:dyDescent="0.25">
      <c r="B1863"/>
    </row>
    <row r="1864" spans="2:2" x14ac:dyDescent="0.25">
      <c r="B1864"/>
    </row>
    <row r="1865" spans="2:2" x14ac:dyDescent="0.25">
      <c r="B1865"/>
    </row>
    <row r="1866" spans="2:2" x14ac:dyDescent="0.25">
      <c r="B1866"/>
    </row>
    <row r="1867" spans="2:2" x14ac:dyDescent="0.25">
      <c r="B1867"/>
    </row>
    <row r="1868" spans="2:2" x14ac:dyDescent="0.25">
      <c r="B1868"/>
    </row>
    <row r="1869" spans="2:2" x14ac:dyDescent="0.25">
      <c r="B1869"/>
    </row>
    <row r="1870" spans="2:2" x14ac:dyDescent="0.25">
      <c r="B1870"/>
    </row>
    <row r="1871" spans="2:2" x14ac:dyDescent="0.25">
      <c r="B1871"/>
    </row>
    <row r="1872" spans="2:2" x14ac:dyDescent="0.25">
      <c r="B1872"/>
    </row>
    <row r="1873" spans="2:2" x14ac:dyDescent="0.25">
      <c r="B1873"/>
    </row>
    <row r="1874" spans="2:2" x14ac:dyDescent="0.25">
      <c r="B1874"/>
    </row>
    <row r="1875" spans="2:2" x14ac:dyDescent="0.25">
      <c r="B1875"/>
    </row>
    <row r="1876" spans="2:2" x14ac:dyDescent="0.25">
      <c r="B1876"/>
    </row>
    <row r="1877" spans="2:2" x14ac:dyDescent="0.25">
      <c r="B1877"/>
    </row>
    <row r="1878" spans="2:2" x14ac:dyDescent="0.25">
      <c r="B1878"/>
    </row>
    <row r="1879" spans="2:2" x14ac:dyDescent="0.25">
      <c r="B1879"/>
    </row>
    <row r="1880" spans="2:2" x14ac:dyDescent="0.25">
      <c r="B1880"/>
    </row>
    <row r="1881" spans="2:2" x14ac:dyDescent="0.25">
      <c r="B1881"/>
    </row>
    <row r="1882" spans="2:2" x14ac:dyDescent="0.25">
      <c r="B1882"/>
    </row>
    <row r="1883" spans="2:2" x14ac:dyDescent="0.25">
      <c r="B1883"/>
    </row>
    <row r="1884" spans="2:2" x14ac:dyDescent="0.25">
      <c r="B1884"/>
    </row>
    <row r="1885" spans="2:2" x14ac:dyDescent="0.25">
      <c r="B1885"/>
    </row>
    <row r="1886" spans="2:2" x14ac:dyDescent="0.25">
      <c r="B1886"/>
    </row>
    <row r="1887" spans="2:2" x14ac:dyDescent="0.25">
      <c r="B1887"/>
    </row>
    <row r="1888" spans="2:2" x14ac:dyDescent="0.25">
      <c r="B1888"/>
    </row>
    <row r="1889" spans="2:2" x14ac:dyDescent="0.25">
      <c r="B1889"/>
    </row>
    <row r="1890" spans="2:2" x14ac:dyDescent="0.25">
      <c r="B1890"/>
    </row>
    <row r="1891" spans="2:2" x14ac:dyDescent="0.25">
      <c r="B1891"/>
    </row>
    <row r="1892" spans="2:2" x14ac:dyDescent="0.25">
      <c r="B1892"/>
    </row>
    <row r="1893" spans="2:2" x14ac:dyDescent="0.25">
      <c r="B1893"/>
    </row>
    <row r="1894" spans="2:2" x14ac:dyDescent="0.25">
      <c r="B1894"/>
    </row>
    <row r="1895" spans="2:2" x14ac:dyDescent="0.25">
      <c r="B1895"/>
    </row>
    <row r="1896" spans="2:2" x14ac:dyDescent="0.25">
      <c r="B1896"/>
    </row>
    <row r="1897" spans="2:2" x14ac:dyDescent="0.25">
      <c r="B1897"/>
    </row>
    <row r="1898" spans="2:2" x14ac:dyDescent="0.25">
      <c r="B1898"/>
    </row>
    <row r="1899" spans="2:2" x14ac:dyDescent="0.25">
      <c r="B1899"/>
    </row>
    <row r="1900" spans="2:2" x14ac:dyDescent="0.25">
      <c r="B1900"/>
    </row>
    <row r="1901" spans="2:2" x14ac:dyDescent="0.25">
      <c r="B1901"/>
    </row>
    <row r="1902" spans="2:2" x14ac:dyDescent="0.25">
      <c r="B1902"/>
    </row>
    <row r="1903" spans="2:2" x14ac:dyDescent="0.25">
      <c r="B1903"/>
    </row>
    <row r="1904" spans="2:2" x14ac:dyDescent="0.25">
      <c r="B1904"/>
    </row>
    <row r="1905" spans="2:2" x14ac:dyDescent="0.25">
      <c r="B1905"/>
    </row>
    <row r="1906" spans="2:2" x14ac:dyDescent="0.25">
      <c r="B1906"/>
    </row>
    <row r="1907" spans="2:2" x14ac:dyDescent="0.25">
      <c r="B1907"/>
    </row>
    <row r="1908" spans="2:2" x14ac:dyDescent="0.25">
      <c r="B1908"/>
    </row>
    <row r="1909" spans="2:2" x14ac:dyDescent="0.25">
      <c r="B1909"/>
    </row>
    <row r="1910" spans="2:2" x14ac:dyDescent="0.25">
      <c r="B1910"/>
    </row>
    <row r="1911" spans="2:2" x14ac:dyDescent="0.25">
      <c r="B1911"/>
    </row>
    <row r="1912" spans="2:2" x14ac:dyDescent="0.25">
      <c r="B1912"/>
    </row>
    <row r="1913" spans="2:2" x14ac:dyDescent="0.25">
      <c r="B1913"/>
    </row>
    <row r="1914" spans="2:2" x14ac:dyDescent="0.25">
      <c r="B1914"/>
    </row>
    <row r="1915" spans="2:2" x14ac:dyDescent="0.25">
      <c r="B1915"/>
    </row>
    <row r="1916" spans="2:2" x14ac:dyDescent="0.25">
      <c r="B1916"/>
    </row>
    <row r="1917" spans="2:2" x14ac:dyDescent="0.25">
      <c r="B1917"/>
    </row>
    <row r="1918" spans="2:2" x14ac:dyDescent="0.25">
      <c r="B1918"/>
    </row>
    <row r="1919" spans="2:2" x14ac:dyDescent="0.25">
      <c r="B1919"/>
    </row>
    <row r="1920" spans="2:2" x14ac:dyDescent="0.25">
      <c r="B1920"/>
    </row>
    <row r="1921" spans="2:2" x14ac:dyDescent="0.25">
      <c r="B1921"/>
    </row>
    <row r="1922" spans="2:2" x14ac:dyDescent="0.25">
      <c r="B1922"/>
    </row>
    <row r="1923" spans="2:2" x14ac:dyDescent="0.25">
      <c r="B1923"/>
    </row>
    <row r="1924" spans="2:2" x14ac:dyDescent="0.25">
      <c r="B1924"/>
    </row>
    <row r="1925" spans="2:2" x14ac:dyDescent="0.25">
      <c r="B1925"/>
    </row>
    <row r="1926" spans="2:2" x14ac:dyDescent="0.25">
      <c r="B1926"/>
    </row>
    <row r="1927" spans="2:2" x14ac:dyDescent="0.25">
      <c r="B1927"/>
    </row>
    <row r="1928" spans="2:2" x14ac:dyDescent="0.25">
      <c r="B1928"/>
    </row>
    <row r="1929" spans="2:2" x14ac:dyDescent="0.25">
      <c r="B1929"/>
    </row>
    <row r="1930" spans="2:2" x14ac:dyDescent="0.25">
      <c r="B1930"/>
    </row>
    <row r="1931" spans="2:2" x14ac:dyDescent="0.25">
      <c r="B1931"/>
    </row>
    <row r="1932" spans="2:2" x14ac:dyDescent="0.25">
      <c r="B1932"/>
    </row>
    <row r="1933" spans="2:2" x14ac:dyDescent="0.25">
      <c r="B1933"/>
    </row>
    <row r="1934" spans="2:2" x14ac:dyDescent="0.25">
      <c r="B1934"/>
    </row>
    <row r="1935" spans="2:2" x14ac:dyDescent="0.25">
      <c r="B1935"/>
    </row>
    <row r="1936" spans="2:2" x14ac:dyDescent="0.25">
      <c r="B1936"/>
    </row>
    <row r="1937" spans="2:2" x14ac:dyDescent="0.25">
      <c r="B1937"/>
    </row>
    <row r="1938" spans="2:2" x14ac:dyDescent="0.25">
      <c r="B1938"/>
    </row>
    <row r="1939" spans="2:2" x14ac:dyDescent="0.25">
      <c r="B1939"/>
    </row>
    <row r="1940" spans="2:2" x14ac:dyDescent="0.25">
      <c r="B1940"/>
    </row>
    <row r="1941" spans="2:2" x14ac:dyDescent="0.25">
      <c r="B1941"/>
    </row>
    <row r="1942" spans="2:2" x14ac:dyDescent="0.25">
      <c r="B1942"/>
    </row>
    <row r="1943" spans="2:2" x14ac:dyDescent="0.25">
      <c r="B1943"/>
    </row>
    <row r="1944" spans="2:2" x14ac:dyDescent="0.25">
      <c r="B1944"/>
    </row>
    <row r="1945" spans="2:2" x14ac:dyDescent="0.25">
      <c r="B1945"/>
    </row>
    <row r="1946" spans="2:2" x14ac:dyDescent="0.25">
      <c r="B1946"/>
    </row>
    <row r="1947" spans="2:2" x14ac:dyDescent="0.25">
      <c r="B1947"/>
    </row>
    <row r="1948" spans="2:2" x14ac:dyDescent="0.25">
      <c r="B1948"/>
    </row>
    <row r="1949" spans="2:2" x14ac:dyDescent="0.25">
      <c r="B1949"/>
    </row>
    <row r="1950" spans="2:2" x14ac:dyDescent="0.25">
      <c r="B1950"/>
    </row>
    <row r="1951" spans="2:2" x14ac:dyDescent="0.25">
      <c r="B1951"/>
    </row>
    <row r="1952" spans="2:2" x14ac:dyDescent="0.25">
      <c r="B1952"/>
    </row>
    <row r="1953" spans="2:2" x14ac:dyDescent="0.25">
      <c r="B1953"/>
    </row>
    <row r="1954" spans="2:2" x14ac:dyDescent="0.25">
      <c r="B1954"/>
    </row>
    <row r="1955" spans="2:2" x14ac:dyDescent="0.25">
      <c r="B1955"/>
    </row>
    <row r="1956" spans="2:2" x14ac:dyDescent="0.25">
      <c r="B1956"/>
    </row>
    <row r="1957" spans="2:2" x14ac:dyDescent="0.25">
      <c r="B1957"/>
    </row>
    <row r="1958" spans="2:2" x14ac:dyDescent="0.25">
      <c r="B1958"/>
    </row>
    <row r="1959" spans="2:2" x14ac:dyDescent="0.25">
      <c r="B1959"/>
    </row>
    <row r="1960" spans="2:2" x14ac:dyDescent="0.25">
      <c r="B1960"/>
    </row>
    <row r="1961" spans="2:2" x14ac:dyDescent="0.25">
      <c r="B1961"/>
    </row>
    <row r="1962" spans="2:2" x14ac:dyDescent="0.25">
      <c r="B1962"/>
    </row>
    <row r="1963" spans="2:2" x14ac:dyDescent="0.25">
      <c r="B1963"/>
    </row>
    <row r="1964" spans="2:2" x14ac:dyDescent="0.25">
      <c r="B1964"/>
    </row>
    <row r="1965" spans="2:2" x14ac:dyDescent="0.25">
      <c r="B1965"/>
    </row>
    <row r="1966" spans="2:2" x14ac:dyDescent="0.25">
      <c r="B1966"/>
    </row>
    <row r="1967" spans="2:2" x14ac:dyDescent="0.25">
      <c r="B1967"/>
    </row>
    <row r="1968" spans="2:2" x14ac:dyDescent="0.25">
      <c r="B1968"/>
    </row>
    <row r="1969" spans="2:2" x14ac:dyDescent="0.25">
      <c r="B1969"/>
    </row>
    <row r="1970" spans="2:2" x14ac:dyDescent="0.25">
      <c r="B1970"/>
    </row>
    <row r="1971" spans="2:2" x14ac:dyDescent="0.25">
      <c r="B1971"/>
    </row>
    <row r="1972" spans="2:2" x14ac:dyDescent="0.25">
      <c r="B1972"/>
    </row>
    <row r="1973" spans="2:2" x14ac:dyDescent="0.25">
      <c r="B1973"/>
    </row>
    <row r="1974" spans="2:2" x14ac:dyDescent="0.25">
      <c r="B1974"/>
    </row>
    <row r="1975" spans="2:2" x14ac:dyDescent="0.25">
      <c r="B1975"/>
    </row>
    <row r="1976" spans="2:2" x14ac:dyDescent="0.25">
      <c r="B1976"/>
    </row>
    <row r="1977" spans="2:2" x14ac:dyDescent="0.25">
      <c r="B1977"/>
    </row>
    <row r="1978" spans="2:2" x14ac:dyDescent="0.25">
      <c r="B1978"/>
    </row>
    <row r="1979" spans="2:2" x14ac:dyDescent="0.25">
      <c r="B1979"/>
    </row>
    <row r="1980" spans="2:2" x14ac:dyDescent="0.25">
      <c r="B1980"/>
    </row>
    <row r="1981" spans="2:2" x14ac:dyDescent="0.25">
      <c r="B1981"/>
    </row>
    <row r="1982" spans="2:2" x14ac:dyDescent="0.25">
      <c r="B1982"/>
    </row>
    <row r="1983" spans="2:2" x14ac:dyDescent="0.25">
      <c r="B1983"/>
    </row>
    <row r="1984" spans="2:2" x14ac:dyDescent="0.25">
      <c r="B1984"/>
    </row>
    <row r="1985" spans="2:2" x14ac:dyDescent="0.25">
      <c r="B1985"/>
    </row>
    <row r="1986" spans="2:2" x14ac:dyDescent="0.25">
      <c r="B1986"/>
    </row>
    <row r="1987" spans="2:2" x14ac:dyDescent="0.25">
      <c r="B1987"/>
    </row>
    <row r="1988" spans="2:2" x14ac:dyDescent="0.25">
      <c r="B1988"/>
    </row>
    <row r="1989" spans="2:2" x14ac:dyDescent="0.25">
      <c r="B1989"/>
    </row>
    <row r="1990" spans="2:2" x14ac:dyDescent="0.25">
      <c r="B1990"/>
    </row>
    <row r="1991" spans="2:2" x14ac:dyDescent="0.25">
      <c r="B1991"/>
    </row>
    <row r="1992" spans="2:2" x14ac:dyDescent="0.25">
      <c r="B1992"/>
    </row>
    <row r="1993" spans="2:2" x14ac:dyDescent="0.25">
      <c r="B1993"/>
    </row>
    <row r="1994" spans="2:2" x14ac:dyDescent="0.25">
      <c r="B1994"/>
    </row>
    <row r="1995" spans="2:2" x14ac:dyDescent="0.25">
      <c r="B1995"/>
    </row>
    <row r="1996" spans="2:2" x14ac:dyDescent="0.25">
      <c r="B1996"/>
    </row>
    <row r="1997" spans="2:2" x14ac:dyDescent="0.25">
      <c r="B1997"/>
    </row>
    <row r="1998" spans="2:2" x14ac:dyDescent="0.25">
      <c r="B1998"/>
    </row>
    <row r="1999" spans="2:2" x14ac:dyDescent="0.25">
      <c r="B1999"/>
    </row>
    <row r="2000" spans="2:2" x14ac:dyDescent="0.25">
      <c r="B2000"/>
    </row>
    <row r="2001" spans="2:2" x14ac:dyDescent="0.25">
      <c r="B2001"/>
    </row>
    <row r="2002" spans="2:2" x14ac:dyDescent="0.25">
      <c r="B2002"/>
    </row>
    <row r="2003" spans="2:2" x14ac:dyDescent="0.25">
      <c r="B2003"/>
    </row>
    <row r="2004" spans="2:2" x14ac:dyDescent="0.25">
      <c r="B2004"/>
    </row>
    <row r="2005" spans="2:2" x14ac:dyDescent="0.25">
      <c r="B2005"/>
    </row>
    <row r="2006" spans="2:2" x14ac:dyDescent="0.25">
      <c r="B2006"/>
    </row>
    <row r="2007" spans="2:2" x14ac:dyDescent="0.25">
      <c r="B2007"/>
    </row>
    <row r="2008" spans="2:2" x14ac:dyDescent="0.25">
      <c r="B2008"/>
    </row>
    <row r="2009" spans="2:2" x14ac:dyDescent="0.25">
      <c r="B2009"/>
    </row>
    <row r="2010" spans="2:2" x14ac:dyDescent="0.25">
      <c r="B2010"/>
    </row>
    <row r="2011" spans="2:2" x14ac:dyDescent="0.25">
      <c r="B2011"/>
    </row>
    <row r="2012" spans="2:2" x14ac:dyDescent="0.25">
      <c r="B2012"/>
    </row>
    <row r="2013" spans="2:2" x14ac:dyDescent="0.25">
      <c r="B2013"/>
    </row>
    <row r="2014" spans="2:2" x14ac:dyDescent="0.25">
      <c r="B2014"/>
    </row>
    <row r="2015" spans="2:2" x14ac:dyDescent="0.25">
      <c r="B2015"/>
    </row>
    <row r="2016" spans="2:2" x14ac:dyDescent="0.25">
      <c r="B2016"/>
    </row>
    <row r="2017" spans="2:2" x14ac:dyDescent="0.25">
      <c r="B2017"/>
    </row>
    <row r="2018" spans="2:2" x14ac:dyDescent="0.25">
      <c r="B2018"/>
    </row>
    <row r="2019" spans="2:2" x14ac:dyDescent="0.25">
      <c r="B2019"/>
    </row>
    <row r="2020" spans="2:2" x14ac:dyDescent="0.25">
      <c r="B2020"/>
    </row>
    <row r="2021" spans="2:2" x14ac:dyDescent="0.25">
      <c r="B2021"/>
    </row>
    <row r="2022" spans="2:2" x14ac:dyDescent="0.25">
      <c r="B2022"/>
    </row>
    <row r="2023" spans="2:2" x14ac:dyDescent="0.25">
      <c r="B2023"/>
    </row>
    <row r="2024" spans="2:2" x14ac:dyDescent="0.25">
      <c r="B2024"/>
    </row>
    <row r="2025" spans="2:2" x14ac:dyDescent="0.25">
      <c r="B2025"/>
    </row>
    <row r="2026" spans="2:2" x14ac:dyDescent="0.25">
      <c r="B2026"/>
    </row>
    <row r="2027" spans="2:2" x14ac:dyDescent="0.25">
      <c r="B2027"/>
    </row>
    <row r="2028" spans="2:2" x14ac:dyDescent="0.25">
      <c r="B2028"/>
    </row>
    <row r="2029" spans="2:2" x14ac:dyDescent="0.25">
      <c r="B2029"/>
    </row>
    <row r="2030" spans="2:2" x14ac:dyDescent="0.25">
      <c r="B2030"/>
    </row>
    <row r="2031" spans="2:2" x14ac:dyDescent="0.25">
      <c r="B2031"/>
    </row>
    <row r="2032" spans="2:2" x14ac:dyDescent="0.25">
      <c r="B2032"/>
    </row>
    <row r="2033" spans="2:2" x14ac:dyDescent="0.25">
      <c r="B2033"/>
    </row>
    <row r="2034" spans="2:2" x14ac:dyDescent="0.25">
      <c r="B2034"/>
    </row>
    <row r="2035" spans="2:2" x14ac:dyDescent="0.25">
      <c r="B2035"/>
    </row>
    <row r="2036" spans="2:2" x14ac:dyDescent="0.25">
      <c r="B2036"/>
    </row>
    <row r="2037" spans="2:2" x14ac:dyDescent="0.25">
      <c r="B2037"/>
    </row>
    <row r="2038" spans="2:2" x14ac:dyDescent="0.25">
      <c r="B2038"/>
    </row>
    <row r="2039" spans="2:2" x14ac:dyDescent="0.25">
      <c r="B2039"/>
    </row>
    <row r="2040" spans="2:2" x14ac:dyDescent="0.25">
      <c r="B2040"/>
    </row>
    <row r="2041" spans="2:2" x14ac:dyDescent="0.25">
      <c r="B2041"/>
    </row>
    <row r="2042" spans="2:2" x14ac:dyDescent="0.25">
      <c r="B2042"/>
    </row>
    <row r="2043" spans="2:2" x14ac:dyDescent="0.25">
      <c r="B2043"/>
    </row>
    <row r="2044" spans="2:2" x14ac:dyDescent="0.25">
      <c r="B2044"/>
    </row>
    <row r="2045" spans="2:2" x14ac:dyDescent="0.25">
      <c r="B2045"/>
    </row>
    <row r="2046" spans="2:2" x14ac:dyDescent="0.25">
      <c r="B2046"/>
    </row>
    <row r="2047" spans="2:2" x14ac:dyDescent="0.25">
      <c r="B2047"/>
    </row>
    <row r="2048" spans="2:2" x14ac:dyDescent="0.25">
      <c r="B2048"/>
    </row>
    <row r="2049" spans="2:2" x14ac:dyDescent="0.25">
      <c r="B2049"/>
    </row>
    <row r="2050" spans="2:2" x14ac:dyDescent="0.25">
      <c r="B2050"/>
    </row>
    <row r="2051" spans="2:2" x14ac:dyDescent="0.25">
      <c r="B2051"/>
    </row>
    <row r="2052" spans="2:2" x14ac:dyDescent="0.25">
      <c r="B2052"/>
    </row>
    <row r="2053" spans="2:2" x14ac:dyDescent="0.25">
      <c r="B2053"/>
    </row>
    <row r="2054" spans="2:2" x14ac:dyDescent="0.25">
      <c r="B2054"/>
    </row>
    <row r="2055" spans="2:2" x14ac:dyDescent="0.25">
      <c r="B2055"/>
    </row>
    <row r="2056" spans="2:2" x14ac:dyDescent="0.25">
      <c r="B2056"/>
    </row>
    <row r="2057" spans="2:2" x14ac:dyDescent="0.25">
      <c r="B2057"/>
    </row>
    <row r="2058" spans="2:2" x14ac:dyDescent="0.25">
      <c r="B2058"/>
    </row>
    <row r="2059" spans="2:2" x14ac:dyDescent="0.25">
      <c r="B2059"/>
    </row>
    <row r="2060" spans="2:2" x14ac:dyDescent="0.25">
      <c r="B2060"/>
    </row>
    <row r="2061" spans="2:2" x14ac:dyDescent="0.25">
      <c r="B2061"/>
    </row>
    <row r="2062" spans="2:2" x14ac:dyDescent="0.25">
      <c r="B2062"/>
    </row>
    <row r="2063" spans="2:2" x14ac:dyDescent="0.25">
      <c r="B2063"/>
    </row>
    <row r="2064" spans="2:2" x14ac:dyDescent="0.25">
      <c r="B2064"/>
    </row>
    <row r="2065" spans="2:2" x14ac:dyDescent="0.25">
      <c r="B2065"/>
    </row>
    <row r="2066" spans="2:2" x14ac:dyDescent="0.25">
      <c r="B2066"/>
    </row>
    <row r="2067" spans="2:2" x14ac:dyDescent="0.25">
      <c r="B2067"/>
    </row>
    <row r="2068" spans="2:2" x14ac:dyDescent="0.25">
      <c r="B2068"/>
    </row>
    <row r="2069" spans="2:2" x14ac:dyDescent="0.25">
      <c r="B2069"/>
    </row>
    <row r="2070" spans="2:2" x14ac:dyDescent="0.25">
      <c r="B2070"/>
    </row>
    <row r="2071" spans="2:2" x14ac:dyDescent="0.25">
      <c r="B2071"/>
    </row>
    <row r="2072" spans="2:2" x14ac:dyDescent="0.25">
      <c r="B2072"/>
    </row>
    <row r="2073" spans="2:2" x14ac:dyDescent="0.25">
      <c r="B2073"/>
    </row>
    <row r="2074" spans="2:2" x14ac:dyDescent="0.25">
      <c r="B2074"/>
    </row>
    <row r="2075" spans="2:2" x14ac:dyDescent="0.25">
      <c r="B2075"/>
    </row>
    <row r="2076" spans="2:2" x14ac:dyDescent="0.25">
      <c r="B2076"/>
    </row>
    <row r="2077" spans="2:2" x14ac:dyDescent="0.25">
      <c r="B2077"/>
    </row>
    <row r="2078" spans="2:2" x14ac:dyDescent="0.25">
      <c r="B2078"/>
    </row>
    <row r="2079" spans="2:2" x14ac:dyDescent="0.25">
      <c r="B2079"/>
    </row>
    <row r="2080" spans="2:2" x14ac:dyDescent="0.25">
      <c r="B2080"/>
    </row>
    <row r="2081" spans="2:2" x14ac:dyDescent="0.25">
      <c r="B2081"/>
    </row>
    <row r="2082" spans="2:2" x14ac:dyDescent="0.25">
      <c r="B2082"/>
    </row>
    <row r="2083" spans="2:2" x14ac:dyDescent="0.25">
      <c r="B2083"/>
    </row>
    <row r="2084" spans="2:2" x14ac:dyDescent="0.25">
      <c r="B2084"/>
    </row>
    <row r="2085" spans="2:2" x14ac:dyDescent="0.25">
      <c r="B2085"/>
    </row>
    <row r="2086" spans="2:2" x14ac:dyDescent="0.25">
      <c r="B2086"/>
    </row>
    <row r="2087" spans="2:2" x14ac:dyDescent="0.25">
      <c r="B2087"/>
    </row>
    <row r="2088" spans="2:2" x14ac:dyDescent="0.25">
      <c r="B2088"/>
    </row>
    <row r="2089" spans="2:2" x14ac:dyDescent="0.25">
      <c r="B2089"/>
    </row>
    <row r="2090" spans="2:2" x14ac:dyDescent="0.25">
      <c r="B2090"/>
    </row>
    <row r="2091" spans="2:2" x14ac:dyDescent="0.25">
      <c r="B2091"/>
    </row>
    <row r="2092" spans="2:2" x14ac:dyDescent="0.25">
      <c r="B2092"/>
    </row>
    <row r="2093" spans="2:2" x14ac:dyDescent="0.25">
      <c r="B2093"/>
    </row>
    <row r="2094" spans="2:2" x14ac:dyDescent="0.25">
      <c r="B2094"/>
    </row>
    <row r="2095" spans="2:2" x14ac:dyDescent="0.25">
      <c r="B2095"/>
    </row>
    <row r="2096" spans="2:2" x14ac:dyDescent="0.25">
      <c r="B2096"/>
    </row>
    <row r="2097" spans="2:2" x14ac:dyDescent="0.25">
      <c r="B2097"/>
    </row>
    <row r="2098" spans="2:2" x14ac:dyDescent="0.25">
      <c r="B2098"/>
    </row>
    <row r="2099" spans="2:2" x14ac:dyDescent="0.25">
      <c r="B2099"/>
    </row>
    <row r="2100" spans="2:2" x14ac:dyDescent="0.25">
      <c r="B2100"/>
    </row>
    <row r="2101" spans="2:2" x14ac:dyDescent="0.25">
      <c r="B2101"/>
    </row>
    <row r="2102" spans="2:2" x14ac:dyDescent="0.25">
      <c r="B2102"/>
    </row>
    <row r="2103" spans="2:2" x14ac:dyDescent="0.25">
      <c r="B2103"/>
    </row>
    <row r="2104" spans="2:2" x14ac:dyDescent="0.25">
      <c r="B2104"/>
    </row>
    <row r="2105" spans="2:2" x14ac:dyDescent="0.25">
      <c r="B2105"/>
    </row>
    <row r="2106" spans="2:2" x14ac:dyDescent="0.25">
      <c r="B2106"/>
    </row>
    <row r="2107" spans="2:2" x14ac:dyDescent="0.25">
      <c r="B2107"/>
    </row>
    <row r="2108" spans="2:2" x14ac:dyDescent="0.25">
      <c r="B2108"/>
    </row>
    <row r="2109" spans="2:2" x14ac:dyDescent="0.25">
      <c r="B2109"/>
    </row>
    <row r="2110" spans="2:2" x14ac:dyDescent="0.25">
      <c r="B2110"/>
    </row>
    <row r="2111" spans="2:2" x14ac:dyDescent="0.25">
      <c r="B2111"/>
    </row>
    <row r="2112" spans="2:2" x14ac:dyDescent="0.25">
      <c r="B2112"/>
    </row>
    <row r="2113" spans="2:2" x14ac:dyDescent="0.25">
      <c r="B2113"/>
    </row>
    <row r="2114" spans="2:2" x14ac:dyDescent="0.25">
      <c r="B2114"/>
    </row>
    <row r="2115" spans="2:2" x14ac:dyDescent="0.25">
      <c r="B2115"/>
    </row>
    <row r="2116" spans="2:2" x14ac:dyDescent="0.25">
      <c r="B2116"/>
    </row>
    <row r="2117" spans="2:2" x14ac:dyDescent="0.25">
      <c r="B2117"/>
    </row>
    <row r="2118" spans="2:2" x14ac:dyDescent="0.25">
      <c r="B2118"/>
    </row>
    <row r="2119" spans="2:2" x14ac:dyDescent="0.25">
      <c r="B2119"/>
    </row>
    <row r="2120" spans="2:2" x14ac:dyDescent="0.25">
      <c r="B2120"/>
    </row>
    <row r="2121" spans="2:2" x14ac:dyDescent="0.25">
      <c r="B2121"/>
    </row>
    <row r="2122" spans="2:2" x14ac:dyDescent="0.25">
      <c r="B2122"/>
    </row>
    <row r="2123" spans="2:2" x14ac:dyDescent="0.25">
      <c r="B2123"/>
    </row>
    <row r="2124" spans="2:2" x14ac:dyDescent="0.25">
      <c r="B2124"/>
    </row>
    <row r="2125" spans="2:2" x14ac:dyDescent="0.25">
      <c r="B2125"/>
    </row>
    <row r="2126" spans="2:2" x14ac:dyDescent="0.25">
      <c r="B2126"/>
    </row>
    <row r="2127" spans="2:2" x14ac:dyDescent="0.25">
      <c r="B2127"/>
    </row>
    <row r="2128" spans="2:2" x14ac:dyDescent="0.25">
      <c r="B2128"/>
    </row>
    <row r="2129" spans="2:2" x14ac:dyDescent="0.25">
      <c r="B2129"/>
    </row>
    <row r="2130" spans="2:2" x14ac:dyDescent="0.25">
      <c r="B2130"/>
    </row>
    <row r="2131" spans="2:2" x14ac:dyDescent="0.25">
      <c r="B2131"/>
    </row>
    <row r="2132" spans="2:2" x14ac:dyDescent="0.25">
      <c r="B2132"/>
    </row>
    <row r="2133" spans="2:2" x14ac:dyDescent="0.25">
      <c r="B2133"/>
    </row>
    <row r="2134" spans="2:2" x14ac:dyDescent="0.25">
      <c r="B2134"/>
    </row>
    <row r="2135" spans="2:2" x14ac:dyDescent="0.25">
      <c r="B2135"/>
    </row>
    <row r="2136" spans="2:2" x14ac:dyDescent="0.25">
      <c r="B2136"/>
    </row>
    <row r="2137" spans="2:2" x14ac:dyDescent="0.25">
      <c r="B2137"/>
    </row>
    <row r="2138" spans="2:2" x14ac:dyDescent="0.25">
      <c r="B2138"/>
    </row>
    <row r="2139" spans="2:2" x14ac:dyDescent="0.25">
      <c r="B2139"/>
    </row>
    <row r="2140" spans="2:2" x14ac:dyDescent="0.25">
      <c r="B2140"/>
    </row>
    <row r="2141" spans="2:2" x14ac:dyDescent="0.25">
      <c r="B2141"/>
    </row>
    <row r="2142" spans="2:2" x14ac:dyDescent="0.25">
      <c r="B2142"/>
    </row>
    <row r="2143" spans="2:2" x14ac:dyDescent="0.25">
      <c r="B2143"/>
    </row>
    <row r="2144" spans="2:2" x14ac:dyDescent="0.25">
      <c r="B2144"/>
    </row>
    <row r="2145" spans="2:2" x14ac:dyDescent="0.25">
      <c r="B2145"/>
    </row>
    <row r="2146" spans="2:2" x14ac:dyDescent="0.25">
      <c r="B2146"/>
    </row>
    <row r="2147" spans="2:2" x14ac:dyDescent="0.25">
      <c r="B2147"/>
    </row>
    <row r="2148" spans="2:2" x14ac:dyDescent="0.25">
      <c r="B2148"/>
    </row>
    <row r="2149" spans="2:2" x14ac:dyDescent="0.25">
      <c r="B2149"/>
    </row>
    <row r="2150" spans="2:2" x14ac:dyDescent="0.25">
      <c r="B2150"/>
    </row>
    <row r="2151" spans="2:2" x14ac:dyDescent="0.25">
      <c r="B2151"/>
    </row>
    <row r="2152" spans="2:2" x14ac:dyDescent="0.25">
      <c r="B2152"/>
    </row>
    <row r="2153" spans="2:2" x14ac:dyDescent="0.25">
      <c r="B2153"/>
    </row>
    <row r="2154" spans="2:2" x14ac:dyDescent="0.25">
      <c r="B2154"/>
    </row>
    <row r="2155" spans="2:2" x14ac:dyDescent="0.25">
      <c r="B2155"/>
    </row>
    <row r="2156" spans="2:2" x14ac:dyDescent="0.25">
      <c r="B2156"/>
    </row>
    <row r="2157" spans="2:2" x14ac:dyDescent="0.25">
      <c r="B2157"/>
    </row>
    <row r="2158" spans="2:2" x14ac:dyDescent="0.25">
      <c r="B2158"/>
    </row>
    <row r="2159" spans="2:2" x14ac:dyDescent="0.25">
      <c r="B2159"/>
    </row>
    <row r="2160" spans="2:2" x14ac:dyDescent="0.25">
      <c r="B2160"/>
    </row>
    <row r="2161" spans="2:2" x14ac:dyDescent="0.25">
      <c r="B2161"/>
    </row>
    <row r="2162" spans="2:2" x14ac:dyDescent="0.25">
      <c r="B2162"/>
    </row>
    <row r="2163" spans="2:2" x14ac:dyDescent="0.25">
      <c r="B2163"/>
    </row>
    <row r="2164" spans="2:2" x14ac:dyDescent="0.25">
      <c r="B2164"/>
    </row>
    <row r="2165" spans="2:2" x14ac:dyDescent="0.25">
      <c r="B2165"/>
    </row>
    <row r="2166" spans="2:2" x14ac:dyDescent="0.25">
      <c r="B2166"/>
    </row>
    <row r="2167" spans="2:2" x14ac:dyDescent="0.25">
      <c r="B2167"/>
    </row>
    <row r="2168" spans="2:2" x14ac:dyDescent="0.25">
      <c r="B2168"/>
    </row>
    <row r="2169" spans="2:2" x14ac:dyDescent="0.25">
      <c r="B2169"/>
    </row>
    <row r="2170" spans="2:2" x14ac:dyDescent="0.25">
      <c r="B2170"/>
    </row>
    <row r="2171" spans="2:2" x14ac:dyDescent="0.25">
      <c r="B2171"/>
    </row>
    <row r="2172" spans="2:2" x14ac:dyDescent="0.25">
      <c r="B2172"/>
    </row>
    <row r="2173" spans="2:2" x14ac:dyDescent="0.25">
      <c r="B2173"/>
    </row>
    <row r="2174" spans="2:2" x14ac:dyDescent="0.25">
      <c r="B2174"/>
    </row>
    <row r="2175" spans="2:2" x14ac:dyDescent="0.25">
      <c r="B2175"/>
    </row>
    <row r="2176" spans="2:2" x14ac:dyDescent="0.25">
      <c r="B2176"/>
    </row>
    <row r="2177" spans="2:2" x14ac:dyDescent="0.25">
      <c r="B2177"/>
    </row>
    <row r="2178" spans="2:2" x14ac:dyDescent="0.25">
      <c r="B2178"/>
    </row>
    <row r="2179" spans="2:2" x14ac:dyDescent="0.25">
      <c r="B2179"/>
    </row>
    <row r="2180" spans="2:2" x14ac:dyDescent="0.25">
      <c r="B2180"/>
    </row>
    <row r="2181" spans="2:2" x14ac:dyDescent="0.25">
      <c r="B2181"/>
    </row>
    <row r="2182" spans="2:2" x14ac:dyDescent="0.25">
      <c r="B2182"/>
    </row>
    <row r="2183" spans="2:2" x14ac:dyDescent="0.25">
      <c r="B2183"/>
    </row>
    <row r="2184" spans="2:2" x14ac:dyDescent="0.25">
      <c r="B2184"/>
    </row>
    <row r="2185" spans="2:2" x14ac:dyDescent="0.25">
      <c r="B2185"/>
    </row>
    <row r="2186" spans="2:2" x14ac:dyDescent="0.25">
      <c r="B2186"/>
    </row>
    <row r="2187" spans="2:2" x14ac:dyDescent="0.25">
      <c r="B2187"/>
    </row>
    <row r="2188" spans="2:2" x14ac:dyDescent="0.25">
      <c r="B2188"/>
    </row>
    <row r="2189" spans="2:2" x14ac:dyDescent="0.25">
      <c r="B2189"/>
    </row>
    <row r="2190" spans="2:2" x14ac:dyDescent="0.25">
      <c r="B2190"/>
    </row>
    <row r="2191" spans="2:2" x14ac:dyDescent="0.25">
      <c r="B2191"/>
    </row>
    <row r="2192" spans="2:2" x14ac:dyDescent="0.25">
      <c r="B2192"/>
    </row>
    <row r="2193" spans="2:2" x14ac:dyDescent="0.25">
      <c r="B2193"/>
    </row>
    <row r="2194" spans="2:2" x14ac:dyDescent="0.25">
      <c r="B2194"/>
    </row>
    <row r="2195" spans="2:2" x14ac:dyDescent="0.25">
      <c r="B2195"/>
    </row>
    <row r="2196" spans="2:2" x14ac:dyDescent="0.25">
      <c r="B2196"/>
    </row>
    <row r="2197" spans="2:2" x14ac:dyDescent="0.25">
      <c r="B2197"/>
    </row>
    <row r="2198" spans="2:2" x14ac:dyDescent="0.25">
      <c r="B2198"/>
    </row>
    <row r="2199" spans="2:2" x14ac:dyDescent="0.25">
      <c r="B2199"/>
    </row>
    <row r="2200" spans="2:2" x14ac:dyDescent="0.25">
      <c r="B2200"/>
    </row>
    <row r="2201" spans="2:2" x14ac:dyDescent="0.25">
      <c r="B2201"/>
    </row>
    <row r="2202" spans="2:2" x14ac:dyDescent="0.25">
      <c r="B2202"/>
    </row>
    <row r="2203" spans="2:2" x14ac:dyDescent="0.25">
      <c r="B2203"/>
    </row>
    <row r="2204" spans="2:2" x14ac:dyDescent="0.25">
      <c r="B2204"/>
    </row>
    <row r="2205" spans="2:2" x14ac:dyDescent="0.25">
      <c r="B2205"/>
    </row>
    <row r="2206" spans="2:2" x14ac:dyDescent="0.25">
      <c r="B2206"/>
    </row>
    <row r="2207" spans="2:2" x14ac:dyDescent="0.25">
      <c r="B2207"/>
    </row>
    <row r="2208" spans="2:2" x14ac:dyDescent="0.25">
      <c r="B2208"/>
    </row>
    <row r="2209" spans="2:2" x14ac:dyDescent="0.25">
      <c r="B2209"/>
    </row>
    <row r="2210" spans="2:2" x14ac:dyDescent="0.25">
      <c r="B2210"/>
    </row>
    <row r="2211" spans="2:2" x14ac:dyDescent="0.25">
      <c r="B2211"/>
    </row>
    <row r="2212" spans="2:2" x14ac:dyDescent="0.25">
      <c r="B2212"/>
    </row>
    <row r="2213" spans="2:2" x14ac:dyDescent="0.25">
      <c r="B2213"/>
    </row>
    <row r="2214" spans="2:2" x14ac:dyDescent="0.25">
      <c r="B2214"/>
    </row>
    <row r="2215" spans="2:2" x14ac:dyDescent="0.25">
      <c r="B2215"/>
    </row>
    <row r="2216" spans="2:2" x14ac:dyDescent="0.25">
      <c r="B2216"/>
    </row>
    <row r="2217" spans="2:2" x14ac:dyDescent="0.25">
      <c r="B2217"/>
    </row>
    <row r="2218" spans="2:2" x14ac:dyDescent="0.25">
      <c r="B2218"/>
    </row>
    <row r="2219" spans="2:2" x14ac:dyDescent="0.25">
      <c r="B2219"/>
    </row>
    <row r="2220" spans="2:2" x14ac:dyDescent="0.25">
      <c r="B2220"/>
    </row>
    <row r="2221" spans="2:2" x14ac:dyDescent="0.25">
      <c r="B2221"/>
    </row>
    <row r="2222" spans="2:2" x14ac:dyDescent="0.25">
      <c r="B2222"/>
    </row>
    <row r="2223" spans="2:2" x14ac:dyDescent="0.25">
      <c r="B2223"/>
    </row>
    <row r="2224" spans="2:2" x14ac:dyDescent="0.25">
      <c r="B2224"/>
    </row>
    <row r="2225" spans="2:2" x14ac:dyDescent="0.25">
      <c r="B2225"/>
    </row>
    <row r="2226" spans="2:2" x14ac:dyDescent="0.25">
      <c r="B2226"/>
    </row>
    <row r="2227" spans="2:2" x14ac:dyDescent="0.25">
      <c r="B2227"/>
    </row>
    <row r="2228" spans="2:2" x14ac:dyDescent="0.25">
      <c r="B2228"/>
    </row>
    <row r="2229" spans="2:2" x14ac:dyDescent="0.25">
      <c r="B2229"/>
    </row>
    <row r="2230" spans="2:2" x14ac:dyDescent="0.25">
      <c r="B2230"/>
    </row>
    <row r="2231" spans="2:2" x14ac:dyDescent="0.25">
      <c r="B2231"/>
    </row>
    <row r="2232" spans="2:2" x14ac:dyDescent="0.25">
      <c r="B2232"/>
    </row>
    <row r="2233" spans="2:2" x14ac:dyDescent="0.25">
      <c r="B2233"/>
    </row>
    <row r="2234" spans="2:2" x14ac:dyDescent="0.25">
      <c r="B2234"/>
    </row>
    <row r="2235" spans="2:2" x14ac:dyDescent="0.25">
      <c r="B2235"/>
    </row>
    <row r="2236" spans="2:2" x14ac:dyDescent="0.25">
      <c r="B2236"/>
    </row>
    <row r="2237" spans="2:2" x14ac:dyDescent="0.25">
      <c r="B2237"/>
    </row>
    <row r="2238" spans="2:2" x14ac:dyDescent="0.25">
      <c r="B2238"/>
    </row>
    <row r="2239" spans="2:2" x14ac:dyDescent="0.25">
      <c r="B2239"/>
    </row>
    <row r="2240" spans="2:2" x14ac:dyDescent="0.25">
      <c r="B2240"/>
    </row>
    <row r="2241" spans="2:2" x14ac:dyDescent="0.25">
      <c r="B2241"/>
    </row>
    <row r="2242" spans="2:2" x14ac:dyDescent="0.25">
      <c r="B2242"/>
    </row>
    <row r="2243" spans="2:2" x14ac:dyDescent="0.25">
      <c r="B2243"/>
    </row>
    <row r="2244" spans="2:2" x14ac:dyDescent="0.25">
      <c r="B2244"/>
    </row>
    <row r="2245" spans="2:2" x14ac:dyDescent="0.25">
      <c r="B2245"/>
    </row>
    <row r="2246" spans="2:2" x14ac:dyDescent="0.25">
      <c r="B2246"/>
    </row>
    <row r="2247" spans="2:2" x14ac:dyDescent="0.25">
      <c r="B2247"/>
    </row>
    <row r="2248" spans="2:2" x14ac:dyDescent="0.25">
      <c r="B2248"/>
    </row>
    <row r="2249" spans="2:2" x14ac:dyDescent="0.25">
      <c r="B2249"/>
    </row>
    <row r="2250" spans="2:2" x14ac:dyDescent="0.25">
      <c r="B2250"/>
    </row>
    <row r="2251" spans="2:2" x14ac:dyDescent="0.25">
      <c r="B2251"/>
    </row>
    <row r="2252" spans="2:2" x14ac:dyDescent="0.25">
      <c r="B2252"/>
    </row>
    <row r="2253" spans="2:2" x14ac:dyDescent="0.25">
      <c r="B2253"/>
    </row>
    <row r="2254" spans="2:2" x14ac:dyDescent="0.25">
      <c r="B2254"/>
    </row>
    <row r="2255" spans="2:2" x14ac:dyDescent="0.25">
      <c r="B2255"/>
    </row>
    <row r="2256" spans="2:2" x14ac:dyDescent="0.25">
      <c r="B2256"/>
    </row>
    <row r="2257" spans="2:2" x14ac:dyDescent="0.25">
      <c r="B2257"/>
    </row>
    <row r="2258" spans="2:2" x14ac:dyDescent="0.25">
      <c r="B2258"/>
    </row>
    <row r="2259" spans="2:2" x14ac:dyDescent="0.25">
      <c r="B2259"/>
    </row>
    <row r="2260" spans="2:2" x14ac:dyDescent="0.25">
      <c r="B2260"/>
    </row>
    <row r="2261" spans="2:2" x14ac:dyDescent="0.25">
      <c r="B2261"/>
    </row>
    <row r="2262" spans="2:2" x14ac:dyDescent="0.25">
      <c r="B2262"/>
    </row>
    <row r="2263" spans="2:2" x14ac:dyDescent="0.25">
      <c r="B2263"/>
    </row>
    <row r="2264" spans="2:2" x14ac:dyDescent="0.25">
      <c r="B2264"/>
    </row>
    <row r="2265" spans="2:2" x14ac:dyDescent="0.25">
      <c r="B2265"/>
    </row>
    <row r="2266" spans="2:2" x14ac:dyDescent="0.25">
      <c r="B2266"/>
    </row>
    <row r="2267" spans="2:2" x14ac:dyDescent="0.25">
      <c r="B2267"/>
    </row>
    <row r="2268" spans="2:2" x14ac:dyDescent="0.25">
      <c r="B2268"/>
    </row>
    <row r="2269" spans="2:2" x14ac:dyDescent="0.25">
      <c r="B2269"/>
    </row>
    <row r="2270" spans="2:2" x14ac:dyDescent="0.25">
      <c r="B2270"/>
    </row>
    <row r="2271" spans="2:2" x14ac:dyDescent="0.25">
      <c r="B2271"/>
    </row>
    <row r="2272" spans="2:2" x14ac:dyDescent="0.25">
      <c r="B2272"/>
    </row>
    <row r="2273" spans="2:2" x14ac:dyDescent="0.25">
      <c r="B2273"/>
    </row>
    <row r="2274" spans="2:2" x14ac:dyDescent="0.25">
      <c r="B2274"/>
    </row>
    <row r="2275" spans="2:2" x14ac:dyDescent="0.25">
      <c r="B2275"/>
    </row>
    <row r="2276" spans="2:2" x14ac:dyDescent="0.25">
      <c r="B2276"/>
    </row>
    <row r="2277" spans="2:2" x14ac:dyDescent="0.25">
      <c r="B2277"/>
    </row>
    <row r="2278" spans="2:2" x14ac:dyDescent="0.25">
      <c r="B2278"/>
    </row>
    <row r="2279" spans="2:2" x14ac:dyDescent="0.25">
      <c r="B2279"/>
    </row>
    <row r="2280" spans="2:2" x14ac:dyDescent="0.25">
      <c r="B2280"/>
    </row>
    <row r="2281" spans="2:2" x14ac:dyDescent="0.25">
      <c r="B2281"/>
    </row>
    <row r="2282" spans="2:2" x14ac:dyDescent="0.25">
      <c r="B2282"/>
    </row>
    <row r="2283" spans="2:2" x14ac:dyDescent="0.25">
      <c r="B2283"/>
    </row>
    <row r="2284" spans="2:2" x14ac:dyDescent="0.25">
      <c r="B2284"/>
    </row>
    <row r="2285" spans="2:2" x14ac:dyDescent="0.25">
      <c r="B2285"/>
    </row>
    <row r="2286" spans="2:2" x14ac:dyDescent="0.25">
      <c r="B2286"/>
    </row>
    <row r="2287" spans="2:2" x14ac:dyDescent="0.25">
      <c r="B2287"/>
    </row>
    <row r="2288" spans="2:2" x14ac:dyDescent="0.25">
      <c r="B2288"/>
    </row>
    <row r="2289" spans="2:2" x14ac:dyDescent="0.25">
      <c r="B2289"/>
    </row>
    <row r="2290" spans="2:2" x14ac:dyDescent="0.25">
      <c r="B2290"/>
    </row>
    <row r="2291" spans="2:2" x14ac:dyDescent="0.25">
      <c r="B2291"/>
    </row>
    <row r="2292" spans="2:2" x14ac:dyDescent="0.25">
      <c r="B2292"/>
    </row>
    <row r="2293" spans="2:2" x14ac:dyDescent="0.25">
      <c r="B2293"/>
    </row>
    <row r="2294" spans="2:2" x14ac:dyDescent="0.25">
      <c r="B2294"/>
    </row>
    <row r="2295" spans="2:2" x14ac:dyDescent="0.25">
      <c r="B2295"/>
    </row>
    <row r="2296" spans="2:2" x14ac:dyDescent="0.25">
      <c r="B2296"/>
    </row>
    <row r="2297" spans="2:2" x14ac:dyDescent="0.25">
      <c r="B2297"/>
    </row>
    <row r="2298" spans="2:2" x14ac:dyDescent="0.25">
      <c r="B2298"/>
    </row>
    <row r="2299" spans="2:2" x14ac:dyDescent="0.25">
      <c r="B2299"/>
    </row>
    <row r="2300" spans="2:2" x14ac:dyDescent="0.25">
      <c r="B2300"/>
    </row>
    <row r="2301" spans="2:2" x14ac:dyDescent="0.25">
      <c r="B2301"/>
    </row>
    <row r="2302" spans="2:2" x14ac:dyDescent="0.25">
      <c r="B2302"/>
    </row>
    <row r="2303" spans="2:2" x14ac:dyDescent="0.25">
      <c r="B2303"/>
    </row>
    <row r="2304" spans="2:2" x14ac:dyDescent="0.25">
      <c r="B2304"/>
    </row>
    <row r="2305" spans="2:2" x14ac:dyDescent="0.25">
      <c r="B2305"/>
    </row>
    <row r="2306" spans="2:2" x14ac:dyDescent="0.25">
      <c r="B2306"/>
    </row>
    <row r="2307" spans="2:2" x14ac:dyDescent="0.25">
      <c r="B2307"/>
    </row>
    <row r="2308" spans="2:2" x14ac:dyDescent="0.25">
      <c r="B2308"/>
    </row>
    <row r="2309" spans="2:2" x14ac:dyDescent="0.25">
      <c r="B2309"/>
    </row>
    <row r="2310" spans="2:2" x14ac:dyDescent="0.25">
      <c r="B2310"/>
    </row>
    <row r="2311" spans="2:2" x14ac:dyDescent="0.25">
      <c r="B2311"/>
    </row>
    <row r="2312" spans="2:2" x14ac:dyDescent="0.25">
      <c r="B2312"/>
    </row>
    <row r="2313" spans="2:2" x14ac:dyDescent="0.25">
      <c r="B2313"/>
    </row>
    <row r="2314" spans="2:2" x14ac:dyDescent="0.25">
      <c r="B2314"/>
    </row>
    <row r="2315" spans="2:2" x14ac:dyDescent="0.25">
      <c r="B2315"/>
    </row>
    <row r="2316" spans="2:2" x14ac:dyDescent="0.25">
      <c r="B2316"/>
    </row>
    <row r="2317" spans="2:2" x14ac:dyDescent="0.25">
      <c r="B2317"/>
    </row>
    <row r="2318" spans="2:2" x14ac:dyDescent="0.25">
      <c r="B2318"/>
    </row>
    <row r="2319" spans="2:2" ht="15.75" thickBot="1" x14ac:dyDescent="0.3">
      <c r="B2319"/>
    </row>
    <row r="2320" spans="2:2" ht="15.75" thickBot="1" x14ac:dyDescent="0.3">
      <c r="B2320"/>
    </row>
    <row r="2321" spans="2:2" x14ac:dyDescent="0.25">
      <c r="B2321"/>
    </row>
    <row r="2322" spans="2:2" x14ac:dyDescent="0.25">
      <c r="B2322"/>
    </row>
    <row r="2323" spans="2:2" x14ac:dyDescent="0.25">
      <c r="B2323"/>
    </row>
    <row r="2324" spans="2:2" x14ac:dyDescent="0.25">
      <c r="B2324"/>
    </row>
    <row r="2325" spans="2:2" x14ac:dyDescent="0.25">
      <c r="B2325"/>
    </row>
    <row r="2326" spans="2:2" x14ac:dyDescent="0.25">
      <c r="B2326"/>
    </row>
    <row r="2327" spans="2:2" x14ac:dyDescent="0.25">
      <c r="B2327"/>
    </row>
    <row r="2328" spans="2:2" x14ac:dyDescent="0.25">
      <c r="B2328"/>
    </row>
    <row r="2329" spans="2:2" x14ac:dyDescent="0.25">
      <c r="B2329"/>
    </row>
    <row r="2330" spans="2:2" x14ac:dyDescent="0.25">
      <c r="B2330"/>
    </row>
    <row r="2331" spans="2:2" x14ac:dyDescent="0.25">
      <c r="B2331"/>
    </row>
    <row r="2332" spans="2:2" x14ac:dyDescent="0.25">
      <c r="B2332"/>
    </row>
    <row r="2333" spans="2:2" x14ac:dyDescent="0.25">
      <c r="B2333"/>
    </row>
    <row r="2334" spans="2:2" x14ac:dyDescent="0.25">
      <c r="B2334"/>
    </row>
    <row r="2335" spans="2:2" x14ac:dyDescent="0.25">
      <c r="B2335"/>
    </row>
    <row r="2336" spans="2:2" x14ac:dyDescent="0.25">
      <c r="B2336"/>
    </row>
    <row r="2337" spans="2:2" x14ac:dyDescent="0.25">
      <c r="B2337"/>
    </row>
    <row r="2338" spans="2:2" x14ac:dyDescent="0.25">
      <c r="B2338"/>
    </row>
    <row r="2339" spans="2:2" x14ac:dyDescent="0.25">
      <c r="B2339"/>
    </row>
    <row r="2340" spans="2:2" x14ac:dyDescent="0.25">
      <c r="B2340"/>
    </row>
    <row r="2341" spans="2:2" x14ac:dyDescent="0.25">
      <c r="B2341"/>
    </row>
    <row r="2342" spans="2:2" x14ac:dyDescent="0.25">
      <c r="B2342"/>
    </row>
    <row r="2343" spans="2:2" x14ac:dyDescent="0.25">
      <c r="B2343"/>
    </row>
    <row r="2344" spans="2:2" x14ac:dyDescent="0.25">
      <c r="B2344"/>
    </row>
    <row r="2345" spans="2:2" x14ac:dyDescent="0.25">
      <c r="B2345"/>
    </row>
    <row r="2346" spans="2:2" x14ac:dyDescent="0.25">
      <c r="B2346"/>
    </row>
    <row r="2347" spans="2:2" x14ac:dyDescent="0.25">
      <c r="B2347"/>
    </row>
    <row r="2348" spans="2:2" x14ac:dyDescent="0.25">
      <c r="B2348"/>
    </row>
    <row r="2349" spans="2:2" x14ac:dyDescent="0.25">
      <c r="B2349"/>
    </row>
    <row r="2350" spans="2:2" x14ac:dyDescent="0.25">
      <c r="B2350"/>
    </row>
    <row r="2351" spans="2:2" x14ac:dyDescent="0.25">
      <c r="B2351"/>
    </row>
    <row r="2352" spans="2:2" x14ac:dyDescent="0.25">
      <c r="B2352"/>
    </row>
    <row r="2353" spans="2:2" x14ac:dyDescent="0.25">
      <c r="B2353"/>
    </row>
    <row r="2354" spans="2:2" x14ac:dyDescent="0.25">
      <c r="B2354"/>
    </row>
    <row r="2355" spans="2:2" x14ac:dyDescent="0.25">
      <c r="B2355"/>
    </row>
    <row r="2356" spans="2:2" x14ac:dyDescent="0.25">
      <c r="B2356"/>
    </row>
    <row r="2357" spans="2:2" x14ac:dyDescent="0.25">
      <c r="B2357"/>
    </row>
    <row r="2358" spans="2:2" x14ac:dyDescent="0.25">
      <c r="B2358"/>
    </row>
    <row r="2359" spans="2:2" x14ac:dyDescent="0.25">
      <c r="B2359"/>
    </row>
    <row r="2360" spans="2:2" x14ac:dyDescent="0.25">
      <c r="B2360"/>
    </row>
    <row r="2361" spans="2:2" x14ac:dyDescent="0.25">
      <c r="B2361"/>
    </row>
    <row r="2362" spans="2:2" x14ac:dyDescent="0.25">
      <c r="B2362"/>
    </row>
    <row r="2363" spans="2:2" x14ac:dyDescent="0.25">
      <c r="B2363"/>
    </row>
    <row r="2364" spans="2:2" x14ac:dyDescent="0.25">
      <c r="B2364"/>
    </row>
    <row r="2365" spans="2:2" x14ac:dyDescent="0.25">
      <c r="B2365"/>
    </row>
    <row r="2366" spans="2:2" x14ac:dyDescent="0.25">
      <c r="B2366"/>
    </row>
    <row r="2367" spans="2:2" x14ac:dyDescent="0.25">
      <c r="B2367"/>
    </row>
    <row r="2368" spans="2:2" x14ac:dyDescent="0.25">
      <c r="B2368"/>
    </row>
    <row r="2369" spans="2:2" x14ac:dyDescent="0.25">
      <c r="B2369"/>
    </row>
    <row r="2370" spans="2:2" x14ac:dyDescent="0.25">
      <c r="B2370"/>
    </row>
    <row r="2371" spans="2:2" x14ac:dyDescent="0.25">
      <c r="B2371"/>
    </row>
    <row r="2372" spans="2:2" x14ac:dyDescent="0.25">
      <c r="B2372"/>
    </row>
    <row r="2373" spans="2:2" x14ac:dyDescent="0.25">
      <c r="B2373"/>
    </row>
    <row r="2374" spans="2:2" x14ac:dyDescent="0.25">
      <c r="B2374"/>
    </row>
    <row r="2375" spans="2:2" x14ac:dyDescent="0.25">
      <c r="B2375"/>
    </row>
    <row r="2376" spans="2:2" x14ac:dyDescent="0.25">
      <c r="B2376"/>
    </row>
    <row r="2377" spans="2:2" x14ac:dyDescent="0.25">
      <c r="B2377"/>
    </row>
    <row r="2378" spans="2:2" x14ac:dyDescent="0.25">
      <c r="B2378"/>
    </row>
    <row r="2379" spans="2:2" x14ac:dyDescent="0.25">
      <c r="B2379"/>
    </row>
    <row r="2380" spans="2:2" x14ac:dyDescent="0.25">
      <c r="B2380"/>
    </row>
    <row r="2381" spans="2:2" x14ac:dyDescent="0.25">
      <c r="B2381"/>
    </row>
    <row r="2382" spans="2:2" x14ac:dyDescent="0.25">
      <c r="B2382"/>
    </row>
    <row r="2383" spans="2:2" x14ac:dyDescent="0.25">
      <c r="B2383"/>
    </row>
    <row r="2384" spans="2:2" x14ac:dyDescent="0.25">
      <c r="B2384"/>
    </row>
    <row r="2385" spans="2:2" x14ac:dyDescent="0.25">
      <c r="B2385"/>
    </row>
    <row r="2386" spans="2:2" x14ac:dyDescent="0.25">
      <c r="B2386"/>
    </row>
    <row r="2387" spans="2:2" x14ac:dyDescent="0.25">
      <c r="B2387"/>
    </row>
    <row r="2388" spans="2:2" x14ac:dyDescent="0.25">
      <c r="B2388"/>
    </row>
    <row r="2389" spans="2:2" x14ac:dyDescent="0.25">
      <c r="B2389"/>
    </row>
    <row r="2390" spans="2:2" x14ac:dyDescent="0.25">
      <c r="B2390"/>
    </row>
    <row r="2391" spans="2:2" x14ac:dyDescent="0.25">
      <c r="B2391"/>
    </row>
    <row r="2392" spans="2:2" x14ac:dyDescent="0.25">
      <c r="B2392"/>
    </row>
    <row r="2393" spans="2:2" x14ac:dyDescent="0.25">
      <c r="B2393"/>
    </row>
    <row r="2394" spans="2:2" x14ac:dyDescent="0.25">
      <c r="B2394"/>
    </row>
    <row r="2395" spans="2:2" x14ac:dyDescent="0.25">
      <c r="B2395"/>
    </row>
    <row r="2396" spans="2:2" x14ac:dyDescent="0.25">
      <c r="B2396"/>
    </row>
    <row r="2397" spans="2:2" x14ac:dyDescent="0.25">
      <c r="B2397"/>
    </row>
    <row r="2398" spans="2:2" x14ac:dyDescent="0.25">
      <c r="B2398"/>
    </row>
    <row r="2399" spans="2:2" x14ac:dyDescent="0.25">
      <c r="B2399"/>
    </row>
    <row r="2400" spans="2:2" x14ac:dyDescent="0.25">
      <c r="B2400"/>
    </row>
    <row r="2401" spans="2:2" x14ac:dyDescent="0.25">
      <c r="B2401"/>
    </row>
    <row r="2402" spans="2:2" x14ac:dyDescent="0.25">
      <c r="B2402"/>
    </row>
    <row r="2403" spans="2:2" x14ac:dyDescent="0.25">
      <c r="B2403"/>
    </row>
    <row r="2404" spans="2:2" x14ac:dyDescent="0.25">
      <c r="B2404"/>
    </row>
    <row r="2405" spans="2:2" x14ac:dyDescent="0.25">
      <c r="B2405"/>
    </row>
    <row r="2406" spans="2:2" x14ac:dyDescent="0.25">
      <c r="B2406"/>
    </row>
    <row r="2407" spans="2:2" x14ac:dyDescent="0.25">
      <c r="B2407"/>
    </row>
    <row r="2408" spans="2:2" x14ac:dyDescent="0.25">
      <c r="B2408"/>
    </row>
    <row r="2409" spans="2:2" x14ac:dyDescent="0.25">
      <c r="B2409"/>
    </row>
    <row r="2410" spans="2:2" x14ac:dyDescent="0.25">
      <c r="B2410"/>
    </row>
    <row r="2411" spans="2:2" x14ac:dyDescent="0.25">
      <c r="B2411"/>
    </row>
    <row r="2412" spans="2:2" x14ac:dyDescent="0.25">
      <c r="B2412"/>
    </row>
    <row r="2413" spans="2:2" x14ac:dyDescent="0.25">
      <c r="B2413"/>
    </row>
    <row r="2414" spans="2:2" x14ac:dyDescent="0.25">
      <c r="B2414"/>
    </row>
    <row r="2415" spans="2:2" x14ac:dyDescent="0.25">
      <c r="B2415"/>
    </row>
    <row r="2416" spans="2:2" x14ac:dyDescent="0.25">
      <c r="B2416"/>
    </row>
    <row r="2417" spans="2:2" x14ac:dyDescent="0.25">
      <c r="B2417"/>
    </row>
    <row r="2418" spans="2:2" x14ac:dyDescent="0.25">
      <c r="B2418"/>
    </row>
    <row r="2419" spans="2:2" x14ac:dyDescent="0.25">
      <c r="B2419"/>
    </row>
    <row r="2420" spans="2:2" x14ac:dyDescent="0.25">
      <c r="B2420"/>
    </row>
    <row r="2421" spans="2:2" x14ac:dyDescent="0.25">
      <c r="B2421"/>
    </row>
    <row r="2422" spans="2:2" x14ac:dyDescent="0.25">
      <c r="B2422"/>
    </row>
    <row r="2423" spans="2:2" x14ac:dyDescent="0.25">
      <c r="B2423"/>
    </row>
    <row r="2424" spans="2:2" x14ac:dyDescent="0.25">
      <c r="B2424"/>
    </row>
    <row r="2425" spans="2:2" x14ac:dyDescent="0.25">
      <c r="B2425"/>
    </row>
    <row r="2426" spans="2:2" x14ac:dyDescent="0.25">
      <c r="B2426"/>
    </row>
    <row r="2427" spans="2:2" x14ac:dyDescent="0.25">
      <c r="B2427"/>
    </row>
    <row r="2428" spans="2:2" x14ac:dyDescent="0.25">
      <c r="B2428"/>
    </row>
    <row r="2429" spans="2:2" x14ac:dyDescent="0.25">
      <c r="B2429"/>
    </row>
    <row r="2430" spans="2:2" x14ac:dyDescent="0.25">
      <c r="B2430"/>
    </row>
    <row r="2431" spans="2:2" x14ac:dyDescent="0.25">
      <c r="B2431"/>
    </row>
    <row r="2432" spans="2:2" x14ac:dyDescent="0.25">
      <c r="B2432"/>
    </row>
    <row r="2433" spans="2:2" x14ac:dyDescent="0.25">
      <c r="B2433"/>
    </row>
    <row r="2434" spans="2:2" x14ac:dyDescent="0.25">
      <c r="B2434"/>
    </row>
    <row r="2435" spans="2:2" x14ac:dyDescent="0.25">
      <c r="B2435"/>
    </row>
    <row r="2436" spans="2:2" x14ac:dyDescent="0.25">
      <c r="B2436"/>
    </row>
    <row r="2437" spans="2:2" x14ac:dyDescent="0.25">
      <c r="B2437"/>
    </row>
    <row r="2438" spans="2:2" x14ac:dyDescent="0.25">
      <c r="B2438"/>
    </row>
    <row r="2439" spans="2:2" x14ac:dyDescent="0.25">
      <c r="B2439"/>
    </row>
    <row r="2440" spans="2:2" x14ac:dyDescent="0.25">
      <c r="B2440"/>
    </row>
    <row r="2441" spans="2:2" x14ac:dyDescent="0.25">
      <c r="B2441"/>
    </row>
    <row r="2442" spans="2:2" x14ac:dyDescent="0.25">
      <c r="B2442"/>
    </row>
    <row r="2443" spans="2:2" x14ac:dyDescent="0.25">
      <c r="B2443"/>
    </row>
    <row r="2444" spans="2:2" x14ac:dyDescent="0.25">
      <c r="B2444"/>
    </row>
    <row r="2445" spans="2:2" x14ac:dyDescent="0.25">
      <c r="B2445"/>
    </row>
    <row r="2446" spans="2:2" x14ac:dyDescent="0.25">
      <c r="B2446"/>
    </row>
    <row r="2447" spans="2:2" x14ac:dyDescent="0.25">
      <c r="B2447"/>
    </row>
    <row r="2448" spans="2:2" x14ac:dyDescent="0.25">
      <c r="B2448"/>
    </row>
    <row r="2449" spans="2:2" x14ac:dyDescent="0.25">
      <c r="B2449"/>
    </row>
    <row r="2450" spans="2:2" x14ac:dyDescent="0.25">
      <c r="B2450"/>
    </row>
    <row r="2451" spans="2:2" x14ac:dyDescent="0.25">
      <c r="B2451"/>
    </row>
    <row r="2452" spans="2:2" x14ac:dyDescent="0.25">
      <c r="B2452"/>
    </row>
    <row r="2453" spans="2:2" x14ac:dyDescent="0.25">
      <c r="B2453"/>
    </row>
    <row r="2454" spans="2:2" x14ac:dyDescent="0.25">
      <c r="B2454"/>
    </row>
    <row r="2455" spans="2:2" x14ac:dyDescent="0.25">
      <c r="B2455"/>
    </row>
    <row r="2456" spans="2:2" x14ac:dyDescent="0.25">
      <c r="B2456"/>
    </row>
    <row r="2457" spans="2:2" x14ac:dyDescent="0.25">
      <c r="B2457"/>
    </row>
    <row r="2458" spans="2:2" x14ac:dyDescent="0.25">
      <c r="B2458"/>
    </row>
    <row r="2459" spans="2:2" x14ac:dyDescent="0.25">
      <c r="B2459"/>
    </row>
    <row r="2460" spans="2:2" x14ac:dyDescent="0.25">
      <c r="B2460"/>
    </row>
    <row r="2461" spans="2:2" x14ac:dyDescent="0.25">
      <c r="B2461"/>
    </row>
    <row r="2462" spans="2:2" x14ac:dyDescent="0.25">
      <c r="B2462"/>
    </row>
    <row r="2463" spans="2:2" x14ac:dyDescent="0.25">
      <c r="B2463"/>
    </row>
    <row r="2464" spans="2:2" x14ac:dyDescent="0.25">
      <c r="B2464"/>
    </row>
    <row r="2465" spans="2:2" x14ac:dyDescent="0.25">
      <c r="B2465"/>
    </row>
    <row r="2466" spans="2:2" x14ac:dyDescent="0.25">
      <c r="B2466"/>
    </row>
    <row r="2467" spans="2:2" x14ac:dyDescent="0.25">
      <c r="B2467"/>
    </row>
    <row r="2468" spans="2:2" x14ac:dyDescent="0.25">
      <c r="B2468"/>
    </row>
    <row r="2469" spans="2:2" x14ac:dyDescent="0.25">
      <c r="B2469"/>
    </row>
    <row r="2470" spans="2:2" x14ac:dyDescent="0.25">
      <c r="B2470"/>
    </row>
    <row r="2471" spans="2:2" x14ac:dyDescent="0.25">
      <c r="B2471"/>
    </row>
    <row r="2472" spans="2:2" x14ac:dyDescent="0.25">
      <c r="B2472"/>
    </row>
    <row r="2473" spans="2:2" x14ac:dyDescent="0.25">
      <c r="B2473"/>
    </row>
    <row r="2474" spans="2:2" x14ac:dyDescent="0.25">
      <c r="B2474"/>
    </row>
    <row r="2475" spans="2:2" x14ac:dyDescent="0.25">
      <c r="B2475"/>
    </row>
    <row r="2476" spans="2:2" x14ac:dyDescent="0.25">
      <c r="B2476"/>
    </row>
    <row r="2477" spans="2:2" x14ac:dyDescent="0.25">
      <c r="B2477"/>
    </row>
    <row r="2478" spans="2:2" x14ac:dyDescent="0.25">
      <c r="B2478"/>
    </row>
    <row r="2479" spans="2:2" x14ac:dyDescent="0.25">
      <c r="B2479"/>
    </row>
    <row r="2480" spans="2:2" x14ac:dyDescent="0.25">
      <c r="B2480"/>
    </row>
    <row r="2481" spans="2:2" x14ac:dyDescent="0.25">
      <c r="B2481"/>
    </row>
    <row r="2482" spans="2:2" x14ac:dyDescent="0.25">
      <c r="B2482"/>
    </row>
    <row r="2483" spans="2:2" x14ac:dyDescent="0.25">
      <c r="B2483"/>
    </row>
    <row r="2484" spans="2:2" x14ac:dyDescent="0.25">
      <c r="B2484"/>
    </row>
    <row r="2485" spans="2:2" x14ac:dyDescent="0.25">
      <c r="B2485"/>
    </row>
    <row r="2486" spans="2:2" x14ac:dyDescent="0.25">
      <c r="B2486"/>
    </row>
    <row r="2487" spans="2:2" x14ac:dyDescent="0.25">
      <c r="B2487"/>
    </row>
    <row r="2488" spans="2:2" x14ac:dyDescent="0.25">
      <c r="B2488"/>
    </row>
    <row r="2489" spans="2:2" x14ac:dyDescent="0.25">
      <c r="B2489"/>
    </row>
    <row r="2490" spans="2:2" x14ac:dyDescent="0.25">
      <c r="B2490"/>
    </row>
    <row r="2491" spans="2:2" x14ac:dyDescent="0.25">
      <c r="B2491"/>
    </row>
    <row r="2492" spans="2:2" x14ac:dyDescent="0.25">
      <c r="B2492"/>
    </row>
    <row r="2493" spans="2:2" x14ac:dyDescent="0.25">
      <c r="B2493"/>
    </row>
    <row r="2494" spans="2:2" x14ac:dyDescent="0.25">
      <c r="B2494"/>
    </row>
    <row r="2495" spans="2:2" x14ac:dyDescent="0.25">
      <c r="B2495"/>
    </row>
    <row r="2496" spans="2:2" x14ac:dyDescent="0.25">
      <c r="B2496"/>
    </row>
    <row r="2497" spans="2:2" x14ac:dyDescent="0.25">
      <c r="B2497"/>
    </row>
    <row r="2498" spans="2:2" x14ac:dyDescent="0.25">
      <c r="B2498"/>
    </row>
    <row r="2499" spans="2:2" x14ac:dyDescent="0.25">
      <c r="B2499"/>
    </row>
    <row r="2500" spans="2:2" x14ac:dyDescent="0.25">
      <c r="B2500"/>
    </row>
    <row r="2501" spans="2:2" x14ac:dyDescent="0.25">
      <c r="B2501"/>
    </row>
    <row r="2502" spans="2:2" x14ac:dyDescent="0.25">
      <c r="B2502"/>
    </row>
    <row r="2503" spans="2:2" x14ac:dyDescent="0.25">
      <c r="B2503"/>
    </row>
    <row r="2504" spans="2:2" x14ac:dyDescent="0.25">
      <c r="B2504"/>
    </row>
    <row r="2505" spans="2:2" x14ac:dyDescent="0.25">
      <c r="B2505"/>
    </row>
    <row r="2506" spans="2:2" x14ac:dyDescent="0.25">
      <c r="B2506"/>
    </row>
    <row r="2507" spans="2:2" x14ac:dyDescent="0.25">
      <c r="B2507"/>
    </row>
    <row r="2508" spans="2:2" x14ac:dyDescent="0.25">
      <c r="B2508"/>
    </row>
    <row r="2509" spans="2:2" x14ac:dyDescent="0.25">
      <c r="B2509"/>
    </row>
    <row r="2510" spans="2:2" x14ac:dyDescent="0.25">
      <c r="B2510"/>
    </row>
    <row r="2511" spans="2:2" x14ac:dyDescent="0.25">
      <c r="B2511"/>
    </row>
    <row r="2512" spans="2:2" x14ac:dyDescent="0.25">
      <c r="B2512"/>
    </row>
    <row r="2513" spans="2:2" x14ac:dyDescent="0.25">
      <c r="B2513"/>
    </row>
    <row r="2514" spans="2:2" x14ac:dyDescent="0.25">
      <c r="B2514"/>
    </row>
    <row r="2515" spans="2:2" x14ac:dyDescent="0.25">
      <c r="B2515"/>
    </row>
    <row r="2516" spans="2:2" x14ac:dyDescent="0.25">
      <c r="B2516"/>
    </row>
    <row r="2517" spans="2:2" x14ac:dyDescent="0.25">
      <c r="B2517"/>
    </row>
    <row r="2518" spans="2:2" x14ac:dyDescent="0.25">
      <c r="B2518"/>
    </row>
    <row r="2519" spans="2:2" x14ac:dyDescent="0.25">
      <c r="B2519"/>
    </row>
    <row r="2520" spans="2:2" x14ac:dyDescent="0.25">
      <c r="B2520"/>
    </row>
    <row r="2521" spans="2:2" x14ac:dyDescent="0.25">
      <c r="B2521"/>
    </row>
    <row r="2522" spans="2:2" x14ac:dyDescent="0.25">
      <c r="B2522"/>
    </row>
    <row r="2523" spans="2:2" x14ac:dyDescent="0.25">
      <c r="B2523"/>
    </row>
    <row r="2524" spans="2:2" x14ac:dyDescent="0.25">
      <c r="B2524"/>
    </row>
    <row r="2525" spans="2:2" x14ac:dyDescent="0.25">
      <c r="B2525"/>
    </row>
    <row r="2526" spans="2:2" x14ac:dyDescent="0.25">
      <c r="B2526"/>
    </row>
    <row r="2527" spans="2:2" x14ac:dyDescent="0.25">
      <c r="B2527"/>
    </row>
    <row r="2528" spans="2:2" x14ac:dyDescent="0.25">
      <c r="B2528"/>
    </row>
    <row r="2529" spans="2:2" x14ac:dyDescent="0.25">
      <c r="B2529"/>
    </row>
    <row r="2530" spans="2:2" x14ac:dyDescent="0.25">
      <c r="B2530"/>
    </row>
    <row r="2531" spans="2:2" x14ac:dyDescent="0.25">
      <c r="B2531"/>
    </row>
    <row r="2532" spans="2:2" x14ac:dyDescent="0.25">
      <c r="B2532"/>
    </row>
    <row r="2533" spans="2:2" x14ac:dyDescent="0.25">
      <c r="B2533"/>
    </row>
    <row r="2534" spans="2:2" x14ac:dyDescent="0.25">
      <c r="B2534"/>
    </row>
    <row r="2535" spans="2:2" x14ac:dyDescent="0.25">
      <c r="B2535"/>
    </row>
    <row r="2536" spans="2:2" x14ac:dyDescent="0.25">
      <c r="B2536"/>
    </row>
    <row r="2537" spans="2:2" x14ac:dyDescent="0.25">
      <c r="B2537"/>
    </row>
    <row r="2538" spans="2:2" x14ac:dyDescent="0.25">
      <c r="B2538"/>
    </row>
    <row r="2539" spans="2:2" x14ac:dyDescent="0.25">
      <c r="B2539"/>
    </row>
    <row r="2540" spans="2:2" x14ac:dyDescent="0.25">
      <c r="B2540"/>
    </row>
    <row r="2541" spans="2:2" x14ac:dyDescent="0.25">
      <c r="B2541"/>
    </row>
    <row r="2542" spans="2:2" x14ac:dyDescent="0.25">
      <c r="B2542"/>
    </row>
    <row r="2543" spans="2:2" x14ac:dyDescent="0.25">
      <c r="B2543"/>
    </row>
    <row r="2544" spans="2:2" x14ac:dyDescent="0.25">
      <c r="B2544"/>
    </row>
    <row r="2545" spans="2:2" x14ac:dyDescent="0.25">
      <c r="B2545"/>
    </row>
    <row r="2546" spans="2:2" x14ac:dyDescent="0.25">
      <c r="B2546"/>
    </row>
    <row r="2547" spans="2:2" x14ac:dyDescent="0.25">
      <c r="B2547"/>
    </row>
    <row r="2548" spans="2:2" x14ac:dyDescent="0.25">
      <c r="B2548"/>
    </row>
    <row r="2549" spans="2:2" x14ac:dyDescent="0.25">
      <c r="B2549"/>
    </row>
    <row r="2550" spans="2:2" x14ac:dyDescent="0.25">
      <c r="B2550"/>
    </row>
    <row r="2551" spans="2:2" x14ac:dyDescent="0.25">
      <c r="B2551"/>
    </row>
    <row r="2552" spans="2:2" x14ac:dyDescent="0.25">
      <c r="B2552"/>
    </row>
    <row r="2553" spans="2:2" x14ac:dyDescent="0.25">
      <c r="B2553"/>
    </row>
    <row r="2554" spans="2:2" x14ac:dyDescent="0.25">
      <c r="B2554"/>
    </row>
    <row r="2555" spans="2:2" x14ac:dyDescent="0.25">
      <c r="B2555"/>
    </row>
    <row r="2556" spans="2:2" x14ac:dyDescent="0.25">
      <c r="B2556"/>
    </row>
    <row r="2557" spans="2:2" x14ac:dyDescent="0.25">
      <c r="B2557"/>
    </row>
    <row r="2558" spans="2:2" x14ac:dyDescent="0.25">
      <c r="B2558"/>
    </row>
    <row r="2559" spans="2:2" x14ac:dyDescent="0.25">
      <c r="B2559"/>
    </row>
    <row r="2560" spans="2:2" x14ac:dyDescent="0.25">
      <c r="B2560"/>
    </row>
    <row r="2561" spans="2:2" x14ac:dyDescent="0.25">
      <c r="B2561"/>
    </row>
    <row r="2562" spans="2:2" x14ac:dyDescent="0.25">
      <c r="B2562"/>
    </row>
    <row r="2563" spans="2:2" x14ac:dyDescent="0.25">
      <c r="B2563"/>
    </row>
    <row r="2564" spans="2:2" x14ac:dyDescent="0.25">
      <c r="B2564"/>
    </row>
    <row r="2565" spans="2:2" x14ac:dyDescent="0.25">
      <c r="B2565"/>
    </row>
    <row r="2566" spans="2:2" x14ac:dyDescent="0.25">
      <c r="B2566"/>
    </row>
    <row r="2567" spans="2:2" x14ac:dyDescent="0.25">
      <c r="B2567"/>
    </row>
    <row r="2568" spans="2:2" x14ac:dyDescent="0.25">
      <c r="B2568"/>
    </row>
    <row r="2569" spans="2:2" x14ac:dyDescent="0.25">
      <c r="B2569"/>
    </row>
    <row r="2570" spans="2:2" x14ac:dyDescent="0.25">
      <c r="B2570"/>
    </row>
    <row r="2571" spans="2:2" x14ac:dyDescent="0.25">
      <c r="B2571"/>
    </row>
    <row r="2572" spans="2:2" x14ac:dyDescent="0.25">
      <c r="B2572"/>
    </row>
    <row r="2573" spans="2:2" x14ac:dyDescent="0.25">
      <c r="B2573"/>
    </row>
    <row r="2574" spans="2:2" x14ac:dyDescent="0.25">
      <c r="B2574"/>
    </row>
    <row r="2575" spans="2:2" x14ac:dyDescent="0.25">
      <c r="B2575"/>
    </row>
    <row r="2576" spans="2:2" x14ac:dyDescent="0.25">
      <c r="B2576"/>
    </row>
    <row r="2577" spans="2:2" x14ac:dyDescent="0.25">
      <c r="B2577"/>
    </row>
    <row r="2578" spans="2:2" x14ac:dyDescent="0.25">
      <c r="B2578"/>
    </row>
    <row r="2579" spans="2:2" x14ac:dyDescent="0.25">
      <c r="B2579"/>
    </row>
    <row r="2580" spans="2:2" x14ac:dyDescent="0.25">
      <c r="B2580"/>
    </row>
    <row r="2581" spans="2:2" x14ac:dyDescent="0.25">
      <c r="B2581"/>
    </row>
    <row r="2582" spans="2:2" x14ac:dyDescent="0.25">
      <c r="B2582"/>
    </row>
    <row r="2583" spans="2:2" x14ac:dyDescent="0.25">
      <c r="B2583"/>
    </row>
    <row r="2584" spans="2:2" x14ac:dyDescent="0.25">
      <c r="B2584"/>
    </row>
    <row r="2585" spans="2:2" x14ac:dyDescent="0.25">
      <c r="B2585"/>
    </row>
    <row r="2586" spans="2:2" x14ac:dyDescent="0.25">
      <c r="B2586"/>
    </row>
    <row r="2587" spans="2:2" x14ac:dyDescent="0.25">
      <c r="B2587"/>
    </row>
    <row r="2588" spans="2:2" x14ac:dyDescent="0.25">
      <c r="B2588"/>
    </row>
    <row r="2589" spans="2:2" x14ac:dyDescent="0.25">
      <c r="B2589"/>
    </row>
    <row r="2590" spans="2:2" x14ac:dyDescent="0.25">
      <c r="B2590"/>
    </row>
    <row r="2591" spans="2:2" x14ac:dyDescent="0.25">
      <c r="B2591"/>
    </row>
    <row r="2592" spans="2:2" x14ac:dyDescent="0.25">
      <c r="B2592"/>
    </row>
    <row r="2593" spans="2:2" x14ac:dyDescent="0.25">
      <c r="B2593"/>
    </row>
    <row r="2594" spans="2:2" x14ac:dyDescent="0.25">
      <c r="B2594"/>
    </row>
    <row r="2595" spans="2:2" x14ac:dyDescent="0.25">
      <c r="B2595"/>
    </row>
    <row r="2596" spans="2:2" x14ac:dyDescent="0.25">
      <c r="B2596"/>
    </row>
    <row r="2597" spans="2:2" x14ac:dyDescent="0.25">
      <c r="B2597"/>
    </row>
    <row r="2598" spans="2:2" x14ac:dyDescent="0.25">
      <c r="B2598"/>
    </row>
    <row r="2599" spans="2:2" x14ac:dyDescent="0.25">
      <c r="B2599"/>
    </row>
    <row r="2600" spans="2:2" x14ac:dyDescent="0.25">
      <c r="B2600"/>
    </row>
    <row r="2601" spans="2:2" x14ac:dyDescent="0.25">
      <c r="B2601"/>
    </row>
    <row r="2602" spans="2:2" x14ac:dyDescent="0.25">
      <c r="B2602"/>
    </row>
    <row r="2603" spans="2:2" x14ac:dyDescent="0.25">
      <c r="B2603"/>
    </row>
    <row r="2604" spans="2:2" x14ac:dyDescent="0.25">
      <c r="B2604"/>
    </row>
    <row r="2605" spans="2:2" x14ac:dyDescent="0.25">
      <c r="B2605"/>
    </row>
    <row r="2606" spans="2:2" x14ac:dyDescent="0.25">
      <c r="B2606"/>
    </row>
    <row r="2607" spans="2:2" x14ac:dyDescent="0.25">
      <c r="B2607"/>
    </row>
    <row r="2608" spans="2:2" x14ac:dyDescent="0.25">
      <c r="B2608"/>
    </row>
    <row r="2609" spans="2:2" x14ac:dyDescent="0.25">
      <c r="B2609"/>
    </row>
    <row r="2610" spans="2:2" x14ac:dyDescent="0.25">
      <c r="B2610"/>
    </row>
    <row r="2611" spans="2:2" x14ac:dyDescent="0.25">
      <c r="B2611"/>
    </row>
    <row r="2612" spans="2:2" x14ac:dyDescent="0.25">
      <c r="B2612"/>
    </row>
    <row r="2613" spans="2:2" x14ac:dyDescent="0.25">
      <c r="B2613"/>
    </row>
    <row r="2614" spans="2:2" x14ac:dyDescent="0.25">
      <c r="B2614"/>
    </row>
    <row r="2615" spans="2:2" x14ac:dyDescent="0.25">
      <c r="B2615"/>
    </row>
    <row r="2616" spans="2:2" x14ac:dyDescent="0.25">
      <c r="B2616"/>
    </row>
    <row r="2617" spans="2:2" x14ac:dyDescent="0.25">
      <c r="B2617"/>
    </row>
    <row r="2618" spans="2:2" x14ac:dyDescent="0.25">
      <c r="B2618"/>
    </row>
    <row r="2619" spans="2:2" x14ac:dyDescent="0.25">
      <c r="B2619"/>
    </row>
    <row r="2620" spans="2:2" x14ac:dyDescent="0.25">
      <c r="B2620"/>
    </row>
    <row r="2621" spans="2:2" x14ac:dyDescent="0.25">
      <c r="B2621"/>
    </row>
    <row r="2622" spans="2:2" x14ac:dyDescent="0.25">
      <c r="B2622"/>
    </row>
    <row r="2623" spans="2:2" x14ac:dyDescent="0.25">
      <c r="B2623"/>
    </row>
    <row r="2624" spans="2:2" x14ac:dyDescent="0.25">
      <c r="B2624"/>
    </row>
    <row r="2625" spans="2:2" x14ac:dyDescent="0.25">
      <c r="B2625"/>
    </row>
    <row r="2626" spans="2:2" x14ac:dyDescent="0.25">
      <c r="B2626"/>
    </row>
    <row r="2627" spans="2:2" x14ac:dyDescent="0.25">
      <c r="B2627"/>
    </row>
    <row r="2628" spans="2:2" x14ac:dyDescent="0.25">
      <c r="B2628"/>
    </row>
    <row r="2629" spans="2:2" x14ac:dyDescent="0.25">
      <c r="B2629"/>
    </row>
    <row r="2630" spans="2:2" x14ac:dyDescent="0.25">
      <c r="B2630"/>
    </row>
    <row r="2631" spans="2:2" x14ac:dyDescent="0.25">
      <c r="B2631"/>
    </row>
    <row r="2632" spans="2:2" x14ac:dyDescent="0.25">
      <c r="B2632"/>
    </row>
    <row r="2633" spans="2:2" x14ac:dyDescent="0.25">
      <c r="B2633"/>
    </row>
    <row r="2634" spans="2:2" x14ac:dyDescent="0.25">
      <c r="B2634"/>
    </row>
    <row r="2635" spans="2:2" x14ac:dyDescent="0.25">
      <c r="B2635"/>
    </row>
    <row r="2636" spans="2:2" x14ac:dyDescent="0.25">
      <c r="B2636"/>
    </row>
    <row r="2637" spans="2:2" x14ac:dyDescent="0.25">
      <c r="B2637"/>
    </row>
    <row r="2638" spans="2:2" x14ac:dyDescent="0.25">
      <c r="B2638"/>
    </row>
    <row r="2639" spans="2:2" x14ac:dyDescent="0.25">
      <c r="B2639"/>
    </row>
    <row r="2640" spans="2:2" x14ac:dyDescent="0.25">
      <c r="B2640"/>
    </row>
    <row r="2641" spans="2:2" x14ac:dyDescent="0.25">
      <c r="B2641"/>
    </row>
    <row r="2642" spans="2:2" x14ac:dyDescent="0.25">
      <c r="B2642"/>
    </row>
    <row r="2643" spans="2:2" x14ac:dyDescent="0.25">
      <c r="B2643"/>
    </row>
    <row r="2644" spans="2:2" x14ac:dyDescent="0.25">
      <c r="B2644"/>
    </row>
    <row r="2645" spans="2:2" x14ac:dyDescent="0.25">
      <c r="B2645"/>
    </row>
    <row r="2646" spans="2:2" x14ac:dyDescent="0.25">
      <c r="B2646"/>
    </row>
    <row r="2647" spans="2:2" x14ac:dyDescent="0.25">
      <c r="B2647"/>
    </row>
    <row r="2648" spans="2:2" x14ac:dyDescent="0.25">
      <c r="B2648"/>
    </row>
    <row r="2649" spans="2:2" x14ac:dyDescent="0.25">
      <c r="B2649"/>
    </row>
    <row r="2650" spans="2:2" x14ac:dyDescent="0.25">
      <c r="B2650"/>
    </row>
    <row r="2651" spans="2:2" x14ac:dyDescent="0.25">
      <c r="B2651"/>
    </row>
    <row r="2652" spans="2:2" x14ac:dyDescent="0.25">
      <c r="B2652"/>
    </row>
    <row r="2653" spans="2:2" x14ac:dyDescent="0.25">
      <c r="B2653"/>
    </row>
    <row r="2654" spans="2:2" x14ac:dyDescent="0.25">
      <c r="B2654"/>
    </row>
    <row r="2655" spans="2:2" x14ac:dyDescent="0.25">
      <c r="B2655"/>
    </row>
    <row r="2656" spans="2:2" x14ac:dyDescent="0.25">
      <c r="B2656"/>
    </row>
    <row r="2657" spans="2:2" x14ac:dyDescent="0.25">
      <c r="B2657"/>
    </row>
    <row r="2658" spans="2:2" x14ac:dyDescent="0.25">
      <c r="B2658"/>
    </row>
    <row r="2659" spans="2:2" x14ac:dyDescent="0.25">
      <c r="B2659"/>
    </row>
    <row r="2660" spans="2:2" x14ac:dyDescent="0.25">
      <c r="B2660"/>
    </row>
    <row r="2661" spans="2:2" x14ac:dyDescent="0.25">
      <c r="B2661"/>
    </row>
    <row r="2662" spans="2:2" x14ac:dyDescent="0.25">
      <c r="B2662"/>
    </row>
    <row r="2663" spans="2:2" x14ac:dyDescent="0.25">
      <c r="B2663"/>
    </row>
    <row r="2664" spans="2:2" x14ac:dyDescent="0.25">
      <c r="B2664"/>
    </row>
    <row r="2665" spans="2:2" x14ac:dyDescent="0.25">
      <c r="B2665"/>
    </row>
    <row r="2666" spans="2:2" x14ac:dyDescent="0.25">
      <c r="B2666"/>
    </row>
    <row r="2667" spans="2:2" x14ac:dyDescent="0.25">
      <c r="B2667"/>
    </row>
    <row r="2668" spans="2:2" x14ac:dyDescent="0.25">
      <c r="B2668"/>
    </row>
    <row r="2669" spans="2:2" x14ac:dyDescent="0.25">
      <c r="B2669"/>
    </row>
    <row r="2670" spans="2:2" x14ac:dyDescent="0.25">
      <c r="B2670"/>
    </row>
    <row r="2671" spans="2:2" x14ac:dyDescent="0.25">
      <c r="B2671"/>
    </row>
    <row r="2672" spans="2:2" x14ac:dyDescent="0.25">
      <c r="B2672"/>
    </row>
    <row r="2673" spans="2:2" x14ac:dyDescent="0.25">
      <c r="B2673"/>
    </row>
    <row r="2674" spans="2:2" x14ac:dyDescent="0.25">
      <c r="B2674"/>
    </row>
    <row r="2675" spans="2:2" x14ac:dyDescent="0.25">
      <c r="B2675"/>
    </row>
    <row r="2676" spans="2:2" x14ac:dyDescent="0.25">
      <c r="B2676"/>
    </row>
    <row r="2677" spans="2:2" x14ac:dyDescent="0.25">
      <c r="B2677"/>
    </row>
    <row r="2678" spans="2:2" x14ac:dyDescent="0.25">
      <c r="B2678"/>
    </row>
    <row r="2679" spans="2:2" x14ac:dyDescent="0.25">
      <c r="B2679"/>
    </row>
    <row r="2680" spans="2:2" x14ac:dyDescent="0.25">
      <c r="B2680"/>
    </row>
    <row r="2681" spans="2:2" x14ac:dyDescent="0.25">
      <c r="B2681"/>
    </row>
    <row r="2682" spans="2:2" x14ac:dyDescent="0.25">
      <c r="B2682"/>
    </row>
    <row r="2683" spans="2:2" x14ac:dyDescent="0.25">
      <c r="B2683"/>
    </row>
    <row r="2684" spans="2:2" x14ac:dyDescent="0.25">
      <c r="B2684"/>
    </row>
    <row r="2685" spans="2:2" x14ac:dyDescent="0.25">
      <c r="B2685"/>
    </row>
    <row r="2686" spans="2:2" x14ac:dyDescent="0.25">
      <c r="B2686"/>
    </row>
    <row r="2687" spans="2:2" x14ac:dyDescent="0.25">
      <c r="B2687"/>
    </row>
    <row r="2688" spans="2:2" x14ac:dyDescent="0.25">
      <c r="B2688"/>
    </row>
    <row r="2689" spans="2:2" x14ac:dyDescent="0.25">
      <c r="B2689"/>
    </row>
    <row r="2690" spans="2:2" x14ac:dyDescent="0.25">
      <c r="B2690"/>
    </row>
    <row r="2691" spans="2:2" x14ac:dyDescent="0.25">
      <c r="B2691"/>
    </row>
    <row r="2692" spans="2:2" x14ac:dyDescent="0.25">
      <c r="B2692"/>
    </row>
    <row r="2693" spans="2:2" x14ac:dyDescent="0.25">
      <c r="B2693"/>
    </row>
    <row r="2694" spans="2:2" x14ac:dyDescent="0.25">
      <c r="B2694"/>
    </row>
    <row r="2695" spans="2:2" x14ac:dyDescent="0.25">
      <c r="B2695"/>
    </row>
    <row r="2696" spans="2:2" x14ac:dyDescent="0.25">
      <c r="B2696"/>
    </row>
    <row r="2697" spans="2:2" x14ac:dyDescent="0.25">
      <c r="B2697"/>
    </row>
    <row r="2698" spans="2:2" x14ac:dyDescent="0.25">
      <c r="B2698"/>
    </row>
    <row r="2699" spans="2:2" x14ac:dyDescent="0.25">
      <c r="B2699"/>
    </row>
    <row r="2700" spans="2:2" x14ac:dyDescent="0.25">
      <c r="B2700"/>
    </row>
    <row r="2701" spans="2:2" x14ac:dyDescent="0.25">
      <c r="B2701"/>
    </row>
    <row r="2702" spans="2:2" x14ac:dyDescent="0.25">
      <c r="B2702"/>
    </row>
    <row r="2703" spans="2:2" x14ac:dyDescent="0.25">
      <c r="B2703"/>
    </row>
    <row r="2704" spans="2:2" x14ac:dyDescent="0.25">
      <c r="B2704"/>
    </row>
    <row r="2705" spans="2:2" x14ac:dyDescent="0.25">
      <c r="B2705"/>
    </row>
    <row r="2706" spans="2:2" x14ac:dyDescent="0.25">
      <c r="B2706"/>
    </row>
    <row r="2707" spans="2:2" x14ac:dyDescent="0.25">
      <c r="B2707"/>
    </row>
    <row r="2708" spans="2:2" x14ac:dyDescent="0.25">
      <c r="B2708"/>
    </row>
    <row r="2709" spans="2:2" x14ac:dyDescent="0.25">
      <c r="B2709"/>
    </row>
    <row r="2710" spans="2:2" x14ac:dyDescent="0.25">
      <c r="B2710"/>
    </row>
    <row r="2711" spans="2:2" x14ac:dyDescent="0.25">
      <c r="B2711"/>
    </row>
    <row r="2712" spans="2:2" x14ac:dyDescent="0.25">
      <c r="B2712"/>
    </row>
    <row r="2713" spans="2:2" x14ac:dyDescent="0.25">
      <c r="B2713"/>
    </row>
    <row r="2714" spans="2:2" x14ac:dyDescent="0.25">
      <c r="B2714"/>
    </row>
    <row r="2715" spans="2:2" x14ac:dyDescent="0.25">
      <c r="B2715"/>
    </row>
    <row r="2716" spans="2:2" x14ac:dyDescent="0.25">
      <c r="B2716"/>
    </row>
    <row r="2717" spans="2:2" x14ac:dyDescent="0.25">
      <c r="B2717"/>
    </row>
    <row r="2718" spans="2:2" x14ac:dyDescent="0.25">
      <c r="B2718"/>
    </row>
    <row r="2719" spans="2:2" x14ac:dyDescent="0.25">
      <c r="B2719"/>
    </row>
    <row r="2720" spans="2:2" x14ac:dyDescent="0.25">
      <c r="B2720"/>
    </row>
    <row r="2721" spans="2:2" x14ac:dyDescent="0.25">
      <c r="B2721"/>
    </row>
    <row r="2722" spans="2:2" x14ac:dyDescent="0.25">
      <c r="B2722"/>
    </row>
    <row r="2723" spans="2:2" x14ac:dyDescent="0.25">
      <c r="B2723"/>
    </row>
    <row r="2724" spans="2:2" x14ac:dyDescent="0.25">
      <c r="B2724"/>
    </row>
    <row r="2725" spans="2:2" x14ac:dyDescent="0.25">
      <c r="B2725"/>
    </row>
    <row r="2726" spans="2:2" x14ac:dyDescent="0.25">
      <c r="B2726"/>
    </row>
    <row r="2727" spans="2:2" x14ac:dyDescent="0.25">
      <c r="B2727"/>
    </row>
    <row r="2728" spans="2:2" x14ac:dyDescent="0.25">
      <c r="B2728"/>
    </row>
    <row r="2729" spans="2:2" x14ac:dyDescent="0.25">
      <c r="B2729"/>
    </row>
    <row r="2730" spans="2:2" x14ac:dyDescent="0.25">
      <c r="B2730"/>
    </row>
    <row r="2731" spans="2:2" x14ac:dyDescent="0.25">
      <c r="B2731"/>
    </row>
    <row r="2732" spans="2:2" x14ac:dyDescent="0.25">
      <c r="B2732"/>
    </row>
    <row r="2733" spans="2:2" x14ac:dyDescent="0.25">
      <c r="B2733"/>
    </row>
    <row r="2734" spans="2:2" x14ac:dyDescent="0.25">
      <c r="B2734"/>
    </row>
    <row r="2735" spans="2:2" x14ac:dyDescent="0.25">
      <c r="B2735"/>
    </row>
    <row r="2736" spans="2:2" x14ac:dyDescent="0.25">
      <c r="B2736"/>
    </row>
    <row r="2737" spans="2:2" x14ac:dyDescent="0.25">
      <c r="B2737"/>
    </row>
    <row r="2738" spans="2:2" x14ac:dyDescent="0.25">
      <c r="B2738"/>
    </row>
    <row r="2739" spans="2:2" x14ac:dyDescent="0.25">
      <c r="B2739"/>
    </row>
    <row r="2740" spans="2:2" x14ac:dyDescent="0.25">
      <c r="B2740"/>
    </row>
    <row r="2741" spans="2:2" x14ac:dyDescent="0.25">
      <c r="B2741"/>
    </row>
    <row r="2742" spans="2:2" x14ac:dyDescent="0.25">
      <c r="B2742"/>
    </row>
    <row r="2743" spans="2:2" x14ac:dyDescent="0.25">
      <c r="B2743"/>
    </row>
    <row r="2744" spans="2:2" x14ac:dyDescent="0.25">
      <c r="B2744"/>
    </row>
    <row r="2745" spans="2:2" x14ac:dyDescent="0.25">
      <c r="B2745"/>
    </row>
    <row r="2746" spans="2:2" x14ac:dyDescent="0.25">
      <c r="B2746"/>
    </row>
    <row r="2747" spans="2:2" x14ac:dyDescent="0.25">
      <c r="B2747"/>
    </row>
    <row r="2748" spans="2:2" x14ac:dyDescent="0.25">
      <c r="B2748"/>
    </row>
    <row r="2749" spans="2:2" x14ac:dyDescent="0.25">
      <c r="B2749"/>
    </row>
    <row r="2750" spans="2:2" x14ac:dyDescent="0.25">
      <c r="B2750"/>
    </row>
    <row r="2751" spans="2:2" x14ac:dyDescent="0.25">
      <c r="B2751"/>
    </row>
    <row r="2752" spans="2:2" x14ac:dyDescent="0.25">
      <c r="B2752"/>
    </row>
    <row r="2753" spans="2:2" x14ac:dyDescent="0.25">
      <c r="B2753"/>
    </row>
    <row r="2754" spans="2:2" x14ac:dyDescent="0.25">
      <c r="B2754"/>
    </row>
    <row r="2755" spans="2:2" x14ac:dyDescent="0.25">
      <c r="B2755"/>
    </row>
    <row r="2756" spans="2:2" x14ac:dyDescent="0.25">
      <c r="B2756"/>
    </row>
    <row r="2757" spans="2:2" x14ac:dyDescent="0.25">
      <c r="B2757"/>
    </row>
    <row r="2758" spans="2:2" x14ac:dyDescent="0.25">
      <c r="B2758"/>
    </row>
    <row r="2759" spans="2:2" x14ac:dyDescent="0.25">
      <c r="B2759"/>
    </row>
    <row r="2760" spans="2:2" x14ac:dyDescent="0.25">
      <c r="B2760"/>
    </row>
    <row r="2761" spans="2:2" x14ac:dyDescent="0.25">
      <c r="B2761"/>
    </row>
    <row r="2762" spans="2:2" x14ac:dyDescent="0.25">
      <c r="B2762"/>
    </row>
    <row r="2763" spans="2:2" x14ac:dyDescent="0.25">
      <c r="B2763"/>
    </row>
    <row r="2764" spans="2:2" x14ac:dyDescent="0.25">
      <c r="B2764"/>
    </row>
    <row r="2765" spans="2:2" x14ac:dyDescent="0.25">
      <c r="B2765"/>
    </row>
    <row r="2766" spans="2:2" x14ac:dyDescent="0.25">
      <c r="B2766"/>
    </row>
    <row r="2767" spans="2:2" x14ac:dyDescent="0.25">
      <c r="B2767"/>
    </row>
    <row r="2768" spans="2:2" x14ac:dyDescent="0.25">
      <c r="B2768"/>
    </row>
    <row r="2769" spans="2:2" x14ac:dyDescent="0.25">
      <c r="B2769"/>
    </row>
    <row r="2770" spans="2:2" x14ac:dyDescent="0.25">
      <c r="B2770"/>
    </row>
    <row r="2771" spans="2:2" x14ac:dyDescent="0.25">
      <c r="B2771"/>
    </row>
    <row r="2772" spans="2:2" x14ac:dyDescent="0.25">
      <c r="B2772"/>
    </row>
    <row r="2773" spans="2:2" x14ac:dyDescent="0.25">
      <c r="B2773"/>
    </row>
    <row r="2774" spans="2:2" x14ac:dyDescent="0.25">
      <c r="B2774"/>
    </row>
    <row r="2775" spans="2:2" x14ac:dyDescent="0.25">
      <c r="B2775"/>
    </row>
    <row r="2776" spans="2:2" x14ac:dyDescent="0.25">
      <c r="B2776"/>
    </row>
    <row r="2777" spans="2:2" x14ac:dyDescent="0.25">
      <c r="B2777"/>
    </row>
    <row r="2778" spans="2:2" x14ac:dyDescent="0.25">
      <c r="B2778"/>
    </row>
    <row r="2779" spans="2:2" x14ac:dyDescent="0.25">
      <c r="B2779"/>
    </row>
    <row r="2780" spans="2:2" x14ac:dyDescent="0.25">
      <c r="B2780"/>
    </row>
    <row r="2781" spans="2:2" x14ac:dyDescent="0.25">
      <c r="B2781"/>
    </row>
    <row r="2782" spans="2:2" x14ac:dyDescent="0.25">
      <c r="B2782"/>
    </row>
    <row r="2783" spans="2:2" x14ac:dyDescent="0.25">
      <c r="B2783"/>
    </row>
    <row r="2784" spans="2:2" x14ac:dyDescent="0.25">
      <c r="B2784"/>
    </row>
    <row r="2785" spans="2:2" x14ac:dyDescent="0.25">
      <c r="B2785"/>
    </row>
    <row r="2786" spans="2:2" x14ac:dyDescent="0.25">
      <c r="B2786"/>
    </row>
    <row r="2787" spans="2:2" x14ac:dyDescent="0.25">
      <c r="B2787"/>
    </row>
    <row r="2788" spans="2:2" x14ac:dyDescent="0.25">
      <c r="B2788"/>
    </row>
    <row r="2789" spans="2:2" x14ac:dyDescent="0.25">
      <c r="B2789"/>
    </row>
    <row r="2790" spans="2:2" x14ac:dyDescent="0.25">
      <c r="B2790"/>
    </row>
    <row r="2791" spans="2:2" x14ac:dyDescent="0.25">
      <c r="B2791"/>
    </row>
    <row r="2792" spans="2:2" x14ac:dyDescent="0.25">
      <c r="B2792"/>
    </row>
    <row r="2793" spans="2:2" x14ac:dyDescent="0.25">
      <c r="B2793"/>
    </row>
    <row r="2794" spans="2:2" x14ac:dyDescent="0.25">
      <c r="B2794"/>
    </row>
    <row r="2795" spans="2:2" x14ac:dyDescent="0.25">
      <c r="B2795"/>
    </row>
    <row r="2796" spans="2:2" x14ac:dyDescent="0.25">
      <c r="B2796"/>
    </row>
    <row r="2797" spans="2:2" x14ac:dyDescent="0.25">
      <c r="B2797"/>
    </row>
    <row r="2798" spans="2:2" x14ac:dyDescent="0.25">
      <c r="B2798"/>
    </row>
    <row r="2799" spans="2:2" x14ac:dyDescent="0.25">
      <c r="B2799"/>
    </row>
    <row r="2800" spans="2:2" x14ac:dyDescent="0.25">
      <c r="B2800"/>
    </row>
    <row r="2801" spans="2:2" x14ac:dyDescent="0.25">
      <c r="B2801"/>
    </row>
    <row r="2802" spans="2:2" x14ac:dyDescent="0.25">
      <c r="B2802"/>
    </row>
    <row r="2803" spans="2:2" x14ac:dyDescent="0.25">
      <c r="B2803"/>
    </row>
    <row r="2804" spans="2:2" x14ac:dyDescent="0.25">
      <c r="B2804"/>
    </row>
    <row r="2805" spans="2:2" x14ac:dyDescent="0.25">
      <c r="B2805"/>
    </row>
    <row r="2806" spans="2:2" x14ac:dyDescent="0.25">
      <c r="B2806"/>
    </row>
    <row r="2807" spans="2:2" x14ac:dyDescent="0.25">
      <c r="B2807"/>
    </row>
    <row r="2808" spans="2:2" x14ac:dyDescent="0.25">
      <c r="B2808"/>
    </row>
    <row r="2809" spans="2:2" x14ac:dyDescent="0.25">
      <c r="B2809"/>
    </row>
    <row r="2810" spans="2:2" x14ac:dyDescent="0.25">
      <c r="B2810"/>
    </row>
    <row r="2811" spans="2:2" x14ac:dyDescent="0.25">
      <c r="B2811"/>
    </row>
    <row r="2812" spans="2:2" x14ac:dyDescent="0.25">
      <c r="B2812"/>
    </row>
    <row r="2813" spans="2:2" x14ac:dyDescent="0.25">
      <c r="B2813"/>
    </row>
    <row r="2814" spans="2:2" x14ac:dyDescent="0.25">
      <c r="B2814"/>
    </row>
    <row r="2815" spans="2:2" x14ac:dyDescent="0.25">
      <c r="B2815"/>
    </row>
    <row r="2816" spans="2:2" x14ac:dyDescent="0.25">
      <c r="B2816"/>
    </row>
    <row r="2817" spans="2:2" x14ac:dyDescent="0.25">
      <c r="B2817"/>
    </row>
    <row r="2818" spans="2:2" x14ac:dyDescent="0.25">
      <c r="B2818"/>
    </row>
    <row r="2819" spans="2:2" x14ac:dyDescent="0.25">
      <c r="B2819"/>
    </row>
    <row r="2820" spans="2:2" x14ac:dyDescent="0.25">
      <c r="B2820"/>
    </row>
    <row r="2821" spans="2:2" x14ac:dyDescent="0.25">
      <c r="B2821"/>
    </row>
    <row r="2822" spans="2:2" x14ac:dyDescent="0.25">
      <c r="B2822"/>
    </row>
    <row r="2823" spans="2:2" x14ac:dyDescent="0.25">
      <c r="B2823"/>
    </row>
    <row r="2824" spans="2:2" x14ac:dyDescent="0.25">
      <c r="B2824"/>
    </row>
    <row r="2825" spans="2:2" x14ac:dyDescent="0.25">
      <c r="B2825"/>
    </row>
    <row r="2826" spans="2:2" x14ac:dyDescent="0.25">
      <c r="B2826"/>
    </row>
    <row r="2827" spans="2:2" x14ac:dyDescent="0.25">
      <c r="B2827"/>
    </row>
    <row r="2828" spans="2:2" x14ac:dyDescent="0.25">
      <c r="B2828"/>
    </row>
    <row r="2829" spans="2:2" x14ac:dyDescent="0.25">
      <c r="B2829"/>
    </row>
    <row r="2830" spans="2:2" x14ac:dyDescent="0.25">
      <c r="B2830"/>
    </row>
    <row r="2831" spans="2:2" x14ac:dyDescent="0.25">
      <c r="B2831"/>
    </row>
    <row r="2832" spans="2:2" x14ac:dyDescent="0.25">
      <c r="B2832"/>
    </row>
    <row r="2833" spans="2:2" x14ac:dyDescent="0.25">
      <c r="B2833"/>
    </row>
    <row r="2834" spans="2:2" x14ac:dyDescent="0.25">
      <c r="B2834"/>
    </row>
    <row r="2835" spans="2:2" x14ac:dyDescent="0.25">
      <c r="B2835"/>
    </row>
    <row r="2836" spans="2:2" x14ac:dyDescent="0.25">
      <c r="B2836"/>
    </row>
    <row r="2837" spans="2:2" x14ac:dyDescent="0.25">
      <c r="B2837"/>
    </row>
    <row r="2838" spans="2:2" x14ac:dyDescent="0.25">
      <c r="B2838"/>
    </row>
    <row r="2839" spans="2:2" x14ac:dyDescent="0.25">
      <c r="B2839"/>
    </row>
    <row r="2840" spans="2:2" x14ac:dyDescent="0.25">
      <c r="B2840"/>
    </row>
    <row r="2841" spans="2:2" x14ac:dyDescent="0.25">
      <c r="B2841"/>
    </row>
    <row r="2842" spans="2:2" x14ac:dyDescent="0.25">
      <c r="B2842"/>
    </row>
    <row r="2843" spans="2:2" x14ac:dyDescent="0.25">
      <c r="B2843"/>
    </row>
    <row r="2844" spans="2:2" x14ac:dyDescent="0.25">
      <c r="B2844"/>
    </row>
    <row r="2845" spans="2:2" x14ac:dyDescent="0.25">
      <c r="B2845"/>
    </row>
    <row r="2846" spans="2:2" x14ac:dyDescent="0.25">
      <c r="B2846"/>
    </row>
    <row r="2847" spans="2:2" x14ac:dyDescent="0.25">
      <c r="B2847"/>
    </row>
    <row r="2848" spans="2:2" x14ac:dyDescent="0.25">
      <c r="B2848"/>
    </row>
    <row r="2849" spans="2:2" x14ac:dyDescent="0.25">
      <c r="B2849"/>
    </row>
    <row r="2850" spans="2:2" x14ac:dyDescent="0.25">
      <c r="B2850"/>
    </row>
    <row r="2851" spans="2:2" x14ac:dyDescent="0.25">
      <c r="B2851"/>
    </row>
    <row r="2852" spans="2:2" x14ac:dyDescent="0.25">
      <c r="B2852"/>
    </row>
    <row r="2853" spans="2:2" x14ac:dyDescent="0.25">
      <c r="B2853"/>
    </row>
    <row r="2854" spans="2:2" x14ac:dyDescent="0.25">
      <c r="B2854"/>
    </row>
    <row r="2855" spans="2:2" x14ac:dyDescent="0.25">
      <c r="B2855"/>
    </row>
    <row r="2856" spans="2:2" x14ac:dyDescent="0.25">
      <c r="B2856"/>
    </row>
    <row r="2857" spans="2:2" x14ac:dyDescent="0.25">
      <c r="B2857"/>
    </row>
    <row r="2858" spans="2:2" x14ac:dyDescent="0.25">
      <c r="B2858"/>
    </row>
    <row r="2859" spans="2:2" x14ac:dyDescent="0.25">
      <c r="B2859"/>
    </row>
    <row r="2860" spans="2:2" x14ac:dyDescent="0.25">
      <c r="B2860"/>
    </row>
    <row r="2861" spans="2:2" x14ac:dyDescent="0.25">
      <c r="B2861"/>
    </row>
    <row r="2862" spans="2:2" x14ac:dyDescent="0.25">
      <c r="B2862"/>
    </row>
    <row r="2863" spans="2:2" x14ac:dyDescent="0.25">
      <c r="B2863"/>
    </row>
    <row r="2864" spans="2:2" x14ac:dyDescent="0.25">
      <c r="B2864"/>
    </row>
    <row r="2865" spans="2:2" x14ac:dyDescent="0.25">
      <c r="B2865"/>
    </row>
    <row r="2866" spans="2:2" x14ac:dyDescent="0.25">
      <c r="B2866"/>
    </row>
    <row r="2867" spans="2:2" x14ac:dyDescent="0.25">
      <c r="B2867"/>
    </row>
    <row r="2868" spans="2:2" x14ac:dyDescent="0.25">
      <c r="B2868"/>
    </row>
    <row r="2869" spans="2:2" x14ac:dyDescent="0.25">
      <c r="B2869"/>
    </row>
    <row r="2870" spans="2:2" x14ac:dyDescent="0.25">
      <c r="B2870"/>
    </row>
    <row r="2871" spans="2:2" x14ac:dyDescent="0.25">
      <c r="B2871"/>
    </row>
    <row r="2872" spans="2:2" x14ac:dyDescent="0.25">
      <c r="B2872"/>
    </row>
    <row r="2873" spans="2:2" x14ac:dyDescent="0.25">
      <c r="B2873"/>
    </row>
    <row r="2874" spans="2:2" x14ac:dyDescent="0.25">
      <c r="B2874"/>
    </row>
    <row r="2875" spans="2:2" x14ac:dyDescent="0.25">
      <c r="B2875"/>
    </row>
    <row r="2876" spans="2:2" x14ac:dyDescent="0.25">
      <c r="B2876"/>
    </row>
    <row r="2877" spans="2:2" x14ac:dyDescent="0.25">
      <c r="B2877"/>
    </row>
    <row r="2878" spans="2:2" x14ac:dyDescent="0.25">
      <c r="B2878"/>
    </row>
    <row r="2879" spans="2:2" x14ac:dyDescent="0.25">
      <c r="B2879"/>
    </row>
    <row r="2880" spans="2:2" x14ac:dyDescent="0.25">
      <c r="B2880"/>
    </row>
    <row r="2881" spans="2:2" x14ac:dyDescent="0.25">
      <c r="B2881"/>
    </row>
    <row r="2882" spans="2:2" x14ac:dyDescent="0.25">
      <c r="B2882"/>
    </row>
    <row r="2883" spans="2:2" x14ac:dyDescent="0.25">
      <c r="B2883"/>
    </row>
    <row r="2884" spans="2:2" x14ac:dyDescent="0.25">
      <c r="B2884"/>
    </row>
    <row r="2885" spans="2:2" x14ac:dyDescent="0.25">
      <c r="B2885"/>
    </row>
    <row r="2886" spans="2:2" x14ac:dyDescent="0.25">
      <c r="B2886"/>
    </row>
    <row r="2887" spans="2:2" x14ac:dyDescent="0.25">
      <c r="B2887"/>
    </row>
    <row r="2888" spans="2:2" x14ac:dyDescent="0.25">
      <c r="B2888"/>
    </row>
    <row r="2889" spans="2:2" x14ac:dyDescent="0.25">
      <c r="B2889"/>
    </row>
    <row r="2890" spans="2:2" x14ac:dyDescent="0.25">
      <c r="B2890"/>
    </row>
    <row r="2891" spans="2:2" x14ac:dyDescent="0.25">
      <c r="B2891"/>
    </row>
    <row r="2892" spans="2:2" x14ac:dyDescent="0.25">
      <c r="B2892"/>
    </row>
    <row r="2893" spans="2:2" x14ac:dyDescent="0.25">
      <c r="B2893"/>
    </row>
    <row r="2894" spans="2:2" x14ac:dyDescent="0.25">
      <c r="B2894"/>
    </row>
    <row r="2895" spans="2:2" x14ac:dyDescent="0.25">
      <c r="B2895"/>
    </row>
    <row r="2896" spans="2:2" x14ac:dyDescent="0.25">
      <c r="B2896"/>
    </row>
    <row r="2897" spans="2:2" x14ac:dyDescent="0.25">
      <c r="B2897"/>
    </row>
    <row r="2898" spans="2:2" x14ac:dyDescent="0.25">
      <c r="B2898"/>
    </row>
    <row r="2899" spans="2:2" x14ac:dyDescent="0.25">
      <c r="B2899"/>
    </row>
    <row r="2900" spans="2:2" x14ac:dyDescent="0.25">
      <c r="B2900"/>
    </row>
    <row r="2901" spans="2:2" x14ac:dyDescent="0.25">
      <c r="B2901"/>
    </row>
    <row r="2902" spans="2:2" x14ac:dyDescent="0.25">
      <c r="B2902"/>
    </row>
    <row r="2903" spans="2:2" x14ac:dyDescent="0.25">
      <c r="B2903"/>
    </row>
    <row r="2904" spans="2:2" x14ac:dyDescent="0.25">
      <c r="B2904"/>
    </row>
    <row r="2905" spans="2:2" x14ac:dyDescent="0.25">
      <c r="B2905"/>
    </row>
    <row r="2906" spans="2:2" x14ac:dyDescent="0.25">
      <c r="B2906"/>
    </row>
    <row r="2907" spans="2:2" x14ac:dyDescent="0.25">
      <c r="B2907"/>
    </row>
    <row r="2908" spans="2:2" x14ac:dyDescent="0.25">
      <c r="B2908"/>
    </row>
    <row r="2909" spans="2:2" x14ac:dyDescent="0.25">
      <c r="B2909"/>
    </row>
    <row r="2910" spans="2:2" x14ac:dyDescent="0.25">
      <c r="B2910"/>
    </row>
    <row r="2911" spans="2:2" x14ac:dyDescent="0.25">
      <c r="B2911"/>
    </row>
    <row r="2912" spans="2:2" x14ac:dyDescent="0.25">
      <c r="B2912"/>
    </row>
    <row r="2913" spans="2:2" x14ac:dyDescent="0.25">
      <c r="B2913"/>
    </row>
    <row r="2914" spans="2:2" x14ac:dyDescent="0.25">
      <c r="B2914"/>
    </row>
    <row r="2915" spans="2:2" x14ac:dyDescent="0.25">
      <c r="B2915"/>
    </row>
    <row r="2916" spans="2:2" x14ac:dyDescent="0.25">
      <c r="B2916"/>
    </row>
    <row r="2917" spans="2:2" x14ac:dyDescent="0.25">
      <c r="B2917"/>
    </row>
    <row r="2918" spans="2:2" x14ac:dyDescent="0.25">
      <c r="B2918"/>
    </row>
    <row r="2919" spans="2:2" x14ac:dyDescent="0.25">
      <c r="B2919"/>
    </row>
    <row r="2920" spans="2:2" x14ac:dyDescent="0.25">
      <c r="B2920"/>
    </row>
    <row r="2921" spans="2:2" x14ac:dyDescent="0.25">
      <c r="B2921"/>
    </row>
    <row r="2922" spans="2:2" x14ac:dyDescent="0.25">
      <c r="B2922"/>
    </row>
    <row r="2923" spans="2:2" x14ac:dyDescent="0.25">
      <c r="B2923"/>
    </row>
    <row r="2924" spans="2:2" x14ac:dyDescent="0.25">
      <c r="B2924"/>
    </row>
    <row r="2925" spans="2:2" x14ac:dyDescent="0.25">
      <c r="B2925"/>
    </row>
    <row r="2926" spans="2:2" x14ac:dyDescent="0.25">
      <c r="B2926"/>
    </row>
    <row r="2927" spans="2:2" x14ac:dyDescent="0.25">
      <c r="B2927"/>
    </row>
    <row r="2928" spans="2:2" x14ac:dyDescent="0.25">
      <c r="B2928"/>
    </row>
    <row r="2929" spans="2:2" x14ac:dyDescent="0.25">
      <c r="B2929"/>
    </row>
    <row r="2930" spans="2:2" x14ac:dyDescent="0.25">
      <c r="B2930"/>
    </row>
    <row r="2931" spans="2:2" x14ac:dyDescent="0.25">
      <c r="B2931"/>
    </row>
    <row r="2932" spans="2:2" x14ac:dyDescent="0.25">
      <c r="B2932"/>
    </row>
    <row r="2933" spans="2:2" x14ac:dyDescent="0.25">
      <c r="B2933"/>
    </row>
    <row r="2934" spans="2:2" x14ac:dyDescent="0.25">
      <c r="B2934"/>
    </row>
    <row r="2935" spans="2:2" x14ac:dyDescent="0.25">
      <c r="B2935"/>
    </row>
    <row r="2936" spans="2:2" x14ac:dyDescent="0.25">
      <c r="B2936"/>
    </row>
    <row r="2937" spans="2:2" x14ac:dyDescent="0.25">
      <c r="B2937"/>
    </row>
    <row r="2938" spans="2:2" x14ac:dyDescent="0.25">
      <c r="B2938"/>
    </row>
    <row r="2939" spans="2:2" x14ac:dyDescent="0.25">
      <c r="B2939"/>
    </row>
    <row r="2940" spans="2:2" x14ac:dyDescent="0.25">
      <c r="B2940"/>
    </row>
    <row r="2941" spans="2:2" x14ac:dyDescent="0.25">
      <c r="B2941"/>
    </row>
    <row r="2942" spans="2:2" x14ac:dyDescent="0.25">
      <c r="B2942"/>
    </row>
    <row r="2943" spans="2:2" x14ac:dyDescent="0.25">
      <c r="B2943"/>
    </row>
    <row r="2944" spans="2:2" x14ac:dyDescent="0.25">
      <c r="B2944"/>
    </row>
    <row r="2945" spans="2:2" x14ac:dyDescent="0.25">
      <c r="B2945"/>
    </row>
    <row r="2946" spans="2:2" x14ac:dyDescent="0.25">
      <c r="B2946"/>
    </row>
    <row r="2947" spans="2:2" x14ac:dyDescent="0.25">
      <c r="B2947"/>
    </row>
    <row r="2948" spans="2:2" x14ac:dyDescent="0.25">
      <c r="B2948"/>
    </row>
    <row r="2949" spans="2:2" x14ac:dyDescent="0.25">
      <c r="B2949"/>
    </row>
    <row r="2950" spans="2:2" x14ac:dyDescent="0.25">
      <c r="B2950"/>
    </row>
    <row r="2951" spans="2:2" x14ac:dyDescent="0.25">
      <c r="B2951"/>
    </row>
    <row r="2952" spans="2:2" x14ac:dyDescent="0.25">
      <c r="B2952"/>
    </row>
    <row r="2953" spans="2:2" x14ac:dyDescent="0.25">
      <c r="B2953"/>
    </row>
    <row r="2954" spans="2:2" x14ac:dyDescent="0.25">
      <c r="B2954"/>
    </row>
    <row r="2955" spans="2:2" x14ac:dyDescent="0.25">
      <c r="B2955"/>
    </row>
    <row r="2956" spans="2:2" x14ac:dyDescent="0.25">
      <c r="B2956"/>
    </row>
    <row r="2957" spans="2:2" x14ac:dyDescent="0.25">
      <c r="B2957"/>
    </row>
    <row r="2958" spans="2:2" x14ac:dyDescent="0.25">
      <c r="B2958"/>
    </row>
    <row r="2959" spans="2:2" x14ac:dyDescent="0.25">
      <c r="B2959"/>
    </row>
    <row r="2960" spans="2:2" x14ac:dyDescent="0.25">
      <c r="B2960"/>
    </row>
    <row r="2961" spans="2:2" x14ac:dyDescent="0.25">
      <c r="B2961"/>
    </row>
    <row r="2962" spans="2:2" x14ac:dyDescent="0.25">
      <c r="B2962"/>
    </row>
    <row r="2963" spans="2:2" x14ac:dyDescent="0.25">
      <c r="B2963"/>
    </row>
    <row r="2964" spans="2:2" x14ac:dyDescent="0.25">
      <c r="B2964"/>
    </row>
    <row r="2965" spans="2:2" x14ac:dyDescent="0.25">
      <c r="B2965"/>
    </row>
    <row r="2966" spans="2:2" x14ac:dyDescent="0.25">
      <c r="B2966"/>
    </row>
    <row r="2967" spans="2:2" x14ac:dyDescent="0.25">
      <c r="B2967"/>
    </row>
    <row r="2968" spans="2:2" x14ac:dyDescent="0.25">
      <c r="B2968"/>
    </row>
    <row r="2969" spans="2:2" x14ac:dyDescent="0.25">
      <c r="B2969"/>
    </row>
    <row r="2970" spans="2:2" x14ac:dyDescent="0.25">
      <c r="B2970"/>
    </row>
    <row r="2971" spans="2:2" x14ac:dyDescent="0.25">
      <c r="B2971"/>
    </row>
    <row r="2972" spans="2:2" x14ac:dyDescent="0.25">
      <c r="B2972"/>
    </row>
    <row r="2973" spans="2:2" x14ac:dyDescent="0.25">
      <c r="B2973"/>
    </row>
    <row r="2974" spans="2:2" x14ac:dyDescent="0.25">
      <c r="B2974"/>
    </row>
    <row r="2975" spans="2:2" x14ac:dyDescent="0.25">
      <c r="B2975"/>
    </row>
    <row r="2976" spans="2:2" x14ac:dyDescent="0.25">
      <c r="B2976"/>
    </row>
    <row r="2977" spans="2:2" x14ac:dyDescent="0.25">
      <c r="B2977"/>
    </row>
    <row r="2978" spans="2:2" x14ac:dyDescent="0.25">
      <c r="B2978"/>
    </row>
    <row r="2979" spans="2:2" x14ac:dyDescent="0.25">
      <c r="B2979"/>
    </row>
    <row r="2980" spans="2:2" x14ac:dyDescent="0.25">
      <c r="B2980"/>
    </row>
    <row r="2981" spans="2:2" x14ac:dyDescent="0.25">
      <c r="B2981"/>
    </row>
    <row r="2982" spans="2:2" x14ac:dyDescent="0.25">
      <c r="B2982"/>
    </row>
    <row r="2983" spans="2:2" x14ac:dyDescent="0.25">
      <c r="B2983"/>
    </row>
    <row r="2984" spans="2:2" x14ac:dyDescent="0.25">
      <c r="B2984"/>
    </row>
    <row r="2985" spans="2:2" x14ac:dyDescent="0.25">
      <c r="B2985"/>
    </row>
    <row r="2986" spans="2:2" x14ac:dyDescent="0.25">
      <c r="B2986"/>
    </row>
    <row r="2987" spans="2:2" x14ac:dyDescent="0.25">
      <c r="B2987"/>
    </row>
    <row r="2988" spans="2:2" x14ac:dyDescent="0.25">
      <c r="B2988"/>
    </row>
    <row r="2989" spans="2:2" x14ac:dyDescent="0.25">
      <c r="B2989"/>
    </row>
    <row r="2990" spans="2:2" x14ac:dyDescent="0.25">
      <c r="B2990"/>
    </row>
    <row r="2991" spans="2:2" x14ac:dyDescent="0.25">
      <c r="B2991"/>
    </row>
    <row r="2992" spans="2:2" x14ac:dyDescent="0.25">
      <c r="B2992"/>
    </row>
    <row r="2993" spans="2:2" x14ac:dyDescent="0.25">
      <c r="B2993"/>
    </row>
    <row r="2994" spans="2:2" x14ac:dyDescent="0.25">
      <c r="B2994"/>
    </row>
    <row r="2995" spans="2:2" x14ac:dyDescent="0.25">
      <c r="B2995"/>
    </row>
    <row r="2996" spans="2:2" x14ac:dyDescent="0.25">
      <c r="B2996"/>
    </row>
    <row r="2997" spans="2:2" x14ac:dyDescent="0.25">
      <c r="B2997"/>
    </row>
    <row r="2998" spans="2:2" x14ac:dyDescent="0.25">
      <c r="B2998"/>
    </row>
    <row r="2999" spans="2:2" x14ac:dyDescent="0.25">
      <c r="B2999"/>
    </row>
    <row r="3000" spans="2:2" x14ac:dyDescent="0.25">
      <c r="B3000"/>
    </row>
    <row r="3001" spans="2:2" x14ac:dyDescent="0.25">
      <c r="B3001"/>
    </row>
    <row r="3002" spans="2:2" x14ac:dyDescent="0.25">
      <c r="B3002"/>
    </row>
    <row r="3003" spans="2:2" x14ac:dyDescent="0.25">
      <c r="B3003"/>
    </row>
    <row r="3004" spans="2:2" x14ac:dyDescent="0.25">
      <c r="B3004"/>
    </row>
    <row r="3005" spans="2:2" x14ac:dyDescent="0.25">
      <c r="B3005"/>
    </row>
    <row r="3006" spans="2:2" x14ac:dyDescent="0.25">
      <c r="B3006"/>
    </row>
    <row r="3007" spans="2:2" x14ac:dyDescent="0.25">
      <c r="B3007"/>
    </row>
    <row r="3008" spans="2:2" x14ac:dyDescent="0.25">
      <c r="B3008"/>
    </row>
    <row r="3009" spans="2:2" x14ac:dyDescent="0.25">
      <c r="B3009"/>
    </row>
    <row r="3010" spans="2:2" x14ac:dyDescent="0.25">
      <c r="B3010"/>
    </row>
    <row r="3011" spans="2:2" x14ac:dyDescent="0.25">
      <c r="B3011"/>
    </row>
    <row r="3012" spans="2:2" x14ac:dyDescent="0.25">
      <c r="B3012"/>
    </row>
    <row r="3013" spans="2:2" x14ac:dyDescent="0.25">
      <c r="B3013"/>
    </row>
    <row r="3014" spans="2:2" x14ac:dyDescent="0.25">
      <c r="B3014"/>
    </row>
    <row r="3015" spans="2:2" x14ac:dyDescent="0.25">
      <c r="B3015"/>
    </row>
    <row r="3016" spans="2:2" x14ac:dyDescent="0.25">
      <c r="B3016"/>
    </row>
    <row r="3017" spans="2:2" x14ac:dyDescent="0.25">
      <c r="B3017"/>
    </row>
    <row r="3018" spans="2:2" x14ac:dyDescent="0.25">
      <c r="B3018"/>
    </row>
    <row r="3019" spans="2:2" x14ac:dyDescent="0.25">
      <c r="B3019"/>
    </row>
    <row r="3020" spans="2:2" x14ac:dyDescent="0.25">
      <c r="B3020"/>
    </row>
    <row r="3021" spans="2:2" x14ac:dyDescent="0.25">
      <c r="B3021"/>
    </row>
    <row r="3022" spans="2:2" x14ac:dyDescent="0.25">
      <c r="B3022"/>
    </row>
    <row r="3023" spans="2:2" x14ac:dyDescent="0.25">
      <c r="B3023"/>
    </row>
    <row r="3024" spans="2:2" x14ac:dyDescent="0.25">
      <c r="B3024"/>
    </row>
    <row r="3025" spans="2:2" x14ac:dyDescent="0.25">
      <c r="B3025"/>
    </row>
    <row r="3026" spans="2:2" x14ac:dyDescent="0.25">
      <c r="B3026"/>
    </row>
    <row r="3027" spans="2:2" x14ac:dyDescent="0.25">
      <c r="B3027"/>
    </row>
    <row r="3028" spans="2:2" x14ac:dyDescent="0.25">
      <c r="B3028"/>
    </row>
    <row r="3029" spans="2:2" x14ac:dyDescent="0.25">
      <c r="B3029"/>
    </row>
    <row r="3030" spans="2:2" x14ac:dyDescent="0.25">
      <c r="B3030"/>
    </row>
    <row r="3031" spans="2:2" x14ac:dyDescent="0.25">
      <c r="B3031"/>
    </row>
    <row r="3032" spans="2:2" x14ac:dyDescent="0.25">
      <c r="B3032"/>
    </row>
    <row r="3033" spans="2:2" x14ac:dyDescent="0.25">
      <c r="B3033"/>
    </row>
    <row r="3034" spans="2:2" x14ac:dyDescent="0.25">
      <c r="B3034"/>
    </row>
    <row r="3035" spans="2:2" x14ac:dyDescent="0.25">
      <c r="B3035"/>
    </row>
    <row r="3036" spans="2:2" x14ac:dyDescent="0.25">
      <c r="B3036"/>
    </row>
    <row r="3037" spans="2:2" x14ac:dyDescent="0.25">
      <c r="B3037"/>
    </row>
    <row r="3038" spans="2:2" x14ac:dyDescent="0.25">
      <c r="B3038"/>
    </row>
    <row r="3039" spans="2:2" x14ac:dyDescent="0.25">
      <c r="B3039"/>
    </row>
    <row r="3040" spans="2:2" x14ac:dyDescent="0.25">
      <c r="B3040"/>
    </row>
    <row r="3041" spans="2:2" x14ac:dyDescent="0.25">
      <c r="B3041"/>
    </row>
    <row r="3042" spans="2:2" x14ac:dyDescent="0.25">
      <c r="B3042"/>
    </row>
    <row r="3043" spans="2:2" x14ac:dyDescent="0.25">
      <c r="B3043"/>
    </row>
    <row r="3044" spans="2:2" x14ac:dyDescent="0.25">
      <c r="B3044"/>
    </row>
    <row r="3045" spans="2:2" x14ac:dyDescent="0.25">
      <c r="B3045"/>
    </row>
    <row r="3046" spans="2:2" x14ac:dyDescent="0.25">
      <c r="B3046"/>
    </row>
    <row r="3047" spans="2:2" x14ac:dyDescent="0.25">
      <c r="B3047"/>
    </row>
    <row r="3048" spans="2:2" x14ac:dyDescent="0.25">
      <c r="B3048"/>
    </row>
    <row r="3049" spans="2:2" x14ac:dyDescent="0.25">
      <c r="B3049"/>
    </row>
    <row r="3050" spans="2:2" x14ac:dyDescent="0.25">
      <c r="B3050"/>
    </row>
    <row r="3051" spans="2:2" x14ac:dyDescent="0.25">
      <c r="B3051"/>
    </row>
    <row r="3052" spans="2:2" x14ac:dyDescent="0.25">
      <c r="B3052"/>
    </row>
    <row r="3053" spans="2:2" x14ac:dyDescent="0.25">
      <c r="B3053"/>
    </row>
    <row r="3054" spans="2:2" x14ac:dyDescent="0.25">
      <c r="B3054"/>
    </row>
    <row r="3055" spans="2:2" x14ac:dyDescent="0.25">
      <c r="B3055"/>
    </row>
    <row r="3056" spans="2:2" x14ac:dyDescent="0.25">
      <c r="B3056"/>
    </row>
    <row r="3057" spans="2:2" x14ac:dyDescent="0.25">
      <c r="B3057"/>
    </row>
    <row r="3058" spans="2:2" x14ac:dyDescent="0.25">
      <c r="B3058"/>
    </row>
    <row r="3059" spans="2:2" x14ac:dyDescent="0.25">
      <c r="B3059"/>
    </row>
    <row r="3060" spans="2:2" x14ac:dyDescent="0.25">
      <c r="B3060"/>
    </row>
    <row r="3061" spans="2:2" x14ac:dyDescent="0.25">
      <c r="B3061"/>
    </row>
    <row r="3062" spans="2:2" x14ac:dyDescent="0.25">
      <c r="B3062"/>
    </row>
    <row r="3063" spans="2:2" x14ac:dyDescent="0.25">
      <c r="B3063"/>
    </row>
    <row r="3064" spans="2:2" x14ac:dyDescent="0.25">
      <c r="B3064"/>
    </row>
    <row r="3065" spans="2:2" x14ac:dyDescent="0.25">
      <c r="B3065"/>
    </row>
    <row r="3066" spans="2:2" x14ac:dyDescent="0.25">
      <c r="B3066"/>
    </row>
    <row r="3067" spans="2:2" x14ac:dyDescent="0.25">
      <c r="B3067"/>
    </row>
    <row r="3068" spans="2:2" x14ac:dyDescent="0.25">
      <c r="B3068"/>
    </row>
    <row r="3069" spans="2:2" x14ac:dyDescent="0.25">
      <c r="B3069"/>
    </row>
    <row r="3070" spans="2:2" x14ac:dyDescent="0.25">
      <c r="B3070"/>
    </row>
    <row r="3071" spans="2:2" x14ac:dyDescent="0.25">
      <c r="B3071"/>
    </row>
    <row r="3072" spans="2:2" x14ac:dyDescent="0.25">
      <c r="B3072"/>
    </row>
    <row r="3073" spans="2:2" x14ac:dyDescent="0.25">
      <c r="B3073"/>
    </row>
    <row r="3074" spans="2:2" x14ac:dyDescent="0.25">
      <c r="B3074"/>
    </row>
    <row r="3075" spans="2:2" x14ac:dyDescent="0.25">
      <c r="B3075"/>
    </row>
    <row r="3076" spans="2:2" x14ac:dyDescent="0.25">
      <c r="B3076"/>
    </row>
    <row r="3077" spans="2:2" x14ac:dyDescent="0.25">
      <c r="B3077"/>
    </row>
    <row r="3078" spans="2:2" x14ac:dyDescent="0.25">
      <c r="B3078"/>
    </row>
    <row r="3079" spans="2:2" x14ac:dyDescent="0.25">
      <c r="B3079"/>
    </row>
    <row r="3080" spans="2:2" x14ac:dyDescent="0.25">
      <c r="B3080"/>
    </row>
    <row r="3081" spans="2:2" x14ac:dyDescent="0.25">
      <c r="B3081"/>
    </row>
    <row r="3082" spans="2:2" x14ac:dyDescent="0.25">
      <c r="B3082"/>
    </row>
    <row r="3083" spans="2:2" ht="15.75" thickBot="1" x14ac:dyDescent="0.3">
      <c r="B3083"/>
    </row>
    <row r="3084" spans="2:2" ht="15.75" thickBot="1" x14ac:dyDescent="0.3">
      <c r="B3084"/>
    </row>
  </sheetData>
  <sortState xmlns:xlrd2="http://schemas.microsoft.com/office/spreadsheetml/2017/richdata2" ref="H47:I50">
    <sortCondition ref="I47:I5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062D-63B2-4F1B-BB4D-8BE4B076AF93}">
  <dimension ref="A1"/>
  <sheetViews>
    <sheetView showGridLines="0" showRowColHeaders="0" zoomScaleNormal="10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E0B5-E952-4C9F-B2F3-C95DBFCE8EFA}">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8D85-B472-4C82-8A01-35336EAF8929}">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3EC9-1E06-439E-8BE5-64FC2C94DDDA}">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9FDA-361F-4CD6-BA22-39D8A90F8432}">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B62B-80FF-4CFB-9590-EDA18398B9FD}">
  <dimension ref="A1:D6799"/>
  <sheetViews>
    <sheetView topLeftCell="D30" zoomScale="107" zoomScaleNormal="107" workbookViewId="0">
      <selection activeCell="A101" sqref="A101:B112"/>
    </sheetView>
  </sheetViews>
  <sheetFormatPr defaultRowHeight="15" x14ac:dyDescent="0.25"/>
  <cols>
    <col min="1" max="1" width="15.42578125" bestFit="1" customWidth="1"/>
    <col min="2" max="2" width="18.5703125" bestFit="1" customWidth="1"/>
    <col min="3" max="5" width="11.85546875" bestFit="1" customWidth="1"/>
    <col min="6" max="6" width="26.140625" bestFit="1" customWidth="1"/>
    <col min="7" max="7" width="11.85546875" bestFit="1" customWidth="1"/>
    <col min="8" max="8" width="12.140625" bestFit="1" customWidth="1"/>
    <col min="9" max="9" width="11.140625" bestFit="1" customWidth="1"/>
    <col min="10" max="10" width="18.7109375" bestFit="1" customWidth="1"/>
    <col min="11" max="11" width="11.140625" bestFit="1" customWidth="1"/>
    <col min="12" max="12" width="11.7109375" bestFit="1" customWidth="1"/>
    <col min="13" max="13" width="11.140625" bestFit="1" customWidth="1"/>
    <col min="14" max="14" width="13.28515625" bestFit="1" customWidth="1"/>
    <col min="15" max="15" width="11.140625" bestFit="1" customWidth="1"/>
    <col min="16" max="16" width="19.28515625" bestFit="1" customWidth="1"/>
    <col min="17" max="21" width="11.140625" bestFit="1" customWidth="1"/>
    <col min="22" max="22" width="12.85546875" bestFit="1" customWidth="1"/>
    <col min="23" max="25" width="10" bestFit="1" customWidth="1"/>
    <col min="26" max="26" width="11.5703125" bestFit="1" customWidth="1"/>
    <col min="27" max="32" width="9.7109375" bestFit="1" customWidth="1"/>
    <col min="33" max="41" width="8.7109375" bestFit="1" customWidth="1"/>
    <col min="42" max="61" width="9.7109375" bestFit="1" customWidth="1"/>
    <col min="62" max="70" width="8.7109375" bestFit="1" customWidth="1"/>
    <col min="71" max="92" width="9.7109375" bestFit="1" customWidth="1"/>
    <col min="93" max="98" width="8.7109375" bestFit="1" customWidth="1"/>
    <col min="99" max="99" width="9" bestFit="1" customWidth="1"/>
    <col min="100" max="101" width="8.7109375" bestFit="1" customWidth="1"/>
    <col min="102" max="122" width="9.7109375" bestFit="1" customWidth="1"/>
    <col min="123" max="131" width="8.7109375" bestFit="1" customWidth="1"/>
    <col min="132" max="153" width="9.7109375" bestFit="1" customWidth="1"/>
    <col min="154" max="154" width="8.7109375" bestFit="1" customWidth="1"/>
    <col min="155" max="155" width="9" bestFit="1" customWidth="1"/>
    <col min="156" max="162" width="8.7109375" bestFit="1" customWidth="1"/>
    <col min="163" max="183" width="9.7109375" bestFit="1" customWidth="1"/>
    <col min="184" max="192" width="8.7109375" bestFit="1" customWidth="1"/>
    <col min="193" max="214" width="9.7109375" bestFit="1" customWidth="1"/>
    <col min="215" max="223" width="8.7109375" bestFit="1" customWidth="1"/>
    <col min="224" max="245" width="9.7109375" bestFit="1" customWidth="1"/>
    <col min="246" max="254" width="8.7109375" bestFit="1" customWidth="1"/>
    <col min="255" max="284" width="9.7109375" bestFit="1" customWidth="1"/>
    <col min="285" max="306" width="10.7109375" bestFit="1" customWidth="1"/>
    <col min="307" max="315" width="9.7109375" bestFit="1" customWidth="1"/>
    <col min="316" max="336" width="10.7109375" bestFit="1" customWidth="1"/>
    <col min="337" max="345" width="9.7109375" bestFit="1" customWidth="1"/>
    <col min="346" max="367" width="10.7109375" bestFit="1" customWidth="1"/>
    <col min="368" max="376" width="8.7109375" bestFit="1" customWidth="1"/>
    <col min="377" max="398" width="9.7109375" bestFit="1" customWidth="1"/>
    <col min="399" max="407" width="8.7109375" bestFit="1" customWidth="1"/>
    <col min="408" max="426" width="9.7109375" bestFit="1" customWidth="1"/>
    <col min="427" max="435" width="8.7109375" bestFit="1" customWidth="1"/>
    <col min="436" max="457" width="9.7109375" bestFit="1" customWidth="1"/>
    <col min="458" max="466" width="8.7109375" bestFit="1" customWidth="1"/>
    <col min="467" max="487" width="9.7109375" bestFit="1" customWidth="1"/>
    <col min="488" max="496" width="8.7109375" bestFit="1" customWidth="1"/>
    <col min="497" max="518" width="9.7109375" bestFit="1" customWidth="1"/>
    <col min="519" max="527" width="8.7109375" bestFit="1" customWidth="1"/>
    <col min="528" max="548" width="9.7109375" bestFit="1" customWidth="1"/>
    <col min="549" max="557" width="8.7109375" bestFit="1" customWidth="1"/>
    <col min="558" max="579" width="9.7109375" bestFit="1" customWidth="1"/>
    <col min="580" max="588" width="8.7109375" bestFit="1" customWidth="1"/>
    <col min="589" max="610" width="9.7109375" bestFit="1" customWidth="1"/>
    <col min="611" max="619" width="8.7109375" bestFit="1" customWidth="1"/>
    <col min="620" max="649" width="9.7109375" bestFit="1" customWidth="1"/>
    <col min="650" max="671" width="10.7109375" bestFit="1" customWidth="1"/>
    <col min="672" max="680" width="9.7109375" bestFit="1" customWidth="1"/>
    <col min="681" max="701" width="10.7109375" bestFit="1" customWidth="1"/>
    <col min="702" max="710" width="9.7109375" bestFit="1" customWidth="1"/>
    <col min="711" max="732" width="10.7109375" bestFit="1" customWidth="1"/>
    <col min="733" max="733" width="11.5703125" bestFit="1" customWidth="1"/>
  </cols>
  <sheetData>
    <row r="1" spans="1:4" ht="15.75" thickBot="1" x14ac:dyDescent="0.3">
      <c r="A1" s="4" t="s">
        <v>87</v>
      </c>
      <c r="B1" s="49" t="s">
        <v>105</v>
      </c>
      <c r="C1" s="41"/>
      <c r="D1" s="30"/>
    </row>
    <row r="2" spans="1:4" ht="15.75" thickBot="1" x14ac:dyDescent="0.3">
      <c r="A2" s="16" t="s">
        <v>0</v>
      </c>
      <c r="B2" s="76" t="s">
        <v>99</v>
      </c>
      <c r="C2" s="76" t="s">
        <v>104</v>
      </c>
      <c r="D2" s="37" t="s">
        <v>1</v>
      </c>
    </row>
    <row r="3" spans="1:4" x14ac:dyDescent="0.25">
      <c r="A3" s="10" t="s">
        <v>29</v>
      </c>
      <c r="B3" s="50">
        <v>487267</v>
      </c>
      <c r="C3" s="51">
        <v>468543</v>
      </c>
      <c r="D3" s="52">
        <v>955810</v>
      </c>
    </row>
    <row r="4" spans="1:4" x14ac:dyDescent="0.25">
      <c r="A4" s="14" t="s">
        <v>19</v>
      </c>
      <c r="B4" s="53">
        <v>287706</v>
      </c>
      <c r="C4" s="83">
        <v>268609</v>
      </c>
      <c r="D4" s="47">
        <v>556315</v>
      </c>
    </row>
    <row r="5" spans="1:4" x14ac:dyDescent="0.25">
      <c r="A5" s="14" t="s">
        <v>26</v>
      </c>
      <c r="B5" s="53">
        <v>231942</v>
      </c>
      <c r="C5" s="83">
        <v>195872</v>
      </c>
      <c r="D5" s="47">
        <v>427814</v>
      </c>
    </row>
    <row r="6" spans="1:4" x14ac:dyDescent="0.25">
      <c r="A6" s="14" t="s">
        <v>32</v>
      </c>
      <c r="B6" s="53">
        <v>207746</v>
      </c>
      <c r="C6" s="83">
        <v>216043</v>
      </c>
      <c r="D6" s="47">
        <v>423789</v>
      </c>
    </row>
    <row r="7" spans="1:4" ht="15.75" thickBot="1" x14ac:dyDescent="0.3">
      <c r="A7" s="15" t="s">
        <v>33</v>
      </c>
      <c r="B7" s="53">
        <v>212409</v>
      </c>
      <c r="C7" s="83">
        <v>193931</v>
      </c>
      <c r="D7" s="47">
        <v>406340</v>
      </c>
    </row>
    <row r="8" spans="1:4" ht="15.75" thickBot="1" x14ac:dyDescent="0.3">
      <c r="A8" s="17" t="s">
        <v>1</v>
      </c>
      <c r="B8" s="54">
        <v>1427070</v>
      </c>
      <c r="C8" s="55">
        <v>1342998</v>
      </c>
      <c r="D8" s="56">
        <v>2770068</v>
      </c>
    </row>
    <row r="12" spans="1:4" ht="15.75" thickBot="1" x14ac:dyDescent="0.3"/>
    <row r="13" spans="1:4" ht="15.75" thickBot="1" x14ac:dyDescent="0.3"/>
    <row r="14" spans="1:4" ht="15.75" thickBot="1" x14ac:dyDescent="0.3"/>
    <row r="15" spans="1:4" x14ac:dyDescent="0.25">
      <c r="A15" s="4" t="s">
        <v>87</v>
      </c>
      <c r="B15" s="49" t="s">
        <v>105</v>
      </c>
      <c r="C15" s="41"/>
      <c r="D15" s="30"/>
    </row>
    <row r="16" spans="1:4" ht="15.75" thickBot="1" x14ac:dyDescent="0.3">
      <c r="A16" s="48" t="s">
        <v>0</v>
      </c>
      <c r="B16" s="76" t="s">
        <v>99</v>
      </c>
      <c r="C16" s="76" t="s">
        <v>104</v>
      </c>
      <c r="D16" s="37" t="s">
        <v>1</v>
      </c>
    </row>
    <row r="17" spans="1:4" x14ac:dyDescent="0.25">
      <c r="A17" s="6" t="s">
        <v>10</v>
      </c>
      <c r="B17" s="50">
        <v>71684</v>
      </c>
      <c r="C17" s="51">
        <v>71070</v>
      </c>
      <c r="D17" s="52">
        <v>142754</v>
      </c>
    </row>
    <row r="18" spans="1:4" x14ac:dyDescent="0.25">
      <c r="A18" s="6" t="s">
        <v>25</v>
      </c>
      <c r="B18" s="53">
        <v>-135705</v>
      </c>
      <c r="C18" s="83">
        <v>-133799</v>
      </c>
      <c r="D18" s="47">
        <v>-269504</v>
      </c>
    </row>
    <row r="19" spans="1:4" x14ac:dyDescent="0.25">
      <c r="A19" s="6" t="s">
        <v>16</v>
      </c>
      <c r="B19" s="53">
        <v>1839447</v>
      </c>
      <c r="C19" s="83">
        <v>1753158</v>
      </c>
      <c r="D19" s="47">
        <v>3592605</v>
      </c>
    </row>
    <row r="20" spans="1:4" ht="15.75" thickBot="1" x14ac:dyDescent="0.3">
      <c r="A20" s="6" t="s">
        <v>21</v>
      </c>
      <c r="B20" s="53">
        <v>405907</v>
      </c>
      <c r="C20" s="83">
        <v>400034</v>
      </c>
      <c r="D20" s="47">
        <v>805941</v>
      </c>
    </row>
    <row r="21" spans="1:4" ht="15.75" thickBot="1" x14ac:dyDescent="0.3">
      <c r="A21" s="17" t="s">
        <v>1</v>
      </c>
      <c r="B21" s="54">
        <v>2181333</v>
      </c>
      <c r="C21" s="55">
        <v>2090463</v>
      </c>
      <c r="D21" s="56">
        <v>4271796</v>
      </c>
    </row>
    <row r="23" spans="1:4" ht="15.75" thickBot="1" x14ac:dyDescent="0.3"/>
    <row r="25" spans="1:4" ht="15.75" thickBot="1" x14ac:dyDescent="0.3"/>
    <row r="26" spans="1:4" ht="15.75" thickBot="1" x14ac:dyDescent="0.3"/>
    <row r="28" spans="1:4" ht="15.75" thickBot="1" x14ac:dyDescent="0.3"/>
    <row r="29" spans="1:4" ht="15.75" thickBot="1" x14ac:dyDescent="0.3"/>
    <row r="31" spans="1:4" ht="15.75" thickBot="1" x14ac:dyDescent="0.3"/>
    <row r="32" spans="1:4" ht="15.75" thickBot="1" x14ac:dyDescent="0.3"/>
    <row r="33" spans="1:4" ht="15.75" thickBot="1" x14ac:dyDescent="0.3"/>
    <row r="34" spans="1:4" x14ac:dyDescent="0.25">
      <c r="A34" s="4" t="s">
        <v>87</v>
      </c>
      <c r="B34" s="49" t="s">
        <v>105</v>
      </c>
      <c r="C34" s="41"/>
      <c r="D34" s="30"/>
    </row>
    <row r="35" spans="1:4" ht="15.75" thickBot="1" x14ac:dyDescent="0.3">
      <c r="A35" s="48" t="s">
        <v>0</v>
      </c>
      <c r="B35" s="76" t="s">
        <v>99</v>
      </c>
      <c r="C35" s="76" t="s">
        <v>104</v>
      </c>
      <c r="D35" s="37" t="s">
        <v>1</v>
      </c>
    </row>
    <row r="36" spans="1:4" x14ac:dyDescent="0.25">
      <c r="A36" s="6" t="s">
        <v>100</v>
      </c>
      <c r="B36" s="50">
        <v>559489</v>
      </c>
      <c r="C36" s="51">
        <v>519109</v>
      </c>
      <c r="D36" s="52">
        <v>1078598</v>
      </c>
    </row>
    <row r="37" spans="1:4" x14ac:dyDescent="0.25">
      <c r="A37" s="6" t="s">
        <v>101</v>
      </c>
      <c r="B37" s="53">
        <v>504538</v>
      </c>
      <c r="C37" s="83">
        <v>483373</v>
      </c>
      <c r="D37" s="47">
        <v>987911</v>
      </c>
    </row>
    <row r="38" spans="1:4" x14ac:dyDescent="0.25">
      <c r="A38" s="6" t="s">
        <v>102</v>
      </c>
      <c r="B38" s="53">
        <v>545118</v>
      </c>
      <c r="C38" s="83">
        <v>523671</v>
      </c>
      <c r="D38" s="47">
        <v>1068789</v>
      </c>
    </row>
    <row r="39" spans="1:4" ht="15.75" thickBot="1" x14ac:dyDescent="0.3">
      <c r="A39" s="6" t="s">
        <v>103</v>
      </c>
      <c r="B39" s="53">
        <v>572188</v>
      </c>
      <c r="C39" s="83">
        <v>564310</v>
      </c>
      <c r="D39" s="47">
        <v>1136498</v>
      </c>
    </row>
    <row r="40" spans="1:4" ht="15.75" thickBot="1" x14ac:dyDescent="0.3">
      <c r="A40" s="17" t="s">
        <v>1</v>
      </c>
      <c r="B40" s="54">
        <v>2181333</v>
      </c>
      <c r="C40" s="55">
        <v>2090463</v>
      </c>
      <c r="D40" s="56">
        <v>4271796</v>
      </c>
    </row>
    <row r="41" spans="1:4" ht="15.75" thickBot="1" x14ac:dyDescent="0.3"/>
    <row r="42" spans="1:4" x14ac:dyDescent="0.25">
      <c r="A42" s="4" t="s">
        <v>106</v>
      </c>
      <c r="B42" s="49" t="s">
        <v>105</v>
      </c>
      <c r="C42" s="41"/>
      <c r="D42" s="30"/>
    </row>
    <row r="43" spans="1:4" ht="15.75" thickBot="1" x14ac:dyDescent="0.3">
      <c r="A43" s="48" t="s">
        <v>0</v>
      </c>
      <c r="B43" s="76" t="s">
        <v>99</v>
      </c>
      <c r="C43" s="76" t="s">
        <v>104</v>
      </c>
      <c r="D43" s="37" t="s">
        <v>1</v>
      </c>
    </row>
    <row r="44" spans="1:4" x14ac:dyDescent="0.25">
      <c r="A44" s="6" t="s">
        <v>100</v>
      </c>
      <c r="B44" s="50">
        <v>402607</v>
      </c>
      <c r="C44" s="51">
        <v>391695</v>
      </c>
      <c r="D44" s="52">
        <v>794302</v>
      </c>
    </row>
    <row r="45" spans="1:4" x14ac:dyDescent="0.25">
      <c r="A45" s="6" t="s">
        <v>101</v>
      </c>
      <c r="B45" s="53">
        <v>411314</v>
      </c>
      <c r="C45" s="83">
        <v>390636</v>
      </c>
      <c r="D45" s="47">
        <v>801950</v>
      </c>
    </row>
    <row r="46" spans="1:4" x14ac:dyDescent="0.25">
      <c r="A46" s="6" t="s">
        <v>102</v>
      </c>
      <c r="B46" s="53">
        <v>401398</v>
      </c>
      <c r="C46" s="83">
        <v>388179</v>
      </c>
      <c r="D46" s="47">
        <v>789577</v>
      </c>
    </row>
    <row r="47" spans="1:4" ht="15.75" thickBot="1" x14ac:dyDescent="0.3">
      <c r="A47" s="6" t="s">
        <v>103</v>
      </c>
      <c r="B47" s="53">
        <v>395434</v>
      </c>
      <c r="C47" s="83">
        <v>384612</v>
      </c>
      <c r="D47" s="47">
        <v>780046</v>
      </c>
    </row>
    <row r="48" spans="1:4" ht="15.75" thickBot="1" x14ac:dyDescent="0.3">
      <c r="A48" s="17" t="s">
        <v>1</v>
      </c>
      <c r="B48" s="54">
        <v>1610753</v>
      </c>
      <c r="C48" s="55">
        <v>1555122</v>
      </c>
      <c r="D48" s="56">
        <v>3165875</v>
      </c>
    </row>
    <row r="52" spans="1:4" ht="15.75" thickBot="1" x14ac:dyDescent="0.3"/>
    <row r="53" spans="1:4" x14ac:dyDescent="0.25">
      <c r="A53" s="4" t="s">
        <v>87</v>
      </c>
      <c r="B53" s="49" t="s">
        <v>105</v>
      </c>
      <c r="C53" s="41"/>
      <c r="D53" s="30"/>
    </row>
    <row r="54" spans="1:4" ht="15.75" thickBot="1" x14ac:dyDescent="0.3">
      <c r="A54" s="48" t="s">
        <v>0</v>
      </c>
      <c r="B54" s="76" t="s">
        <v>99</v>
      </c>
      <c r="C54" s="76" t="s">
        <v>104</v>
      </c>
      <c r="D54" s="37" t="s">
        <v>1</v>
      </c>
    </row>
    <row r="55" spans="1:4" x14ac:dyDescent="0.25">
      <c r="A55" s="6" t="s">
        <v>107</v>
      </c>
      <c r="B55" s="50">
        <v>200666</v>
      </c>
      <c r="C55" s="51">
        <v>170153</v>
      </c>
      <c r="D55" s="52">
        <v>370819</v>
      </c>
    </row>
    <row r="56" spans="1:4" x14ac:dyDescent="0.25">
      <c r="A56" s="6" t="s">
        <v>108</v>
      </c>
      <c r="B56" s="53">
        <v>181653</v>
      </c>
      <c r="C56" s="83">
        <v>158388</v>
      </c>
      <c r="D56" s="47">
        <v>340041</v>
      </c>
    </row>
    <row r="57" spans="1:4" x14ac:dyDescent="0.25">
      <c r="A57" s="6" t="s">
        <v>109</v>
      </c>
      <c r="B57" s="53">
        <v>177170</v>
      </c>
      <c r="C57" s="83">
        <v>190568</v>
      </c>
      <c r="D57" s="47">
        <v>367738</v>
      </c>
    </row>
    <row r="58" spans="1:4" x14ac:dyDescent="0.25">
      <c r="A58" s="6" t="s">
        <v>110</v>
      </c>
      <c r="B58" s="53">
        <v>163199</v>
      </c>
      <c r="C58" s="83">
        <v>155553</v>
      </c>
      <c r="D58" s="47">
        <v>318752</v>
      </c>
    </row>
    <row r="59" spans="1:4" x14ac:dyDescent="0.25">
      <c r="A59" s="6" t="s">
        <v>111</v>
      </c>
      <c r="B59" s="53">
        <v>172007</v>
      </c>
      <c r="C59" s="83">
        <v>161886</v>
      </c>
      <c r="D59" s="47">
        <v>333893</v>
      </c>
    </row>
    <row r="60" spans="1:4" x14ac:dyDescent="0.25">
      <c r="A60" s="6" t="s">
        <v>112</v>
      </c>
      <c r="B60" s="53">
        <v>169332</v>
      </c>
      <c r="C60" s="83">
        <v>165934</v>
      </c>
      <c r="D60" s="47">
        <v>335266</v>
      </c>
    </row>
    <row r="61" spans="1:4" x14ac:dyDescent="0.25">
      <c r="A61" s="6" t="s">
        <v>113</v>
      </c>
      <c r="B61" s="53">
        <v>192767</v>
      </c>
      <c r="C61" s="83">
        <v>161236</v>
      </c>
      <c r="D61" s="47">
        <v>354003</v>
      </c>
    </row>
    <row r="62" spans="1:4" x14ac:dyDescent="0.25">
      <c r="A62" s="6" t="s">
        <v>114</v>
      </c>
      <c r="B62" s="53">
        <v>173210</v>
      </c>
      <c r="C62" s="83">
        <v>180448</v>
      </c>
      <c r="D62" s="47">
        <v>353658</v>
      </c>
    </row>
    <row r="63" spans="1:4" x14ac:dyDescent="0.25">
      <c r="A63" s="6" t="s">
        <v>115</v>
      </c>
      <c r="B63" s="53">
        <v>179141</v>
      </c>
      <c r="C63" s="83">
        <v>181987</v>
      </c>
      <c r="D63" s="47">
        <v>361128</v>
      </c>
    </row>
    <row r="64" spans="1:4" x14ac:dyDescent="0.25">
      <c r="A64" s="6" t="s">
        <v>116</v>
      </c>
      <c r="B64" s="53">
        <v>197816</v>
      </c>
      <c r="C64" s="83">
        <v>188779</v>
      </c>
      <c r="D64" s="47">
        <v>386595</v>
      </c>
    </row>
    <row r="65" spans="1:4" x14ac:dyDescent="0.25">
      <c r="A65" s="6" t="s">
        <v>117</v>
      </c>
      <c r="B65" s="53">
        <v>179327</v>
      </c>
      <c r="C65" s="83">
        <v>180629</v>
      </c>
      <c r="D65" s="47">
        <v>359956</v>
      </c>
    </row>
    <row r="66" spans="1:4" ht="15.75" thickBot="1" x14ac:dyDescent="0.3">
      <c r="A66" s="6" t="s">
        <v>118</v>
      </c>
      <c r="B66" s="53">
        <v>195045</v>
      </c>
      <c r="C66" s="83">
        <v>194902</v>
      </c>
      <c r="D66" s="47">
        <v>389947</v>
      </c>
    </row>
    <row r="67" spans="1:4" ht="15.75" thickBot="1" x14ac:dyDescent="0.3">
      <c r="A67" s="17" t="s">
        <v>1</v>
      </c>
      <c r="B67" s="54">
        <v>2181333</v>
      </c>
      <c r="C67" s="55">
        <v>2090463</v>
      </c>
      <c r="D67" s="56">
        <v>4271796</v>
      </c>
    </row>
    <row r="73" spans="1:4" ht="15.75" thickBot="1" x14ac:dyDescent="0.3"/>
    <row r="74" spans="1:4" ht="15.75" thickBot="1" x14ac:dyDescent="0.3">
      <c r="A74" s="4" t="s">
        <v>0</v>
      </c>
      <c r="B74" s="41" t="s">
        <v>119</v>
      </c>
      <c r="C74" s="30" t="s">
        <v>56</v>
      </c>
    </row>
    <row r="75" spans="1:4" x14ac:dyDescent="0.25">
      <c r="A75" s="6" t="s">
        <v>10</v>
      </c>
      <c r="B75" s="50"/>
      <c r="C75" s="52"/>
    </row>
    <row r="76" spans="1:4" x14ac:dyDescent="0.25">
      <c r="A76" s="6" t="s">
        <v>99</v>
      </c>
      <c r="B76" s="53">
        <v>728335</v>
      </c>
      <c r="C76" s="47">
        <v>800019</v>
      </c>
    </row>
    <row r="77" spans="1:4" x14ac:dyDescent="0.25">
      <c r="A77" s="6" t="s">
        <v>104</v>
      </c>
      <c r="B77" s="53">
        <v>696375</v>
      </c>
      <c r="C77" s="47">
        <v>767445</v>
      </c>
    </row>
    <row r="78" spans="1:4" x14ac:dyDescent="0.25">
      <c r="A78" s="6" t="s">
        <v>25</v>
      </c>
      <c r="B78" s="53"/>
      <c r="C78" s="47"/>
    </row>
    <row r="79" spans="1:4" x14ac:dyDescent="0.25">
      <c r="A79" s="6" t="s">
        <v>99</v>
      </c>
      <c r="B79" s="53">
        <v>510481</v>
      </c>
      <c r="C79" s="47">
        <v>374776</v>
      </c>
    </row>
    <row r="80" spans="1:4" x14ac:dyDescent="0.25">
      <c r="A80" s="6" t="s">
        <v>104</v>
      </c>
      <c r="B80" s="53">
        <v>492611</v>
      </c>
      <c r="C80" s="47">
        <v>358812</v>
      </c>
    </row>
    <row r="81" spans="1:3" x14ac:dyDescent="0.25">
      <c r="A81" s="6" t="s">
        <v>16</v>
      </c>
      <c r="B81" s="53"/>
      <c r="C81" s="47"/>
    </row>
    <row r="82" spans="1:3" x14ac:dyDescent="0.25">
      <c r="A82" s="6" t="s">
        <v>99</v>
      </c>
      <c r="B82" s="53">
        <v>0</v>
      </c>
      <c r="C82" s="47">
        <v>1839447</v>
      </c>
    </row>
    <row r="83" spans="1:3" x14ac:dyDescent="0.25">
      <c r="A83" s="6" t="s">
        <v>104</v>
      </c>
      <c r="B83" s="53">
        <v>0</v>
      </c>
      <c r="C83" s="47">
        <v>1753158</v>
      </c>
    </row>
    <row r="84" spans="1:3" x14ac:dyDescent="0.25">
      <c r="A84" s="6" t="s">
        <v>21</v>
      </c>
      <c r="B84" s="53"/>
      <c r="C84" s="47"/>
    </row>
    <row r="85" spans="1:3" x14ac:dyDescent="0.25">
      <c r="A85" s="6" t="s">
        <v>99</v>
      </c>
      <c r="B85" s="53">
        <v>371937</v>
      </c>
      <c r="C85" s="47">
        <v>777844</v>
      </c>
    </row>
    <row r="86" spans="1:3" ht="15.75" thickBot="1" x14ac:dyDescent="0.3">
      <c r="A86" s="6" t="s">
        <v>104</v>
      </c>
      <c r="B86" s="53">
        <v>366136</v>
      </c>
      <c r="C86" s="47">
        <v>766170</v>
      </c>
    </row>
    <row r="87" spans="1:3" ht="15.75" thickBot="1" x14ac:dyDescent="0.3">
      <c r="A87" s="17" t="s">
        <v>1</v>
      </c>
      <c r="B87" s="54">
        <v>3165875</v>
      </c>
      <c r="C87" s="56">
        <v>7437671</v>
      </c>
    </row>
    <row r="100" spans="1:2" ht="15.75" thickBot="1" x14ac:dyDescent="0.3"/>
    <row r="101" spans="1:2" ht="15.75" thickBot="1" x14ac:dyDescent="0.3">
      <c r="A101" s="4" t="s">
        <v>0</v>
      </c>
      <c r="B101" s="18" t="s">
        <v>87</v>
      </c>
    </row>
    <row r="102" spans="1:2" x14ac:dyDescent="0.25">
      <c r="A102" s="6" t="s">
        <v>6</v>
      </c>
      <c r="B102" s="38">
        <v>867625</v>
      </c>
    </row>
    <row r="103" spans="1:2" x14ac:dyDescent="0.25">
      <c r="A103" s="6" t="s">
        <v>14</v>
      </c>
      <c r="B103" s="39">
        <v>408788</v>
      </c>
    </row>
    <row r="104" spans="1:2" x14ac:dyDescent="0.25">
      <c r="A104" s="6" t="s">
        <v>97</v>
      </c>
      <c r="B104" s="39">
        <v>309378</v>
      </c>
    </row>
    <row r="105" spans="1:2" x14ac:dyDescent="0.25">
      <c r="A105" s="6" t="s">
        <v>98</v>
      </c>
      <c r="B105" s="39">
        <v>300246</v>
      </c>
    </row>
    <row r="106" spans="1:2" x14ac:dyDescent="0.25">
      <c r="A106" s="6" t="s">
        <v>54</v>
      </c>
      <c r="B106" s="39">
        <v>244991</v>
      </c>
    </row>
    <row r="107" spans="1:2" x14ac:dyDescent="0.25">
      <c r="A107" s="6" t="s">
        <v>120</v>
      </c>
      <c r="B107" s="39">
        <v>188657</v>
      </c>
    </row>
    <row r="108" spans="1:2" x14ac:dyDescent="0.25">
      <c r="A108" s="6" t="s">
        <v>123</v>
      </c>
      <c r="B108" s="39">
        <v>178123</v>
      </c>
    </row>
    <row r="109" spans="1:2" x14ac:dyDescent="0.25">
      <c r="A109" s="6" t="s">
        <v>121</v>
      </c>
      <c r="B109" s="39">
        <v>167902</v>
      </c>
    </row>
    <row r="110" spans="1:2" x14ac:dyDescent="0.25">
      <c r="A110" s="6" t="s">
        <v>124</v>
      </c>
      <c r="B110" s="39">
        <v>167130</v>
      </c>
    </row>
    <row r="111" spans="1:2" ht="15.75" thickBot="1" x14ac:dyDescent="0.3">
      <c r="A111" s="6" t="s">
        <v>122</v>
      </c>
      <c r="B111" s="39">
        <v>163877</v>
      </c>
    </row>
    <row r="112" spans="1:2" ht="15.75" thickBot="1" x14ac:dyDescent="0.3">
      <c r="A112" s="17" t="s">
        <v>1</v>
      </c>
      <c r="B112" s="40">
        <v>2996717</v>
      </c>
    </row>
    <row r="125" ht="15.75" thickBot="1" x14ac:dyDescent="0.3"/>
    <row r="126" ht="15.75" thickBot="1" x14ac:dyDescent="0.3"/>
    <row r="131" ht="15.75" thickBot="1" x14ac:dyDescent="0.3"/>
    <row r="132" ht="15.75" thickBot="1" x14ac:dyDescent="0.3"/>
    <row r="136" ht="15.75" thickBot="1" x14ac:dyDescent="0.3"/>
    <row r="137" ht="15.75" thickBot="1" x14ac:dyDescent="0.3"/>
    <row r="140" ht="15.75" thickBot="1" x14ac:dyDescent="0.3"/>
    <row r="141" ht="15.75" thickBot="1" x14ac:dyDescent="0.3"/>
    <row r="146" ht="15.75" thickBot="1" x14ac:dyDescent="0.3"/>
    <row r="147" ht="15.75" thickBot="1" x14ac:dyDescent="0.3"/>
    <row r="151" ht="15.75" thickBot="1" x14ac:dyDescent="0.3"/>
    <row r="152" ht="15.75" thickBot="1" x14ac:dyDescent="0.3"/>
    <row r="1468" ht="15.75" thickBot="1" x14ac:dyDescent="0.3"/>
    <row r="1469" ht="15.75" thickBot="1" x14ac:dyDescent="0.3"/>
    <row r="2169" ht="15.75" thickBot="1" x14ac:dyDescent="0.3"/>
    <row r="2170" ht="15.75" thickBot="1" x14ac:dyDescent="0.3"/>
    <row r="2783" ht="15.75" thickBot="1" x14ac:dyDescent="0.3"/>
    <row r="2784" ht="15.75" thickBot="1" x14ac:dyDescent="0.3"/>
    <row r="3407" ht="15.75" thickBot="1" x14ac:dyDescent="0.3"/>
    <row r="3408" ht="15.75" thickBot="1" x14ac:dyDescent="0.3"/>
    <row r="4152" ht="15.75" thickBot="1" x14ac:dyDescent="0.3"/>
    <row r="4153" ht="15.75" thickBot="1" x14ac:dyDescent="0.3"/>
    <row r="4832" ht="15.75" thickBot="1" x14ac:dyDescent="0.3"/>
    <row r="4833" ht="15.75" thickBot="1" x14ac:dyDescent="0.3"/>
    <row r="5582" ht="15.75" thickBot="1" x14ac:dyDescent="0.3"/>
    <row r="5583" ht="15.75" thickBot="1" x14ac:dyDescent="0.3"/>
    <row r="6175" ht="15.75" thickBot="1" x14ac:dyDescent="0.3"/>
    <row r="6176" ht="15.75" thickBot="1" x14ac:dyDescent="0.3"/>
    <row r="6798" ht="15.75" thickBot="1" x14ac:dyDescent="0.3"/>
    <row r="6799" ht="15.75" thickBot="1" x14ac:dyDescent="0.3"/>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8297-E26C-4421-A35F-C93C68F46A23}">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8A9A-E765-44FB-B55F-492C6A1C8E63}">
  <dimension ref="A1:K3125"/>
  <sheetViews>
    <sheetView workbookViewId="0">
      <selection activeCell="F26" sqref="F26:G26"/>
    </sheetView>
  </sheetViews>
  <sheetFormatPr defaultRowHeight="15" x14ac:dyDescent="0.25"/>
  <cols>
    <col min="1" max="1" width="19.42578125" bestFit="1" customWidth="1"/>
    <col min="2" max="2" width="19.7109375" bestFit="1" customWidth="1"/>
    <col min="3" max="3" width="15.42578125" bestFit="1" customWidth="1"/>
    <col min="4" max="4" width="12.5703125" bestFit="1" customWidth="1"/>
    <col min="5" max="5" width="15.28515625" bestFit="1" customWidth="1"/>
    <col min="6" max="6" width="16.85546875" bestFit="1" customWidth="1"/>
    <col min="7" max="7" width="11" bestFit="1" customWidth="1"/>
    <col min="8" max="8" width="16" bestFit="1" customWidth="1"/>
    <col min="11" max="11" width="35.42578125" bestFit="1" customWidth="1"/>
    <col min="21" max="21" width="28.140625" bestFit="1" customWidth="1"/>
  </cols>
  <sheetData>
    <row r="1" spans="1:11" x14ac:dyDescent="0.25">
      <c r="A1" s="60" t="s">
        <v>0</v>
      </c>
      <c r="B1" s="61" t="s">
        <v>79</v>
      </c>
      <c r="C1" s="64" t="s">
        <v>0</v>
      </c>
      <c r="D1" s="62" t="s">
        <v>79</v>
      </c>
    </row>
    <row r="2" spans="1:11" ht="18" x14ac:dyDescent="0.25">
      <c r="A2" s="61" t="s">
        <v>78</v>
      </c>
      <c r="B2" s="87">
        <v>970</v>
      </c>
      <c r="C2" s="65" t="s">
        <v>39</v>
      </c>
      <c r="D2" s="87">
        <v>970</v>
      </c>
      <c r="H2">
        <v>17873</v>
      </c>
      <c r="K2" s="59" t="s">
        <v>132</v>
      </c>
    </row>
    <row r="3" spans="1:11" ht="18" x14ac:dyDescent="0.25">
      <c r="A3" s="61" t="s">
        <v>77</v>
      </c>
      <c r="B3" s="87">
        <v>770</v>
      </c>
      <c r="C3" s="65" t="s">
        <v>78</v>
      </c>
      <c r="D3" s="87">
        <v>970</v>
      </c>
      <c r="K3" s="59" t="s">
        <v>125</v>
      </c>
    </row>
    <row r="4" spans="1:11" ht="18.75" thickBot="1" x14ac:dyDescent="0.3">
      <c r="A4" s="61" t="s">
        <v>76</v>
      </c>
      <c r="B4" s="87">
        <v>723</v>
      </c>
      <c r="C4" s="65" t="s">
        <v>1</v>
      </c>
      <c r="D4" s="87">
        <v>970</v>
      </c>
      <c r="K4" s="59" t="s">
        <v>126</v>
      </c>
    </row>
    <row r="5" spans="1:11" ht="18.75" thickBot="1" x14ac:dyDescent="0.3">
      <c r="A5" s="61" t="s">
        <v>28</v>
      </c>
      <c r="B5" s="87">
        <v>698</v>
      </c>
      <c r="C5" s="4" t="s">
        <v>0</v>
      </c>
      <c r="D5" s="46" t="s">
        <v>133</v>
      </c>
      <c r="K5" s="57" t="s">
        <v>127</v>
      </c>
    </row>
    <row r="6" spans="1:11" ht="32.25" thickBot="1" x14ac:dyDescent="0.55000000000000004">
      <c r="A6" s="61" t="s">
        <v>35</v>
      </c>
      <c r="B6" s="87">
        <v>554</v>
      </c>
      <c r="C6" s="6" t="s">
        <v>55</v>
      </c>
      <c r="D6" s="58">
        <v>3652</v>
      </c>
      <c r="E6" s="63">
        <f>GETPIVOTDATA("[Measures].[Count of Visit_ID]",$C$5,"[Visits].[Lab_Required]","[Visits].[Lab_Required].&amp;[Yes]")/$H$2</f>
        <v>0.20433055446763274</v>
      </c>
      <c r="K6" s="59" t="s">
        <v>128</v>
      </c>
    </row>
    <row r="7" spans="1:11" ht="15.75" thickBot="1" x14ac:dyDescent="0.3">
      <c r="A7" s="61" t="s">
        <v>37</v>
      </c>
      <c r="B7" s="87">
        <v>529</v>
      </c>
      <c r="C7" s="17" t="s">
        <v>1</v>
      </c>
      <c r="D7" s="12">
        <v>3652</v>
      </c>
    </row>
    <row r="8" spans="1:11" ht="15.75" thickBot="1" x14ac:dyDescent="0.3">
      <c r="A8" s="61" t="s">
        <v>24</v>
      </c>
      <c r="B8" s="87">
        <v>445</v>
      </c>
      <c r="C8" s="4" t="s">
        <v>0</v>
      </c>
      <c r="D8" s="46" t="s">
        <v>91</v>
      </c>
    </row>
    <row r="9" spans="1:11" ht="32.25" thickBot="1" x14ac:dyDescent="0.55000000000000004">
      <c r="A9" s="61" t="s">
        <v>36</v>
      </c>
      <c r="B9" s="87">
        <v>301</v>
      </c>
      <c r="C9" s="6" t="s">
        <v>55</v>
      </c>
      <c r="D9" s="58">
        <v>3095</v>
      </c>
      <c r="E9" s="63">
        <f>GETPIVOTDATA("[Measures].[Count of Visit_ID]",$C$8,"[Visits].[Revisit_Within_30D]","[Visits].[Revisit_Within_30D].&amp;[Yes]")/H2</f>
        <v>0.17316622838919041</v>
      </c>
    </row>
    <row r="10" spans="1:11" ht="15.75" thickBot="1" x14ac:dyDescent="0.3">
      <c r="A10" s="61" t="s">
        <v>1</v>
      </c>
      <c r="B10" s="87">
        <v>4990</v>
      </c>
      <c r="C10" s="17" t="s">
        <v>1</v>
      </c>
      <c r="D10" s="12">
        <v>3095</v>
      </c>
    </row>
    <row r="11" spans="1:11" ht="32.25" thickBot="1" x14ac:dyDescent="0.55000000000000004">
      <c r="B11" s="66">
        <f>GETPIVOTDATA("Visits",$A$1,"Doctor Name","Dr. Megahed Ahmed")</f>
        <v>970</v>
      </c>
      <c r="C11" s="4" t="s">
        <v>0</v>
      </c>
      <c r="D11" s="18" t="s">
        <v>130</v>
      </c>
    </row>
    <row r="12" spans="1:11" ht="32.25" thickBot="1" x14ac:dyDescent="0.55000000000000004">
      <c r="C12" s="6" t="s">
        <v>129</v>
      </c>
      <c r="D12" s="58">
        <v>14655</v>
      </c>
      <c r="E12" s="63">
        <f>GETPIVOTDATA("[Measures].[Count of Visit_ID]",$C$11,"[Visits].[Visit_Status]","[Visits].[Visit_Status].&amp;[Completed]")/H2</f>
        <v>0.81995188272813746</v>
      </c>
    </row>
    <row r="13" spans="1:11" ht="15.75" thickBot="1" x14ac:dyDescent="0.3">
      <c r="C13" s="17" t="s">
        <v>1</v>
      </c>
      <c r="D13" s="12">
        <v>14655</v>
      </c>
    </row>
    <row r="14" spans="1:11" ht="15.75" thickBot="1" x14ac:dyDescent="0.3">
      <c r="C14" s="4" t="s">
        <v>0</v>
      </c>
      <c r="D14" s="18" t="s">
        <v>131</v>
      </c>
    </row>
    <row r="15" spans="1:11" ht="32.25" thickBot="1" x14ac:dyDescent="0.55000000000000004">
      <c r="C15" s="6" t="s">
        <v>14</v>
      </c>
      <c r="D15" s="58">
        <v>3060</v>
      </c>
      <c r="E15" s="63">
        <f>GETPIVOTDATA("[Measures].[Count of Visit_ID]",$C$14,"[Visits].[Service]","[Visits].[Service].&amp;[Follow-up]")/H2</f>
        <v>0.17120796732501539</v>
      </c>
    </row>
    <row r="16" spans="1:11" ht="15.75" thickBot="1" x14ac:dyDescent="0.3">
      <c r="C16" s="17" t="s">
        <v>1</v>
      </c>
      <c r="D16" s="12">
        <v>3060</v>
      </c>
    </row>
    <row r="18" spans="3:7" ht="15.75" thickBot="1" x14ac:dyDescent="0.3"/>
    <row r="19" spans="3:7" ht="15.75" thickBot="1" x14ac:dyDescent="0.3">
      <c r="C19" s="4" t="s">
        <v>0</v>
      </c>
      <c r="D19" s="18" t="s">
        <v>131</v>
      </c>
      <c r="F19" s="4" t="s">
        <v>0</v>
      </c>
      <c r="G19" s="18" t="s">
        <v>134</v>
      </c>
    </row>
    <row r="20" spans="3:7" x14ac:dyDescent="0.25">
      <c r="C20" s="6" t="s">
        <v>13</v>
      </c>
      <c r="D20" s="58">
        <v>9118</v>
      </c>
      <c r="F20" s="6" t="s">
        <v>26</v>
      </c>
      <c r="G20" s="67">
        <v>0.18926553672316385</v>
      </c>
    </row>
    <row r="21" spans="3:7" ht="15.75" thickBot="1" x14ac:dyDescent="0.3">
      <c r="C21" s="6" t="s">
        <v>7</v>
      </c>
      <c r="D21" s="11">
        <v>8755</v>
      </c>
      <c r="F21" s="6" t="s">
        <v>31</v>
      </c>
      <c r="G21" s="68">
        <v>0.18755186721991701</v>
      </c>
    </row>
    <row r="22" spans="3:7" ht="15.75" thickBot="1" x14ac:dyDescent="0.3">
      <c r="C22" s="17" t="s">
        <v>1</v>
      </c>
      <c r="D22" s="12">
        <v>17873</v>
      </c>
      <c r="F22" s="6" t="s">
        <v>5</v>
      </c>
      <c r="G22" s="68">
        <v>0.17870439314966494</v>
      </c>
    </row>
    <row r="23" spans="3:7" x14ac:dyDescent="0.25">
      <c r="F23" s="6" t="s">
        <v>19</v>
      </c>
      <c r="G23" s="68">
        <v>0.17855617257582229</v>
      </c>
    </row>
    <row r="24" spans="3:7" x14ac:dyDescent="0.25">
      <c r="F24" s="6" t="s">
        <v>34</v>
      </c>
      <c r="G24" s="68">
        <v>0.17013232514177692</v>
      </c>
    </row>
    <row r="25" spans="3:7" x14ac:dyDescent="0.25">
      <c r="F25" s="6" t="s">
        <v>32</v>
      </c>
      <c r="G25" s="68">
        <v>0.16930775646371976</v>
      </c>
    </row>
    <row r="26" spans="3:7" x14ac:dyDescent="0.25">
      <c r="F26" s="6" t="s">
        <v>18</v>
      </c>
      <c r="G26" s="68">
        <v>0.16762122947689959</v>
      </c>
    </row>
    <row r="27" spans="3:7" x14ac:dyDescent="0.25">
      <c r="F27" s="6" t="s">
        <v>22</v>
      </c>
      <c r="G27" s="68">
        <v>0.16697135892748324</v>
      </c>
    </row>
    <row r="28" spans="3:7" x14ac:dyDescent="0.25">
      <c r="F28" s="6" t="s">
        <v>33</v>
      </c>
      <c r="G28" s="68">
        <v>0.16597510373443983</v>
      </c>
    </row>
    <row r="29" spans="3:7" ht="15.75" thickBot="1" x14ac:dyDescent="0.3">
      <c r="F29" s="6" t="s">
        <v>29</v>
      </c>
      <c r="G29" s="68">
        <v>0.15821312238250348</v>
      </c>
    </row>
    <row r="30" spans="3:7" ht="15.75" thickBot="1" x14ac:dyDescent="0.3">
      <c r="F30" s="17" t="s">
        <v>1</v>
      </c>
      <c r="G30" s="12">
        <v>0.17316622838919041</v>
      </c>
    </row>
    <row r="49" ht="15.75" thickBot="1" x14ac:dyDescent="0.3"/>
    <row r="50" ht="15.75" thickBot="1" x14ac:dyDescent="0.3"/>
    <row r="3124" ht="15.75" thickBot="1" x14ac:dyDescent="0.3"/>
    <row r="3125" ht="15.75" thickBot="1" x14ac:dyDescent="0.3"/>
  </sheetData>
  <pageMargins left="0.7" right="0.7" top="0.75" bottom="0.75" header="0.3" footer="0.3"/>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552E-E578-421C-AB1C-921A8A21674F}">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1345-8ADD-4830-AE18-49E66B6CDDD0}">
  <dimension ref="A1:Z28"/>
  <sheetViews>
    <sheetView workbookViewId="0">
      <selection activeCell="D1" sqref="D1"/>
    </sheetView>
  </sheetViews>
  <sheetFormatPr defaultRowHeight="15" x14ac:dyDescent="0.25"/>
  <cols>
    <col min="1" max="1" width="15.42578125" bestFit="1" customWidth="1"/>
    <col min="2" max="2" width="31.28515625" bestFit="1" customWidth="1"/>
    <col min="3" max="3" width="2.42578125" customWidth="1"/>
    <col min="4" max="4" width="22.7109375" bestFit="1" customWidth="1"/>
    <col min="5" max="5" width="16.5703125" bestFit="1" customWidth="1"/>
    <col min="6" max="6" width="2.85546875" customWidth="1"/>
    <col min="7" max="7" width="22.7109375" bestFit="1" customWidth="1"/>
    <col min="8" max="8" width="25.28515625" customWidth="1"/>
    <col min="9" max="9" width="18" bestFit="1" customWidth="1"/>
    <col min="23" max="23" width="16.28515625" bestFit="1" customWidth="1"/>
  </cols>
  <sheetData>
    <row r="1" spans="1:26" ht="15.75" thickBot="1" x14ac:dyDescent="0.3">
      <c r="A1" s="26" t="s">
        <v>0</v>
      </c>
      <c r="B1" s="29" t="s">
        <v>61</v>
      </c>
      <c r="D1" s="3" t="s">
        <v>0</v>
      </c>
      <c r="E1" s="1" t="s">
        <v>84</v>
      </c>
      <c r="G1" s="69" t="s">
        <v>0</v>
      </c>
      <c r="H1" t="s">
        <v>137</v>
      </c>
      <c r="I1" t="s">
        <v>75</v>
      </c>
      <c r="J1" t="s">
        <v>136</v>
      </c>
      <c r="V1" t="s">
        <v>83</v>
      </c>
      <c r="W1" t="s">
        <v>82</v>
      </c>
      <c r="X1" t="s">
        <v>81</v>
      </c>
      <c r="Y1" t="s">
        <v>83</v>
      </c>
      <c r="Z1" t="s">
        <v>85</v>
      </c>
    </row>
    <row r="2" spans="1:26" x14ac:dyDescent="0.25">
      <c r="A2" s="27" t="s">
        <v>38</v>
      </c>
      <c r="B2" s="23">
        <v>3041</v>
      </c>
      <c r="D2" s="1" t="s">
        <v>46</v>
      </c>
      <c r="E2" s="75">
        <v>33</v>
      </c>
      <c r="G2" s="70" t="s">
        <v>44</v>
      </c>
      <c r="H2" s="71">
        <v>50</v>
      </c>
      <c r="I2" s="14" t="s">
        <v>44</v>
      </c>
      <c r="J2" s="11">
        <v>50</v>
      </c>
      <c r="V2" s="10" t="s">
        <v>44</v>
      </c>
      <c r="W2">
        <v>29</v>
      </c>
      <c r="X2" s="5">
        <v>2767</v>
      </c>
      <c r="Y2" s="14" t="s">
        <v>44</v>
      </c>
      <c r="Z2" s="11">
        <v>26</v>
      </c>
    </row>
    <row r="3" spans="1:26" x14ac:dyDescent="0.25">
      <c r="A3" s="6" t="s">
        <v>3</v>
      </c>
      <c r="B3" s="24">
        <v>2835</v>
      </c>
      <c r="D3" s="1" t="s">
        <v>44</v>
      </c>
      <c r="E3" s="75">
        <v>29</v>
      </c>
      <c r="G3" s="70" t="s">
        <v>46</v>
      </c>
      <c r="H3" s="71">
        <v>45</v>
      </c>
      <c r="I3" s="14" t="s">
        <v>46</v>
      </c>
      <c r="J3" s="11">
        <v>45</v>
      </c>
      <c r="V3" s="14" t="s">
        <v>46</v>
      </c>
      <c r="W3">
        <v>33</v>
      </c>
      <c r="X3" s="7">
        <v>2370</v>
      </c>
      <c r="Y3" s="14" t="s">
        <v>46</v>
      </c>
      <c r="Z3" s="11">
        <v>30</v>
      </c>
    </row>
    <row r="4" spans="1:26" x14ac:dyDescent="0.25">
      <c r="A4" s="6" t="s">
        <v>44</v>
      </c>
      <c r="B4" s="24">
        <v>2767</v>
      </c>
      <c r="D4" s="1" t="s">
        <v>48</v>
      </c>
      <c r="E4" s="75">
        <v>28.9</v>
      </c>
      <c r="G4" s="70" t="s">
        <v>42</v>
      </c>
      <c r="H4" s="71">
        <v>44</v>
      </c>
      <c r="I4" s="14" t="s">
        <v>42</v>
      </c>
      <c r="J4" s="11">
        <v>44</v>
      </c>
      <c r="V4" s="14" t="s">
        <v>42</v>
      </c>
      <c r="W4">
        <v>26.5</v>
      </c>
      <c r="X4" s="7">
        <v>2489</v>
      </c>
      <c r="Y4" s="14" t="s">
        <v>42</v>
      </c>
      <c r="Z4" s="11">
        <v>24</v>
      </c>
    </row>
    <row r="5" spans="1:26" x14ac:dyDescent="0.25">
      <c r="A5" s="6" t="s">
        <v>42</v>
      </c>
      <c r="B5" s="24">
        <v>2489</v>
      </c>
      <c r="D5" s="1" t="s">
        <v>42</v>
      </c>
      <c r="E5" s="75">
        <v>26.5</v>
      </c>
      <c r="G5" s="70" t="s">
        <v>3</v>
      </c>
      <c r="H5" s="71">
        <v>44</v>
      </c>
      <c r="I5" s="14" t="s">
        <v>3</v>
      </c>
      <c r="J5" s="11">
        <v>44</v>
      </c>
      <c r="V5" s="14" t="s">
        <v>3</v>
      </c>
      <c r="W5">
        <v>22.4</v>
      </c>
      <c r="X5" s="7">
        <v>2835</v>
      </c>
      <c r="Y5" s="14" t="s">
        <v>3</v>
      </c>
      <c r="Z5" s="11">
        <v>19.401410934744298</v>
      </c>
    </row>
    <row r="6" spans="1:26" x14ac:dyDescent="0.25">
      <c r="A6" s="6" t="s">
        <v>46</v>
      </c>
      <c r="B6" s="24">
        <v>2370</v>
      </c>
      <c r="D6" s="1" t="s">
        <v>38</v>
      </c>
      <c r="E6" s="75">
        <v>25</v>
      </c>
      <c r="G6" s="70" t="s">
        <v>40</v>
      </c>
      <c r="H6" s="71">
        <v>37</v>
      </c>
      <c r="I6" s="14" t="s">
        <v>40</v>
      </c>
      <c r="J6" s="11">
        <v>37</v>
      </c>
      <c r="V6" s="14" t="s">
        <v>40</v>
      </c>
      <c r="W6">
        <v>23</v>
      </c>
      <c r="X6" s="7">
        <v>1439</v>
      </c>
      <c r="Y6" s="14" t="s">
        <v>40</v>
      </c>
      <c r="Z6" s="11">
        <v>19.569145239749801</v>
      </c>
    </row>
    <row r="7" spans="1:26" x14ac:dyDescent="0.25">
      <c r="A7" s="6" t="s">
        <v>48</v>
      </c>
      <c r="B7" s="24">
        <v>1724</v>
      </c>
      <c r="D7" s="1" t="s">
        <v>40</v>
      </c>
      <c r="E7" s="75">
        <v>23</v>
      </c>
      <c r="G7" s="70" t="s">
        <v>48</v>
      </c>
      <c r="H7" s="71">
        <v>35</v>
      </c>
      <c r="I7" s="14" t="s">
        <v>48</v>
      </c>
      <c r="J7" s="11">
        <v>35</v>
      </c>
      <c r="V7" s="14" t="s">
        <v>48</v>
      </c>
      <c r="W7">
        <v>28.9</v>
      </c>
      <c r="X7" s="7">
        <v>1724</v>
      </c>
      <c r="Y7" s="14" t="s">
        <v>48</v>
      </c>
      <c r="Z7" s="11">
        <v>19.619489559164734</v>
      </c>
    </row>
    <row r="8" spans="1:26" x14ac:dyDescent="0.25">
      <c r="A8" s="6" t="s">
        <v>40</v>
      </c>
      <c r="B8" s="24">
        <v>1439</v>
      </c>
      <c r="D8" s="1" t="s">
        <v>3</v>
      </c>
      <c r="E8" s="75">
        <v>22.4</v>
      </c>
      <c r="G8" s="70" t="s">
        <v>38</v>
      </c>
      <c r="H8" s="71">
        <v>30</v>
      </c>
      <c r="I8" s="14" t="s">
        <v>38</v>
      </c>
      <c r="J8" s="11">
        <v>30</v>
      </c>
      <c r="V8" s="14" t="s">
        <v>38</v>
      </c>
      <c r="W8">
        <v>25</v>
      </c>
      <c r="X8" s="7">
        <v>3041</v>
      </c>
      <c r="Y8" s="14" t="s">
        <v>38</v>
      </c>
      <c r="Z8" s="11">
        <v>22</v>
      </c>
    </row>
    <row r="9" spans="1:26" ht="15.75" thickBot="1" x14ac:dyDescent="0.3">
      <c r="A9" s="8" t="s">
        <v>50</v>
      </c>
      <c r="B9" s="24">
        <v>1208</v>
      </c>
      <c r="D9" s="1" t="s">
        <v>50</v>
      </c>
      <c r="E9" s="75">
        <v>19</v>
      </c>
      <c r="G9" s="70" t="s">
        <v>50</v>
      </c>
      <c r="H9" s="71">
        <v>29</v>
      </c>
      <c r="I9" s="15" t="s">
        <v>50</v>
      </c>
      <c r="J9" s="11">
        <v>29</v>
      </c>
      <c r="V9" s="15" t="s">
        <v>50</v>
      </c>
      <c r="W9">
        <v>19</v>
      </c>
      <c r="X9" s="7">
        <v>1208</v>
      </c>
      <c r="Y9" s="15" t="s">
        <v>50</v>
      </c>
      <c r="Z9" s="11">
        <v>15</v>
      </c>
    </row>
    <row r="10" spans="1:26" ht="15.75" thickBot="1" x14ac:dyDescent="0.3">
      <c r="A10" s="28" t="s">
        <v>1</v>
      </c>
      <c r="B10" s="25">
        <v>17873</v>
      </c>
      <c r="D10" s="1" t="s">
        <v>1</v>
      </c>
      <c r="E10" s="75">
        <v>25.85</v>
      </c>
      <c r="G10" s="70" t="s">
        <v>1</v>
      </c>
      <c r="H10" s="71">
        <v>314</v>
      </c>
    </row>
    <row r="11" spans="1:26" ht="18" customHeight="1" x14ac:dyDescent="0.25">
      <c r="E11" s="72">
        <f>GETPIVOTDATA("AVG waiting Tine",$D$1)</f>
        <v>25.85</v>
      </c>
      <c r="H11">
        <f>GETPIVOTDATA("No. Doctors",$G$1)</f>
        <v>314</v>
      </c>
    </row>
    <row r="12" spans="1:26" ht="15.75" thickBot="1" x14ac:dyDescent="0.3">
      <c r="A12" s="3" t="s">
        <v>0</v>
      </c>
      <c r="B12" s="1" t="s">
        <v>86</v>
      </c>
      <c r="D12" s="13" t="s">
        <v>0</v>
      </c>
      <c r="E12" s="12" t="s">
        <v>72</v>
      </c>
      <c r="G12" s="13" t="s">
        <v>0</v>
      </c>
      <c r="H12" s="12" t="s">
        <v>135</v>
      </c>
    </row>
    <row r="13" spans="1:26" x14ac:dyDescent="0.25">
      <c r="A13" s="1" t="s">
        <v>46</v>
      </c>
      <c r="B13" s="2">
        <v>30</v>
      </c>
      <c r="D13" s="14" t="s">
        <v>38</v>
      </c>
      <c r="E13" s="11">
        <v>1235553</v>
      </c>
      <c r="G13" s="14" t="s">
        <v>48</v>
      </c>
      <c r="H13" s="11">
        <v>52</v>
      </c>
    </row>
    <row r="14" spans="1:26" x14ac:dyDescent="0.25">
      <c r="A14" s="1" t="s">
        <v>44</v>
      </c>
      <c r="B14" s="2">
        <v>26</v>
      </c>
      <c r="D14" s="14" t="s">
        <v>3</v>
      </c>
      <c r="E14" s="11">
        <v>1197326</v>
      </c>
      <c r="G14" s="14" t="s">
        <v>44</v>
      </c>
      <c r="H14" s="11">
        <v>52</v>
      </c>
    </row>
    <row r="15" spans="1:26" x14ac:dyDescent="0.25">
      <c r="A15" s="1" t="s">
        <v>42</v>
      </c>
      <c r="B15" s="2">
        <v>24</v>
      </c>
      <c r="D15" s="14" t="s">
        <v>44</v>
      </c>
      <c r="E15" s="11">
        <v>1164749</v>
      </c>
      <c r="G15" s="14" t="s">
        <v>46</v>
      </c>
      <c r="H15" s="11">
        <v>52</v>
      </c>
    </row>
    <row r="16" spans="1:26" x14ac:dyDescent="0.25">
      <c r="A16" s="1" t="s">
        <v>38</v>
      </c>
      <c r="B16" s="2">
        <v>22</v>
      </c>
      <c r="D16" s="14" t="s">
        <v>42</v>
      </c>
      <c r="E16" s="11">
        <v>1038646</v>
      </c>
      <c r="G16" s="14" t="s">
        <v>42</v>
      </c>
      <c r="H16" s="11">
        <v>52</v>
      </c>
    </row>
    <row r="17" spans="1:8" x14ac:dyDescent="0.25">
      <c r="A17" s="1" t="s">
        <v>48</v>
      </c>
      <c r="B17" s="2">
        <v>19.619489559164734</v>
      </c>
      <c r="D17" s="14" t="s">
        <v>46</v>
      </c>
      <c r="E17" s="11">
        <v>988161</v>
      </c>
      <c r="G17" s="14" t="s">
        <v>3</v>
      </c>
      <c r="H17" s="11">
        <v>52</v>
      </c>
    </row>
    <row r="18" spans="1:8" x14ac:dyDescent="0.25">
      <c r="A18" s="1" t="s">
        <v>40</v>
      </c>
      <c r="B18" s="2">
        <v>19.569145239749801</v>
      </c>
      <c r="D18" s="14" t="s">
        <v>48</v>
      </c>
      <c r="E18" s="11">
        <v>707262</v>
      </c>
      <c r="G18" s="14" t="s">
        <v>40</v>
      </c>
      <c r="H18" s="11">
        <v>52</v>
      </c>
    </row>
    <row r="19" spans="1:8" x14ac:dyDescent="0.25">
      <c r="A19" s="1" t="s">
        <v>3</v>
      </c>
      <c r="B19" s="2">
        <v>19.401410934744298</v>
      </c>
      <c r="D19" s="14" t="s">
        <v>40</v>
      </c>
      <c r="E19" s="11">
        <v>615451</v>
      </c>
      <c r="G19" s="14" t="s">
        <v>38</v>
      </c>
      <c r="H19" s="11">
        <v>52</v>
      </c>
    </row>
    <row r="20" spans="1:8" ht="15.75" thickBot="1" x14ac:dyDescent="0.3">
      <c r="A20" s="1" t="s">
        <v>50</v>
      </c>
      <c r="B20" s="2">
        <v>15</v>
      </c>
      <c r="D20" s="15" t="s">
        <v>50</v>
      </c>
      <c r="E20" s="11">
        <v>490523</v>
      </c>
      <c r="G20" s="15" t="s">
        <v>50</v>
      </c>
      <c r="H20" s="11">
        <v>52</v>
      </c>
    </row>
    <row r="21" spans="1:8" ht="15.75" thickBot="1" x14ac:dyDescent="0.3">
      <c r="A21" s="1" t="s">
        <v>1</v>
      </c>
      <c r="B21" s="2">
        <v>21.948755716707353</v>
      </c>
      <c r="D21" s="15" t="s">
        <v>1</v>
      </c>
      <c r="E21" s="12">
        <v>7437671</v>
      </c>
      <c r="G21" s="15" t="s">
        <v>1</v>
      </c>
      <c r="H21" s="12">
        <v>52</v>
      </c>
    </row>
    <row r="22" spans="1:8" ht="15.75" customHeight="1" x14ac:dyDescent="0.45">
      <c r="B22" s="72">
        <f>GETPIVOTDATA("Cons Dur",$A$12)</f>
        <v>21.948755716707353</v>
      </c>
      <c r="E22" s="73">
        <f>GETPIVOTDATA("[Measures].[Sum of Amount_Paid_EGP]",$D$12)</f>
        <v>7437671</v>
      </c>
    </row>
    <row r="23" spans="1:8" x14ac:dyDescent="0.25">
      <c r="A23" s="3" t="s">
        <v>0</v>
      </c>
      <c r="B23" s="2" t="s">
        <v>62</v>
      </c>
    </row>
    <row r="24" spans="1:8" x14ac:dyDescent="0.25">
      <c r="A24" s="1" t="s">
        <v>9</v>
      </c>
      <c r="B24" s="75">
        <v>5366</v>
      </c>
    </row>
    <row r="25" spans="1:8" x14ac:dyDescent="0.25">
      <c r="A25" s="1" t="s">
        <v>15</v>
      </c>
      <c r="B25" s="75">
        <v>6149</v>
      </c>
    </row>
    <row r="26" spans="1:8" x14ac:dyDescent="0.25">
      <c r="A26" s="1" t="s">
        <v>27</v>
      </c>
      <c r="B26" s="75">
        <v>3308</v>
      </c>
    </row>
    <row r="27" spans="1:8" x14ac:dyDescent="0.25">
      <c r="A27" s="1" t="s">
        <v>23</v>
      </c>
      <c r="B27" s="75">
        <v>3050</v>
      </c>
    </row>
    <row r="28" spans="1:8" x14ac:dyDescent="0.25">
      <c r="A28" s="1" t="s">
        <v>1</v>
      </c>
      <c r="B28" s="2">
        <v>17873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B813-5535-48E1-A55F-1A28B93044E8}">
  <dimension ref="A1"/>
  <sheetViews>
    <sheetView showGridLines="0" showRowColHeaders="0" tabSelected="1"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8368-ECF7-4A0E-A188-1F4046EEC30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Props1.xml><?xml version="1.0" encoding="utf-8"?>
<ds:datastoreItem xmlns:ds="http://schemas.openxmlformats.org/officeDocument/2006/customXml" ds:itemID="{17B78BA3-D96A-4E6B-84AE-CD3855FBE1AC}">
  <ds:schemaRefs/>
</ds:datastoreItem>
</file>

<file path=customXml/itemProps2.xml><?xml version="1.0" encoding="utf-8"?>
<ds:datastoreItem xmlns:ds="http://schemas.openxmlformats.org/officeDocument/2006/customXml" ds:itemID="{0719C288-D436-4B0F-9C01-1E6B56C98E7C}">
  <ds:schemaRefs/>
</ds:datastoreItem>
</file>

<file path=customXml/itemProps3.xml><?xml version="1.0" encoding="utf-8"?>
<ds:datastoreItem xmlns:ds="http://schemas.openxmlformats.org/officeDocument/2006/customXml" ds:itemID="{66063722-AF1A-480E-9D26-6368696B2557}">
  <ds:schemaRefs/>
</ds:datastoreItem>
</file>

<file path=customXml/itemProps4.xml><?xml version="1.0" encoding="utf-8"?>
<ds:datastoreItem xmlns:ds="http://schemas.openxmlformats.org/officeDocument/2006/customXml" ds:itemID="{79036FB6-A519-4FA4-B37C-0C1714C660F1}">
  <ds:schemaRefs/>
</ds:datastoreItem>
</file>

<file path=customXml/itemProps5.xml><?xml version="1.0" encoding="utf-8"?>
<ds:datastoreItem xmlns:ds="http://schemas.openxmlformats.org/officeDocument/2006/customXml" ds:itemID="{5D25CBF5-32EE-4915-A324-6BDBF7987BEF}">
  <ds:schemaRefs/>
</ds:datastoreItem>
</file>

<file path=customXml/itemProps6.xml><?xml version="1.0" encoding="utf-8"?>
<ds:datastoreItem xmlns:ds="http://schemas.openxmlformats.org/officeDocument/2006/customXml" ds:itemID="{E84C46BD-2517-4208-A258-A7722120620D}">
  <ds:schemaRefs/>
</ds:datastoreItem>
</file>

<file path=customXml/itemProps7.xml><?xml version="1.0" encoding="utf-8"?>
<ds:datastoreItem xmlns:ds="http://schemas.openxmlformats.org/officeDocument/2006/customXml" ds:itemID="{0368708F-218B-4126-801E-5DE5C8732E61}">
  <ds:schemaRefs/>
</ds:datastoreItem>
</file>

<file path=customXml/itemProps8.xml><?xml version="1.0" encoding="utf-8"?>
<ds:datastoreItem xmlns:ds="http://schemas.openxmlformats.org/officeDocument/2006/customXml" ds:itemID="{F9589494-4D98-416A-AF5C-0FD7BF23B415}">
  <ds:schemaRefs/>
</ds:datastoreItem>
</file>

<file path=customXml/itemProps9.xml><?xml version="1.0" encoding="utf-8"?>
<ds:datastoreItem xmlns:ds="http://schemas.openxmlformats.org/officeDocument/2006/customXml" ds:itemID="{442C1AD5-81F0-42E6-B8CE-E5B67BC245C5}">
  <ds:schemaRefs/>
</ds:datastoreItem>
</file>

<file path=customXml/itemProps10.xml><?xml version="1.0" encoding="utf-8"?>
<ds:datastoreItem xmlns:ds="http://schemas.openxmlformats.org/officeDocument/2006/customXml" ds:itemID="{2D9F8C1F-D562-4087-BDF0-095FD71C6A1B}">
  <ds:schemaRefs/>
</ds:datastoreItem>
</file>

<file path=customXml/itemProps11.xml><?xml version="1.0" encoding="utf-8"?>
<ds:datastoreItem xmlns:ds="http://schemas.openxmlformats.org/officeDocument/2006/customXml" ds:itemID="{33E38EE9-E003-424B-ACB1-D88DDD2DD7A9}">
  <ds:schemaRefs/>
</ds:datastoreItem>
</file>

<file path=customXml/itemProps12.xml><?xml version="1.0" encoding="utf-8"?>
<ds:datastoreItem xmlns:ds="http://schemas.openxmlformats.org/officeDocument/2006/customXml" ds:itemID="{0748913F-0F49-44E0-A53C-C418C34DE9B8}">
  <ds:schemaRefs/>
</ds:datastoreItem>
</file>

<file path=customXml/itemProps13.xml><?xml version="1.0" encoding="utf-8"?>
<ds:datastoreItem xmlns:ds="http://schemas.openxmlformats.org/officeDocument/2006/customXml" ds:itemID="{402D6388-33BD-4458-AA0B-48E11BA2088E}">
  <ds:schemaRefs/>
</ds:datastoreItem>
</file>

<file path=customXml/itemProps14.xml><?xml version="1.0" encoding="utf-8"?>
<ds:datastoreItem xmlns:ds="http://schemas.openxmlformats.org/officeDocument/2006/customXml" ds:itemID="{E6595F40-CF0C-4614-A34E-7A4FBCA4A568}">
  <ds:schemaRefs/>
</ds:datastoreItem>
</file>

<file path=customXml/itemProps15.xml><?xml version="1.0" encoding="utf-8"?>
<ds:datastoreItem xmlns:ds="http://schemas.openxmlformats.org/officeDocument/2006/customXml" ds:itemID="{AB4A7B33-BD46-4811-9F1F-FC654522C11A}">
  <ds:schemaRefs/>
</ds:datastoreItem>
</file>

<file path=customXml/itemProps16.xml><?xml version="1.0" encoding="utf-8"?>
<ds:datastoreItem xmlns:ds="http://schemas.openxmlformats.org/officeDocument/2006/customXml" ds:itemID="{C10BC5A0-4A90-466D-A4E1-D03218C458EE}">
  <ds:schemaRefs/>
</ds:datastoreItem>
</file>

<file path=customXml/itemProps17.xml><?xml version="1.0" encoding="utf-8"?>
<ds:datastoreItem xmlns:ds="http://schemas.openxmlformats.org/officeDocument/2006/customXml" ds:itemID="{2850AD90-7AC3-4406-901C-3C92A052E9D2}">
  <ds:schemaRefs/>
</ds:datastoreItem>
</file>

<file path=customXml/itemProps18.xml><?xml version="1.0" encoding="utf-8"?>
<ds:datastoreItem xmlns:ds="http://schemas.openxmlformats.org/officeDocument/2006/customXml" ds:itemID="{965FD673-387D-46A8-93B0-BEDDFD5F0632}">
  <ds:schemaRefs/>
</ds:datastoreItem>
</file>

<file path=customXml/itemProps19.xml><?xml version="1.0" encoding="utf-8"?>
<ds:datastoreItem xmlns:ds="http://schemas.openxmlformats.org/officeDocument/2006/customXml" ds:itemID="{8247B4AD-59E4-4F27-8C61-E7EFB74128CC}">
  <ds:schemaRefs/>
</ds:datastoreItem>
</file>

<file path=customXml/itemProps20.xml><?xml version="1.0" encoding="utf-8"?>
<ds:datastoreItem xmlns:ds="http://schemas.openxmlformats.org/officeDocument/2006/customXml" ds:itemID="{29A03B88-501C-41DF-9ACD-BCD47D36EA89}">
  <ds:schemaRefs/>
</ds:datastoreItem>
</file>

<file path=customXml/itemProps21.xml><?xml version="1.0" encoding="utf-8"?>
<ds:datastoreItem xmlns:ds="http://schemas.openxmlformats.org/officeDocument/2006/customXml" ds:itemID="{1A568256-6378-4319-84D4-C9D38A7E51F7}">
  <ds:schemaRefs/>
</ds:datastoreItem>
</file>

<file path=customXml/itemProps22.xml><?xml version="1.0" encoding="utf-8"?>
<ds:datastoreItem xmlns:ds="http://schemas.openxmlformats.org/officeDocument/2006/customXml" ds:itemID="{0DFDE10F-5D8F-427E-9A88-5E51BC56D364}">
  <ds:schemaRefs/>
</ds:datastoreItem>
</file>

<file path=customXml/itemProps23.xml><?xml version="1.0" encoding="utf-8"?>
<ds:datastoreItem xmlns:ds="http://schemas.openxmlformats.org/officeDocument/2006/customXml" ds:itemID="{B85E35D8-12FD-4D46-830E-66A96612F9CF}">
  <ds:schemaRefs/>
</ds:datastoreItem>
</file>

<file path=customXml/itemProps24.xml><?xml version="1.0" encoding="utf-8"?>
<ds:datastoreItem xmlns:ds="http://schemas.openxmlformats.org/officeDocument/2006/customXml" ds:itemID="{172F8C42-246B-4E07-8B98-BD2003CAE0AC}">
  <ds:schemaRefs/>
</ds:datastoreItem>
</file>

<file path=customXml/itemProps25.xml><?xml version="1.0" encoding="utf-8"?>
<ds:datastoreItem xmlns:ds="http://schemas.openxmlformats.org/officeDocument/2006/customXml" ds:itemID="{71647499-541C-4546-BA22-8A4BEDB4793C}">
  <ds:schemaRefs/>
</ds:datastoreItem>
</file>

<file path=customXml/itemProps26.xml><?xml version="1.0" encoding="utf-8"?>
<ds:datastoreItem xmlns:ds="http://schemas.openxmlformats.org/officeDocument/2006/customXml" ds:itemID="{45D400CF-8E20-47ED-A49A-23DE1FAC4C65}">
  <ds:schemaRefs/>
</ds:datastoreItem>
</file>

<file path=customXml/itemProps27.xml><?xml version="1.0" encoding="utf-8"?>
<ds:datastoreItem xmlns:ds="http://schemas.openxmlformats.org/officeDocument/2006/customXml" ds:itemID="{1578DEB5-6900-407B-80E3-2AC59724059F}">
  <ds:schemaRefs/>
</ds:datastoreItem>
</file>

<file path=customXml/itemProps28.xml><?xml version="1.0" encoding="utf-8"?>
<ds:datastoreItem xmlns:ds="http://schemas.openxmlformats.org/officeDocument/2006/customXml" ds:itemID="{6FD09D2E-1105-4F69-A805-0F03BF1E5AAD}">
  <ds:schemaRefs/>
</ds:datastoreItem>
</file>

<file path=customXml/itemProps29.xml><?xml version="1.0" encoding="utf-8"?>
<ds:datastoreItem xmlns:ds="http://schemas.openxmlformats.org/officeDocument/2006/customXml" ds:itemID="{C6E6381D-5996-4B2E-A2CC-08A959BB92A9}">
  <ds:schemaRefs/>
</ds:datastoreItem>
</file>

<file path=customXml/itemProps30.xml><?xml version="1.0" encoding="utf-8"?>
<ds:datastoreItem xmlns:ds="http://schemas.openxmlformats.org/officeDocument/2006/customXml" ds:itemID="{7B4BC10A-873D-4934-AC50-5BDC152D2EE4}">
  <ds:schemaRefs/>
</ds:datastoreItem>
</file>

<file path=customXml/itemProps31.xml><?xml version="1.0" encoding="utf-8"?>
<ds:datastoreItem xmlns:ds="http://schemas.openxmlformats.org/officeDocument/2006/customXml" ds:itemID="{3B6C6A58-0B39-468B-81E7-453990A868F0}">
  <ds:schemaRefs/>
</ds:datastoreItem>
</file>

<file path=customXml/itemProps32.xml><?xml version="1.0" encoding="utf-8"?>
<ds:datastoreItem xmlns:ds="http://schemas.openxmlformats.org/officeDocument/2006/customXml" ds:itemID="{09D3034D-7F9A-49CB-B7E6-F7494CF25AAD}">
  <ds:schemaRefs/>
</ds:datastoreItem>
</file>

<file path=customXml/itemProps33.xml><?xml version="1.0" encoding="utf-8"?>
<ds:datastoreItem xmlns:ds="http://schemas.openxmlformats.org/officeDocument/2006/customXml" ds:itemID="{2BEE4FF2-C0E3-4EC9-B8CB-A144A060D2AD}">
  <ds:schemaRefs/>
</ds:datastoreItem>
</file>

<file path=customXml/itemProps34.xml><?xml version="1.0" encoding="utf-8"?>
<ds:datastoreItem xmlns:ds="http://schemas.openxmlformats.org/officeDocument/2006/customXml" ds:itemID="{18199798-2F04-4DEE-8E49-37634854DBC1}">
  <ds:schemaRefs/>
</ds:datastoreItem>
</file>

<file path=customXml/itemProps35.xml><?xml version="1.0" encoding="utf-8"?>
<ds:datastoreItem xmlns:ds="http://schemas.openxmlformats.org/officeDocument/2006/customXml" ds:itemID="{43B45A3D-56AD-4049-ACD6-ECAD31A09F8F}">
  <ds:schemaRefs/>
</ds:datastoreItem>
</file>

<file path=customXml/itemProps36.xml><?xml version="1.0" encoding="utf-8"?>
<ds:datastoreItem xmlns:ds="http://schemas.openxmlformats.org/officeDocument/2006/customXml" ds:itemID="{EE4FAE75-5447-411B-977F-A3A3AE1593E5}">
  <ds:schemaRefs/>
</ds:datastoreItem>
</file>

<file path=customXml/itemProps37.xml><?xml version="1.0" encoding="utf-8"?>
<ds:datastoreItem xmlns:ds="http://schemas.openxmlformats.org/officeDocument/2006/customXml" ds:itemID="{407F97DD-81E2-4AB2-849F-0B4CBE276DE8}">
  <ds:schemaRefs/>
</ds:datastoreItem>
</file>

<file path=customXml/itemProps38.xml><?xml version="1.0" encoding="utf-8"?>
<ds:datastoreItem xmlns:ds="http://schemas.openxmlformats.org/officeDocument/2006/customXml" ds:itemID="{CA7C119B-6589-437F-B8B6-9694A461C74B}">
  <ds:schemaRefs/>
</ds:datastoreItem>
</file>

<file path=customXml/itemProps39.xml><?xml version="1.0" encoding="utf-8"?>
<ds:datastoreItem xmlns:ds="http://schemas.openxmlformats.org/officeDocument/2006/customXml" ds:itemID="{60AE7CE3-51DA-4DB3-9550-A4F017CA22F6}">
  <ds:schemaRefs/>
</ds:datastoreItem>
</file>

<file path=customXml/itemProps40.xml><?xml version="1.0" encoding="utf-8"?>
<ds:datastoreItem xmlns:ds="http://schemas.openxmlformats.org/officeDocument/2006/customXml" ds:itemID="{EA4C6D28-F4BD-4EFC-8C9F-5693D792B5A0}">
  <ds:schemaRefs/>
</ds:datastoreItem>
</file>

<file path=customXml/itemProps41.xml><?xml version="1.0" encoding="utf-8"?>
<ds:datastoreItem xmlns:ds="http://schemas.openxmlformats.org/officeDocument/2006/customXml" ds:itemID="{9062521D-F064-4990-A156-40F8343F91DD}">
  <ds:schemaRefs/>
</ds:datastoreItem>
</file>

<file path=customXml/itemProps42.xml><?xml version="1.0" encoding="utf-8"?>
<ds:datastoreItem xmlns:ds="http://schemas.openxmlformats.org/officeDocument/2006/customXml" ds:itemID="{38909E2C-1031-4447-9CD2-2125E68DAA6F}">
  <ds:schemaRefs/>
</ds:datastoreItem>
</file>

<file path=customXml/itemProps43.xml><?xml version="1.0" encoding="utf-8"?>
<ds:datastoreItem xmlns:ds="http://schemas.openxmlformats.org/officeDocument/2006/customXml" ds:itemID="{6F142BD2-8AC5-40C2-9052-4E8E69F96E7D}">
  <ds:schemaRefs/>
</ds:datastoreItem>
</file>

<file path=customXml/itemProps44.xml><?xml version="1.0" encoding="utf-8"?>
<ds:datastoreItem xmlns:ds="http://schemas.openxmlformats.org/officeDocument/2006/customXml" ds:itemID="{D248F119-26A8-4CFC-966A-0A8AF6A069ED}">
  <ds:schemaRefs/>
</ds:datastoreItem>
</file>

<file path=customXml/itemProps45.xml><?xml version="1.0" encoding="utf-8"?>
<ds:datastoreItem xmlns:ds="http://schemas.openxmlformats.org/officeDocument/2006/customXml" ds:itemID="{AB63519A-5789-44FF-B9EB-0B0681ABFD69}">
  <ds:schemaRefs/>
</ds:datastoreItem>
</file>

<file path=customXml/itemProps46.xml><?xml version="1.0" encoding="utf-8"?>
<ds:datastoreItem xmlns:ds="http://schemas.openxmlformats.org/officeDocument/2006/customXml" ds:itemID="{6AD43CA0-1F0D-413E-AAE9-5F9FC629C05D}">
  <ds:schemaRefs/>
</ds:datastoreItem>
</file>

<file path=customXml/itemProps47.xml><?xml version="1.0" encoding="utf-8"?>
<ds:datastoreItem xmlns:ds="http://schemas.openxmlformats.org/officeDocument/2006/customXml" ds:itemID="{42AB58B6-6855-4DB2-8F51-B74E0BA8B7DF}">
  <ds:schemaRefs/>
</ds:datastoreItem>
</file>

<file path=customXml/itemProps48.xml><?xml version="1.0" encoding="utf-8"?>
<ds:datastoreItem xmlns:ds="http://schemas.openxmlformats.org/officeDocument/2006/customXml" ds:itemID="{5EF47538-49FF-4983-B910-22E0DCA2C640}">
  <ds:schemaRefs/>
</ds:datastoreItem>
</file>

<file path=customXml/itemProps49.xml><?xml version="1.0" encoding="utf-8"?>
<ds:datastoreItem xmlns:ds="http://schemas.openxmlformats.org/officeDocument/2006/customXml" ds:itemID="{4CDC5238-941E-4A97-A917-E07C5639D052}">
  <ds:schemaRefs/>
</ds:datastoreItem>
</file>

<file path=customXml/itemProps50.xml><?xml version="1.0" encoding="utf-8"?>
<ds:datastoreItem xmlns:ds="http://schemas.openxmlformats.org/officeDocument/2006/customXml" ds:itemID="{710152C5-9098-4875-A85A-B8A146FFADA8}">
  <ds:schemaRefs/>
</ds:datastoreItem>
</file>

<file path=customXml/itemProps51.xml><?xml version="1.0" encoding="utf-8"?>
<ds:datastoreItem xmlns:ds="http://schemas.openxmlformats.org/officeDocument/2006/customXml" ds:itemID="{9ED579E1-81D6-4463-A094-E04D2C05C072}">
  <ds:schemaRefs/>
</ds:datastoreItem>
</file>

<file path=customXml/itemProps52.xml><?xml version="1.0" encoding="utf-8"?>
<ds:datastoreItem xmlns:ds="http://schemas.openxmlformats.org/officeDocument/2006/customXml" ds:itemID="{2FA23600-4DDD-4C13-A21B-F975BBBDA1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Main Page</vt:lpstr>
      <vt:lpstr>Financial Page </vt:lpstr>
      <vt:lpstr>Financial Profit Page</vt:lpstr>
      <vt:lpstr>Financial Discount Page</vt:lpstr>
      <vt:lpstr>Financial Dep Page</vt:lpstr>
      <vt:lpstr>Financial</vt:lpstr>
      <vt:lpstr>Doctor Performance </vt:lpstr>
      <vt:lpstr>Doc Perf</vt:lpstr>
      <vt:lpstr>Branch Analysis </vt:lpstr>
      <vt:lpstr>performance per branch</vt:lpstr>
      <vt:lpstr>Executive Summary </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Megahed</dc:creator>
  <cp:lastModifiedBy>Omar Megahed</cp:lastModifiedBy>
  <dcterms:created xsi:type="dcterms:W3CDTF">2015-06-05T18:17:20Z</dcterms:created>
  <dcterms:modified xsi:type="dcterms:W3CDTF">2026-06-07T08:50:53Z</dcterms:modified>
</cp:coreProperties>
</file>