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275" windowHeight="7245"/>
  </bookViews>
  <sheets>
    <sheet name="Plan1" sheetId="1" r:id="rId1"/>
    <sheet name="Plan2" sheetId="2" r:id="rId2"/>
    <sheet name="Plan3" sheetId="3" r:id="rId3"/>
  </sheets>
  <externalReferences>
    <externalReference r:id="rId4"/>
    <externalReference r:id="rId5"/>
  </externalReferences>
  <calcPr calcId="145621"/>
</workbook>
</file>

<file path=xl/calcChain.xml><?xml version="1.0" encoding="utf-8"?>
<calcChain xmlns="http://schemas.openxmlformats.org/spreadsheetml/2006/main">
  <c r="A31" i="1" l="1" a="1"/>
  <c r="C31" i="1" s="1"/>
  <c r="R31" i="1" l="1"/>
  <c r="J31" i="1"/>
  <c r="B31" i="1"/>
  <c r="Q31" i="1"/>
  <c r="I31" i="1"/>
  <c r="A31" i="1"/>
  <c r="P31" i="1"/>
  <c r="H31" i="1"/>
  <c r="O31" i="1"/>
  <c r="G31" i="1"/>
  <c r="N31" i="1"/>
  <c r="F31" i="1"/>
  <c r="M31" i="1"/>
  <c r="E31" i="1"/>
  <c r="L31" i="1"/>
  <c r="D31" i="1"/>
  <c r="S31" i="1"/>
  <c r="K31" i="1"/>
  <c r="G12" i="1"/>
  <c r="E12" i="1" l="1"/>
  <c r="C12" i="1"/>
  <c r="B12" i="1"/>
  <c r="A12" i="1"/>
  <c r="A19" i="1" a="1"/>
  <c r="C19" i="1" s="1"/>
  <c r="R19" i="1" l="1"/>
  <c r="J19" i="1"/>
  <c r="B19" i="1"/>
  <c r="Q19" i="1"/>
  <c r="I19" i="1"/>
  <c r="A19" i="1"/>
  <c r="P19" i="1"/>
  <c r="H19" i="1"/>
  <c r="O19" i="1"/>
  <c r="G19" i="1"/>
  <c r="N19" i="1"/>
  <c r="F19" i="1"/>
  <c r="M19" i="1"/>
  <c r="E19" i="1"/>
  <c r="L19" i="1"/>
  <c r="D19" i="1"/>
  <c r="S19" i="1"/>
  <c r="K19" i="1"/>
  <c r="H12" i="1"/>
  <c r="A30" i="1" l="1" a="1"/>
  <c r="C30" i="1" s="1"/>
  <c r="A29" i="1" a="1"/>
  <c r="C29" i="1" s="1"/>
  <c r="A26" i="1" a="1"/>
  <c r="C26" i="1" s="1"/>
  <c r="A28" i="1" a="1"/>
  <c r="C28" i="1" s="1"/>
  <c r="A20" i="1" a="1"/>
  <c r="C20" i="1" s="1"/>
  <c r="A27" i="1" a="1"/>
  <c r="A27" i="1" s="1"/>
  <c r="A25" i="1" a="1"/>
  <c r="B25" i="1" s="1"/>
  <c r="A24" i="1" a="1"/>
  <c r="B24" i="1" s="1"/>
  <c r="A23" i="1" a="1"/>
  <c r="L23" i="1" s="1"/>
  <c r="A22" i="1" a="1"/>
  <c r="N22" i="1" s="1"/>
  <c r="A21" i="1" a="1"/>
  <c r="P21" i="1" s="1"/>
  <c r="N30" i="1" l="1"/>
  <c r="J30" i="1"/>
  <c r="A30" i="1"/>
  <c r="I30" i="1"/>
  <c r="H30" i="1"/>
  <c r="R30" i="1"/>
  <c r="G30" i="1"/>
  <c r="P30" i="1"/>
  <c r="E30" i="1"/>
  <c r="Q30" i="1"/>
  <c r="F30" i="1"/>
  <c r="O30" i="1"/>
  <c r="B30" i="1"/>
  <c r="L30" i="1"/>
  <c r="D30" i="1"/>
  <c r="M30" i="1"/>
  <c r="S30" i="1"/>
  <c r="K30" i="1"/>
  <c r="R29" i="1"/>
  <c r="J29" i="1"/>
  <c r="B29" i="1"/>
  <c r="Q29" i="1"/>
  <c r="I29" i="1"/>
  <c r="A29" i="1"/>
  <c r="P29" i="1"/>
  <c r="H29" i="1"/>
  <c r="G29" i="1"/>
  <c r="O29" i="1"/>
  <c r="N29" i="1"/>
  <c r="F29" i="1"/>
  <c r="M29" i="1"/>
  <c r="E29" i="1"/>
  <c r="L29" i="1"/>
  <c r="D29" i="1"/>
  <c r="S29" i="1"/>
  <c r="K29" i="1"/>
  <c r="B23" i="1"/>
  <c r="J20" i="1"/>
  <c r="R20" i="1"/>
  <c r="H20" i="1"/>
  <c r="P20" i="1"/>
  <c r="F20" i="1"/>
  <c r="O20" i="1"/>
  <c r="E20" i="1"/>
  <c r="N20" i="1"/>
  <c r="B20" i="1"/>
  <c r="M20" i="1"/>
  <c r="A20" i="1"/>
  <c r="I20" i="1"/>
  <c r="Q20" i="1"/>
  <c r="G20" i="1"/>
  <c r="O26" i="1"/>
  <c r="G26" i="1"/>
  <c r="R26" i="1"/>
  <c r="J26" i="1"/>
  <c r="B26" i="1"/>
  <c r="Q26" i="1"/>
  <c r="I26" i="1"/>
  <c r="A26" i="1"/>
  <c r="P26" i="1"/>
  <c r="H26" i="1"/>
  <c r="N26" i="1"/>
  <c r="F26" i="1"/>
  <c r="M26" i="1"/>
  <c r="E26" i="1"/>
  <c r="L26" i="1"/>
  <c r="D26" i="1"/>
  <c r="S26" i="1"/>
  <c r="K26" i="1"/>
  <c r="R28" i="1"/>
  <c r="J28" i="1"/>
  <c r="B28" i="1"/>
  <c r="Q28" i="1"/>
  <c r="I28" i="1"/>
  <c r="A28" i="1"/>
  <c r="P28" i="1"/>
  <c r="H28" i="1"/>
  <c r="G28" i="1"/>
  <c r="O28" i="1"/>
  <c r="N28" i="1"/>
  <c r="F28" i="1"/>
  <c r="M28" i="1"/>
  <c r="E28" i="1"/>
  <c r="L28" i="1"/>
  <c r="D28" i="1"/>
  <c r="S28" i="1"/>
  <c r="K28" i="1"/>
  <c r="L20" i="1"/>
  <c r="D20" i="1"/>
  <c r="S20" i="1"/>
  <c r="K20" i="1"/>
  <c r="P27" i="1"/>
  <c r="H27" i="1"/>
  <c r="G27" i="1"/>
  <c r="M27" i="1"/>
  <c r="O27" i="1"/>
  <c r="N27" i="1"/>
  <c r="F27" i="1"/>
  <c r="E27" i="1"/>
  <c r="L27" i="1"/>
  <c r="D27" i="1"/>
  <c r="S27" i="1"/>
  <c r="K27" i="1"/>
  <c r="C27" i="1"/>
  <c r="R27" i="1"/>
  <c r="J27" i="1"/>
  <c r="B27" i="1"/>
  <c r="Q27" i="1"/>
  <c r="I27" i="1"/>
  <c r="Q25" i="1"/>
  <c r="A25" i="1"/>
  <c r="P25" i="1"/>
  <c r="I25" i="1"/>
  <c r="H25" i="1"/>
  <c r="O25" i="1"/>
  <c r="G25" i="1"/>
  <c r="N25" i="1"/>
  <c r="F25" i="1"/>
  <c r="M25" i="1"/>
  <c r="E25" i="1"/>
  <c r="L25" i="1"/>
  <c r="D25" i="1"/>
  <c r="S25" i="1"/>
  <c r="K25" i="1"/>
  <c r="C25" i="1"/>
  <c r="R25" i="1"/>
  <c r="J25" i="1"/>
  <c r="Q24" i="1"/>
  <c r="I24" i="1"/>
  <c r="A24" i="1"/>
  <c r="P24" i="1"/>
  <c r="H24" i="1"/>
  <c r="E24" i="1"/>
  <c r="L24" i="1"/>
  <c r="S24" i="1"/>
  <c r="K24" i="1"/>
  <c r="C24" i="1"/>
  <c r="O24" i="1"/>
  <c r="G24" i="1"/>
  <c r="N24" i="1"/>
  <c r="F24" i="1"/>
  <c r="M24" i="1"/>
  <c r="D24" i="1"/>
  <c r="R24" i="1"/>
  <c r="J24" i="1"/>
  <c r="N21" i="1"/>
  <c r="L21" i="1"/>
  <c r="F23" i="1"/>
  <c r="F21" i="1"/>
  <c r="J23" i="1"/>
  <c r="B21" i="1"/>
  <c r="D21" i="1"/>
  <c r="J21" i="1"/>
  <c r="A21" i="1"/>
  <c r="I21" i="1"/>
  <c r="Q21" i="1"/>
  <c r="G22" i="1"/>
  <c r="O22" i="1"/>
  <c r="E23" i="1"/>
  <c r="M23" i="1"/>
  <c r="H22" i="1"/>
  <c r="P22" i="1"/>
  <c r="N23" i="1"/>
  <c r="C21" i="1"/>
  <c r="K21" i="1"/>
  <c r="A22" i="1"/>
  <c r="I22" i="1"/>
  <c r="Q22" i="1"/>
  <c r="G23" i="1"/>
  <c r="O23" i="1"/>
  <c r="B22" i="1"/>
  <c r="J22" i="1"/>
  <c r="H23" i="1"/>
  <c r="P23" i="1"/>
  <c r="E21" i="1"/>
  <c r="M21" i="1"/>
  <c r="C22" i="1"/>
  <c r="K22" i="1"/>
  <c r="A23" i="1"/>
  <c r="I23" i="1"/>
  <c r="Q23" i="1"/>
  <c r="D22" i="1"/>
  <c r="L22" i="1"/>
  <c r="R23" i="1"/>
  <c r="G21" i="1"/>
  <c r="O21" i="1"/>
  <c r="E22" i="1"/>
  <c r="M22" i="1"/>
  <c r="C23" i="1"/>
  <c r="K23" i="1"/>
  <c r="S23" i="1"/>
  <c r="H21" i="1"/>
  <c r="F22" i="1"/>
  <c r="D23" i="1"/>
</calcChain>
</file>

<file path=xl/comments1.xml><?xml version="1.0" encoding="utf-8"?>
<comments xmlns="http://schemas.openxmlformats.org/spreadsheetml/2006/main">
  <authors>
    <author>Omar Reis</author>
  </authors>
  <commentList>
    <comment ref="O19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numero de ações</t>
        </r>
      </text>
    </comment>
  </commentList>
</comments>
</file>

<file path=xl/sharedStrings.xml><?xml version="1.0" encoding="utf-8"?>
<sst xmlns="http://schemas.openxmlformats.org/spreadsheetml/2006/main" count="17" uniqueCount="16">
  <si>
    <t>cod,price,high,low,priceopen,volume,changepct,marketcap,tradetime,pe,eps,low52,high52,closeyest,shares,name,type,curr,bolsa</t>
  </si>
  <si>
    <t>cod,preco,max,min,abe,vol,var,marketcap,hora,pl,lpa,min52,max52,fech,numero,nome,tipo,moeda,bolsa</t>
  </si>
  <si>
    <t>Exemplos:</t>
  </si>
  <si>
    <t xml:space="preserve">2) Trem de valores do ativo ( ALL ) </t>
  </si>
  <si>
    <t xml:space="preserve">1) Valores individuais do papel ( VAL )  </t>
  </si>
  <si>
    <t xml:space="preserve">                 3) pressione Ctrl-Shift Enter</t>
  </si>
  <si>
    <t xml:space="preserve">   essa planilha ilustra como atualizar planilhas Excel com cotações do app NassauSt </t>
  </si>
  <si>
    <t xml:space="preserve">   sintaxe:    =nassau|val!ativo[.tipo]      ex:  =nassau|val!goog    ou   =nassau|val!IBOV.max   ( case insensitive ) </t>
  </si>
  <si>
    <t xml:space="preserve">   tipos em portugues:</t>
  </si>
  <si>
    <t xml:space="preserve">   tipos em ingles:</t>
  </si>
  <si>
    <t>*** Cotações do Nassau em planilhas Excel via DDE ***</t>
  </si>
  <si>
    <t xml:space="preserve">   as cotações são do Google Finance, normalmente com atraso de 15 min</t>
  </si>
  <si>
    <t>sintaxe:  1) Selecione um range de celulas horizontal com até 19 colunas</t>
  </si>
  <si>
    <t xml:space="preserve">                 2) digite fórmula:         = nassau|all!ativo               ex:   = nassau|all!petr4</t>
  </si>
  <si>
    <t xml:space="preserve">   (as duas linguas podem ser usadas)</t>
  </si>
  <si>
    <t xml:space="preserve">   ver mais em https://github.com/omarreis/NassauSt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</si>
</sst>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4" fontId="3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horizontal="right"/>
    </xf>
    <xf numFmtId="164" fontId="2" fillId="0" borderId="0" xfId="0" applyNumberFormat="1" applyFont="1"/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6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horizontal="left"/>
    </xf>
    <xf numFmtId="10" fontId="13" fillId="0" borderId="0" xfId="0" applyNumberFormat="1" applyFont="1"/>
    <xf numFmtId="0" fontId="1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/>
    <xf numFmtId="0" fontId="15" fillId="2" borderId="0" xfId="0" applyFont="1" applyFill="1"/>
    <xf numFmtId="0" fontId="16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Nassau" ddeTopic="val">
    <ddeItems>
      <ddeItem name="btcusd.hora" advise="1">
        <values>
          <value>
            <val>0.5</val>
          </value>
        </values>
      </ddeItem>
      <ddeItem name="btcusd.nome" advise="1">
        <values>
          <value t="str">
            <val>Bitcoin USD/BTC</val>
          </value>
        </values>
      </ddeItem>
      <ddeItem name="btcusd.preco" advise="1">
        <values>
          <value>
            <val>37868.199999999997</val>
          </value>
        </values>
      </ddeItem>
      <ddeItem name="ibov.preco" advise="1">
        <values>
          <value>
            <val>128787</val>
          </value>
        </values>
      </ddeItem>
      <ddeItem name="petr4" advise="1">
        <values>
          <value>
            <val>27.58</val>
          </value>
        </values>
      </ddeItem>
      <ddeItem name="petr4.hora" advise="1">
        <values>
          <value>
            <val>0.47916666666666669</val>
          </value>
        </values>
      </ddeItem>
      <ddeItem name="StdDocumentName" ole="1" advise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Nassau" ddeTopic="all">
    <ddeItems>
      <ddeItem name="aapl" advise="1">
        <values cols="19">
          <value t="str">
            <val>AAPL</val>
          </value>
          <value>
            <val>124.95</val>
          </value>
          <value>
            <val>125.24</val>
          </value>
          <value>
            <val>124.11</val>
          </value>
          <value>
            <val>124.28</val>
          </value>
          <value>
            <val>18427621</val>
          </value>
          <value>
            <val>5.4000000000000003E-3</val>
          </value>
          <value>
            <val>2084952532941</val>
          </value>
          <value>
            <val>0.45833333333333331</val>
          </value>
          <value>
            <val>28</val>
          </value>
          <value>
            <val>4.46</val>
          </value>
          <value>
            <val>79.73</val>
          </value>
          <value>
            <val>145.09</val>
          </value>
          <value>
            <val>124.28</val>
          </value>
          <value>
            <val>16687630000</val>
          </value>
          <value t="str">
            <val>Apple Inc</val>
          </value>
          <value t="str">
            <val>USS</val>
          </value>
          <value t="str">
            <val>D</val>
          </value>
          <value t="str">
            <val>Q</val>
          </value>
        </values>
      </ddeItem>
      <ddeItem name="bbdc4" advise="1">
        <values cols="19">
          <value t="str">
            <val>BBDC4</val>
          </value>
          <value>
            <val>27.5</val>
          </value>
          <value>
            <val>27.57</val>
          </value>
          <value>
            <val>26.91</val>
          </value>
          <value>
            <val>27</val>
          </value>
          <value>
            <val>11823100</val>
          </value>
          <value>
            <val>1.61E-2</val>
          </value>
          <value>
            <val>133333758938</val>
          </value>
          <value>
            <val>0.48888888888888887</val>
          </value>
          <value>
            <val>14.3</val>
          </value>
          <value>
            <val>1.93</val>
          </value>
          <value>
            <val>17.45</val>
          </value>
          <value>
            <val>27.57</val>
          </value>
          <value>
            <val>27.06</val>
          </value>
          <value>
            <val>4848500325</val>
          </value>
          <value t="str">
            <val>Banco Bradesco SA Prefere</val>
          </value>
          <value t="str">
            <val>A</val>
          </value>
          <value t="str">
            <val>R</val>
          </value>
          <value t="str">
            <val>B</val>
          </value>
        </values>
      </ddeItem>
      <ddeItem name="bova11" advise="1">
        <values cols="19">
          <value t="str">
            <val>BOVA11</val>
          </value>
          <value>
            <val>123.83</val>
          </value>
          <value>
            <val>123.95</val>
          </value>
          <value>
            <val>123.21</val>
          </value>
          <value>
            <val>123.51</val>
          </value>
          <value>
            <val>940321</val>
          </value>
          <value>
            <val>4.1000000000000003E-3</val>
          </value>
          <value>
            <val>1091568820857</val>
          </value>
          <value>
            <val>0.48888888888888887</val>
          </value>
          <value t="str">
            <val>-</val>
          </value>
          <value t="str">
            <val>-</val>
          </value>
          <value>
            <val>85.99</val>
          </value>
          <value>
            <val>123.95</val>
          </value>
          <value>
            <val>123.33</val>
          </value>
          <value>
            <val>8815059524</val>
          </value>
          <value t="str">
            <val>Ishares Ibovespa Fundo de</val>
          </value>
          <value t="str">
            <val>ETF</val>
          </value>
          <value t="str">
            <val>R</val>
          </value>
          <value t="str">
            <val>B</val>
          </value>
        </values>
      </ddeItem>
      <ddeItem name="brfs3" advise="1">
        <values cols="19">
          <value t="str">
            <val>BRFS3</val>
          </value>
          <value>
            <val>28.85</val>
          </value>
          <value>
            <val>28.89</val>
          </value>
          <value>
            <val>27.95</val>
          </value>
          <value>
            <val>28.08</val>
          </value>
          <value>
            <val>4222200</val>
          </value>
          <value>
            <val>2.23E-2</val>
          </value>
          <value>
            <val>23439853147</val>
          </value>
          <value>
            <val>0.47152777777777777</val>
          </value>
          <value>
            <val>16</val>
          </value>
          <value>
            <val>1.8</val>
          </value>
          <value>
            <val>16.440000000000001</val>
          </value>
          <value>
            <val>28.89</val>
          </value>
          <value>
            <val>28.22</val>
          </value>
          <value>
            <val>812473246</val>
          </value>
          <value t="str">
            <val>BRF SA</val>
          </value>
          <value t="str">
            <val>A</val>
          </value>
          <value t="str">
            <val>R</val>
          </value>
          <value t="str">
            <val>B</val>
          </value>
        </values>
      </ddeItem>
      <ddeItem name="btcusd" advise="1">
        <values cols="19">
          <value t="str">
            <val>BTCUSD</val>
          </value>
          <value>
            <val>37868.199999999997</val>
          </value>
          <value t="nil">
            <val>1</val>
          </value>
          <value t="nil">
            <val>1</val>
          </value>
          <value t="nil">
            <val>1</val>
          </value>
          <value t="nil">
            <val>1</val>
          </value>
          <value>
            <val>0</val>
          </value>
          <value t="nil">
            <val>1</val>
          </value>
          <value>
            <val>0.5</val>
          </value>
          <value t="nil">
            <val>1</val>
          </value>
          <value t="nil">
            <val>1</val>
          </value>
          <value t="nil">
            <val>1</val>
          </value>
          <value t="nil">
            <val>1</val>
          </value>
          <value t="nil">
            <val>1</val>
          </value>
          <value t="nil">
            <val>1</val>
          </value>
          <value t="str">
            <val>Bitcoin USD/BTC</val>
          </value>
          <value t="str">
            <val>CRY</val>
          </value>
          <value t="str">
            <val>D</val>
          </value>
          <value t="nil">
            <val>1</val>
          </value>
        </values>
      </ddeItem>
      <ddeItem name="goog" advise="1">
        <values cols="19">
          <value t="str">
            <val>GOOG</val>
          </value>
          <value>
            <val>2423.88</val>
          </value>
          <value>
            <val>2442</val>
          </value>
          <value>
            <val>2422.9499999999998</val>
          </value>
          <value>
            <val>2435.31</val>
          </value>
          <value>
            <val>235160</val>
          </value>
          <value>
            <val>-2.3999999999999998E-3</val>
          </value>
          <value>
            <val>1609197927550</val>
          </value>
          <value>
            <val>0.45624999999999999</val>
          </value>
          <value>
            <val>30.7</val>
          </value>
          <value>
            <val>79.069999999999993</val>
          </value>
          <value>
            <val>1347.01</val>
          </value>
          <value>
            <val>2452.38</val>
          </value>
          <value>
            <val>2429.81</val>
          </value>
          <value>
            <val>323580000</val>
          </value>
          <value t="str">
            <val>Alphabet Inc Class C</val>
          </value>
          <value t="str">
            <val>USS</val>
          </value>
          <value t="str">
            <val>D</val>
          </value>
          <value t="str">
            <val>Q</val>
          </value>
        </values>
      </ddeItem>
      <ddeItem name="ibov" advise="1">
        <values cols="19">
          <value t="str">
            <val>IBOV</val>
          </value>
          <value>
            <val>128787</val>
          </value>
          <value>
            <val>128894</val>
          </value>
          <value>
            <val>128167</val>
          </value>
          <value>
            <val>128268</val>
          </value>
          <value>
            <val>0</val>
          </value>
          <value>
            <val>4.1000000000000003E-3</val>
          </value>
          <value t="str">
            <val>-</val>
          </value>
          <value>
            <val>0.48749999999999999</val>
          </value>
          <value t="str">
            <val>-</val>
          </value>
          <value t="str">
            <val>-</val>
          </value>
          <value>
            <val>90147.92</val>
          </value>
          <value>
            <val>128894</val>
          </value>
          <value>
            <val>128267</val>
          </value>
          <value t="str">
            <val>-</val>
          </value>
          <value t="str">
            <val>IBOVESPA</val>
          </value>
          <value t="str">
            <val>IND</val>
          </value>
          <value t="str">
            <val>R</val>
          </value>
          <value t="str">
            <val>B</val>
          </value>
        </values>
      </ddeItem>
      <ddeItem name="itsa4" advise="1">
        <values cols="19">
          <value t="str">
            <val>ITSA4</val>
          </value>
          <value>
            <val>11.4</val>
          </value>
          <value>
            <val>11.44</val>
          </value>
          <value>
            <val>11.24</val>
          </value>
          <value>
            <val>11.31</val>
          </value>
          <value>
            <val>9085900</val>
          </value>
          <value>
            <val>1.15E-2</val>
          </value>
          <value>
            <val>62939139624</val>
          </value>
          <value>
            <val>0.48958333333333331</val>
          </value>
          <value>
            <val>13.6</val>
          </value>
          <value>
            <val>0.84</val>
          </value>
          <value>
            <val>8.76</val>
          </value>
          <value>
            <val>12.35</val>
          </value>
          <value>
            <val>11.27</val>
          </value>
          <value>
            <val>5520977160</val>
          </value>
          <value t="str">
            <val>Itausa SA Preference Shar</val>
          </value>
          <value t="str">
            <val>A</val>
          </value>
          <value t="str">
            <val>R</val>
          </value>
          <value t="str">
            <val>B</val>
          </value>
        </values>
      </ddeItem>
      <ddeItem name="ivvb11" advise="1">
        <values cols="19">
          <value t="str">
            <val>IVVB11</val>
          </value>
          <value>
            <val>234.1</val>
          </value>
          <value>
            <val>236.45</val>
          </value>
          <value>
            <val>233.9</val>
          </value>
          <value>
            <val>235.97</val>
          </value>
          <value>
            <val>58975</val>
          </value>
          <value>
            <val>-1.6999999999999999E-3</val>
          </value>
          <value t="str">
            <val>-</val>
          </value>
          <value>
            <val>0.48402777777777778</val>
          </value>
          <value t="str">
            <val>-</val>
          </value>
          <value t="str">
            <val>-</val>
          </value>
          <value>
            <val>163.63999999999999</val>
          </value>
          <value>
            <val>257.56</val>
          </value>
          <value>
            <val>234.5</val>
          </value>
          <value>
            <val>1</val>
          </value>
          <value t="str">
            <val>iShares SP500</val>
          </value>
          <value t="str">
            <val>ETF</val>
          </value>
          <value t="str">
            <val>R</val>
          </value>
          <value t="str">
            <val>B</val>
          </value>
        </values>
      </ddeItem>
      <ddeItem name="StdDocumentName" ole="1" advise="1"/>
      <ddeItem name="tipos" advise="1">
        <values cols="20">
          <value t="str">
            <val>cod</val>
          </value>
          <value t="str">
            <val>preco</val>
          </value>
          <value t="str">
            <val>max</val>
          </value>
          <value t="str">
            <val>min</val>
          </value>
          <value t="str">
            <val>abe</val>
          </value>
          <value t="str">
            <val>vol</val>
          </value>
          <value t="str">
            <val>var</val>
          </value>
          <value t="str">
            <val>marketcap</val>
          </value>
          <value t="str">
            <val>hora</val>
          </value>
          <value t="str">
            <val>pl</val>
          </value>
          <value t="str">
            <val>lpa</val>
          </value>
          <value t="str">
            <val>min52</val>
          </value>
          <value t="str">
            <val>max52</val>
          </value>
          <value t="str">
            <val>fech</val>
          </value>
          <value t="str">
            <val>numero</val>
          </value>
          <value t="str">
            <val>nome</val>
          </value>
          <value t="str">
            <val>tipo</val>
          </value>
          <value t="str">
            <val>moeda</val>
          </value>
          <value t="str">
            <val>bolsa</val>
          </value>
          <value t="nil">
            <val>1</val>
          </value>
        </values>
      </ddeItem>
      <ddeItem name="vale3" advise="1">
        <values cols="19">
          <value t="str">
            <val>VALE3</val>
          </value>
          <value>
            <val>114.14</val>
          </value>
          <value>
            <val>114.56</val>
          </value>
          <value>
            <val>113.5</val>
          </value>
          <value>
            <val>114.22</val>
          </value>
          <value>
            <val>4878400</val>
          </value>
          <value>
            <val>8.3000000000000001E-3</val>
          </value>
          <value>
            <val>603169950248</val>
          </value>
          <value>
            <val>0.47916666666666669</val>
          </value>
          <value>
            <val>10.4</val>
          </value>
          <value>
            <val>10.97</val>
          </value>
          <value>
            <val>51.98</val>
          </value>
          <value>
            <val>120.45</val>
          </value>
          <value>
            <val>113.2</val>
          </value>
          <value>
            <val>5284474770</val>
          </value>
          <value t="str">
            <val>Vale SA</val>
          </value>
          <value t="str">
            <val>A</val>
          </value>
          <value t="str">
            <val>R</val>
          </value>
          <value t="str">
            <val>B</val>
          </value>
        </values>
      </ddeItem>
      <ddeItem name="wege3" advise="1">
        <values cols="19">
          <value t="str">
            <val>WEGE3</val>
          </value>
          <value>
            <val>33.89</val>
          </value>
          <value>
            <val>34.32</val>
          </value>
          <value>
            <val>33.78</val>
          </value>
          <value>
            <val>34.200000000000003</val>
          </value>
          <value>
            <val>2057900</val>
          </value>
          <value>
            <val>-8.8000000000000005E-3</val>
          </value>
          <value>
            <val>142247106952</val>
          </value>
          <value>
            <val>0.48958333333333331</val>
          </value>
          <value>
            <val>83</val>
          </value>
          <value>
            <val>0.41</val>
          </value>
          <value>
            <val>20.64</val>
          </value>
          <value>
            <val>46.93</val>
          </value>
          <value>
            <val>34.19</val>
          </value>
          <value>
            <val>4197317998</val>
          </value>
          <value t="str">
            <val>Weg SA</val>
          </value>
          <value t="str">
            <val>A</val>
          </value>
          <value t="str">
            <val>R</val>
          </value>
          <value t="str">
            <val>B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A31" sqref="A31"/>
    </sheetView>
  </sheetViews>
  <sheetFormatPr defaultRowHeight="15" x14ac:dyDescent="0.25"/>
  <cols>
    <col min="1" max="1" width="9.28515625" customWidth="1"/>
    <col min="2" max="2" width="11" customWidth="1"/>
    <col min="3" max="3" width="9" customWidth="1"/>
    <col min="4" max="4" width="9.28515625" customWidth="1"/>
    <col min="5" max="5" width="10" customWidth="1"/>
    <col min="6" max="6" width="13.42578125" customWidth="1"/>
    <col min="7" max="7" width="8.5703125" customWidth="1"/>
    <col min="8" max="8" width="16.85546875" customWidth="1"/>
    <col min="9" max="9" width="10" customWidth="1"/>
    <col min="10" max="11" width="7.140625" customWidth="1"/>
    <col min="12" max="14" width="9.28515625" bestFit="1" customWidth="1"/>
    <col min="15" max="15" width="12.140625" customWidth="1"/>
    <col min="16" max="16" width="18.5703125" customWidth="1"/>
    <col min="17" max="19" width="4.5703125" customWidth="1"/>
  </cols>
  <sheetData>
    <row r="1" spans="1:8" ht="29.25" customHeight="1" x14ac:dyDescent="0.35">
      <c r="A1" s="24" t="s">
        <v>10</v>
      </c>
      <c r="B1" s="23"/>
      <c r="C1" s="23"/>
      <c r="D1" s="23"/>
      <c r="E1" s="23"/>
      <c r="F1" s="23"/>
      <c r="G1" s="23"/>
    </row>
    <row r="2" spans="1:8" ht="19.5" customHeight="1" x14ac:dyDescent="0.25">
      <c r="A2" s="17" t="s">
        <v>6</v>
      </c>
      <c r="B2" s="18"/>
      <c r="C2" s="18"/>
      <c r="D2" s="18"/>
      <c r="E2" s="18"/>
    </row>
    <row r="3" spans="1:8" ht="16.5" customHeight="1" x14ac:dyDescent="0.25">
      <c r="A3" s="17" t="s">
        <v>11</v>
      </c>
      <c r="B3" s="18"/>
      <c r="C3" s="18"/>
      <c r="D3" s="18"/>
      <c r="E3" s="18"/>
    </row>
    <row r="4" spans="1:8" ht="16.5" customHeight="1" x14ac:dyDescent="0.25">
      <c r="A4" s="17" t="s">
        <v>15</v>
      </c>
      <c r="B4" s="18"/>
      <c r="C4" s="18"/>
      <c r="D4" s="18"/>
      <c r="E4" s="18"/>
    </row>
    <row r="5" spans="1:8" ht="16.5" customHeight="1" x14ac:dyDescent="0.3">
      <c r="A5" s="6"/>
    </row>
    <row r="6" spans="1:8" ht="15.75" x14ac:dyDescent="0.25">
      <c r="A6" s="16" t="s">
        <v>4</v>
      </c>
    </row>
    <row r="7" spans="1:8" x14ac:dyDescent="0.25">
      <c r="A7" s="12" t="s">
        <v>7</v>
      </c>
    </row>
    <row r="8" spans="1:8" x14ac:dyDescent="0.25">
      <c r="A8" s="21" t="s">
        <v>8</v>
      </c>
      <c r="B8" s="22"/>
      <c r="D8" s="13" t="s">
        <v>1</v>
      </c>
    </row>
    <row r="9" spans="1:8" x14ac:dyDescent="0.25">
      <c r="A9" s="21" t="s">
        <v>9</v>
      </c>
      <c r="D9" s="13" t="s">
        <v>0</v>
      </c>
    </row>
    <row r="10" spans="1:8" x14ac:dyDescent="0.25">
      <c r="A10" s="21" t="s">
        <v>14</v>
      </c>
    </row>
    <row r="11" spans="1:8" x14ac:dyDescent="0.25">
      <c r="A11" s="15" t="s">
        <v>2</v>
      </c>
    </row>
    <row r="12" spans="1:8" x14ac:dyDescent="0.25">
      <c r="A12" s="3" t="str">
        <f>[1]!btcusd.nome</f>
        <v>Bitcoin USD/BTC</v>
      </c>
      <c r="B12" s="9">
        <f>[1]!btcusd.preco</f>
        <v>37868.199999999997</v>
      </c>
      <c r="C12" s="11">
        <f>[1]!btcusd.hora</f>
        <v>0.5</v>
      </c>
      <c r="D12" s="7"/>
      <c r="E12" s="7">
        <f>[1]!ibov.preco</f>
        <v>128787</v>
      </c>
      <c r="G12" s="9">
        <f>[1]!petr4</f>
        <v>27.58</v>
      </c>
      <c r="H12" s="14">
        <f>[1]!petr4.hora</f>
        <v>0.47916666666666669</v>
      </c>
    </row>
    <row r="13" spans="1:8" x14ac:dyDescent="0.25">
      <c r="B13" s="2"/>
      <c r="C13" s="1"/>
    </row>
    <row r="14" spans="1:8" ht="15.75" x14ac:dyDescent="0.25">
      <c r="A14" s="16" t="s">
        <v>3</v>
      </c>
    </row>
    <row r="15" spans="1:8" x14ac:dyDescent="0.25">
      <c r="A15" s="12" t="s">
        <v>12</v>
      </c>
    </row>
    <row r="16" spans="1:8" x14ac:dyDescent="0.25">
      <c r="A16" s="12" t="s">
        <v>13</v>
      </c>
    </row>
    <row r="17" spans="1:19" x14ac:dyDescent="0.25">
      <c r="A17" s="12" t="s">
        <v>5</v>
      </c>
    </row>
    <row r="18" spans="1:19" x14ac:dyDescent="0.25">
      <c r="A18" s="15" t="s">
        <v>2</v>
      </c>
    </row>
    <row r="19" spans="1:19" x14ac:dyDescent="0.25">
      <c r="A19" s="5" t="str">
        <f t="array" ref="A19:S19">[2]!tipos</f>
        <v>cod</v>
      </c>
      <c r="B19" s="5" t="str">
        <v>preco</v>
      </c>
      <c r="C19" s="5" t="str">
        <v>max</v>
      </c>
      <c r="D19" s="5" t="str">
        <v>min</v>
      </c>
      <c r="E19" s="5" t="str">
        <v>abe</v>
      </c>
      <c r="F19" s="5" t="str">
        <v>vol</v>
      </c>
      <c r="G19" s="5" t="str">
        <v>var</v>
      </c>
      <c r="H19" s="5" t="str">
        <v>marketcap</v>
      </c>
      <c r="I19" s="5" t="str">
        <v>hora</v>
      </c>
      <c r="J19" s="5" t="str">
        <v>pl</v>
      </c>
      <c r="K19" s="5" t="str">
        <v>lpa</v>
      </c>
      <c r="L19" s="5" t="str">
        <v>min52</v>
      </c>
      <c r="M19" s="5" t="str">
        <v>max52</v>
      </c>
      <c r="N19" s="5" t="str">
        <v>fech</v>
      </c>
      <c r="O19" s="5" t="str">
        <v>numero</v>
      </c>
      <c r="P19" s="19" t="str">
        <v>nome</v>
      </c>
      <c r="Q19" s="5" t="str">
        <v>tipo</v>
      </c>
      <c r="R19" s="5" t="str">
        <v>moeda</v>
      </c>
      <c r="S19" s="5" t="str">
        <v>bolsa</v>
      </c>
    </row>
    <row r="20" spans="1:19" x14ac:dyDescent="0.25">
      <c r="A20" s="12" t="str">
        <f t="array" ref="A20:S20">[2]!brfs3</f>
        <v>BRFS3</v>
      </c>
      <c r="B20" s="9">
        <v>28.85</v>
      </c>
      <c r="C20" s="9">
        <v>28.89</v>
      </c>
      <c r="D20" s="9">
        <v>27.95</v>
      </c>
      <c r="E20" s="9">
        <v>28.08</v>
      </c>
      <c r="F20" s="4">
        <v>4222200</v>
      </c>
      <c r="G20" s="20">
        <v>2.23E-2</v>
      </c>
      <c r="H20" s="4">
        <v>23439853147</v>
      </c>
      <c r="I20" s="8">
        <v>0.47152777777777777</v>
      </c>
      <c r="J20" s="7">
        <v>16</v>
      </c>
      <c r="K20" s="9">
        <v>1.8</v>
      </c>
      <c r="L20" s="9">
        <v>16.440000000000001</v>
      </c>
      <c r="M20" s="9">
        <v>28.89</v>
      </c>
      <c r="N20" s="9">
        <v>28.22</v>
      </c>
      <c r="O20" s="3">
        <v>812473246</v>
      </c>
      <c r="P20" s="25" t="str">
        <v>BRF SA</v>
      </c>
      <c r="Q20" s="26" t="str">
        <v>A</v>
      </c>
      <c r="R20" s="26" t="str">
        <v>R</v>
      </c>
      <c r="S20" s="26" t="str">
        <v>B</v>
      </c>
    </row>
    <row r="21" spans="1:19" x14ac:dyDescent="0.25">
      <c r="A21" s="12" t="str">
        <f t="array" ref="A21:Q21">[2]!ibov</f>
        <v>IBOV</v>
      </c>
      <c r="B21" s="10">
        <v>128787</v>
      </c>
      <c r="C21" s="10">
        <v>128894</v>
      </c>
      <c r="D21" s="10">
        <v>128167</v>
      </c>
      <c r="E21" s="10">
        <v>128268</v>
      </c>
      <c r="F21" s="4">
        <v>0</v>
      </c>
      <c r="G21" s="20">
        <v>4.1000000000000003E-3</v>
      </c>
      <c r="H21" s="4" t="str">
        <v>-</v>
      </c>
      <c r="I21" s="8">
        <v>0.48749999999999999</v>
      </c>
      <c r="J21" s="7" t="str">
        <v>-</v>
      </c>
      <c r="K21" s="9" t="str">
        <v>-</v>
      </c>
      <c r="L21" s="10">
        <v>90147.92</v>
      </c>
      <c r="M21" s="10">
        <v>128894</v>
      </c>
      <c r="N21" s="10">
        <v>128267</v>
      </c>
      <c r="O21" s="3" t="str">
        <v>-</v>
      </c>
      <c r="P21" s="25" t="str">
        <v>IBOVESPA</v>
      </c>
      <c r="Q21" s="26" t="str">
        <v>IND</v>
      </c>
      <c r="R21" s="26"/>
      <c r="S21" s="26"/>
    </row>
    <row r="22" spans="1:19" x14ac:dyDescent="0.25">
      <c r="A22" s="12" t="str">
        <f t="array" ref="A22:Q22">[2]!itsa4</f>
        <v>ITSA4</v>
      </c>
      <c r="B22" s="9">
        <v>11.4</v>
      </c>
      <c r="C22" s="9">
        <v>11.44</v>
      </c>
      <c r="D22" s="9">
        <v>11.24</v>
      </c>
      <c r="E22" s="9">
        <v>11.31</v>
      </c>
      <c r="F22" s="4">
        <v>9085900</v>
      </c>
      <c r="G22" s="20">
        <v>1.15E-2</v>
      </c>
      <c r="H22" s="4">
        <v>62939139624</v>
      </c>
      <c r="I22" s="8">
        <v>0.48958333333333331</v>
      </c>
      <c r="J22" s="7">
        <v>13.6</v>
      </c>
      <c r="K22" s="9">
        <v>0.84</v>
      </c>
      <c r="L22" s="9">
        <v>8.76</v>
      </c>
      <c r="M22" s="9">
        <v>12.35</v>
      </c>
      <c r="N22" s="9">
        <v>11.27</v>
      </c>
      <c r="O22" s="3">
        <v>5520977160</v>
      </c>
      <c r="P22" s="25" t="str">
        <v>Itausa SA Preference Shar</v>
      </c>
      <c r="Q22" s="26" t="str">
        <v>A</v>
      </c>
      <c r="R22" s="26"/>
      <c r="S22" s="26"/>
    </row>
    <row r="23" spans="1:19" x14ac:dyDescent="0.25">
      <c r="A23" s="12" t="str">
        <f t="array" ref="A23:S23">[2]!wege3</f>
        <v>WEGE3</v>
      </c>
      <c r="B23" s="9">
        <v>33.89</v>
      </c>
      <c r="C23" s="9">
        <v>34.32</v>
      </c>
      <c r="D23" s="9">
        <v>33.78</v>
      </c>
      <c r="E23" s="9">
        <v>34.200000000000003</v>
      </c>
      <c r="F23" s="4">
        <v>2057900</v>
      </c>
      <c r="G23" s="20">
        <v>-8.8000000000000005E-3</v>
      </c>
      <c r="H23" s="4">
        <v>142247106952</v>
      </c>
      <c r="I23" s="8">
        <v>0.48958333333333331</v>
      </c>
      <c r="J23" s="7">
        <v>83</v>
      </c>
      <c r="K23" s="9">
        <v>0.41</v>
      </c>
      <c r="L23" s="9">
        <v>20.64</v>
      </c>
      <c r="M23" s="9">
        <v>46.93</v>
      </c>
      <c r="N23" s="9">
        <v>34.19</v>
      </c>
      <c r="O23" s="3">
        <v>4197317998</v>
      </c>
      <c r="P23" s="25" t="str">
        <v>Weg SA</v>
      </c>
      <c r="Q23" s="26" t="str">
        <v>A</v>
      </c>
      <c r="R23" s="26" t="str">
        <v>R</v>
      </c>
      <c r="S23" s="26" t="str">
        <v>B</v>
      </c>
    </row>
    <row r="24" spans="1:19" x14ac:dyDescent="0.25">
      <c r="A24" s="12" t="str">
        <f t="array" ref="A24:S24">[2]!ivvb11</f>
        <v>IVVB11</v>
      </c>
      <c r="B24" s="9">
        <v>234.1</v>
      </c>
      <c r="C24" s="9">
        <v>236.45</v>
      </c>
      <c r="D24" s="9">
        <v>233.9</v>
      </c>
      <c r="E24" s="9">
        <v>235.97</v>
      </c>
      <c r="F24" s="4">
        <v>58975</v>
      </c>
      <c r="G24" s="20">
        <v>-1.6999999999999999E-3</v>
      </c>
      <c r="H24" s="4" t="str">
        <v>-</v>
      </c>
      <c r="I24" s="8">
        <v>0.48402777777777778</v>
      </c>
      <c r="J24" s="7" t="str">
        <v>-</v>
      </c>
      <c r="K24" s="9" t="str">
        <v>-</v>
      </c>
      <c r="L24" s="9">
        <v>163.63999999999999</v>
      </c>
      <c r="M24" s="9">
        <v>257.56</v>
      </c>
      <c r="N24" s="9">
        <v>234.5</v>
      </c>
      <c r="O24" s="3">
        <v>1</v>
      </c>
      <c r="P24" s="25" t="str">
        <v>iShares SP500</v>
      </c>
      <c r="Q24" s="26" t="str">
        <v>ETF</v>
      </c>
      <c r="R24" s="26" t="str">
        <v>R</v>
      </c>
      <c r="S24" s="26" t="str">
        <v>B</v>
      </c>
    </row>
    <row r="25" spans="1:19" x14ac:dyDescent="0.25">
      <c r="A25" s="12" t="str">
        <f t="array" ref="A25:S25">[2]!brfs3</f>
        <v>BRFS3</v>
      </c>
      <c r="B25" s="9">
        <v>28.85</v>
      </c>
      <c r="C25" s="9">
        <v>28.89</v>
      </c>
      <c r="D25" s="9">
        <v>27.95</v>
      </c>
      <c r="E25" s="9">
        <v>28.08</v>
      </c>
      <c r="F25" s="4">
        <v>4222200</v>
      </c>
      <c r="G25" s="20">
        <v>2.23E-2</v>
      </c>
      <c r="H25" s="4">
        <v>23439853147</v>
      </c>
      <c r="I25" s="8">
        <v>0.47152777777777777</v>
      </c>
      <c r="J25" s="7">
        <v>16</v>
      </c>
      <c r="K25" s="9">
        <v>1.8</v>
      </c>
      <c r="L25" s="9">
        <v>16.440000000000001</v>
      </c>
      <c r="M25" s="9">
        <v>28.89</v>
      </c>
      <c r="N25" s="9">
        <v>28.22</v>
      </c>
      <c r="O25" s="3">
        <v>812473246</v>
      </c>
      <c r="P25" s="25" t="str">
        <v>BRF SA</v>
      </c>
      <c r="Q25" s="26" t="str">
        <v>A</v>
      </c>
      <c r="R25" s="26" t="str">
        <v>R</v>
      </c>
      <c r="S25" s="26" t="str">
        <v>B</v>
      </c>
    </row>
    <row r="26" spans="1:19" x14ac:dyDescent="0.25">
      <c r="A26" s="12" t="str">
        <f t="array" ref="A26:S26">[2]!aapl</f>
        <v>AAPL</v>
      </c>
      <c r="B26" s="9">
        <v>124.95</v>
      </c>
      <c r="C26" s="9">
        <v>125.24</v>
      </c>
      <c r="D26" s="9">
        <v>124.11</v>
      </c>
      <c r="E26" s="9">
        <v>124.28</v>
      </c>
      <c r="F26" s="4">
        <v>18427621</v>
      </c>
      <c r="G26" s="20">
        <v>5.4000000000000003E-3</v>
      </c>
      <c r="H26" s="4">
        <v>2084952532941</v>
      </c>
      <c r="I26" s="8">
        <v>0.45833333333333331</v>
      </c>
      <c r="J26" s="7">
        <v>28</v>
      </c>
      <c r="K26" s="9">
        <v>4.46</v>
      </c>
      <c r="L26" s="9">
        <v>79.73</v>
      </c>
      <c r="M26" s="9">
        <v>145.09</v>
      </c>
      <c r="N26" s="9">
        <v>124.28</v>
      </c>
      <c r="O26" s="3">
        <v>16687630000</v>
      </c>
      <c r="P26" s="25" t="str">
        <v>Apple Inc</v>
      </c>
      <c r="Q26" s="26" t="str">
        <v>USS</v>
      </c>
      <c r="R26" s="26" t="str">
        <v>D</v>
      </c>
      <c r="S26" s="26" t="str">
        <v>Q</v>
      </c>
    </row>
    <row r="27" spans="1:19" x14ac:dyDescent="0.25">
      <c r="A27" s="12" t="str">
        <f t="array" ref="A27:S27">[2]!goog</f>
        <v>GOOG</v>
      </c>
      <c r="B27" s="9">
        <v>2423.88</v>
      </c>
      <c r="C27" s="9">
        <v>2442</v>
      </c>
      <c r="D27" s="9">
        <v>2422.9499999999998</v>
      </c>
      <c r="E27" s="9">
        <v>2435.31</v>
      </c>
      <c r="F27" s="4">
        <v>235160</v>
      </c>
      <c r="G27" s="20">
        <v>-2.3999999999999998E-3</v>
      </c>
      <c r="H27" s="4">
        <v>1609197927550</v>
      </c>
      <c r="I27" s="8">
        <v>0.45624999999999999</v>
      </c>
      <c r="J27" s="7">
        <v>30.7</v>
      </c>
      <c r="K27" s="9">
        <v>79.069999999999993</v>
      </c>
      <c r="L27" s="9">
        <v>1347.01</v>
      </c>
      <c r="M27" s="9">
        <v>2452.38</v>
      </c>
      <c r="N27" s="9">
        <v>2429.81</v>
      </c>
      <c r="O27" s="3">
        <v>323580000</v>
      </c>
      <c r="P27" s="25" t="str">
        <v>Alphabet Inc Class C</v>
      </c>
      <c r="Q27" s="26" t="str">
        <v>USS</v>
      </c>
      <c r="R27" s="26" t="str">
        <v>D</v>
      </c>
      <c r="S27" s="26" t="str">
        <v>Q</v>
      </c>
    </row>
    <row r="28" spans="1:19" x14ac:dyDescent="0.25">
      <c r="A28" s="12" t="str">
        <f t="array" ref="A28:S28">[2]!btcusd</f>
        <v>BTCUSD</v>
      </c>
      <c r="B28" s="10">
        <v>37868.199999999997</v>
      </c>
      <c r="C28" s="10">
        <v>0</v>
      </c>
      <c r="D28" s="10">
        <v>0</v>
      </c>
      <c r="E28" s="10">
        <v>0</v>
      </c>
      <c r="F28" s="4">
        <v>0</v>
      </c>
      <c r="G28" s="20">
        <v>0</v>
      </c>
      <c r="H28" s="4">
        <v>0</v>
      </c>
      <c r="I28" s="8">
        <v>0.5</v>
      </c>
      <c r="J28" s="7">
        <v>0</v>
      </c>
      <c r="K28" s="9">
        <v>0</v>
      </c>
      <c r="L28" s="9">
        <v>0</v>
      </c>
      <c r="M28" s="9">
        <v>0</v>
      </c>
      <c r="N28" s="9">
        <v>0</v>
      </c>
      <c r="O28" s="3">
        <v>0</v>
      </c>
      <c r="P28" s="25" t="str">
        <v>Bitcoin USD/BTC</v>
      </c>
      <c r="Q28" s="26" t="str">
        <v>CRY</v>
      </c>
      <c r="R28" s="26" t="str">
        <v>D</v>
      </c>
      <c r="S28" s="26">
        <v>0</v>
      </c>
    </row>
    <row r="29" spans="1:19" x14ac:dyDescent="0.25">
      <c r="A29" s="12" t="str">
        <f t="array" ref="A29:S29">[2]!bova11</f>
        <v>BOVA11</v>
      </c>
      <c r="B29" s="9">
        <v>123.83</v>
      </c>
      <c r="C29" s="9">
        <v>123.95</v>
      </c>
      <c r="D29" s="9">
        <v>123.21</v>
      </c>
      <c r="E29" s="9">
        <v>123.51</v>
      </c>
      <c r="F29" s="4">
        <v>940321</v>
      </c>
      <c r="G29" s="20">
        <v>4.1000000000000003E-3</v>
      </c>
      <c r="H29" s="4">
        <v>1091568820857</v>
      </c>
      <c r="I29" s="8">
        <v>0.48888888888888887</v>
      </c>
      <c r="J29" s="7" t="str">
        <v>-</v>
      </c>
      <c r="K29" s="9" t="str">
        <v>-</v>
      </c>
      <c r="L29" s="9">
        <v>85.99</v>
      </c>
      <c r="M29" s="9">
        <v>123.95</v>
      </c>
      <c r="N29" s="9">
        <v>123.33</v>
      </c>
      <c r="O29" s="3">
        <v>8815059524</v>
      </c>
      <c r="P29" s="25" t="str">
        <v>Ishares Ibovespa Fundo de</v>
      </c>
      <c r="Q29" s="26" t="str">
        <v>ETF</v>
      </c>
      <c r="R29" s="26" t="str">
        <v>R</v>
      </c>
      <c r="S29" s="26" t="str">
        <v>B</v>
      </c>
    </row>
    <row r="30" spans="1:19" x14ac:dyDescent="0.25">
      <c r="A30" s="12" t="str">
        <f t="array" ref="A30:S30">[2]!vale3</f>
        <v>VALE3</v>
      </c>
      <c r="B30" s="9">
        <v>114.14</v>
      </c>
      <c r="C30" s="9">
        <v>114.56</v>
      </c>
      <c r="D30" s="9">
        <v>113.5</v>
      </c>
      <c r="E30" s="9">
        <v>114.22</v>
      </c>
      <c r="F30" s="4">
        <v>4878400</v>
      </c>
      <c r="G30" s="20">
        <v>8.3000000000000001E-3</v>
      </c>
      <c r="H30" s="4">
        <v>603169950248</v>
      </c>
      <c r="I30" s="8">
        <v>0.47916666666666669</v>
      </c>
      <c r="J30" s="7">
        <v>10.4</v>
      </c>
      <c r="K30" s="9">
        <v>10.97</v>
      </c>
      <c r="L30" s="9">
        <v>51.98</v>
      </c>
      <c r="M30" s="9">
        <v>120.45</v>
      </c>
      <c r="N30" s="9">
        <v>113.2</v>
      </c>
      <c r="O30" s="3">
        <v>5284474770</v>
      </c>
      <c r="P30" s="25" t="str">
        <v>Vale SA</v>
      </c>
      <c r="Q30" s="26" t="str">
        <v>A</v>
      </c>
      <c r="R30" s="26" t="str">
        <v>R</v>
      </c>
      <c r="S30" s="26" t="str">
        <v>B</v>
      </c>
    </row>
    <row r="31" spans="1:19" x14ac:dyDescent="0.25">
      <c r="A31" s="12" t="str">
        <f t="array" ref="A31:S31">[2]!bbdc4</f>
        <v>BBDC4</v>
      </c>
      <c r="B31" s="9">
        <v>27.5</v>
      </c>
      <c r="C31" s="9">
        <v>27.57</v>
      </c>
      <c r="D31" s="9">
        <v>26.91</v>
      </c>
      <c r="E31" s="9">
        <v>27</v>
      </c>
      <c r="F31" s="4">
        <v>11823100</v>
      </c>
      <c r="G31" s="20">
        <v>1.61E-2</v>
      </c>
      <c r="H31" s="4">
        <v>133333758938</v>
      </c>
      <c r="I31" s="8">
        <v>0.48888888888888887</v>
      </c>
      <c r="J31" s="7">
        <v>14.3</v>
      </c>
      <c r="K31" s="9">
        <v>1.93</v>
      </c>
      <c r="L31" s="9">
        <v>17.45</v>
      </c>
      <c r="M31" s="9">
        <v>27.57</v>
      </c>
      <c r="N31" s="9">
        <v>27.06</v>
      </c>
      <c r="O31" s="3">
        <v>4848500325</v>
      </c>
      <c r="P31" s="25" t="str">
        <v>Banco Bradesco SA Prefere</v>
      </c>
      <c r="Q31" s="26" t="str">
        <v>A</v>
      </c>
      <c r="R31" s="26" t="str">
        <v>R</v>
      </c>
      <c r="S31" s="26" t="str">
        <v>B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Reis</dc:creator>
  <cp:lastModifiedBy>Omar Reis</cp:lastModifiedBy>
  <dcterms:created xsi:type="dcterms:W3CDTF">2021-06-02T11:51:57Z</dcterms:created>
  <dcterms:modified xsi:type="dcterms:W3CDTF">2021-06-02T15:04:12Z</dcterms:modified>
</cp:coreProperties>
</file>