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atec - DSM 4\EstatisticaAplicada\Aula 3 - Distribuicao de Frequencias\"/>
    </mc:Choice>
  </mc:AlternateContent>
  <xr:revisionPtr revIDLastSave="0" documentId="13_ncr:1_{5F12C599-F58E-4659-8095-E8B2E6A36D73}" xr6:coauthVersionLast="47" xr6:coauthVersionMax="47" xr10:uidLastSave="{00000000-0000-0000-0000-000000000000}"/>
  <bookViews>
    <workbookView xWindow="-108" yWindow="-108" windowWidth="23256" windowHeight="12456" activeTab="3" xr2:uid="{01E38E46-D688-46AA-8478-36797F894BC3}"/>
  </bookViews>
  <sheets>
    <sheet name="Exercicio 1 - Variavel Discreta" sheetId="1" r:id="rId1"/>
    <sheet name="2" sheetId="3" r:id="rId2"/>
    <sheet name="3" sheetId="4" r:id="rId3"/>
    <sheet name="6" sheetId="5" r:id="rId4"/>
    <sheet name="Exercicio 2 - Variavel Continu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2" i="5"/>
  <c r="F2" i="5"/>
  <c r="F6" i="5"/>
  <c r="F5" i="5"/>
  <c r="F4" i="5"/>
  <c r="F3" i="5"/>
  <c r="D3" i="5"/>
  <c r="D4" i="5"/>
  <c r="D5" i="5"/>
  <c r="D6" i="5"/>
  <c r="D2" i="5"/>
  <c r="C8" i="5"/>
  <c r="Q3" i="4"/>
  <c r="Q4" i="4"/>
  <c r="Q5" i="4"/>
  <c r="Q6" i="4"/>
  <c r="Q7" i="4"/>
  <c r="Q2" i="4"/>
  <c r="P2" i="4"/>
  <c r="P7" i="4"/>
  <c r="P6" i="4"/>
  <c r="P5" i="4"/>
  <c r="P4" i="4"/>
  <c r="P3" i="4"/>
  <c r="N3" i="4"/>
  <c r="N4" i="4"/>
  <c r="N5" i="4"/>
  <c r="N6" i="4"/>
  <c r="N7" i="4"/>
  <c r="N2" i="4"/>
  <c r="M9" i="4"/>
  <c r="M7" i="4"/>
  <c r="M6" i="4"/>
  <c r="M5" i="4"/>
  <c r="M4" i="4"/>
  <c r="M3" i="4"/>
  <c r="M2" i="4"/>
  <c r="G2" i="4"/>
  <c r="G2" i="2"/>
  <c r="E2" i="4"/>
  <c r="C8" i="3"/>
  <c r="D3" i="3" s="1"/>
  <c r="M8" i="2"/>
  <c r="N8" i="2" s="1"/>
  <c r="M7" i="2"/>
  <c r="N7" i="2" s="1"/>
  <c r="M6" i="2"/>
  <c r="N6" i="2" s="1"/>
  <c r="M5" i="2"/>
  <c r="N5" i="2" s="1"/>
  <c r="M4" i="2"/>
  <c r="N4" i="2" s="1"/>
  <c r="M3" i="2"/>
  <c r="N3" i="2" s="1"/>
  <c r="M2" i="2"/>
  <c r="E2" i="2"/>
  <c r="I3" i="1"/>
  <c r="I4" i="1"/>
  <c r="I5" i="1"/>
  <c r="I6" i="1"/>
  <c r="I7" i="1"/>
  <c r="I8" i="1"/>
  <c r="I2" i="1"/>
  <c r="H8" i="1"/>
  <c r="H7" i="1"/>
  <c r="H6" i="1"/>
  <c r="H5" i="1"/>
  <c r="H4" i="1"/>
  <c r="H3" i="1"/>
  <c r="H2" i="1"/>
  <c r="F3" i="1"/>
  <c r="F4" i="1"/>
  <c r="F5" i="1"/>
  <c r="F6" i="1"/>
  <c r="F7" i="1"/>
  <c r="E10" i="1"/>
  <c r="F8" i="1" s="1"/>
  <c r="I2" i="2" l="1"/>
  <c r="D2" i="3"/>
  <c r="D6" i="3"/>
  <c r="D5" i="3"/>
  <c r="D4" i="3"/>
  <c r="P3" i="2"/>
  <c r="P4" i="2"/>
  <c r="P6" i="2"/>
  <c r="P7" i="2"/>
  <c r="N2" i="2"/>
  <c r="P8" i="2"/>
  <c r="Q8" i="2" s="1"/>
  <c r="P2" i="2"/>
  <c r="Q2" i="2" s="1"/>
  <c r="P5" i="2"/>
  <c r="Q5" i="2" s="1"/>
  <c r="F2" i="1"/>
  <c r="Q7" i="2" l="1"/>
  <c r="Q6" i="2"/>
  <c r="Q3" i="2"/>
  <c r="Q4" i="2"/>
</calcChain>
</file>

<file path=xl/sharedStrings.xml><?xml version="1.0" encoding="utf-8"?>
<sst xmlns="http://schemas.openxmlformats.org/spreadsheetml/2006/main" count="62" uniqueCount="35">
  <si>
    <t>Dados</t>
  </si>
  <si>
    <t>i</t>
  </si>
  <si>
    <t>fi</t>
  </si>
  <si>
    <t>diametro (mm)</t>
  </si>
  <si>
    <t>fri</t>
  </si>
  <si>
    <t>Fi</t>
  </si>
  <si>
    <t>Fri</t>
  </si>
  <si>
    <t>∑fi=</t>
  </si>
  <si>
    <t>Os salários, em número de salários mínimos, de 34
funcionários são as seguintes:</t>
  </si>
  <si>
    <t>Rol:</t>
  </si>
  <si>
    <t>Amplitude amostral (AT):</t>
  </si>
  <si>
    <t>Limites das classes</t>
  </si>
  <si>
    <t>4.6 |--- 5.2</t>
  </si>
  <si>
    <t>5.2 |--- 5.8</t>
  </si>
  <si>
    <t>4.0 |--- 4.6</t>
  </si>
  <si>
    <t>5.8 |--- 6.4</t>
  </si>
  <si>
    <t>6.4 |--- 7.0</t>
  </si>
  <si>
    <t>7.0 |--- 7.6</t>
  </si>
  <si>
    <t>7.6 |--- 8.2</t>
  </si>
  <si>
    <t>salarios</t>
  </si>
  <si>
    <t>idade</t>
  </si>
  <si>
    <t>Rol</t>
  </si>
  <si>
    <t>(i = 1 + 3,33 * 1.6)           Número de classes:</t>
  </si>
  <si>
    <t>45 |--- 53</t>
  </si>
  <si>
    <t>53 |--- 61</t>
  </si>
  <si>
    <t>61 |--- 69</t>
  </si>
  <si>
    <t>69 |--- 77</t>
  </si>
  <si>
    <t xml:space="preserve"> 77 |--- 85</t>
  </si>
  <si>
    <t>85 |--- 93</t>
  </si>
  <si>
    <t>pesos</t>
  </si>
  <si>
    <t>0 |--- 2</t>
  </si>
  <si>
    <t>2 |--- 4</t>
  </si>
  <si>
    <t>4 |--- 6</t>
  </si>
  <si>
    <t>6 |--- 8</t>
  </si>
  <si>
    <t>8 |--- 10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</si>
</sst>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0" xfId="0" applyFont="1" applyFill="1" applyAlignment="1">
      <alignment horizontal="left" vertical="center"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4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3" borderId="0" xfId="0" applyFill="1"/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Histograma de Frequência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'Exercicio 2 - Variavel Continua'!$L$2:$L$8</c:f>
              <c:strCache>
                <c:ptCount val="7"/>
                <c:pt idx="0">
                  <c:v>4.0 |--- 4.6</c:v>
                </c:pt>
                <c:pt idx="1">
                  <c:v>4.6 |--- 5.2</c:v>
                </c:pt>
                <c:pt idx="2">
                  <c:v>5.2 |--- 5.8</c:v>
                </c:pt>
                <c:pt idx="3">
                  <c:v>5.8 |--- 6.4</c:v>
                </c:pt>
                <c:pt idx="4">
                  <c:v>6.4 |--- 7.0</c:v>
                </c:pt>
                <c:pt idx="5">
                  <c:v>7.0 |--- 7.6</c:v>
                </c:pt>
                <c:pt idx="6">
                  <c:v>7.6 |--- 8.2</c:v>
                </c:pt>
              </c:strCache>
            </c:strRef>
          </c:cat>
          <c:val>
            <c:numRef>
              <c:f>'Exercicio 2 - Variavel Continua'!$M$2:$M$8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3-4C01-ABDB-89E7A8DC7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424964927"/>
        <c:axId val="1424967327"/>
      </c:barChart>
      <c:catAx>
        <c:axId val="142496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chemeClr val="tx1"/>
                    </a:solidFill>
                  </a:rPr>
                  <a:t>CLASSE DE RENDA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4967327"/>
        <c:crosses val="autoZero"/>
        <c:auto val="1"/>
        <c:lblAlgn val="ctr"/>
        <c:lblOffset val="100"/>
        <c:noMultiLvlLbl val="0"/>
      </c:catAx>
      <c:valAx>
        <c:axId val="142496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chemeClr val="tx1"/>
                    </a:solidFill>
                  </a:rPr>
                  <a:t>Nº D DE FUNCIONÁRIOS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496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Polígonos</a:t>
            </a:r>
            <a:r>
              <a:rPr lang="pt-BR" baseline="0"/>
              <a:t> de Frequência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'Exercicio 2 - Variavel Continua'!$L$2:$L$8</c:f>
              <c:strCache>
                <c:ptCount val="7"/>
                <c:pt idx="0">
                  <c:v>4.0 |--- 4.6</c:v>
                </c:pt>
                <c:pt idx="1">
                  <c:v>4.6 |--- 5.2</c:v>
                </c:pt>
                <c:pt idx="2">
                  <c:v>5.2 |--- 5.8</c:v>
                </c:pt>
                <c:pt idx="3">
                  <c:v>5.8 |--- 6.4</c:v>
                </c:pt>
                <c:pt idx="4">
                  <c:v>6.4 |--- 7.0</c:v>
                </c:pt>
                <c:pt idx="5">
                  <c:v>7.0 |--- 7.6</c:v>
                </c:pt>
                <c:pt idx="6">
                  <c:v>7.6 |--- 8.2</c:v>
                </c:pt>
              </c:strCache>
            </c:strRef>
          </c:cat>
          <c:val>
            <c:numRef>
              <c:f>'Exercicio 2 - Variavel Continua'!$M$2:$M$8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2-4D5B-AB87-BE7F27DB5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903615"/>
        <c:axId val="1552901695"/>
      </c:lineChart>
      <c:catAx>
        <c:axId val="155290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chemeClr val="tx1"/>
                    </a:solidFill>
                  </a:rPr>
                  <a:t>CLASSE DE RENDA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2901695"/>
        <c:crosses val="autoZero"/>
        <c:auto val="1"/>
        <c:lblAlgn val="ctr"/>
        <c:lblOffset val="100"/>
        <c:noMultiLvlLbl val="0"/>
      </c:catAx>
      <c:valAx>
        <c:axId val="155290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chemeClr val="tx1"/>
                    </a:solidFill>
                  </a:rPr>
                  <a:t>Nº</a:t>
                </a:r>
                <a:r>
                  <a:rPr lang="pt-BR" b="1" baseline="0">
                    <a:solidFill>
                      <a:schemeClr val="tx1"/>
                    </a:solidFill>
                  </a:rPr>
                  <a:t> DE FUNCIONÁRIOS</a:t>
                </a:r>
                <a:endParaRPr lang="pt-BR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290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937260</xdr:colOff>
      <xdr:row>10</xdr:row>
      <xdr:rowOff>95250</xdr:rowOff>
    </xdr:from>
    <xdr:to>
      <xdr:col>15</xdr:col>
      <xdr:colOff>533400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70DDBB-DB77-E072-9CFF-CB3789E17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129540</xdr:colOff>
      <xdr:row>10</xdr:row>
      <xdr:rowOff>102870</xdr:rowOff>
    </xdr:from>
    <xdr:to>
      <xdr:col>23</xdr:col>
      <xdr:colOff>434340</xdr:colOff>
      <xdr:row>25</xdr:row>
      <xdr:rowOff>102870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6A3B6D-2E51-9F5D-DD75-BA6F873FE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E8ED8-8598-467E-8D72-3B5E0CA43C91}">
  <dimension ref="A1:J21"/>
  <sheetViews>
    <sheetView zoomScale="115" zoomScaleNormal="115" workbookViewId="0">
      <selection activeCell="F6" sqref="F6"/>
    </sheetView>
  </sheetViews>
  <sheetFormatPr defaultRowHeight="14.4" x14ac:dyDescent="0.3"/>
  <cols>
    <col min="3" max="3" width="8.88671875" style="1"/>
    <col min="4" max="4" width="15.77734375" style="1" customWidth="1"/>
    <col min="5" max="6" width="8.88671875" style="1"/>
    <col min="7" max="7" width="2.77734375" style="1" customWidth="1"/>
    <col min="8" max="10" width="8.88671875" style="1"/>
  </cols>
  <sheetData>
    <row r="1" spans="1:9" x14ac:dyDescent="0.3">
      <c r="A1" s="11" t="s">
        <v>0</v>
      </c>
      <c r="C1" s="5" t="s">
        <v>1</v>
      </c>
      <c r="D1" s="5" t="s">
        <v>3</v>
      </c>
      <c r="E1" s="5" t="s">
        <v>2</v>
      </c>
      <c r="F1" s="5" t="s">
        <v>4</v>
      </c>
      <c r="G1" s="6"/>
      <c r="H1" s="5" t="s">
        <v>5</v>
      </c>
      <c r="I1" s="5" t="s">
        <v>6</v>
      </c>
    </row>
    <row r="2" spans="1:9" x14ac:dyDescent="0.3">
      <c r="A2" s="9">
        <v>324</v>
      </c>
      <c r="C2" s="3">
        <v>1</v>
      </c>
      <c r="D2" s="3">
        <v>324</v>
      </c>
      <c r="E2" s="3">
        <v>2</v>
      </c>
      <c r="F2" s="4">
        <f>E2/$E$10</f>
        <v>0.1</v>
      </c>
      <c r="G2" s="6"/>
      <c r="H2" s="3">
        <f>E2</f>
        <v>2</v>
      </c>
      <c r="I2" s="4">
        <f>H2/$H$8</f>
        <v>0.1</v>
      </c>
    </row>
    <row r="3" spans="1:9" x14ac:dyDescent="0.3">
      <c r="A3" s="9">
        <v>324</v>
      </c>
      <c r="C3" s="3">
        <v>2</v>
      </c>
      <c r="D3" s="3">
        <v>325</v>
      </c>
      <c r="E3" s="3">
        <v>1</v>
      </c>
      <c r="F3" s="4">
        <f>E3/$E$10</f>
        <v>0.05</v>
      </c>
      <c r="G3" s="7"/>
      <c r="H3" s="3">
        <f>SUM(E2:E3)</f>
        <v>3</v>
      </c>
      <c r="I3" s="4">
        <f t="shared" ref="I3:I8" si="0">H3/$H$8</f>
        <v>0.15</v>
      </c>
    </row>
    <row r="4" spans="1:9" x14ac:dyDescent="0.3">
      <c r="A4" s="9">
        <v>325</v>
      </c>
      <c r="C4" s="3">
        <v>3</v>
      </c>
      <c r="D4" s="3">
        <v>326</v>
      </c>
      <c r="E4" s="3">
        <v>4</v>
      </c>
      <c r="F4" s="4">
        <f t="shared" ref="F4:F8" si="1">E4/$E$10</f>
        <v>0.2</v>
      </c>
      <c r="G4" s="7"/>
      <c r="H4" s="3">
        <f>SUM(E2:E4)</f>
        <v>7</v>
      </c>
      <c r="I4" s="4">
        <f t="shared" si="0"/>
        <v>0.35</v>
      </c>
    </row>
    <row r="5" spans="1:9" x14ac:dyDescent="0.3">
      <c r="A5" s="9">
        <v>326</v>
      </c>
      <c r="C5" s="3">
        <v>4</v>
      </c>
      <c r="D5" s="3">
        <v>327</v>
      </c>
      <c r="E5" s="3">
        <v>3</v>
      </c>
      <c r="F5" s="4">
        <f t="shared" si="1"/>
        <v>0.15</v>
      </c>
      <c r="G5" s="7"/>
      <c r="H5" s="3">
        <f>SUM(E2:E5)</f>
        <v>10</v>
      </c>
      <c r="I5" s="4">
        <f t="shared" si="0"/>
        <v>0.5</v>
      </c>
    </row>
    <row r="6" spans="1:9" x14ac:dyDescent="0.3">
      <c r="A6" s="9">
        <v>326</v>
      </c>
      <c r="C6" s="3">
        <v>5</v>
      </c>
      <c r="D6" s="3">
        <v>328</v>
      </c>
      <c r="E6" s="3">
        <v>6</v>
      </c>
      <c r="F6" s="4">
        <f t="shared" si="1"/>
        <v>0.3</v>
      </c>
      <c r="G6" s="7"/>
      <c r="H6" s="3">
        <f>SUM(E2:E6)</f>
        <v>16</v>
      </c>
      <c r="I6" s="4">
        <f t="shared" si="0"/>
        <v>0.8</v>
      </c>
    </row>
    <row r="7" spans="1:9" x14ac:dyDescent="0.3">
      <c r="A7" s="9">
        <v>326</v>
      </c>
      <c r="C7" s="3">
        <v>6</v>
      </c>
      <c r="D7" s="3">
        <v>329</v>
      </c>
      <c r="E7" s="3">
        <v>2</v>
      </c>
      <c r="F7" s="4">
        <f t="shared" si="1"/>
        <v>0.1</v>
      </c>
      <c r="G7" s="7"/>
      <c r="H7" s="3">
        <f>SUM(E2:E7)</f>
        <v>18</v>
      </c>
      <c r="I7" s="4">
        <f t="shared" si="0"/>
        <v>0.9</v>
      </c>
    </row>
    <row r="8" spans="1:9" x14ac:dyDescent="0.3">
      <c r="A8" s="9">
        <v>326</v>
      </c>
      <c r="C8" s="3">
        <v>7</v>
      </c>
      <c r="D8" s="3">
        <v>330</v>
      </c>
      <c r="E8" s="3">
        <v>2</v>
      </c>
      <c r="F8" s="4">
        <f t="shared" si="1"/>
        <v>0.1</v>
      </c>
      <c r="G8" s="7"/>
      <c r="H8" s="3">
        <f>SUM(E2:E8)</f>
        <v>20</v>
      </c>
      <c r="I8" s="4">
        <f t="shared" si="0"/>
        <v>1</v>
      </c>
    </row>
    <row r="9" spans="1:9" x14ac:dyDescent="0.3">
      <c r="A9" s="9">
        <v>327</v>
      </c>
    </row>
    <row r="10" spans="1:9" x14ac:dyDescent="0.3">
      <c r="A10" s="9">
        <v>327</v>
      </c>
      <c r="D10" s="12" t="s">
        <v>7</v>
      </c>
      <c r="E10" s="13">
        <f>SUM(E2:E8)</f>
        <v>20</v>
      </c>
      <c r="F10" s="2"/>
    </row>
    <row r="11" spans="1:9" x14ac:dyDescent="0.3">
      <c r="A11" s="9">
        <v>327</v>
      </c>
    </row>
    <row r="12" spans="1:9" x14ac:dyDescent="0.3">
      <c r="A12" s="8">
        <v>328</v>
      </c>
    </row>
    <row r="13" spans="1:9" x14ac:dyDescent="0.3">
      <c r="A13" s="8">
        <v>328</v>
      </c>
    </row>
    <row r="14" spans="1:9" x14ac:dyDescent="0.3">
      <c r="A14" s="8">
        <v>328</v>
      </c>
    </row>
    <row r="15" spans="1:9" x14ac:dyDescent="0.3">
      <c r="A15" s="8">
        <v>328</v>
      </c>
    </row>
    <row r="16" spans="1:9" x14ac:dyDescent="0.3">
      <c r="A16" s="8">
        <v>328</v>
      </c>
    </row>
    <row r="17" spans="1:1" x14ac:dyDescent="0.3">
      <c r="A17" s="8">
        <v>328</v>
      </c>
    </row>
    <row r="18" spans="1:1" x14ac:dyDescent="0.3">
      <c r="A18" s="8">
        <v>329</v>
      </c>
    </row>
    <row r="19" spans="1:1" x14ac:dyDescent="0.3">
      <c r="A19" s="8">
        <v>329</v>
      </c>
    </row>
    <row r="20" spans="1:1" x14ac:dyDescent="0.3">
      <c r="A20" s="8">
        <v>330</v>
      </c>
    </row>
    <row r="21" spans="1:1" x14ac:dyDescent="0.3">
      <c r="A21" s="8">
        <v>330</v>
      </c>
    </row>
  </sheetData>
  <sortState xmlns:xlrd2="http://schemas.microsoft.com/office/spreadsheetml/2017/richdata2" ref="A2:A21">
    <sortCondition ref="A1:A2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BB25-E2CE-43CF-ADFE-AE2ECA540FEE}">
  <dimension ref="A1:D8"/>
  <sheetViews>
    <sheetView workbookViewId="0">
      <selection activeCell="G7" sqref="G7"/>
    </sheetView>
  </sheetViews>
  <sheetFormatPr defaultRowHeight="14.4" x14ac:dyDescent="0.3"/>
  <cols>
    <col min="2" max="2" width="13.77734375" bestFit="1" customWidth="1"/>
    <col min="4" max="4" width="7.109375" bestFit="1" customWidth="1"/>
  </cols>
  <sheetData>
    <row r="1" spans="1:4" x14ac:dyDescent="0.3">
      <c r="A1" s="5" t="s">
        <v>1</v>
      </c>
      <c r="B1" s="5" t="s">
        <v>20</v>
      </c>
      <c r="C1" s="5" t="s">
        <v>2</v>
      </c>
      <c r="D1" s="5" t="s">
        <v>4</v>
      </c>
    </row>
    <row r="2" spans="1:4" x14ac:dyDescent="0.3">
      <c r="A2" s="3">
        <v>1</v>
      </c>
      <c r="B2" s="3">
        <v>17</v>
      </c>
      <c r="C2" s="3">
        <v>3</v>
      </c>
      <c r="D2" s="4">
        <f>C2/$C$8</f>
        <v>0.06</v>
      </c>
    </row>
    <row r="3" spans="1:4" x14ac:dyDescent="0.3">
      <c r="A3" s="3">
        <v>2</v>
      </c>
      <c r="B3" s="3">
        <v>18</v>
      </c>
      <c r="C3" s="3">
        <v>18</v>
      </c>
      <c r="D3" s="4">
        <f>C3/$C$8</f>
        <v>0.36</v>
      </c>
    </row>
    <row r="4" spans="1:4" x14ac:dyDescent="0.3">
      <c r="A4" s="3">
        <v>3</v>
      </c>
      <c r="B4" s="3">
        <v>19</v>
      </c>
      <c r="C4" s="3">
        <v>17</v>
      </c>
      <c r="D4" s="4">
        <f>C4/$C$8</f>
        <v>0.34</v>
      </c>
    </row>
    <row r="5" spans="1:4" x14ac:dyDescent="0.3">
      <c r="A5" s="3">
        <v>4</v>
      </c>
      <c r="B5" s="3">
        <v>20</v>
      </c>
      <c r="C5" s="3">
        <v>8</v>
      </c>
      <c r="D5" s="4">
        <f>C5/$C$8</f>
        <v>0.16</v>
      </c>
    </row>
    <row r="6" spans="1:4" x14ac:dyDescent="0.3">
      <c r="A6" s="3">
        <v>5</v>
      </c>
      <c r="B6" s="3">
        <v>21</v>
      </c>
      <c r="C6" s="3">
        <v>4</v>
      </c>
      <c r="D6" s="4">
        <f>C6/$C$8</f>
        <v>0.08</v>
      </c>
    </row>
    <row r="8" spans="1:4" x14ac:dyDescent="0.3">
      <c r="B8" s="12" t="s">
        <v>7</v>
      </c>
      <c r="C8" s="13">
        <f>SUM(C2:C6)</f>
        <v>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DC2E-70E8-4355-95FD-C4AF74CE30A4}">
  <dimension ref="A1:Q41"/>
  <sheetViews>
    <sheetView workbookViewId="0">
      <selection activeCell="L9" sqref="L9"/>
    </sheetView>
  </sheetViews>
  <sheetFormatPr defaultRowHeight="14.4" x14ac:dyDescent="0.3"/>
  <cols>
    <col min="5" max="5" width="22.109375" bestFit="1" customWidth="1"/>
    <col min="7" max="7" width="20.77734375" customWidth="1"/>
    <col min="9" max="9" width="20.77734375" customWidth="1"/>
    <col min="12" max="12" width="15.77734375" customWidth="1"/>
  </cols>
  <sheetData>
    <row r="1" spans="1:17" ht="28.8" x14ac:dyDescent="0.3">
      <c r="A1" t="s">
        <v>0</v>
      </c>
      <c r="C1" t="s">
        <v>21</v>
      </c>
      <c r="E1" s="15" t="s">
        <v>10</v>
      </c>
      <c r="G1" s="16" t="s">
        <v>22</v>
      </c>
      <c r="I1" s="15" t="s">
        <v>11</v>
      </c>
      <c r="K1" s="11" t="s">
        <v>1</v>
      </c>
      <c r="L1" s="19" t="s">
        <v>29</v>
      </c>
      <c r="M1" s="11" t="s">
        <v>2</v>
      </c>
      <c r="N1" s="11" t="s">
        <v>4</v>
      </c>
      <c r="P1" s="21" t="s">
        <v>5</v>
      </c>
      <c r="Q1" s="21" t="s">
        <v>6</v>
      </c>
    </row>
    <row r="2" spans="1:17" x14ac:dyDescent="0.3">
      <c r="A2" s="24">
        <v>69</v>
      </c>
      <c r="C2" s="24">
        <v>45</v>
      </c>
      <c r="E2" s="17">
        <f>C41-C2</f>
        <v>48</v>
      </c>
      <c r="G2" s="10">
        <f>1+3.33*1.6</f>
        <v>6.3280000000000003</v>
      </c>
      <c r="I2" s="18">
        <v>8</v>
      </c>
      <c r="K2" s="3">
        <v>1</v>
      </c>
      <c r="L2" s="3" t="s">
        <v>23</v>
      </c>
      <c r="M2" s="3">
        <f>COUNTIFS($C$2:$C$41, "&gt;=45", $C$2:$C$41, "&lt;53")</f>
        <v>3</v>
      </c>
      <c r="N2" s="4">
        <f>M2/$M$9</f>
        <v>7.4999999999999997E-2</v>
      </c>
      <c r="P2" s="8">
        <f>M2</f>
        <v>3</v>
      </c>
      <c r="Q2" s="25">
        <f>P2/$P$7</f>
        <v>7.4999999999999997E-2</v>
      </c>
    </row>
    <row r="3" spans="1:17" x14ac:dyDescent="0.3">
      <c r="A3" s="24">
        <v>65</v>
      </c>
      <c r="C3" s="24">
        <v>49</v>
      </c>
      <c r="K3" s="3">
        <v>2</v>
      </c>
      <c r="L3" s="3" t="s">
        <v>24</v>
      </c>
      <c r="M3" s="3">
        <f>COUNTIFS($C$2:$C$41, "&gt;=53", $C$2:$C$41, "&lt;61")</f>
        <v>11</v>
      </c>
      <c r="N3" s="4">
        <f t="shared" ref="N3:N7" si="0">M3/$M$9</f>
        <v>0.27500000000000002</v>
      </c>
      <c r="P3" s="8">
        <f>SUM(M2:M3)</f>
        <v>14</v>
      </c>
      <c r="Q3" s="25">
        <f t="shared" ref="Q3:Q7" si="1">P3/$P$7</f>
        <v>0.35</v>
      </c>
    </row>
    <row r="4" spans="1:17" x14ac:dyDescent="0.3">
      <c r="A4" s="24">
        <v>60</v>
      </c>
      <c r="C4" s="24">
        <v>50</v>
      </c>
      <c r="K4" s="3">
        <v>3</v>
      </c>
      <c r="L4" s="3" t="s">
        <v>25</v>
      </c>
      <c r="M4" s="3">
        <f>COUNTIFS($C$2:$C$41, "&gt;=61", $C$2:$C$41, "&lt;69")</f>
        <v>12</v>
      </c>
      <c r="N4" s="4">
        <f t="shared" si="0"/>
        <v>0.3</v>
      </c>
      <c r="P4" s="8">
        <f>SUM(M2:M4)</f>
        <v>26</v>
      </c>
      <c r="Q4" s="25">
        <f t="shared" si="1"/>
        <v>0.65</v>
      </c>
    </row>
    <row r="5" spans="1:17" x14ac:dyDescent="0.3">
      <c r="A5" s="24">
        <v>67</v>
      </c>
      <c r="C5" s="24">
        <v>53</v>
      </c>
      <c r="K5" s="3">
        <v>4</v>
      </c>
      <c r="L5" s="3" t="s">
        <v>26</v>
      </c>
      <c r="M5" s="13">
        <f>COUNTIFS($C$2:$C$41, "&gt;=69", $C$2:$C$41, "&lt;77")</f>
        <v>9</v>
      </c>
      <c r="N5" s="4">
        <f t="shared" si="0"/>
        <v>0.22500000000000001</v>
      </c>
      <c r="P5" s="8">
        <f>SUM(M2:M5)</f>
        <v>35</v>
      </c>
      <c r="Q5" s="25">
        <f t="shared" si="1"/>
        <v>0.875</v>
      </c>
    </row>
    <row r="6" spans="1:17" x14ac:dyDescent="0.3">
      <c r="A6" s="24">
        <v>57</v>
      </c>
      <c r="C6" s="24">
        <v>53</v>
      </c>
      <c r="K6" s="3">
        <v>5</v>
      </c>
      <c r="L6" s="3" t="s">
        <v>27</v>
      </c>
      <c r="M6" s="3">
        <f>COUNTIFS($C$2:$C$41, "&gt;=77", $C$2:$C$41, "&lt;85")</f>
        <v>4</v>
      </c>
      <c r="N6" s="4">
        <f t="shared" si="0"/>
        <v>0.1</v>
      </c>
      <c r="P6" s="8">
        <f>SUM(M2:M6)</f>
        <v>39</v>
      </c>
      <c r="Q6" s="25">
        <f t="shared" si="1"/>
        <v>0.97499999999999998</v>
      </c>
    </row>
    <row r="7" spans="1:17" x14ac:dyDescent="0.3">
      <c r="A7" s="24">
        <v>76</v>
      </c>
      <c r="C7" s="24">
        <v>53</v>
      </c>
      <c r="K7" s="3">
        <v>6</v>
      </c>
      <c r="L7" s="3" t="s">
        <v>28</v>
      </c>
      <c r="M7" s="3">
        <f>COUNTIFS($C$2:$C$41, "&gt;=85", $C$2:$C$41, "&lt;=93")</f>
        <v>1</v>
      </c>
      <c r="N7" s="4">
        <f t="shared" si="0"/>
        <v>2.5000000000000001E-2</v>
      </c>
      <c r="P7" s="8">
        <f>SUM(M2:M7)</f>
        <v>40</v>
      </c>
      <c r="Q7" s="25">
        <f t="shared" si="1"/>
        <v>1</v>
      </c>
    </row>
    <row r="8" spans="1:17" x14ac:dyDescent="0.3">
      <c r="A8" s="24">
        <v>81</v>
      </c>
      <c r="C8" s="24">
        <v>54</v>
      </c>
    </row>
    <row r="9" spans="1:17" x14ac:dyDescent="0.3">
      <c r="A9" s="24">
        <v>68</v>
      </c>
      <c r="C9" s="24">
        <v>57</v>
      </c>
      <c r="L9" s="22" t="s">
        <v>7</v>
      </c>
      <c r="M9" s="23">
        <f>SUM(M2:M7)</f>
        <v>40</v>
      </c>
    </row>
    <row r="10" spans="1:17" x14ac:dyDescent="0.3">
      <c r="A10" s="24">
        <v>72</v>
      </c>
      <c r="C10" s="24">
        <v>58</v>
      </c>
    </row>
    <row r="11" spans="1:17" x14ac:dyDescent="0.3">
      <c r="A11" s="24">
        <v>60</v>
      </c>
      <c r="C11" s="24">
        <v>58</v>
      </c>
    </row>
    <row r="12" spans="1:17" x14ac:dyDescent="0.3">
      <c r="A12" s="24">
        <v>71</v>
      </c>
      <c r="C12" s="24">
        <v>59</v>
      </c>
    </row>
    <row r="13" spans="1:17" x14ac:dyDescent="0.3">
      <c r="A13" s="24">
        <v>53</v>
      </c>
      <c r="C13" s="24">
        <v>60</v>
      </c>
    </row>
    <row r="14" spans="1:17" x14ac:dyDescent="0.3">
      <c r="A14" s="24">
        <v>54</v>
      </c>
      <c r="C14" s="24">
        <v>60</v>
      </c>
    </row>
    <row r="15" spans="1:17" x14ac:dyDescent="0.3">
      <c r="A15" s="24">
        <v>49</v>
      </c>
      <c r="C15" s="24">
        <v>60</v>
      </c>
    </row>
    <row r="16" spans="1:17" x14ac:dyDescent="0.3">
      <c r="A16" s="24">
        <v>67</v>
      </c>
      <c r="C16" s="24">
        <v>62</v>
      </c>
    </row>
    <row r="17" spans="1:3" x14ac:dyDescent="0.3">
      <c r="A17" s="24">
        <v>75</v>
      </c>
      <c r="C17" s="24">
        <v>63</v>
      </c>
    </row>
    <row r="18" spans="1:3" x14ac:dyDescent="0.3">
      <c r="A18" s="24">
        <v>93</v>
      </c>
      <c r="C18" s="24">
        <v>63</v>
      </c>
    </row>
    <row r="19" spans="1:3" x14ac:dyDescent="0.3">
      <c r="A19" s="24">
        <v>74</v>
      </c>
      <c r="C19" s="24">
        <v>64</v>
      </c>
    </row>
    <row r="20" spans="1:3" x14ac:dyDescent="0.3">
      <c r="A20" s="24">
        <v>63</v>
      </c>
      <c r="C20" s="24">
        <v>64</v>
      </c>
    </row>
    <row r="21" spans="1:3" x14ac:dyDescent="0.3">
      <c r="A21" s="24">
        <v>65</v>
      </c>
      <c r="C21" s="24">
        <v>65</v>
      </c>
    </row>
    <row r="22" spans="1:3" x14ac:dyDescent="0.3">
      <c r="A22" s="24">
        <v>68</v>
      </c>
      <c r="C22" s="24">
        <v>65</v>
      </c>
    </row>
    <row r="23" spans="1:3" x14ac:dyDescent="0.3">
      <c r="A23" s="24">
        <v>59</v>
      </c>
      <c r="C23" s="24">
        <v>66</v>
      </c>
    </row>
    <row r="24" spans="1:3" x14ac:dyDescent="0.3">
      <c r="A24" s="24">
        <v>64</v>
      </c>
      <c r="C24" s="24">
        <v>67</v>
      </c>
    </row>
    <row r="25" spans="1:3" x14ac:dyDescent="0.3">
      <c r="A25" s="24">
        <v>58</v>
      </c>
      <c r="C25" s="24">
        <v>67</v>
      </c>
    </row>
    <row r="26" spans="1:3" x14ac:dyDescent="0.3">
      <c r="A26" s="24">
        <v>72</v>
      </c>
      <c r="C26" s="24">
        <v>68</v>
      </c>
    </row>
    <row r="27" spans="1:3" x14ac:dyDescent="0.3">
      <c r="A27" s="24">
        <v>66</v>
      </c>
      <c r="C27" s="24">
        <v>68</v>
      </c>
    </row>
    <row r="28" spans="1:3" x14ac:dyDescent="0.3">
      <c r="A28" s="24">
        <v>53</v>
      </c>
      <c r="C28" s="24">
        <v>69</v>
      </c>
    </row>
    <row r="29" spans="1:3" x14ac:dyDescent="0.3">
      <c r="A29" s="24">
        <v>80</v>
      </c>
      <c r="C29" s="24">
        <v>70</v>
      </c>
    </row>
    <row r="30" spans="1:3" x14ac:dyDescent="0.3">
      <c r="A30" s="24">
        <v>58</v>
      </c>
      <c r="C30" s="24">
        <v>71</v>
      </c>
    </row>
    <row r="31" spans="1:3" x14ac:dyDescent="0.3">
      <c r="A31" s="24">
        <v>83</v>
      </c>
      <c r="C31" s="24">
        <v>72</v>
      </c>
    </row>
    <row r="32" spans="1:3" x14ac:dyDescent="0.3">
      <c r="A32" s="24">
        <v>73</v>
      </c>
      <c r="C32" s="24">
        <v>72</v>
      </c>
    </row>
    <row r="33" spans="1:3" x14ac:dyDescent="0.3">
      <c r="A33" s="24">
        <v>60</v>
      </c>
      <c r="C33" s="24">
        <v>73</v>
      </c>
    </row>
    <row r="34" spans="1:3" x14ac:dyDescent="0.3">
      <c r="A34" s="24">
        <v>64</v>
      </c>
      <c r="C34" s="24">
        <v>74</v>
      </c>
    </row>
    <row r="35" spans="1:3" x14ac:dyDescent="0.3">
      <c r="A35" s="24">
        <v>70</v>
      </c>
      <c r="C35" s="24">
        <v>75</v>
      </c>
    </row>
    <row r="36" spans="1:3" x14ac:dyDescent="0.3">
      <c r="A36" s="24">
        <v>81</v>
      </c>
      <c r="C36" s="24">
        <v>76</v>
      </c>
    </row>
    <row r="37" spans="1:3" x14ac:dyDescent="0.3">
      <c r="A37" s="24">
        <v>63</v>
      </c>
      <c r="C37" s="24">
        <v>80</v>
      </c>
    </row>
    <row r="38" spans="1:3" x14ac:dyDescent="0.3">
      <c r="A38" s="24">
        <v>62</v>
      </c>
      <c r="C38" s="24">
        <v>81</v>
      </c>
    </row>
    <row r="39" spans="1:3" x14ac:dyDescent="0.3">
      <c r="A39" s="24">
        <v>45</v>
      </c>
      <c r="C39" s="24">
        <v>81</v>
      </c>
    </row>
    <row r="40" spans="1:3" x14ac:dyDescent="0.3">
      <c r="A40" s="24">
        <v>50</v>
      </c>
      <c r="C40" s="24">
        <v>83</v>
      </c>
    </row>
    <row r="41" spans="1:3" x14ac:dyDescent="0.3">
      <c r="A41" s="24">
        <v>53</v>
      </c>
      <c r="C41" s="24">
        <v>93</v>
      </c>
    </row>
  </sheetData>
  <sortState xmlns:xlrd2="http://schemas.microsoft.com/office/spreadsheetml/2017/richdata2" ref="C2:C41">
    <sortCondition ref="C2:C4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6447-2489-41AF-8E45-B36AE22F7458}">
  <dimension ref="A1:G8"/>
  <sheetViews>
    <sheetView tabSelected="1" workbookViewId="0">
      <selection activeCell="D6" sqref="D6"/>
    </sheetView>
  </sheetViews>
  <sheetFormatPr defaultRowHeight="14.4" x14ac:dyDescent="0.3"/>
  <cols>
    <col min="2" max="2" width="9.6640625" bestFit="1" customWidth="1"/>
  </cols>
  <sheetData>
    <row r="1" spans="1:7" x14ac:dyDescent="0.3">
      <c r="A1" s="11" t="s">
        <v>1</v>
      </c>
      <c r="B1" s="19" t="s">
        <v>19</v>
      </c>
      <c r="C1" s="11" t="s">
        <v>2</v>
      </c>
      <c r="D1" s="11" t="s">
        <v>4</v>
      </c>
      <c r="F1" s="21" t="s">
        <v>5</v>
      </c>
      <c r="G1" s="21" t="s">
        <v>6</v>
      </c>
    </row>
    <row r="2" spans="1:7" x14ac:dyDescent="0.3">
      <c r="A2" s="3">
        <v>1</v>
      </c>
      <c r="B2" s="3" t="s">
        <v>30</v>
      </c>
      <c r="C2" s="13">
        <v>40</v>
      </c>
      <c r="D2" s="4">
        <f>C2/$C$8</f>
        <v>0.4</v>
      </c>
      <c r="F2" s="8">
        <f>C2</f>
        <v>40</v>
      </c>
      <c r="G2" s="25">
        <f>F2/$F$6</f>
        <v>0.4</v>
      </c>
    </row>
    <row r="3" spans="1:7" x14ac:dyDescent="0.3">
      <c r="A3" s="3">
        <v>2</v>
      </c>
      <c r="B3" s="3" t="s">
        <v>31</v>
      </c>
      <c r="C3" s="3">
        <v>30</v>
      </c>
      <c r="D3" s="4">
        <f t="shared" ref="D3:D6" si="0">C3/$C$8</f>
        <v>0.3</v>
      </c>
      <c r="F3" s="8">
        <f>SUM(C2:C3)</f>
        <v>70</v>
      </c>
      <c r="G3" s="26">
        <f t="shared" ref="G3:G6" si="1">F3/$F$6</f>
        <v>0.7</v>
      </c>
    </row>
    <row r="4" spans="1:7" x14ac:dyDescent="0.3">
      <c r="A4" s="3">
        <v>3</v>
      </c>
      <c r="B4" s="3" t="s">
        <v>32</v>
      </c>
      <c r="C4" s="3">
        <v>10</v>
      </c>
      <c r="D4" s="4">
        <f t="shared" si="0"/>
        <v>0.1</v>
      </c>
      <c r="F4" s="8">
        <f>SUM(C2:C4)</f>
        <v>80</v>
      </c>
      <c r="G4" s="25">
        <f t="shared" si="1"/>
        <v>0.8</v>
      </c>
    </row>
    <row r="5" spans="1:7" x14ac:dyDescent="0.3">
      <c r="A5" s="3">
        <v>4</v>
      </c>
      <c r="B5" s="3" t="s">
        <v>33</v>
      </c>
      <c r="C5" s="13">
        <v>15</v>
      </c>
      <c r="D5" s="4">
        <f t="shared" si="0"/>
        <v>0.15</v>
      </c>
      <c r="F5" s="8">
        <f>SUM(C2:C5)</f>
        <v>95</v>
      </c>
      <c r="G5" s="26">
        <f t="shared" si="1"/>
        <v>0.95</v>
      </c>
    </row>
    <row r="6" spans="1:7" x14ac:dyDescent="0.3">
      <c r="A6" s="3">
        <v>5</v>
      </c>
      <c r="B6" s="3" t="s">
        <v>34</v>
      </c>
      <c r="C6" s="3">
        <v>5</v>
      </c>
      <c r="D6" s="4">
        <f t="shared" si="0"/>
        <v>0.05</v>
      </c>
      <c r="F6" s="8">
        <f>SUM(C2:C6)</f>
        <v>100</v>
      </c>
      <c r="G6" s="25">
        <f t="shared" si="1"/>
        <v>1</v>
      </c>
    </row>
    <row r="8" spans="1:7" x14ac:dyDescent="0.3">
      <c r="B8" s="22" t="s">
        <v>7</v>
      </c>
      <c r="C8" s="23">
        <f>SUM(C2:C6)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5DB63-3D53-4E88-872D-F426E3AD115E}">
  <dimension ref="A1:Q35"/>
  <sheetViews>
    <sheetView workbookViewId="0">
      <selection activeCell="P1" sqref="P1:Q6"/>
    </sheetView>
  </sheetViews>
  <sheetFormatPr defaultRowHeight="14.4" x14ac:dyDescent="0.3"/>
  <cols>
    <col min="1" max="1" width="26.6640625" customWidth="1"/>
    <col min="2" max="2" width="5.77734375" customWidth="1"/>
    <col min="4" max="4" width="5.77734375" customWidth="1"/>
    <col min="5" max="5" width="24.21875" bestFit="1" customWidth="1"/>
    <col min="6" max="6" width="5.77734375" customWidth="1"/>
    <col min="7" max="7" width="20.77734375" customWidth="1"/>
    <col min="8" max="8" width="5.77734375" customWidth="1"/>
    <col min="9" max="9" width="19.44140625" bestFit="1" customWidth="1"/>
    <col min="10" max="10" width="5.77734375" customWidth="1"/>
    <col min="12" max="12" width="15.77734375" customWidth="1"/>
    <col min="13" max="13" width="8" bestFit="1" customWidth="1"/>
    <col min="15" max="15" width="5.77734375" customWidth="1"/>
  </cols>
  <sheetData>
    <row r="1" spans="1:17" ht="43.2" x14ac:dyDescent="0.3">
      <c r="A1" s="14" t="s">
        <v>8</v>
      </c>
      <c r="C1" s="15" t="s">
        <v>9</v>
      </c>
      <c r="E1" s="15" t="s">
        <v>10</v>
      </c>
      <c r="G1" s="16" t="s">
        <v>22</v>
      </c>
      <c r="I1" s="15" t="s">
        <v>11</v>
      </c>
      <c r="K1" s="11" t="s">
        <v>1</v>
      </c>
      <c r="L1" s="19" t="s">
        <v>19</v>
      </c>
      <c r="M1" s="11" t="s">
        <v>2</v>
      </c>
      <c r="N1" s="11" t="s">
        <v>4</v>
      </c>
      <c r="O1" s="20"/>
      <c r="P1" s="21" t="s">
        <v>5</v>
      </c>
      <c r="Q1" s="21" t="s">
        <v>6</v>
      </c>
    </row>
    <row r="2" spans="1:17" x14ac:dyDescent="0.3">
      <c r="A2" s="17">
        <v>7.5</v>
      </c>
      <c r="C2" s="17">
        <v>4</v>
      </c>
      <c r="E2" s="17">
        <f>C35-C2</f>
        <v>3.8</v>
      </c>
      <c r="G2" s="10">
        <f>1+3.33*1.6</f>
        <v>6.3280000000000003</v>
      </c>
      <c r="I2" s="18">
        <f>E2/G2</f>
        <v>0.60050568900126422</v>
      </c>
      <c r="K2" s="3">
        <v>1</v>
      </c>
      <c r="L2" s="3" t="s">
        <v>14</v>
      </c>
      <c r="M2" s="3">
        <f>COUNTIFS($C$2:$C$35, "&gt;=4", $C$2:$C$35, "&lt;4.6")</f>
        <v>1</v>
      </c>
      <c r="N2" s="3">
        <f t="shared" ref="N2:N8" si="0">M2/$M$10</f>
        <v>2.9411764705882353E-2</v>
      </c>
      <c r="P2" s="8">
        <f>M2</f>
        <v>1</v>
      </c>
      <c r="Q2" s="10">
        <f>P2/$P$8</f>
        <v>2.9411764705882353E-2</v>
      </c>
    </row>
    <row r="3" spans="1:17" x14ac:dyDescent="0.3">
      <c r="A3" s="17">
        <v>6.4</v>
      </c>
      <c r="C3" s="17">
        <v>4.5999999999999996</v>
      </c>
      <c r="K3" s="3">
        <v>2</v>
      </c>
      <c r="L3" s="3" t="s">
        <v>12</v>
      </c>
      <c r="M3" s="3">
        <f>COUNTIFS($C$2:$C$35, "&gt;=4.6", $C$2:$C$35, "&lt;5.2")</f>
        <v>2</v>
      </c>
      <c r="N3" s="3">
        <f t="shared" si="0"/>
        <v>5.8823529411764705E-2</v>
      </c>
      <c r="P3" s="8">
        <f>SUM(M2:M3)</f>
        <v>3</v>
      </c>
      <c r="Q3" s="10">
        <f t="shared" ref="Q3:Q8" si="1">P3/$P$8</f>
        <v>8.8235294117647065E-2</v>
      </c>
    </row>
    <row r="4" spans="1:17" x14ac:dyDescent="0.3">
      <c r="A4" s="17">
        <v>5.8</v>
      </c>
      <c r="C4" s="17">
        <v>5</v>
      </c>
      <c r="K4" s="3">
        <v>3</v>
      </c>
      <c r="L4" s="3" t="s">
        <v>13</v>
      </c>
      <c r="M4" s="3">
        <f>COUNTIFS($C$2:$C$35, "&gt;=5.2", $C$2:$C$35, "&lt;5.8")</f>
        <v>7</v>
      </c>
      <c r="N4" s="3">
        <f t="shared" si="0"/>
        <v>0.20588235294117646</v>
      </c>
      <c r="P4" s="8">
        <f>SUM(M2:M4)</f>
        <v>10</v>
      </c>
      <c r="Q4" s="10">
        <f t="shared" si="1"/>
        <v>0.29411764705882354</v>
      </c>
    </row>
    <row r="5" spans="1:17" x14ac:dyDescent="0.3">
      <c r="A5" s="17">
        <v>4.5999999999999996</v>
      </c>
      <c r="C5" s="17">
        <v>5.2</v>
      </c>
      <c r="K5" s="3">
        <v>4</v>
      </c>
      <c r="L5" s="3" t="s">
        <v>15</v>
      </c>
      <c r="M5" s="3">
        <f>COUNTIFS($C$2:$C$35, "&gt;=5.8", $C$2:$C$35, "&lt;6.4")</f>
        <v>9</v>
      </c>
      <c r="N5" s="3">
        <f t="shared" si="0"/>
        <v>0.26470588235294118</v>
      </c>
      <c r="P5" s="8">
        <f>SUM(M2:M5)</f>
        <v>19</v>
      </c>
      <c r="Q5" s="10">
        <f t="shared" si="1"/>
        <v>0.55882352941176472</v>
      </c>
    </row>
    <row r="6" spans="1:17" x14ac:dyDescent="0.3">
      <c r="A6" s="17">
        <v>5.3</v>
      </c>
      <c r="C6" s="17">
        <v>5.2</v>
      </c>
      <c r="K6" s="3">
        <v>5</v>
      </c>
      <c r="L6" s="3" t="s">
        <v>16</v>
      </c>
      <c r="M6" s="3">
        <f>COUNTIFS($C$2:$C$35, "&gt;=6.4", $C$2:$C$35, "&lt;7.0")</f>
        <v>8</v>
      </c>
      <c r="N6" s="3">
        <f t="shared" si="0"/>
        <v>0.23529411764705882</v>
      </c>
      <c r="P6" s="8">
        <f>SUM(M2:M6)</f>
        <v>27</v>
      </c>
      <c r="Q6" s="10">
        <f t="shared" si="1"/>
        <v>0.79411764705882348</v>
      </c>
    </row>
    <row r="7" spans="1:17" x14ac:dyDescent="0.3">
      <c r="A7" s="17">
        <v>6.2</v>
      </c>
      <c r="C7" s="17">
        <v>5.3</v>
      </c>
      <c r="K7" s="3">
        <v>6</v>
      </c>
      <c r="L7" s="3" t="s">
        <v>17</v>
      </c>
      <c r="M7" s="3">
        <f>COUNTIFS($C$2:$C$35, "&gt;=7", $C$2:$C$35, "&lt;7.6")</f>
        <v>5</v>
      </c>
      <c r="N7" s="3">
        <f t="shared" si="0"/>
        <v>0.14705882352941177</v>
      </c>
      <c r="P7" s="8">
        <f>SUM(M2:M7)</f>
        <v>32</v>
      </c>
      <c r="Q7" s="10">
        <f t="shared" si="1"/>
        <v>0.94117647058823528</v>
      </c>
    </row>
    <row r="8" spans="1:17" x14ac:dyDescent="0.3">
      <c r="A8" s="17">
        <v>6.5</v>
      </c>
      <c r="C8" s="17">
        <v>5.3</v>
      </c>
      <c r="K8" s="3">
        <v>7</v>
      </c>
      <c r="L8" s="3" t="s">
        <v>18</v>
      </c>
      <c r="M8" s="3">
        <f>COUNTIFS($C$2:$C$35, "&gt;=7.6", $C$2:$C$35, "&lt;8.2")</f>
        <v>2</v>
      </c>
      <c r="N8" s="3">
        <f t="shared" si="0"/>
        <v>5.8823529411764705E-2</v>
      </c>
      <c r="P8" s="8">
        <f>SUM(M2:M8)</f>
        <v>34</v>
      </c>
      <c r="Q8" s="10">
        <f t="shared" si="1"/>
        <v>1</v>
      </c>
    </row>
    <row r="9" spans="1:17" x14ac:dyDescent="0.3">
      <c r="A9" s="17">
        <v>7.2</v>
      </c>
      <c r="C9" s="17">
        <v>5.4</v>
      </c>
    </row>
    <row r="10" spans="1:17" x14ac:dyDescent="0.3">
      <c r="A10" s="17">
        <v>6.3</v>
      </c>
      <c r="C10" s="17">
        <v>5.6</v>
      </c>
      <c r="L10" s="22" t="s">
        <v>7</v>
      </c>
      <c r="M10" s="23">
        <v>34</v>
      </c>
    </row>
    <row r="11" spans="1:17" x14ac:dyDescent="0.3">
      <c r="A11" s="17">
        <v>6.8</v>
      </c>
      <c r="C11" s="17">
        <v>5.7</v>
      </c>
    </row>
    <row r="12" spans="1:17" x14ac:dyDescent="0.3">
      <c r="A12" s="17">
        <v>5.7</v>
      </c>
      <c r="C12" s="17">
        <v>5.8</v>
      </c>
    </row>
    <row r="13" spans="1:17" x14ac:dyDescent="0.3">
      <c r="A13" s="17">
        <v>5.8</v>
      </c>
      <c r="C13" s="17">
        <v>5.8</v>
      </c>
    </row>
    <row r="14" spans="1:17" x14ac:dyDescent="0.3">
      <c r="A14" s="17">
        <v>6.6</v>
      </c>
      <c r="C14" s="17">
        <v>5.8</v>
      </c>
    </row>
    <row r="15" spans="1:17" x14ac:dyDescent="0.3">
      <c r="A15" s="17">
        <v>5.8</v>
      </c>
      <c r="C15" s="17">
        <v>5.8</v>
      </c>
    </row>
    <row r="16" spans="1:17" x14ac:dyDescent="0.3">
      <c r="A16" s="17">
        <v>5.2</v>
      </c>
      <c r="C16" s="17">
        <v>5.8</v>
      </c>
    </row>
    <row r="17" spans="1:3" x14ac:dyDescent="0.3">
      <c r="A17" s="17">
        <v>5.2</v>
      </c>
      <c r="C17" s="17">
        <v>5.8</v>
      </c>
    </row>
    <row r="18" spans="1:3" x14ac:dyDescent="0.3">
      <c r="A18" s="17">
        <v>7.3</v>
      </c>
      <c r="C18" s="17">
        <v>5.9</v>
      </c>
    </row>
    <row r="19" spans="1:3" x14ac:dyDescent="0.3">
      <c r="A19" s="17">
        <v>5.8</v>
      </c>
      <c r="C19" s="17">
        <v>6.2</v>
      </c>
    </row>
    <row r="20" spans="1:3" x14ac:dyDescent="0.3">
      <c r="A20" s="17">
        <v>5.9</v>
      </c>
      <c r="C20" s="17">
        <v>6.3</v>
      </c>
    </row>
    <row r="21" spans="1:3" x14ac:dyDescent="0.3">
      <c r="A21" s="17">
        <v>7.8</v>
      </c>
      <c r="C21" s="17">
        <v>6.4</v>
      </c>
    </row>
    <row r="22" spans="1:3" x14ac:dyDescent="0.3">
      <c r="A22" s="17">
        <v>5.3</v>
      </c>
      <c r="C22" s="17">
        <v>6.4</v>
      </c>
    </row>
    <row r="23" spans="1:3" x14ac:dyDescent="0.3">
      <c r="A23" s="17">
        <v>7.1</v>
      </c>
      <c r="C23" s="17">
        <v>6.4</v>
      </c>
    </row>
    <row r="24" spans="1:3" x14ac:dyDescent="0.3">
      <c r="A24" s="17">
        <v>7.3</v>
      </c>
      <c r="C24" s="17">
        <v>6.5</v>
      </c>
    </row>
    <row r="25" spans="1:3" x14ac:dyDescent="0.3">
      <c r="A25" s="17">
        <v>5.6</v>
      </c>
      <c r="C25" s="17">
        <v>6.6</v>
      </c>
    </row>
    <row r="26" spans="1:3" x14ac:dyDescent="0.3">
      <c r="A26" s="17">
        <v>5.8</v>
      </c>
      <c r="C26" s="17">
        <v>6.7</v>
      </c>
    </row>
    <row r="27" spans="1:3" x14ac:dyDescent="0.3">
      <c r="A27" s="17">
        <v>6.7</v>
      </c>
      <c r="C27" s="17">
        <v>6.8</v>
      </c>
    </row>
    <row r="28" spans="1:3" x14ac:dyDescent="0.3">
      <c r="A28" s="17">
        <v>5.8</v>
      </c>
      <c r="C28" s="17">
        <v>6.8</v>
      </c>
    </row>
    <row r="29" spans="1:3" x14ac:dyDescent="0.3">
      <c r="A29" s="17">
        <v>5</v>
      </c>
      <c r="C29" s="17">
        <v>7.1</v>
      </c>
    </row>
    <row r="30" spans="1:3" x14ac:dyDescent="0.3">
      <c r="A30" s="17">
        <v>6.4</v>
      </c>
      <c r="C30" s="17">
        <v>7.2</v>
      </c>
    </row>
    <row r="31" spans="1:3" x14ac:dyDescent="0.3">
      <c r="A31" s="17">
        <v>4</v>
      </c>
      <c r="C31" s="17">
        <v>7.3</v>
      </c>
    </row>
    <row r="32" spans="1:3" x14ac:dyDescent="0.3">
      <c r="A32" s="17">
        <v>5.4</v>
      </c>
      <c r="C32" s="17">
        <v>7.3</v>
      </c>
    </row>
    <row r="33" spans="1:3" x14ac:dyDescent="0.3">
      <c r="A33" s="17">
        <v>7.6</v>
      </c>
      <c r="C33" s="17">
        <v>7.5</v>
      </c>
    </row>
    <row r="34" spans="1:3" x14ac:dyDescent="0.3">
      <c r="A34" s="17">
        <v>6.8</v>
      </c>
      <c r="C34" s="17">
        <v>7.6</v>
      </c>
    </row>
    <row r="35" spans="1:3" x14ac:dyDescent="0.3">
      <c r="A35" s="17">
        <v>6.4</v>
      </c>
      <c r="C35" s="17">
        <v>7.8</v>
      </c>
    </row>
  </sheetData>
  <sortState xmlns:xlrd2="http://schemas.microsoft.com/office/spreadsheetml/2017/richdata2" ref="C2:C35">
    <sortCondition ref="C2:C35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Exercicio 1 - Variavel Discreta</vt:lpstr>
      <vt:lpstr>2</vt:lpstr>
      <vt:lpstr>3</vt:lpstr>
      <vt:lpstr>6</vt:lpstr>
      <vt:lpstr>Exercicio 2 - Variavel Continua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do Prado Santos</dc:creator>
  <cp:lastModifiedBy>Mauro do Prado Santos</cp:lastModifiedBy>
  <dcterms:created xsi:type="dcterms:W3CDTF">2025-03-20T23:10:20Z</dcterms:created>
  <dcterms:modified xsi:type="dcterms:W3CDTF">2025-03-21T00:52:09Z</dcterms:modified>
</cp:coreProperties>
</file>