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Users/edelta/projects/training/marketing_analytics/forecasting/"/>
    </mc:Choice>
  </mc:AlternateContent>
  <xr:revisionPtr revIDLastSave="0" documentId="13_ncr:1_{CC5AA9A3-045A-3545-B0F8-9BDE47DBA7CD}" xr6:coauthVersionLast="43" xr6:coauthVersionMax="43" xr10:uidLastSave="{00000000-0000-0000-0000-000000000000}"/>
  <bookViews>
    <workbookView xWindow="9480" yWindow="1560" windowWidth="25420" windowHeight="21300" activeTab="5" xr2:uid="{00000000-000D-0000-FFFF-FFFF00000000}"/>
  </bookViews>
  <sheets>
    <sheet name="Geometric Estimation-working" sheetId="6" r:id="rId1"/>
    <sheet name="Geometric Estimation-COMPLETE" sheetId="1" r:id="rId2"/>
    <sheet name="Comparison to Actual" sheetId="2" r:id="rId3"/>
    <sheet name="Time Trend - working" sheetId="5" r:id="rId4"/>
    <sheet name="Time Trend - COMPLETE" sheetId="3" r:id="rId5"/>
    <sheet name="Comparison" sheetId="4" r:id="rId6"/>
  </sheets>
  <definedNames>
    <definedName name="solver_adj" localSheetId="1" hidden="1">'Geometric Estimation-COMPLETE'!$K$1</definedName>
    <definedName name="solver_adj" localSheetId="0" hidden="1">'Geometric Estimation-working'!$K$1</definedName>
    <definedName name="solver_adj" localSheetId="4" hidden="1">'Time Trend - COMPLETE'!$L$1:$L$2</definedName>
    <definedName name="solver_adj" localSheetId="3" hidden="1">'Time Trend - working'!$L$1:$L$2</definedName>
    <definedName name="solver_cvg" localSheetId="1" hidden="1">0.0001</definedName>
    <definedName name="solver_cvg" localSheetId="0" hidden="1">0.0001</definedName>
    <definedName name="solver_cvg" localSheetId="4" hidden="1">0.0001</definedName>
    <definedName name="solver_cvg" localSheetId="3" hidden="1">0.0001</definedName>
    <definedName name="solver_drv" localSheetId="1" hidden="1">1</definedName>
    <definedName name="solver_drv" localSheetId="0" hidden="1">1</definedName>
    <definedName name="solver_drv" localSheetId="4" hidden="1">1</definedName>
    <definedName name="solver_drv" localSheetId="3" hidden="1">1</definedName>
    <definedName name="solver_eng" localSheetId="1" hidden="1">1</definedName>
    <definedName name="solver_eng" localSheetId="0" hidden="1">1</definedName>
    <definedName name="solver_eng" localSheetId="4" hidden="1">1</definedName>
    <definedName name="solver_eng" localSheetId="3" hidden="1">1</definedName>
    <definedName name="solver_est" localSheetId="1" hidden="1">1</definedName>
    <definedName name="solver_est" localSheetId="0" hidden="1">1</definedName>
    <definedName name="solver_est" localSheetId="4" hidden="1">1</definedName>
    <definedName name="solver_est" localSheetId="3" hidden="1">1</definedName>
    <definedName name="solver_itr" localSheetId="1" hidden="1">100</definedName>
    <definedName name="solver_itr" localSheetId="0" hidden="1">100</definedName>
    <definedName name="solver_itr" localSheetId="4" hidden="1">100</definedName>
    <definedName name="solver_itr" localSheetId="3" hidden="1">100</definedName>
    <definedName name="solver_lhs1" localSheetId="1" hidden="1">'Geometric Estimation-COMPLETE'!$K$1</definedName>
    <definedName name="solver_lhs1" localSheetId="0" hidden="1">'Geometric Estimation-working'!$K$1</definedName>
    <definedName name="solver_lhs1" localSheetId="4" hidden="1">'Time Trend - COMPLETE'!$L$1:$L$2</definedName>
    <definedName name="solver_lhs1" localSheetId="3" hidden="1">'Time Trend - working'!$L$1:$L$2</definedName>
    <definedName name="solver_lhs2" localSheetId="1" hidden="1">'Geometric Estimation-COMPLETE'!$K$1</definedName>
    <definedName name="solver_lhs2" localSheetId="0" hidden="1">'Geometric Estimation-working'!$K$1</definedName>
    <definedName name="solver_lin" localSheetId="1" hidden="1">2</definedName>
    <definedName name="solver_lin" localSheetId="0" hidden="1">2</definedName>
    <definedName name="solver_lin" localSheetId="4" hidden="1">2</definedName>
    <definedName name="solver_lin" localSheetId="3" hidden="1">2</definedName>
    <definedName name="solver_mip" localSheetId="1" hidden="1">2147483647</definedName>
    <definedName name="solver_mip" localSheetId="0" hidden="1">2147483647</definedName>
    <definedName name="solver_mip" localSheetId="4" hidden="1">2147483647</definedName>
    <definedName name="solver_mip" localSheetId="3" hidden="1">2147483647</definedName>
    <definedName name="solver_mni" localSheetId="1" hidden="1">30</definedName>
    <definedName name="solver_mni" localSheetId="0" hidden="1">30</definedName>
    <definedName name="solver_mni" localSheetId="4" hidden="1">30</definedName>
    <definedName name="solver_mni" localSheetId="3" hidden="1">30</definedName>
    <definedName name="solver_mrt" localSheetId="1" hidden="1">0.075</definedName>
    <definedName name="solver_mrt" localSheetId="0" hidden="1">0.075</definedName>
    <definedName name="solver_mrt" localSheetId="4" hidden="1">0.075</definedName>
    <definedName name="solver_mrt" localSheetId="3" hidden="1">0.075</definedName>
    <definedName name="solver_msl" localSheetId="1" hidden="1">2</definedName>
    <definedName name="solver_msl" localSheetId="0" hidden="1">2</definedName>
    <definedName name="solver_msl" localSheetId="4" hidden="1">2</definedName>
    <definedName name="solver_msl" localSheetId="3" hidden="1">2</definedName>
    <definedName name="solver_neg" localSheetId="1" hidden="1">2</definedName>
    <definedName name="solver_neg" localSheetId="0" hidden="1">2</definedName>
    <definedName name="solver_neg" localSheetId="4" hidden="1">2</definedName>
    <definedName name="solver_neg" localSheetId="3" hidden="1">2</definedName>
    <definedName name="solver_nod" localSheetId="1" hidden="1">2147483647</definedName>
    <definedName name="solver_nod" localSheetId="0" hidden="1">2147483647</definedName>
    <definedName name="solver_nod" localSheetId="4" hidden="1">2147483647</definedName>
    <definedName name="solver_nod" localSheetId="3" hidden="1">2147483647</definedName>
    <definedName name="solver_num" localSheetId="1" hidden="1">2</definedName>
    <definedName name="solver_num" localSheetId="0" hidden="1">2</definedName>
    <definedName name="solver_num" localSheetId="4" hidden="1">0</definedName>
    <definedName name="solver_num" localSheetId="3" hidden="1">0</definedName>
    <definedName name="solver_nwt" localSheetId="1" hidden="1">1</definedName>
    <definedName name="solver_nwt" localSheetId="0" hidden="1">1</definedName>
    <definedName name="solver_nwt" localSheetId="4" hidden="1">1</definedName>
    <definedName name="solver_nwt" localSheetId="3" hidden="1">1</definedName>
    <definedName name="solver_opt" localSheetId="1" hidden="1">'Geometric Estimation-COMPLETE'!$K$2</definedName>
    <definedName name="solver_opt" localSheetId="0" hidden="1">'Geometric Estimation-working'!$K$2</definedName>
    <definedName name="solver_opt" localSheetId="4" hidden="1">'Time Trend - COMPLETE'!$L$3</definedName>
    <definedName name="solver_opt" localSheetId="3" hidden="1">'Time Trend - working'!$L$3</definedName>
    <definedName name="solver_pre" localSheetId="1" hidden="1">0.000001</definedName>
    <definedName name="solver_pre" localSheetId="0" hidden="1">0.000001</definedName>
    <definedName name="solver_pre" localSheetId="4" hidden="1">0.000001</definedName>
    <definedName name="solver_pre" localSheetId="3" hidden="1">0.000001</definedName>
    <definedName name="solver_rbv" localSheetId="1" hidden="1">1</definedName>
    <definedName name="solver_rbv" localSheetId="0" hidden="1">1</definedName>
    <definedName name="solver_rbv" localSheetId="4" hidden="1">1</definedName>
    <definedName name="solver_rbv" localSheetId="3" hidden="1">1</definedName>
    <definedName name="solver_rel1" localSheetId="1" hidden="1">3</definedName>
    <definedName name="solver_rel1" localSheetId="0" hidden="1">1</definedName>
    <definedName name="solver_rel1" localSheetId="4" hidden="1">3</definedName>
    <definedName name="solver_rel1" localSheetId="3" hidden="1">3</definedName>
    <definedName name="solver_rel2" localSheetId="1" hidden="1">1</definedName>
    <definedName name="solver_rel2" localSheetId="0" hidden="1">3</definedName>
    <definedName name="solver_rhs1" localSheetId="1" hidden="1">0.00001</definedName>
    <definedName name="solver_rhs1" localSheetId="0" hidden="1">0.999999</definedName>
    <definedName name="solver_rhs1" localSheetId="4" hidden="1">0.0001</definedName>
    <definedName name="solver_rhs1" localSheetId="3" hidden="1">0.0001</definedName>
    <definedName name="solver_rhs2" localSheetId="1" hidden="1">0.999999</definedName>
    <definedName name="solver_rhs2" localSheetId="0" hidden="1">0.00001</definedName>
    <definedName name="solver_rlx" localSheetId="1" hidden="1">1</definedName>
    <definedName name="solver_rlx" localSheetId="0" hidden="1">1</definedName>
    <definedName name="solver_rlx" localSheetId="4" hidden="1">1</definedName>
    <definedName name="solver_rlx" localSheetId="3" hidden="1">1</definedName>
    <definedName name="solver_rsd" localSheetId="1" hidden="1">0</definedName>
    <definedName name="solver_rsd" localSheetId="0" hidden="1">0</definedName>
    <definedName name="solver_rsd" localSheetId="4" hidden="1">0</definedName>
    <definedName name="solver_rsd" localSheetId="3" hidden="1">0</definedName>
    <definedName name="solver_scl" localSheetId="1" hidden="1">2</definedName>
    <definedName name="solver_scl" localSheetId="0" hidden="1">2</definedName>
    <definedName name="solver_scl" localSheetId="4" hidden="1">2</definedName>
    <definedName name="solver_scl" localSheetId="3" hidden="1">2</definedName>
    <definedName name="solver_sho" localSheetId="1" hidden="1">2</definedName>
    <definedName name="solver_sho" localSheetId="0" hidden="1">2</definedName>
    <definedName name="solver_sho" localSheetId="4" hidden="1">2</definedName>
    <definedName name="solver_sho" localSheetId="3" hidden="1">2</definedName>
    <definedName name="solver_ssz" localSheetId="1" hidden="1">100</definedName>
    <definedName name="solver_ssz" localSheetId="0" hidden="1">100</definedName>
    <definedName name="solver_ssz" localSheetId="4" hidden="1">100</definedName>
    <definedName name="solver_ssz" localSheetId="3" hidden="1">100</definedName>
    <definedName name="solver_tim" localSheetId="1" hidden="1">100</definedName>
    <definedName name="solver_tim" localSheetId="0" hidden="1">100</definedName>
    <definedName name="solver_tim" localSheetId="4" hidden="1">100</definedName>
    <definedName name="solver_tim" localSheetId="3" hidden="1">100</definedName>
    <definedName name="solver_tol" localSheetId="1" hidden="1">0.05</definedName>
    <definedName name="solver_tol" localSheetId="0" hidden="1">0.05</definedName>
    <definedName name="solver_tol" localSheetId="4" hidden="1">0.05</definedName>
    <definedName name="solver_tol" localSheetId="3" hidden="1">0.05</definedName>
    <definedName name="solver_typ" localSheetId="1" hidden="1">1</definedName>
    <definedName name="solver_typ" localSheetId="0" hidden="1">1</definedName>
    <definedName name="solver_typ" localSheetId="4" hidden="1">1</definedName>
    <definedName name="solver_typ" localSheetId="3" hidden="1">1</definedName>
    <definedName name="solver_val" localSheetId="1" hidden="1">0</definedName>
    <definedName name="solver_val" localSheetId="0" hidden="1">0</definedName>
    <definedName name="solver_val" localSheetId="4" hidden="1">0</definedName>
    <definedName name="solver_val" localSheetId="3" hidden="1">0</definedName>
    <definedName name="solver_ver" localSheetId="1" hidden="1">3</definedName>
    <definedName name="solver_ver" localSheetId="0" hidden="1">2</definedName>
    <definedName name="solver_ver" localSheetId="4" hidden="1">3</definedName>
    <definedName name="solver_ver" localSheetId="3" hidden="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5" l="1"/>
  <c r="D3" i="5"/>
  <c r="G3" i="5" s="1"/>
  <c r="D10" i="6"/>
  <c r="E10" i="6" s="1"/>
  <c r="D4" i="6"/>
  <c r="E4" i="6" s="1"/>
  <c r="D5" i="6"/>
  <c r="E5" i="6" s="1"/>
  <c r="D6" i="6"/>
  <c r="E6" i="6" s="1"/>
  <c r="D7" i="6"/>
  <c r="E7" i="6" s="1"/>
  <c r="D8" i="6"/>
  <c r="E8" i="6" s="1"/>
  <c r="D9" i="6"/>
  <c r="E9" i="6" s="1"/>
  <c r="D3" i="6"/>
  <c r="E3" i="6" s="1"/>
  <c r="D4" i="5" l="1"/>
  <c r="E3" i="5"/>
  <c r="F3" i="5" s="1"/>
  <c r="K2" i="6"/>
  <c r="C9" i="6"/>
  <c r="C8" i="6"/>
  <c r="C7" i="6"/>
  <c r="C6" i="6"/>
  <c r="C5" i="6"/>
  <c r="C4" i="6"/>
  <c r="C3" i="6"/>
  <c r="D5" i="5" l="1"/>
  <c r="E5" i="5" s="1"/>
  <c r="F5" i="5" s="1"/>
  <c r="G4" i="5"/>
  <c r="E4" i="5"/>
  <c r="F4" i="5" s="1"/>
  <c r="C9" i="5"/>
  <c r="C8" i="5"/>
  <c r="C7" i="5"/>
  <c r="C6" i="5"/>
  <c r="C5" i="5"/>
  <c r="C4" i="5"/>
  <c r="C3" i="5"/>
  <c r="D6" i="5" l="1"/>
  <c r="E6" i="5" s="1"/>
  <c r="F6" i="5" s="1"/>
  <c r="G5" i="5"/>
  <c r="D2" i="4"/>
  <c r="G2" i="3"/>
  <c r="D3" i="3"/>
  <c r="C3" i="4"/>
  <c r="C4" i="4" s="1"/>
  <c r="C9" i="3"/>
  <c r="C8" i="3"/>
  <c r="C7" i="3"/>
  <c r="C6" i="3"/>
  <c r="C5" i="3"/>
  <c r="C4" i="3"/>
  <c r="C3" i="3"/>
  <c r="C3" i="2"/>
  <c r="D10" i="1"/>
  <c r="E10" i="1" s="1"/>
  <c r="D4" i="1"/>
  <c r="D5" i="1"/>
  <c r="D6" i="1"/>
  <c r="D7" i="1"/>
  <c r="D8" i="1"/>
  <c r="D9" i="1"/>
  <c r="E9" i="1" s="1"/>
  <c r="D3" i="1"/>
  <c r="E3" i="1" s="1"/>
  <c r="C4" i="1"/>
  <c r="C5" i="1"/>
  <c r="C6" i="1"/>
  <c r="C7" i="1"/>
  <c r="C8" i="1"/>
  <c r="C9" i="1"/>
  <c r="C3" i="1"/>
  <c r="D7" i="5" l="1"/>
  <c r="E7" i="5" s="1"/>
  <c r="F7" i="5" s="1"/>
  <c r="G6" i="5"/>
  <c r="E6" i="1"/>
  <c r="E4" i="1"/>
  <c r="K2" i="1" s="1"/>
  <c r="E7" i="1"/>
  <c r="E5" i="1"/>
  <c r="E3" i="3"/>
  <c r="F3" i="3" s="1"/>
  <c r="E8" i="1"/>
  <c r="G3" i="3"/>
  <c r="D3" i="4"/>
  <c r="D4" i="3"/>
  <c r="E4" i="3" s="1"/>
  <c r="F4" i="3" s="1"/>
  <c r="C5" i="4"/>
  <c r="C4" i="2"/>
  <c r="D8" i="5" l="1"/>
  <c r="E8" i="5" s="1"/>
  <c r="F8" i="5" s="1"/>
  <c r="G7" i="5"/>
  <c r="D5" i="3"/>
  <c r="G4" i="3"/>
  <c r="D4" i="4"/>
  <c r="C6" i="4"/>
  <c r="C5" i="2"/>
  <c r="D9" i="5" l="1"/>
  <c r="G8" i="5"/>
  <c r="E5" i="3"/>
  <c r="F5" i="3" s="1"/>
  <c r="D6" i="3"/>
  <c r="E6" i="3" s="1"/>
  <c r="F6" i="3" s="1"/>
  <c r="D5" i="4"/>
  <c r="G5" i="3"/>
  <c r="C7" i="4"/>
  <c r="C6" i="2"/>
  <c r="D10" i="5" l="1"/>
  <c r="G9" i="5"/>
  <c r="E10" i="5"/>
  <c r="F10" i="5" s="1"/>
  <c r="E9" i="5"/>
  <c r="F9" i="5" s="1"/>
  <c r="D6" i="4"/>
  <c r="G6" i="3"/>
  <c r="D7" i="3"/>
  <c r="C8" i="4"/>
  <c r="C7" i="2"/>
  <c r="L3" i="5" l="1"/>
  <c r="D11" i="5"/>
  <c r="G10" i="5"/>
  <c r="E7" i="3"/>
  <c r="F7" i="3" s="1"/>
  <c r="D7" i="4"/>
  <c r="G7" i="3"/>
  <c r="D8" i="3"/>
  <c r="C9" i="4"/>
  <c r="C8" i="2"/>
  <c r="D12" i="5" l="1"/>
  <c r="G11" i="5"/>
  <c r="E8" i="3"/>
  <c r="F8" i="3" s="1"/>
  <c r="G8" i="3"/>
  <c r="D8" i="4"/>
  <c r="D9" i="3"/>
  <c r="E10" i="3" s="1"/>
  <c r="C10" i="4"/>
  <c r="C9" i="2"/>
  <c r="D13" i="5" l="1"/>
  <c r="G12" i="5"/>
  <c r="E9" i="3"/>
  <c r="F9" i="3" s="1"/>
  <c r="D10" i="3"/>
  <c r="G10" i="3" s="1"/>
  <c r="D9" i="4"/>
  <c r="G9" i="3"/>
  <c r="F10" i="3"/>
  <c r="L3" i="3" s="1"/>
  <c r="C11" i="4"/>
  <c r="C10" i="2"/>
  <c r="D14" i="5" l="1"/>
  <c r="G14" i="5" s="1"/>
  <c r="G13" i="5"/>
  <c r="D11" i="3"/>
  <c r="G11" i="3" s="1"/>
  <c r="D10" i="4"/>
  <c r="C12" i="4"/>
  <c r="C11" i="2"/>
  <c r="D12" i="3" l="1"/>
  <c r="G12" i="3" s="1"/>
  <c r="D11" i="4"/>
  <c r="C13" i="4"/>
  <c r="C12" i="2"/>
  <c r="D13" i="3" l="1"/>
  <c r="G13" i="3" s="1"/>
  <c r="D12" i="4"/>
  <c r="C14" i="4"/>
  <c r="C13" i="2"/>
  <c r="D14" i="3" l="1"/>
  <c r="D13" i="4"/>
  <c r="C14" i="2"/>
  <c r="D14" i="4" l="1"/>
  <c r="G1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A. Schweidel</author>
  </authors>
  <commentList>
    <comment ref="K2" authorId="0" shapeId="0" xr:uid="{00000000-0006-0000-0100-000001000000}">
      <text>
        <r>
          <rPr>
            <b/>
            <sz val="9"/>
            <color indexed="81"/>
            <rFont val="Tahoma"/>
            <charset val="1"/>
          </rPr>
          <t>David A. Schweidel:</t>
        </r>
        <r>
          <rPr>
            <sz val="9"/>
            <color indexed="81"/>
            <rFont val="Tahoma"/>
            <charset val="1"/>
          </rPr>
          <t xml:space="preserve">
The sample LL is the function we are maximizing as a function of the probability of cancelling service (K1)</t>
        </r>
      </text>
    </comment>
    <comment ref="D3" authorId="0" shapeId="0" xr:uid="{00000000-0006-0000-0100-000002000000}">
      <text>
        <r>
          <rPr>
            <b/>
            <sz val="9"/>
            <color indexed="81"/>
            <rFont val="Tahoma"/>
            <charset val="1"/>
          </rPr>
          <t>David A. Schweidel:</t>
        </r>
        <r>
          <rPr>
            <sz val="9"/>
            <color indexed="81"/>
            <rFont val="Tahoma"/>
            <charset val="1"/>
          </rPr>
          <t xml:space="preserve">
This accounts for the likelihood that a customer cancels service after the first month</t>
        </r>
      </text>
    </comment>
    <comment ref="E3" authorId="0" shapeId="0" xr:uid="{00000000-0006-0000-0100-000003000000}">
      <text>
        <r>
          <rPr>
            <b/>
            <sz val="9"/>
            <color indexed="81"/>
            <rFont val="Tahoma"/>
            <charset val="1"/>
          </rPr>
          <t>David A. Schweidel:</t>
        </r>
        <r>
          <rPr>
            <sz val="9"/>
            <color indexed="81"/>
            <rFont val="Tahoma"/>
            <charset val="1"/>
          </rPr>
          <t xml:space="preserve">
This takes into account the likelihood of the observed behavior (dropping service after a given length of time, or continuing to maintain service), as well as how many customers exhibit the observed behavior</t>
        </r>
      </text>
    </comment>
    <comment ref="D10" authorId="0" shapeId="0" xr:uid="{00000000-0006-0000-0100-000004000000}">
      <text>
        <r>
          <rPr>
            <b/>
            <sz val="9"/>
            <color indexed="81"/>
            <rFont val="Tahoma"/>
            <charset val="1"/>
          </rPr>
          <t>David A. Schweidel:</t>
        </r>
        <r>
          <rPr>
            <sz val="9"/>
            <color indexed="81"/>
            <rFont val="Tahoma"/>
            <charset val="1"/>
          </rPr>
          <t xml:space="preserve">
This accounts for the 491 customers who are still subscribing after 7 months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A. Schweidel</author>
  </authors>
  <commentList>
    <comment ref="G1" authorId="0" shapeId="0" xr:uid="{00000000-0006-0000-0400-000001000000}">
      <text>
        <r>
          <rPr>
            <b/>
            <sz val="9"/>
            <color indexed="81"/>
            <rFont val="Tahoma"/>
            <charset val="1"/>
          </rPr>
          <t>David A. Schweidel:</t>
        </r>
        <r>
          <rPr>
            <sz val="9"/>
            <color indexed="81"/>
            <rFont val="Tahoma"/>
            <charset val="1"/>
          </rPr>
          <t xml:space="preserve">
This can be derived by multiplying the sample size (1000) by the probability that customers still have service in a given month (column D)</t>
        </r>
      </text>
    </comment>
    <comment ref="D2" authorId="0" shapeId="0" xr:uid="{00000000-0006-0000-0400-000002000000}">
      <text>
        <r>
          <rPr>
            <b/>
            <sz val="9"/>
            <color indexed="81"/>
            <rFont val="Tahoma"/>
            <charset val="1"/>
          </rPr>
          <t>David A. Schweidel:</t>
        </r>
        <r>
          <rPr>
            <sz val="9"/>
            <color indexed="81"/>
            <rFont val="Tahoma"/>
            <charset val="1"/>
          </rPr>
          <t xml:space="preserve">
This column calculates the probability that a customer maintains service until the beginning of the month. It can be derived as the probability of maintaining service previously, multiplied by the probability of maintaining service for the current month</t>
        </r>
      </text>
    </comment>
    <comment ref="E3" authorId="0" shapeId="0" xr:uid="{00000000-0006-0000-0400-000003000000}">
      <text>
        <r>
          <rPr>
            <b/>
            <sz val="9"/>
            <color indexed="81"/>
            <rFont val="Tahoma"/>
            <charset val="1"/>
          </rPr>
          <t>David A. Schweidel:</t>
        </r>
        <r>
          <rPr>
            <sz val="9"/>
            <color indexed="81"/>
            <rFont val="Tahoma"/>
            <charset val="1"/>
          </rPr>
          <t xml:space="preserve">
We can calculate this probability as the difference between surviving until the start of the previous month, and surviving until the start of the next month.</t>
        </r>
      </text>
    </comment>
    <comment ref="F3" authorId="0" shapeId="0" xr:uid="{00000000-0006-0000-0400-000004000000}">
      <text>
        <r>
          <rPr>
            <b/>
            <sz val="9"/>
            <color indexed="81"/>
            <rFont val="Tahoma"/>
            <charset val="1"/>
          </rPr>
          <t>David A. Schweidel:</t>
        </r>
        <r>
          <rPr>
            <sz val="9"/>
            <color indexed="81"/>
            <rFont val="Tahoma"/>
            <charset val="1"/>
          </rPr>
          <t xml:space="preserve">
The LL combines (1) the number of customers exhibiting a particular behavior, and (2) the probability associated with the observed behavior</t>
        </r>
      </text>
    </comment>
    <comment ref="L3" authorId="0" shapeId="0" xr:uid="{00000000-0006-0000-0400-000005000000}">
      <text>
        <r>
          <rPr>
            <b/>
            <sz val="9"/>
            <color indexed="81"/>
            <rFont val="Tahoma"/>
            <charset val="1"/>
          </rPr>
          <t>David A. Schweidel:</t>
        </r>
        <r>
          <rPr>
            <sz val="9"/>
            <color indexed="81"/>
            <rFont val="Tahoma"/>
            <charset val="1"/>
          </rPr>
          <t xml:space="preserve">
The sample LL is maximized by changing the values of alpha and beta. The negative value for beta suggests that the probability of cancelling service decreases as time increases)</t>
        </r>
      </text>
    </comment>
    <comment ref="E10" authorId="0" shapeId="0" xr:uid="{00000000-0006-0000-0400-000006000000}">
      <text>
        <r>
          <rPr>
            <b/>
            <sz val="9"/>
            <color indexed="81"/>
            <rFont val="Tahoma"/>
            <charset val="1"/>
          </rPr>
          <t>David A. Schweidel:</t>
        </r>
        <r>
          <rPr>
            <sz val="9"/>
            <color indexed="81"/>
            <rFont val="Tahoma"/>
            <charset val="1"/>
          </rPr>
          <t xml:space="preserve">
This cell takes into account the probability that a customer has not cancelled service as of month 7</t>
        </r>
      </text>
    </comment>
  </commentList>
</comments>
</file>

<file path=xl/sharedStrings.xml><?xml version="1.0" encoding="utf-8"?>
<sst xmlns="http://schemas.openxmlformats.org/spreadsheetml/2006/main" count="44" uniqueCount="18">
  <si>
    <t>t</t>
  </si>
  <si>
    <t>N</t>
  </si>
  <si>
    <t>Dropped this Month</t>
  </si>
  <si>
    <t>Probability</t>
  </si>
  <si>
    <t>p</t>
  </si>
  <si>
    <t>LL</t>
  </si>
  <si>
    <t>Estimated</t>
  </si>
  <si>
    <t>Actual</t>
  </si>
  <si>
    <t>Linear Regression Results</t>
  </si>
  <si>
    <t>Quadratric Results</t>
  </si>
  <si>
    <t>Exponential Results</t>
  </si>
  <si>
    <t>alpha</t>
  </si>
  <si>
    <t>beta</t>
  </si>
  <si>
    <t>Geometric</t>
  </si>
  <si>
    <t>P(Survive until present and then churn)</t>
  </si>
  <si>
    <t>Survival Probability</t>
  </si>
  <si>
    <t>Time Trend</t>
  </si>
  <si>
    <t>Forecasted Remaining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</si>
</sst>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9"/>
      <color indexed="81"/>
      <name val="Tahoma"/>
      <charset val="1"/>
    </font>
    <font>
      <b/>
      <sz val="9"/>
      <color indexed="81"/>
      <name val="Tahoma"/>
      <charset val="1"/>
    </font>
    <font>
      <sz val="12"/>
      <color theme="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applyFill="1"/>
    <xf numFmtId="164" fontId="0" fillId="0" borderId="0" xfId="0" applyNumberFormat="1"/>
    <xf numFmtId="2" fontId="0" fillId="0" borderId="0" xfId="0" applyNumberFormat="1"/>
    <xf numFmtId="0" fontId="3"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'Comparison to Actual'!$B$1</c:f>
              <c:strCache>
                <c:ptCount val="1"/>
                <c:pt idx="0">
                  <c:v>Actual</c:v>
                </c:pt>
              </c:strCache>
            </c:strRef>
          </c:tx>
          <c:marker>
            <c:symbol val="none"/>
          </c:marker>
          <c:val>
            <c:numRef>
              <c:f>'Comparison to Actual'!$B$2:$B$14</c:f>
              <c:numCache>
                <c:formatCode>0.00</c:formatCode>
                <c:ptCount val="13"/>
                <c:pt idx="0">
                  <c:v>1</c:v>
                </c:pt>
                <c:pt idx="1">
                  <c:v>0.86899999999999999</c:v>
                </c:pt>
                <c:pt idx="2">
                  <c:v>0.74299999999999999</c:v>
                </c:pt>
                <c:pt idx="3">
                  <c:v>0.65300000000000002</c:v>
                </c:pt>
                <c:pt idx="4">
                  <c:v>0.59299999999999997</c:v>
                </c:pt>
                <c:pt idx="5">
                  <c:v>0.55100000000000005</c:v>
                </c:pt>
                <c:pt idx="6">
                  <c:v>0.51700000000000002</c:v>
                </c:pt>
                <c:pt idx="7">
                  <c:v>0.49099999999999999</c:v>
                </c:pt>
                <c:pt idx="8">
                  <c:v>0.46800000000000003</c:v>
                </c:pt>
                <c:pt idx="9">
                  <c:v>0.44500000000000001</c:v>
                </c:pt>
                <c:pt idx="10">
                  <c:v>0.42699999999999999</c:v>
                </c:pt>
                <c:pt idx="11">
                  <c:v>0.40899999999999997</c:v>
                </c:pt>
                <c:pt idx="12">
                  <c:v>0.39400000000000002</c:v>
                </c:pt>
              </c:numCache>
            </c:numRef>
          </c:val>
          <c:smooth val="0"/>
          <c:extLst>
            <c:ext xmlns:c16="http://schemas.microsoft.com/office/drawing/2014/chart" uri="{C3380CC4-5D6E-409C-BE32-E72D297353CC}">
              <c16:uniqueId val="{00000000-3B89-FC4C-B675-67C79E46D842}"/>
            </c:ext>
          </c:extLst>
        </c:ser>
        <c:ser>
          <c:idx val="2"/>
          <c:order val="1"/>
          <c:tx>
            <c:strRef>
              <c:f>'Comparison to Actual'!$C$1</c:f>
              <c:strCache>
                <c:ptCount val="1"/>
                <c:pt idx="0">
                  <c:v>Estimated</c:v>
                </c:pt>
              </c:strCache>
            </c:strRef>
          </c:tx>
          <c:marker>
            <c:symbol val="none"/>
          </c:marker>
          <c:val>
            <c:numRef>
              <c:f>'Comparison to Actual'!$C$2:$C$14</c:f>
              <c:numCache>
                <c:formatCode>0.00</c:formatCode>
                <c:ptCount val="13"/>
                <c:pt idx="0">
                  <c:v>1</c:v>
                </c:pt>
                <c:pt idx="1">
                  <c:v>0.89667072862961394</c:v>
                </c:pt>
                <c:pt idx="2">
                  <c:v>0.80401839558116273</c:v>
                </c:pt>
                <c:pt idx="3">
                  <c:v>0.72093976059737441</c:v>
                </c:pt>
                <c:pt idx="4">
                  <c:v>0.64644558043290712</c:v>
                </c:pt>
                <c:pt idx="5">
                  <c:v>0.57964882962616848</c:v>
                </c:pt>
                <c:pt idx="6">
                  <c:v>0.51975413841019946</c:v>
                </c:pt>
                <c:pt idx="7">
                  <c:v>0.46604832199653079</c:v>
                </c:pt>
                <c:pt idx="8">
                  <c:v>0.4178918884612382</c:v>
                </c:pt>
                <c:pt idx="9">
                  <c:v>0.37471142411494385</c:v>
                </c:pt>
                <c:pt idx="10">
                  <c:v>0.33599276568698699</c:v>
                </c:pt>
                <c:pt idx="11">
                  <c:v>0.30127487802282976</c:v>
                </c:pt>
                <c:pt idx="12">
                  <c:v>0.27014436439452882</c:v>
                </c:pt>
              </c:numCache>
            </c:numRef>
          </c:val>
          <c:smooth val="0"/>
          <c:extLst>
            <c:ext xmlns:c16="http://schemas.microsoft.com/office/drawing/2014/chart" uri="{C3380CC4-5D6E-409C-BE32-E72D297353CC}">
              <c16:uniqueId val="{00000001-3B89-FC4C-B675-67C79E46D842}"/>
            </c:ext>
          </c:extLst>
        </c:ser>
        <c:ser>
          <c:idx val="3"/>
          <c:order val="2"/>
          <c:tx>
            <c:strRef>
              <c:f>'Comparison to Actual'!$D$1</c:f>
              <c:strCache>
                <c:ptCount val="1"/>
                <c:pt idx="0">
                  <c:v>Linear Regression Results</c:v>
                </c:pt>
              </c:strCache>
            </c:strRef>
          </c:tx>
          <c:marker>
            <c:symbol val="none"/>
          </c:marker>
          <c:val>
            <c:numRef>
              <c:f>'Comparison to Actual'!$D$2:$D$14</c:f>
              <c:numCache>
                <c:formatCode>0.00</c:formatCode>
                <c:ptCount val="13"/>
                <c:pt idx="0">
                  <c:v>0.92541666666666667</c:v>
                </c:pt>
                <c:pt idx="1">
                  <c:v>0.8544761904761905</c:v>
                </c:pt>
                <c:pt idx="2">
                  <c:v>0.78353571428571422</c:v>
                </c:pt>
                <c:pt idx="3">
                  <c:v>0.71259523809523806</c:v>
                </c:pt>
                <c:pt idx="4">
                  <c:v>0.64165476190476189</c:v>
                </c:pt>
                <c:pt idx="5">
                  <c:v>0.57071428571428562</c:v>
                </c:pt>
                <c:pt idx="6">
                  <c:v>0.49977380952380945</c:v>
                </c:pt>
                <c:pt idx="7">
                  <c:v>0.42883333333333323</c:v>
                </c:pt>
                <c:pt idx="8">
                  <c:v>0.35789285714285701</c:v>
                </c:pt>
                <c:pt idx="9">
                  <c:v>0.28695238095238085</c:v>
                </c:pt>
                <c:pt idx="10">
                  <c:v>0.21601190476190457</c:v>
                </c:pt>
                <c:pt idx="11">
                  <c:v>0.14507142857142841</c:v>
                </c:pt>
                <c:pt idx="12">
                  <c:v>7.4130952380952242E-2</c:v>
                </c:pt>
              </c:numCache>
            </c:numRef>
          </c:val>
          <c:smooth val="0"/>
          <c:extLst>
            <c:ext xmlns:c16="http://schemas.microsoft.com/office/drawing/2014/chart" uri="{C3380CC4-5D6E-409C-BE32-E72D297353CC}">
              <c16:uniqueId val="{00000002-3B89-FC4C-B675-67C79E46D842}"/>
            </c:ext>
          </c:extLst>
        </c:ser>
        <c:ser>
          <c:idx val="4"/>
          <c:order val="3"/>
          <c:tx>
            <c:strRef>
              <c:f>'Comparison to Actual'!$E$1</c:f>
              <c:strCache>
                <c:ptCount val="1"/>
                <c:pt idx="0">
                  <c:v>Quadratric Results</c:v>
                </c:pt>
              </c:strCache>
            </c:strRef>
          </c:tx>
          <c:marker>
            <c:symbol val="none"/>
          </c:marker>
          <c:val>
            <c:numRef>
              <c:f>'Comparison to Actual'!$E$2:$E$14</c:f>
              <c:numCache>
                <c:formatCode>0.00</c:formatCode>
                <c:ptCount val="13"/>
                <c:pt idx="0">
                  <c:v>0.99670833333333331</c:v>
                </c:pt>
                <c:pt idx="1">
                  <c:v>0.86466071428571434</c:v>
                </c:pt>
                <c:pt idx="2">
                  <c:v>0.75298214285714293</c:v>
                </c:pt>
                <c:pt idx="3">
                  <c:v>0.66167261904761909</c:v>
                </c:pt>
                <c:pt idx="4">
                  <c:v>0.59073214285714293</c:v>
                </c:pt>
                <c:pt idx="5">
                  <c:v>0.54016071428571444</c:v>
                </c:pt>
                <c:pt idx="6">
                  <c:v>0.50995833333333351</c:v>
                </c:pt>
                <c:pt idx="7">
                  <c:v>0.50012500000000015</c:v>
                </c:pt>
                <c:pt idx="8">
                  <c:v>0.51066071428571458</c:v>
                </c:pt>
                <c:pt idx="9">
                  <c:v>0.54156547619047646</c:v>
                </c:pt>
                <c:pt idx="10">
                  <c:v>0.59283928571428612</c:v>
                </c:pt>
                <c:pt idx="11">
                  <c:v>0.66448214285714324</c:v>
                </c:pt>
                <c:pt idx="12">
                  <c:v>0.75649404761904804</c:v>
                </c:pt>
              </c:numCache>
            </c:numRef>
          </c:val>
          <c:smooth val="0"/>
          <c:extLst>
            <c:ext xmlns:c16="http://schemas.microsoft.com/office/drawing/2014/chart" uri="{C3380CC4-5D6E-409C-BE32-E72D297353CC}">
              <c16:uniqueId val="{00000003-3B89-FC4C-B675-67C79E46D842}"/>
            </c:ext>
          </c:extLst>
        </c:ser>
        <c:ser>
          <c:idx val="5"/>
          <c:order val="4"/>
          <c:tx>
            <c:strRef>
              <c:f>'Comparison to Actual'!$F$1</c:f>
              <c:strCache>
                <c:ptCount val="1"/>
                <c:pt idx="0">
                  <c:v>Exponential Results</c:v>
                </c:pt>
              </c:strCache>
            </c:strRef>
          </c:tx>
          <c:marker>
            <c:symbol val="none"/>
          </c:marker>
          <c:val>
            <c:numRef>
              <c:f>'Comparison to Actual'!$F$2:$F$14</c:f>
              <c:numCache>
                <c:formatCode>0.00</c:formatCode>
                <c:ptCount val="13"/>
                <c:pt idx="0">
                  <c:v>0.93977255178394925</c:v>
                </c:pt>
                <c:pt idx="1">
                  <c:v>0.84863283136733814</c:v>
                </c:pt>
                <c:pt idx="2">
                  <c:v>0.76633189712494554</c:v>
                </c:pt>
                <c:pt idx="3">
                  <c:v>0.6920125581341261</c:v>
                </c:pt>
                <c:pt idx="4">
                  <c:v>0.62490075437543569</c:v>
                </c:pt>
                <c:pt idx="5">
                  <c:v>0.56429749464647949</c:v>
                </c:pt>
                <c:pt idx="6">
                  <c:v>0.50957157634183647</c:v>
                </c:pt>
                <c:pt idx="7">
                  <c:v>0.46015301127320729</c:v>
                </c:pt>
                <c:pt idx="8">
                  <c:v>0.41552708905756969</c:v>
                </c:pt>
                <c:pt idx="9">
                  <c:v>0.37522901624160426</c:v>
                </c:pt>
                <c:pt idx="10">
                  <c:v>0.33883907532713298</c:v>
                </c:pt>
                <c:pt idx="11">
                  <c:v>0.30597825327724876</c:v>
                </c:pt>
                <c:pt idx="12">
                  <c:v>0.27630429397261203</c:v>
                </c:pt>
              </c:numCache>
            </c:numRef>
          </c:val>
          <c:smooth val="0"/>
          <c:extLst>
            <c:ext xmlns:c16="http://schemas.microsoft.com/office/drawing/2014/chart" uri="{C3380CC4-5D6E-409C-BE32-E72D297353CC}">
              <c16:uniqueId val="{00000004-3B89-FC4C-B675-67C79E46D842}"/>
            </c:ext>
          </c:extLst>
        </c:ser>
        <c:dLbls>
          <c:showLegendKey val="0"/>
          <c:showVal val="0"/>
          <c:showCatName val="0"/>
          <c:showSerName val="0"/>
          <c:showPercent val="0"/>
          <c:showBubbleSize val="0"/>
        </c:dLbls>
        <c:smooth val="0"/>
        <c:axId val="202861432"/>
        <c:axId val="202861824"/>
      </c:lineChart>
      <c:catAx>
        <c:axId val="202861432"/>
        <c:scaling>
          <c:orientation val="minMax"/>
        </c:scaling>
        <c:delete val="0"/>
        <c:axPos val="b"/>
        <c:majorTickMark val="out"/>
        <c:minorTickMark val="none"/>
        <c:tickLblPos val="nextTo"/>
        <c:crossAx val="202861824"/>
        <c:crosses val="autoZero"/>
        <c:auto val="1"/>
        <c:lblAlgn val="ctr"/>
        <c:lblOffset val="100"/>
        <c:noMultiLvlLbl val="0"/>
      </c:catAx>
      <c:valAx>
        <c:axId val="202861824"/>
        <c:scaling>
          <c:orientation val="minMax"/>
          <c:max val="1"/>
        </c:scaling>
        <c:delete val="0"/>
        <c:axPos val="l"/>
        <c:majorGridlines/>
        <c:numFmt formatCode="0.00" sourceLinked="1"/>
        <c:majorTickMark val="out"/>
        <c:minorTickMark val="none"/>
        <c:tickLblPos val="nextTo"/>
        <c:crossAx val="202861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Comparison!$B$1</c:f>
              <c:strCache>
                <c:ptCount val="1"/>
                <c:pt idx="0">
                  <c:v>Actual</c:v>
                </c:pt>
              </c:strCache>
            </c:strRef>
          </c:tx>
          <c:marker>
            <c:symbol val="none"/>
          </c:marker>
          <c:val>
            <c:numRef>
              <c:f>Comparison!$B$2:$B$14</c:f>
              <c:numCache>
                <c:formatCode>0.000</c:formatCode>
                <c:ptCount val="13"/>
                <c:pt idx="0">
                  <c:v>1</c:v>
                </c:pt>
                <c:pt idx="1">
                  <c:v>0.86899999999999999</c:v>
                </c:pt>
                <c:pt idx="2">
                  <c:v>0.74299999999999999</c:v>
                </c:pt>
                <c:pt idx="3">
                  <c:v>0.65300000000000002</c:v>
                </c:pt>
                <c:pt idx="4">
                  <c:v>0.59299999999999997</c:v>
                </c:pt>
                <c:pt idx="5">
                  <c:v>0.55100000000000005</c:v>
                </c:pt>
                <c:pt idx="6">
                  <c:v>0.51700000000000002</c:v>
                </c:pt>
                <c:pt idx="7">
                  <c:v>0.49099999999999999</c:v>
                </c:pt>
                <c:pt idx="8">
                  <c:v>0.46800000000000003</c:v>
                </c:pt>
                <c:pt idx="9">
                  <c:v>0.44500000000000001</c:v>
                </c:pt>
                <c:pt idx="10">
                  <c:v>0.42699999999999999</c:v>
                </c:pt>
                <c:pt idx="11">
                  <c:v>0.40899999999999997</c:v>
                </c:pt>
                <c:pt idx="12">
                  <c:v>0.39400000000000002</c:v>
                </c:pt>
              </c:numCache>
            </c:numRef>
          </c:val>
          <c:smooth val="0"/>
          <c:extLst>
            <c:ext xmlns:c16="http://schemas.microsoft.com/office/drawing/2014/chart" uri="{C3380CC4-5D6E-409C-BE32-E72D297353CC}">
              <c16:uniqueId val="{00000000-AA8D-874F-B8EC-440A9415CB36}"/>
            </c:ext>
          </c:extLst>
        </c:ser>
        <c:ser>
          <c:idx val="2"/>
          <c:order val="1"/>
          <c:tx>
            <c:strRef>
              <c:f>Comparison!$C$1</c:f>
              <c:strCache>
                <c:ptCount val="1"/>
                <c:pt idx="0">
                  <c:v>Geometric</c:v>
                </c:pt>
              </c:strCache>
            </c:strRef>
          </c:tx>
          <c:marker>
            <c:symbol val="none"/>
          </c:marker>
          <c:val>
            <c:numRef>
              <c:f>Comparison!$C$2:$C$14</c:f>
              <c:numCache>
                <c:formatCode>0.000</c:formatCode>
                <c:ptCount val="13"/>
                <c:pt idx="0">
                  <c:v>1</c:v>
                </c:pt>
                <c:pt idx="1">
                  <c:v>0.89667072862961394</c:v>
                </c:pt>
                <c:pt idx="2">
                  <c:v>0.80401839558116273</c:v>
                </c:pt>
                <c:pt idx="3">
                  <c:v>0.72093976059737441</c:v>
                </c:pt>
                <c:pt idx="4">
                  <c:v>0.64644558043290712</c:v>
                </c:pt>
                <c:pt idx="5">
                  <c:v>0.57964882962616848</c:v>
                </c:pt>
                <c:pt idx="6">
                  <c:v>0.51975413841019946</c:v>
                </c:pt>
                <c:pt idx="7">
                  <c:v>0.46604832199653079</c:v>
                </c:pt>
                <c:pt idx="8">
                  <c:v>0.4178918884612382</c:v>
                </c:pt>
                <c:pt idx="9">
                  <c:v>0.37471142411494385</c:v>
                </c:pt>
                <c:pt idx="10">
                  <c:v>0.33599276568698699</c:v>
                </c:pt>
                <c:pt idx="11">
                  <c:v>0.30127487802282976</c:v>
                </c:pt>
                <c:pt idx="12">
                  <c:v>0.27014436439452882</c:v>
                </c:pt>
              </c:numCache>
            </c:numRef>
          </c:val>
          <c:smooth val="0"/>
          <c:extLst>
            <c:ext xmlns:c16="http://schemas.microsoft.com/office/drawing/2014/chart" uri="{C3380CC4-5D6E-409C-BE32-E72D297353CC}">
              <c16:uniqueId val="{00000001-AA8D-874F-B8EC-440A9415CB36}"/>
            </c:ext>
          </c:extLst>
        </c:ser>
        <c:ser>
          <c:idx val="0"/>
          <c:order val="2"/>
          <c:tx>
            <c:strRef>
              <c:f>Comparison!$D$1</c:f>
              <c:strCache>
                <c:ptCount val="1"/>
                <c:pt idx="0">
                  <c:v>Time Trend</c:v>
                </c:pt>
              </c:strCache>
            </c:strRef>
          </c:tx>
          <c:marker>
            <c:symbol val="none"/>
          </c:marker>
          <c:val>
            <c:numRef>
              <c:f>Comparison!$D$2:$D$14</c:f>
              <c:numCache>
                <c:formatCode>0.000</c:formatCode>
                <c:ptCount val="13"/>
                <c:pt idx="0">
                  <c:v>1</c:v>
                </c:pt>
                <c:pt idx="1">
                  <c:v>0.85083558909084356</c:v>
                </c:pt>
                <c:pt idx="2">
                  <c:v>0.74268021523936822</c:v>
                </c:pt>
                <c:pt idx="3">
                  <c:v>0.66253431632071835</c:v>
                </c:pt>
                <c:pt idx="4">
                  <c:v>0.60203868624433821</c:v>
                </c:pt>
                <c:pt idx="5">
                  <c:v>0.5556583267848817</c:v>
                </c:pt>
                <c:pt idx="6">
                  <c:v>0.51962976067154554</c:v>
                </c:pt>
                <c:pt idx="7">
                  <c:v>0.49133183850962336</c:v>
                </c:pt>
                <c:pt idx="8">
                  <c:v>0.46889893122707405</c:v>
                </c:pt>
                <c:pt idx="9">
                  <c:v>0.45097689745333475</c:v>
                </c:pt>
                <c:pt idx="10">
                  <c:v>0.43656540389742748</c:v>
                </c:pt>
                <c:pt idx="11">
                  <c:v>0.42491376141800974</c:v>
                </c:pt>
                <c:pt idx="12">
                  <c:v>0.41545068150138748</c:v>
                </c:pt>
              </c:numCache>
            </c:numRef>
          </c:val>
          <c:smooth val="0"/>
          <c:extLst>
            <c:ext xmlns:c16="http://schemas.microsoft.com/office/drawing/2014/chart" uri="{C3380CC4-5D6E-409C-BE32-E72D297353CC}">
              <c16:uniqueId val="{00000002-AA8D-874F-B8EC-440A9415CB36}"/>
            </c:ext>
          </c:extLst>
        </c:ser>
        <c:dLbls>
          <c:showLegendKey val="0"/>
          <c:showVal val="0"/>
          <c:showCatName val="0"/>
          <c:showSerName val="0"/>
          <c:showPercent val="0"/>
          <c:showBubbleSize val="0"/>
        </c:dLbls>
        <c:smooth val="0"/>
        <c:axId val="287074536"/>
        <c:axId val="287074928"/>
      </c:lineChart>
      <c:catAx>
        <c:axId val="287074536"/>
        <c:scaling>
          <c:orientation val="minMax"/>
        </c:scaling>
        <c:delete val="0"/>
        <c:axPos val="b"/>
        <c:majorTickMark val="out"/>
        <c:minorTickMark val="none"/>
        <c:tickLblPos val="nextTo"/>
        <c:crossAx val="287074928"/>
        <c:crosses val="autoZero"/>
        <c:auto val="1"/>
        <c:lblAlgn val="ctr"/>
        <c:lblOffset val="100"/>
        <c:noMultiLvlLbl val="0"/>
      </c:catAx>
      <c:valAx>
        <c:axId val="287074928"/>
        <c:scaling>
          <c:orientation val="minMax"/>
          <c:max val="1"/>
        </c:scaling>
        <c:delete val="0"/>
        <c:axPos val="l"/>
        <c:numFmt formatCode="0.000" sourceLinked="1"/>
        <c:majorTickMark val="out"/>
        <c:minorTickMark val="none"/>
        <c:tickLblPos val="nextTo"/>
        <c:crossAx val="28707453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523875</xdr:colOff>
      <xdr:row>16</xdr:row>
      <xdr:rowOff>133350</xdr:rowOff>
    </xdr:from>
    <xdr:to>
      <xdr:col>5</xdr:col>
      <xdr:colOff>514350</xdr:colOff>
      <xdr:row>31</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14</xdr:col>
      <xdr:colOff>266700</xdr:colOff>
      <xdr:row>18</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06C94BC-4406-8546-BEEE-456F9C46A34C}">
  <we:reference id="wa104100404" version="2.0.0.0" store="en-US" storeType="OMEX"/>
  <we:alternateReferences>
    <we:reference id="wa104100404" version="2.0.0.0" store="wa104100404" storeType="OMEX"/>
  </we:alternateReferences>
  <we:properties>
    <we:property name="LgMp" value="&quot;&quot;"/>
    <we:property name="UniqueID" value="&quot;20193201555749335265&quot;"/>
    <we:property name="JgQsGTwtIlsBbCQHLFkYAhUILBp0Lj9ACSUPE3l/Fwk=" value="&quot;&quot;"/>
  </we:properties>
  <we:bindings>
    <we:binding id="refEdit" type="matrix" appref="{397DF9CF-EB66-F741-881B-D6659D0B1CC7}"/>
    <we:binding id="Worker" type="matrix" appref="{600F2B68-82F6-A349-B558-EBDA705F89EA}"/>
  </we:bindings>
  <we:snapshot xmlns:r="http://schemas.openxmlformats.org/officeDocument/2006/relationships"/>
</we:webextension>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K2" sqref="K2"/>
    </sheetView>
  </sheetViews>
  <sheetFormatPr baseColWidth="10" defaultColWidth="8.83203125" defaultRowHeight="15" x14ac:dyDescent="0.2"/>
  <cols>
    <col min="3" max="3" width="19" bestFit="1" customWidth="1"/>
    <col min="4" max="4" width="10.6640625" style="2" bestFit="1" customWidth="1"/>
  </cols>
  <sheetData>
    <row r="1" spans="1:11" x14ac:dyDescent="0.2">
      <c r="A1" t="s">
        <v>0</v>
      </c>
      <c r="B1" t="s">
        <v>1</v>
      </c>
      <c r="C1" t="s">
        <v>2</v>
      </c>
      <c r="D1" t="s">
        <v>3</v>
      </c>
      <c r="E1" t="s">
        <v>5</v>
      </c>
      <c r="J1" s="1" t="s">
        <v>4</v>
      </c>
      <c r="K1" s="1">
        <v>0.10332927137038607</v>
      </c>
    </row>
    <row r="2" spans="1:11" ht="16" x14ac:dyDescent="0.2">
      <c r="A2">
        <v>0</v>
      </c>
      <c r="B2">
        <v>1000</v>
      </c>
      <c r="D2"/>
      <c r="J2" t="s">
        <v>5</v>
      </c>
      <c r="K2" s="5">
        <f>SUM(E3:E10)</f>
        <v>-1637.0928189339866</v>
      </c>
    </row>
    <row r="3" spans="1:11" ht="16" x14ac:dyDescent="0.2">
      <c r="A3">
        <v>1</v>
      </c>
      <c r="B3">
        <v>869</v>
      </c>
      <c r="C3">
        <f>B2-B3</f>
        <v>131</v>
      </c>
      <c r="D3" s="5">
        <f>$K$1*(1-$K$1)^(A3-1)</f>
        <v>0.10332927137038607</v>
      </c>
      <c r="E3" s="5">
        <f>C3*LN(D3)</f>
        <v>-297.34833001439154</v>
      </c>
    </row>
    <row r="4" spans="1:11" ht="16" x14ac:dyDescent="0.2">
      <c r="A4">
        <v>2</v>
      </c>
      <c r="B4">
        <v>743</v>
      </c>
      <c r="C4">
        <f t="shared" ref="C4:C9" si="0">B3-B4</f>
        <v>126</v>
      </c>
      <c r="D4" s="5">
        <f t="shared" ref="D4:D9" si="1">$K$1*(1-$K$1)^(A4-1)</f>
        <v>9.2652333048451191E-2</v>
      </c>
      <c r="E4" s="5">
        <f t="shared" ref="E4:E9" si="2">C4*LN(D4)</f>
        <v>-299.74154430237598</v>
      </c>
    </row>
    <row r="5" spans="1:11" ht="16" x14ac:dyDescent="0.2">
      <c r="A5">
        <v>3</v>
      </c>
      <c r="B5">
        <v>653</v>
      </c>
      <c r="C5">
        <f t="shared" si="0"/>
        <v>90</v>
      </c>
      <c r="D5" s="5">
        <f t="shared" si="1"/>
        <v>8.3078634983788383E-2</v>
      </c>
      <c r="E5" s="5">
        <f t="shared" si="2"/>
        <v>-223.91709392262362</v>
      </c>
    </row>
    <row r="6" spans="1:11" ht="16" x14ac:dyDescent="0.2">
      <c r="A6">
        <v>4</v>
      </c>
      <c r="B6">
        <v>593</v>
      </c>
      <c r="C6">
        <f t="shared" si="0"/>
        <v>60</v>
      </c>
      <c r="D6" s="5">
        <f t="shared" si="1"/>
        <v>7.4494180164467266E-2</v>
      </c>
      <c r="E6" s="5">
        <f t="shared" si="2"/>
        <v>-155.82205651474766</v>
      </c>
    </row>
    <row r="7" spans="1:11" ht="16" x14ac:dyDescent="0.2">
      <c r="A7">
        <v>5</v>
      </c>
      <c r="B7">
        <v>551</v>
      </c>
      <c r="C7">
        <f t="shared" si="0"/>
        <v>42</v>
      </c>
      <c r="D7" s="5">
        <f t="shared" si="1"/>
        <v>6.6796750806738595E-2</v>
      </c>
      <c r="E7" s="5">
        <f t="shared" si="2"/>
        <v>-113.65623529008906</v>
      </c>
    </row>
    <row r="8" spans="1:11" ht="16" x14ac:dyDescent="0.2">
      <c r="A8">
        <v>6</v>
      </c>
      <c r="B8">
        <v>517</v>
      </c>
      <c r="C8">
        <f t="shared" si="0"/>
        <v>34</v>
      </c>
      <c r="D8" s="5">
        <f t="shared" si="1"/>
        <v>5.9894691215969041E-2</v>
      </c>
      <c r="E8" s="5">
        <f t="shared" si="2"/>
        <v>-95.715691777977668</v>
      </c>
    </row>
    <row r="9" spans="1:11" ht="16" x14ac:dyDescent="0.2">
      <c r="A9">
        <v>7</v>
      </c>
      <c r="B9">
        <v>491</v>
      </c>
      <c r="C9">
        <f t="shared" si="0"/>
        <v>26</v>
      </c>
      <c r="D9" s="5">
        <f t="shared" si="1"/>
        <v>5.37058164136687E-2</v>
      </c>
      <c r="E9" s="5">
        <f t="shared" si="2"/>
        <v>-76.030083225955522</v>
      </c>
    </row>
    <row r="10" spans="1:11" ht="16" x14ac:dyDescent="0.2">
      <c r="A10">
        <v>8</v>
      </c>
      <c r="D10" s="5">
        <f>(1-$K$1)^(A9)</f>
        <v>0.46604832199653079</v>
      </c>
      <c r="E10" s="5">
        <f>B9*LN(D10)</f>
        <v>-374.8617838858259</v>
      </c>
    </row>
    <row r="11" spans="1:11" x14ac:dyDescent="0.2">
      <c r="A11">
        <v>9</v>
      </c>
      <c r="D11"/>
    </row>
    <row r="12" spans="1:11" x14ac:dyDescent="0.2">
      <c r="A12">
        <v>10</v>
      </c>
      <c r="D12"/>
    </row>
    <row r="13" spans="1:11" x14ac:dyDescent="0.2">
      <c r="A13">
        <v>11</v>
      </c>
    </row>
    <row r="14" spans="1:11" x14ac:dyDescent="0.2">
      <c r="A14">
        <v>12</v>
      </c>
    </row>
  </sheetData>
  <pageMargins left="0.7" right="0.7" top="0.75" bottom="0.75" header="0.3" footer="0.3"/>
  <extLst>
    <ext xmlns:x15="http://schemas.microsoft.com/office/spreadsheetml/2010/11/main" uri="{F7C9EE02-42E1-4005-9D12-6889AFFD525C}">
      <x15:webExtensions xmlns:xm="http://schemas.microsoft.com/office/excel/2006/main">
        <x15:webExtension appRef="{397DF9CF-EB66-F741-881B-D6659D0B1CC7}">
          <xm:f>'Geometric Estimation-working'!1:1048576</xm:f>
        </x15:webExtension>
        <x15:webExtension appRef="{600F2B68-82F6-A349-B558-EBDA705F89EA}">
          <xm:f>'Geometric Estimation-working'!XFD1048550:XFD1048575</xm:f>
        </x15:webExtension>
      </x15:webExtens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4"/>
  <sheetViews>
    <sheetView workbookViewId="0"/>
  </sheetViews>
  <sheetFormatPr baseColWidth="10" defaultColWidth="8.83203125" defaultRowHeight="15" x14ac:dyDescent="0.2"/>
  <cols>
    <col min="3" max="3" width="19" bestFit="1" customWidth="1"/>
    <col min="4" max="4" width="10.6640625" style="2" bestFit="1" customWidth="1"/>
  </cols>
  <sheetData>
    <row r="1" spans="1:11" x14ac:dyDescent="0.2">
      <c r="A1" t="s">
        <v>0</v>
      </c>
      <c r="B1" t="s">
        <v>1</v>
      </c>
      <c r="C1" t="s">
        <v>2</v>
      </c>
      <c r="D1" t="s">
        <v>3</v>
      </c>
      <c r="E1" t="s">
        <v>5</v>
      </c>
      <c r="J1" s="1" t="s">
        <v>4</v>
      </c>
      <c r="K1" s="1">
        <v>0.10332927137038607</v>
      </c>
    </row>
    <row r="2" spans="1:11" x14ac:dyDescent="0.2">
      <c r="A2">
        <v>0</v>
      </c>
      <c r="B2">
        <v>1000</v>
      </c>
      <c r="D2"/>
      <c r="J2" t="s">
        <v>5</v>
      </c>
      <c r="K2">
        <f>SUM(E3:E10)</f>
        <v>-1637.0928189339866</v>
      </c>
    </row>
    <row r="3" spans="1:11" x14ac:dyDescent="0.2">
      <c r="A3">
        <v>1</v>
      </c>
      <c r="B3">
        <v>869</v>
      </c>
      <c r="C3">
        <f>B2-B3</f>
        <v>131</v>
      </c>
      <c r="D3">
        <f>$K$1*(1-$K$1)^(A3-1)</f>
        <v>0.10332927137038607</v>
      </c>
      <c r="E3">
        <f>C3*LN(D3)</f>
        <v>-297.34833001439154</v>
      </c>
    </row>
    <row r="4" spans="1:11" x14ac:dyDescent="0.2">
      <c r="A4">
        <v>2</v>
      </c>
      <c r="B4">
        <v>743</v>
      </c>
      <c r="C4">
        <f t="shared" ref="C4:C9" si="0">B3-B4</f>
        <v>126</v>
      </c>
      <c r="D4">
        <f t="shared" ref="D4:D9" si="1">$K$1*(1-$K$1)^(A4-1)</f>
        <v>9.2652333048451191E-2</v>
      </c>
      <c r="E4">
        <f t="shared" ref="E4:E9" si="2">C4*LN(D4)</f>
        <v>-299.74154430237598</v>
      </c>
    </row>
    <row r="5" spans="1:11" x14ac:dyDescent="0.2">
      <c r="A5">
        <v>3</v>
      </c>
      <c r="B5">
        <v>653</v>
      </c>
      <c r="C5">
        <f t="shared" si="0"/>
        <v>90</v>
      </c>
      <c r="D5">
        <f t="shared" si="1"/>
        <v>8.3078634983788383E-2</v>
      </c>
      <c r="E5">
        <f t="shared" si="2"/>
        <v>-223.91709392262362</v>
      </c>
    </row>
    <row r="6" spans="1:11" x14ac:dyDescent="0.2">
      <c r="A6">
        <v>4</v>
      </c>
      <c r="B6">
        <v>593</v>
      </c>
      <c r="C6">
        <f t="shared" si="0"/>
        <v>60</v>
      </c>
      <c r="D6">
        <f t="shared" si="1"/>
        <v>7.4494180164467266E-2</v>
      </c>
      <c r="E6">
        <f t="shared" si="2"/>
        <v>-155.82205651474766</v>
      </c>
    </row>
    <row r="7" spans="1:11" x14ac:dyDescent="0.2">
      <c r="A7">
        <v>5</v>
      </c>
      <c r="B7">
        <v>551</v>
      </c>
      <c r="C7">
        <f t="shared" si="0"/>
        <v>42</v>
      </c>
      <c r="D7">
        <f t="shared" si="1"/>
        <v>6.6796750806738595E-2</v>
      </c>
      <c r="E7">
        <f t="shared" si="2"/>
        <v>-113.65623529008906</v>
      </c>
    </row>
    <row r="8" spans="1:11" x14ac:dyDescent="0.2">
      <c r="A8">
        <v>6</v>
      </c>
      <c r="B8">
        <v>517</v>
      </c>
      <c r="C8">
        <f t="shared" si="0"/>
        <v>34</v>
      </c>
      <c r="D8">
        <f t="shared" si="1"/>
        <v>5.9894691215969041E-2</v>
      </c>
      <c r="E8">
        <f t="shared" si="2"/>
        <v>-95.715691777977668</v>
      </c>
    </row>
    <row r="9" spans="1:11" x14ac:dyDescent="0.2">
      <c r="A9">
        <v>7</v>
      </c>
      <c r="B9">
        <v>491</v>
      </c>
      <c r="C9">
        <f t="shared" si="0"/>
        <v>26</v>
      </c>
      <c r="D9">
        <f t="shared" si="1"/>
        <v>5.37058164136687E-2</v>
      </c>
      <c r="E9">
        <f t="shared" si="2"/>
        <v>-76.030083225955522</v>
      </c>
    </row>
    <row r="10" spans="1:11" x14ac:dyDescent="0.2">
      <c r="A10">
        <v>8</v>
      </c>
      <c r="D10" s="2">
        <f>(1-$K$1)^(A9)</f>
        <v>0.46604832199653079</v>
      </c>
      <c r="E10">
        <f>B9*LN(D10)</f>
        <v>-374.8617838858259</v>
      </c>
    </row>
    <row r="11" spans="1:11" x14ac:dyDescent="0.2">
      <c r="A11">
        <v>9</v>
      </c>
    </row>
    <row r="12" spans="1:11" x14ac:dyDescent="0.2">
      <c r="A12">
        <v>10</v>
      </c>
    </row>
    <row r="13" spans="1:11" x14ac:dyDescent="0.2">
      <c r="A13">
        <v>11</v>
      </c>
    </row>
    <row r="14" spans="1:11" x14ac:dyDescent="0.2">
      <c r="A14">
        <v>12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workbookViewId="0"/>
  </sheetViews>
  <sheetFormatPr baseColWidth="10" defaultColWidth="8.83203125" defaultRowHeight="15" x14ac:dyDescent="0.2"/>
  <cols>
    <col min="4" max="4" width="23.83203125" bestFit="1" customWidth="1"/>
    <col min="5" max="5" width="17.5" bestFit="1" customWidth="1"/>
    <col min="6" max="6" width="18.6640625" bestFit="1" customWidth="1"/>
  </cols>
  <sheetData>
    <row r="1" spans="1:6" x14ac:dyDescent="0.2">
      <c r="A1" t="s">
        <v>0</v>
      </c>
      <c r="B1" t="s">
        <v>7</v>
      </c>
      <c r="C1" t="s">
        <v>6</v>
      </c>
      <c r="D1" t="s">
        <v>8</v>
      </c>
      <c r="E1" t="s">
        <v>9</v>
      </c>
      <c r="F1" t="s">
        <v>10</v>
      </c>
    </row>
    <row r="2" spans="1:6" x14ac:dyDescent="0.2">
      <c r="A2">
        <v>0</v>
      </c>
      <c r="B2" s="4">
        <v>1</v>
      </c>
      <c r="C2" s="4">
        <v>1</v>
      </c>
      <c r="D2" s="4">
        <v>0.92541666666666667</v>
      </c>
      <c r="E2" s="4">
        <v>0.99670833333333331</v>
      </c>
      <c r="F2" s="4">
        <v>0.93977255178394925</v>
      </c>
    </row>
    <row r="3" spans="1:6" x14ac:dyDescent="0.2">
      <c r="A3">
        <v>1</v>
      </c>
      <c r="B3" s="4">
        <v>0.86899999999999999</v>
      </c>
      <c r="C3" s="4">
        <f>(1-'Geometric Estimation-COMPLETE'!$K$1)*'Comparison to Actual'!C2</f>
        <v>0.89667072862961394</v>
      </c>
      <c r="D3" s="4">
        <v>0.8544761904761905</v>
      </c>
      <c r="E3" s="4">
        <v>0.86466071428571434</v>
      </c>
      <c r="F3" s="4">
        <v>0.84863283136733814</v>
      </c>
    </row>
    <row r="4" spans="1:6" x14ac:dyDescent="0.2">
      <c r="A4">
        <v>2</v>
      </c>
      <c r="B4" s="4">
        <v>0.74299999999999999</v>
      </c>
      <c r="C4" s="4">
        <f>(1-'Geometric Estimation-COMPLETE'!$K$1)*'Comparison to Actual'!C3</f>
        <v>0.80401839558116273</v>
      </c>
      <c r="D4" s="4">
        <v>0.78353571428571422</v>
      </c>
      <c r="E4" s="4">
        <v>0.75298214285714293</v>
      </c>
      <c r="F4" s="4">
        <v>0.76633189712494554</v>
      </c>
    </row>
    <row r="5" spans="1:6" x14ac:dyDescent="0.2">
      <c r="A5">
        <v>3</v>
      </c>
      <c r="B5" s="4">
        <v>0.65300000000000002</v>
      </c>
      <c r="C5" s="4">
        <f>(1-'Geometric Estimation-COMPLETE'!$K$1)*'Comparison to Actual'!C4</f>
        <v>0.72093976059737441</v>
      </c>
      <c r="D5" s="4">
        <v>0.71259523809523806</v>
      </c>
      <c r="E5" s="4">
        <v>0.66167261904761909</v>
      </c>
      <c r="F5" s="4">
        <v>0.6920125581341261</v>
      </c>
    </row>
    <row r="6" spans="1:6" x14ac:dyDescent="0.2">
      <c r="A6">
        <v>4</v>
      </c>
      <c r="B6" s="4">
        <v>0.59299999999999997</v>
      </c>
      <c r="C6" s="4">
        <f>(1-'Geometric Estimation-COMPLETE'!$K$1)*'Comparison to Actual'!C5</f>
        <v>0.64644558043290712</v>
      </c>
      <c r="D6" s="4">
        <v>0.64165476190476189</v>
      </c>
      <c r="E6" s="4">
        <v>0.59073214285714293</v>
      </c>
      <c r="F6" s="4">
        <v>0.62490075437543569</v>
      </c>
    </row>
    <row r="7" spans="1:6" x14ac:dyDescent="0.2">
      <c r="A7">
        <v>5</v>
      </c>
      <c r="B7" s="4">
        <v>0.55100000000000005</v>
      </c>
      <c r="C7" s="4">
        <f>(1-'Geometric Estimation-COMPLETE'!$K$1)*'Comparison to Actual'!C6</f>
        <v>0.57964882962616848</v>
      </c>
      <c r="D7" s="4">
        <v>0.57071428571428562</v>
      </c>
      <c r="E7" s="4">
        <v>0.54016071428571444</v>
      </c>
      <c r="F7" s="4">
        <v>0.56429749464647949</v>
      </c>
    </row>
    <row r="8" spans="1:6" x14ac:dyDescent="0.2">
      <c r="A8">
        <v>6</v>
      </c>
      <c r="B8" s="4">
        <v>0.51700000000000002</v>
      </c>
      <c r="C8" s="4">
        <f>(1-'Geometric Estimation-COMPLETE'!$K$1)*'Comparison to Actual'!C7</f>
        <v>0.51975413841019946</v>
      </c>
      <c r="D8" s="4">
        <v>0.49977380952380945</v>
      </c>
      <c r="E8" s="4">
        <v>0.50995833333333351</v>
      </c>
      <c r="F8" s="4">
        <v>0.50957157634183647</v>
      </c>
    </row>
    <row r="9" spans="1:6" x14ac:dyDescent="0.2">
      <c r="A9">
        <v>7</v>
      </c>
      <c r="B9" s="4">
        <v>0.49099999999999999</v>
      </c>
      <c r="C9" s="4">
        <f>(1-'Geometric Estimation-COMPLETE'!$K$1)*'Comparison to Actual'!C8</f>
        <v>0.46604832199653079</v>
      </c>
      <c r="D9" s="4">
        <v>0.42883333333333323</v>
      </c>
      <c r="E9" s="4">
        <v>0.50012500000000015</v>
      </c>
      <c r="F9" s="4">
        <v>0.46015301127320729</v>
      </c>
    </row>
    <row r="10" spans="1:6" x14ac:dyDescent="0.2">
      <c r="A10">
        <v>8</v>
      </c>
      <c r="B10" s="4">
        <v>0.46800000000000003</v>
      </c>
      <c r="C10" s="4">
        <f>(1-'Geometric Estimation-COMPLETE'!$K$1)*'Comparison to Actual'!C9</f>
        <v>0.4178918884612382</v>
      </c>
      <c r="D10" s="4">
        <v>0.35789285714285701</v>
      </c>
      <c r="E10" s="4">
        <v>0.51066071428571458</v>
      </c>
      <c r="F10" s="4">
        <v>0.41552708905756969</v>
      </c>
    </row>
    <row r="11" spans="1:6" x14ac:dyDescent="0.2">
      <c r="A11">
        <v>9</v>
      </c>
      <c r="B11" s="4">
        <v>0.44500000000000001</v>
      </c>
      <c r="C11" s="4">
        <f>(1-'Geometric Estimation-COMPLETE'!$K$1)*'Comparison to Actual'!C10</f>
        <v>0.37471142411494385</v>
      </c>
      <c r="D11" s="4">
        <v>0.28695238095238085</v>
      </c>
      <c r="E11" s="4">
        <v>0.54156547619047646</v>
      </c>
      <c r="F11" s="4">
        <v>0.37522901624160426</v>
      </c>
    </row>
    <row r="12" spans="1:6" x14ac:dyDescent="0.2">
      <c r="A12">
        <v>10</v>
      </c>
      <c r="B12" s="4">
        <v>0.42699999999999999</v>
      </c>
      <c r="C12" s="4">
        <f>(1-'Geometric Estimation-COMPLETE'!$K$1)*'Comparison to Actual'!C11</f>
        <v>0.33599276568698699</v>
      </c>
      <c r="D12" s="4">
        <v>0.21601190476190457</v>
      </c>
      <c r="E12" s="4">
        <v>0.59283928571428612</v>
      </c>
      <c r="F12" s="4">
        <v>0.33883907532713298</v>
      </c>
    </row>
    <row r="13" spans="1:6" x14ac:dyDescent="0.2">
      <c r="A13">
        <v>11</v>
      </c>
      <c r="B13" s="4">
        <v>0.40899999999999997</v>
      </c>
      <c r="C13" s="4">
        <f>(1-'Geometric Estimation-COMPLETE'!$K$1)*'Comparison to Actual'!C12</f>
        <v>0.30127487802282976</v>
      </c>
      <c r="D13" s="4">
        <v>0.14507142857142841</v>
      </c>
      <c r="E13" s="4">
        <v>0.66448214285714324</v>
      </c>
      <c r="F13" s="4">
        <v>0.30597825327724876</v>
      </c>
    </row>
    <row r="14" spans="1:6" x14ac:dyDescent="0.2">
      <c r="A14">
        <v>12</v>
      </c>
      <c r="B14" s="4">
        <v>0.39400000000000002</v>
      </c>
      <c r="C14" s="4">
        <f>(1-'Geometric Estimation-COMPLETE'!$K$1)*'Comparison to Actual'!C13</f>
        <v>0.27014436439452882</v>
      </c>
      <c r="D14" s="4">
        <v>7.4130952380952242E-2</v>
      </c>
      <c r="E14" s="4">
        <v>0.75649404761904804</v>
      </c>
      <c r="F14" s="4">
        <v>0.27630429397261203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
  <sheetViews>
    <sheetView workbookViewId="0">
      <selection activeCell="L3" sqref="L3"/>
    </sheetView>
  </sheetViews>
  <sheetFormatPr baseColWidth="10" defaultColWidth="8.83203125" defaultRowHeight="15" x14ac:dyDescent="0.2"/>
  <cols>
    <col min="3" max="3" width="19" bestFit="1" customWidth="1"/>
    <col min="4" max="4" width="32.83203125" bestFit="1" customWidth="1"/>
    <col min="5" max="5" width="36.5" bestFit="1" customWidth="1"/>
    <col min="7" max="7" width="31.1640625" bestFit="1" customWidth="1"/>
  </cols>
  <sheetData>
    <row r="1" spans="1:12" x14ac:dyDescent="0.2">
      <c r="A1" t="s">
        <v>0</v>
      </c>
      <c r="B1" t="s">
        <v>1</v>
      </c>
      <c r="C1" t="s">
        <v>2</v>
      </c>
      <c r="D1" t="s">
        <v>15</v>
      </c>
      <c r="E1" t="s">
        <v>14</v>
      </c>
      <c r="F1" t="s">
        <v>5</v>
      </c>
      <c r="G1" t="s">
        <v>17</v>
      </c>
      <c r="K1" s="1" t="s">
        <v>11</v>
      </c>
      <c r="L1" s="1">
        <v>-1.5556428569808576</v>
      </c>
    </row>
    <row r="2" spans="1:12" ht="16" x14ac:dyDescent="0.2">
      <c r="A2">
        <v>0</v>
      </c>
      <c r="B2">
        <v>1000</v>
      </c>
      <c r="D2">
        <v>1</v>
      </c>
      <c r="G2" s="5">
        <f>1000*D2</f>
        <v>1000</v>
      </c>
      <c r="K2" s="1" t="s">
        <v>12</v>
      </c>
      <c r="L2" s="1">
        <v>-0.18552692916341715</v>
      </c>
    </row>
    <row r="3" spans="1:12" ht="16" x14ac:dyDescent="0.2">
      <c r="A3">
        <v>1</v>
      </c>
      <c r="B3">
        <v>869</v>
      </c>
      <c r="C3">
        <f>B2-B3</f>
        <v>131</v>
      </c>
      <c r="D3" s="5">
        <f>D2*(1/(1+EXP($L$1+($L$2*A3))))</f>
        <v>0.85083558910095869</v>
      </c>
      <c r="E3" s="5">
        <f>D2-D3</f>
        <v>0.14916441089904131</v>
      </c>
      <c r="F3" s="5">
        <f>C3*LN(E3)</f>
        <v>-249.25450597936151</v>
      </c>
      <c r="G3" s="5">
        <f t="shared" ref="G3:G14" si="0">1000*D3</f>
        <v>850.83558910095871</v>
      </c>
      <c r="K3" t="s">
        <v>5</v>
      </c>
      <c r="L3" s="5">
        <f>SUM(F3:F10)</f>
        <v>-1608.5498188893168</v>
      </c>
    </row>
    <row r="4" spans="1:12" ht="16" x14ac:dyDescent="0.2">
      <c r="A4">
        <v>2</v>
      </c>
      <c r="B4">
        <v>743</v>
      </c>
      <c r="C4">
        <f t="shared" ref="C4:C9" si="1">B3-B4</f>
        <v>126</v>
      </c>
      <c r="D4" s="5">
        <f t="shared" ref="D4:D14" si="2">D3*(1/(1+EXP($L$1+($L$2*A4))))</f>
        <v>0.742680215247289</v>
      </c>
      <c r="E4" s="5">
        <f t="shared" ref="E4:E9" si="3">D3-D4</f>
        <v>0.10815537385366969</v>
      </c>
      <c r="F4" s="5">
        <f t="shared" ref="F4:F9" si="4">C4*LN(E4)</f>
        <v>-280.24749130461583</v>
      </c>
      <c r="G4" s="5">
        <f t="shared" si="0"/>
        <v>742.68021524728897</v>
      </c>
    </row>
    <row r="5" spans="1:12" ht="16" x14ac:dyDescent="0.2">
      <c r="A5">
        <v>3</v>
      </c>
      <c r="B5">
        <v>653</v>
      </c>
      <c r="C5">
        <f t="shared" si="1"/>
        <v>90</v>
      </c>
      <c r="D5" s="5">
        <f t="shared" si="2"/>
        <v>0.66253431632070969</v>
      </c>
      <c r="E5" s="5">
        <f t="shared" si="3"/>
        <v>8.0145898926579306E-2</v>
      </c>
      <c r="F5" s="5">
        <f t="shared" si="4"/>
        <v>-227.15159118429702</v>
      </c>
      <c r="G5" s="5">
        <f t="shared" si="0"/>
        <v>662.53431632070965</v>
      </c>
    </row>
    <row r="6" spans="1:12" ht="16" x14ac:dyDescent="0.2">
      <c r="A6">
        <v>4</v>
      </c>
      <c r="B6">
        <v>593</v>
      </c>
      <c r="C6">
        <f t="shared" si="1"/>
        <v>60</v>
      </c>
      <c r="D6" s="5">
        <f t="shared" si="2"/>
        <v>0.60203868623398038</v>
      </c>
      <c r="E6" s="5">
        <f t="shared" si="3"/>
        <v>6.0495630086729313E-2</v>
      </c>
      <c r="F6" s="5">
        <f t="shared" si="4"/>
        <v>-168.31104879152804</v>
      </c>
      <c r="G6" s="5">
        <f t="shared" si="0"/>
        <v>602.03868623398034</v>
      </c>
    </row>
    <row r="7" spans="1:12" ht="16" x14ac:dyDescent="0.2">
      <c r="A7">
        <v>5</v>
      </c>
      <c r="B7">
        <v>551</v>
      </c>
      <c r="C7">
        <f t="shared" si="1"/>
        <v>42</v>
      </c>
      <c r="D7" s="5">
        <f t="shared" si="2"/>
        <v>0.5556583267634384</v>
      </c>
      <c r="E7" s="5">
        <f t="shared" si="3"/>
        <v>4.6380359470541976E-2</v>
      </c>
      <c r="F7" s="5">
        <f t="shared" si="4"/>
        <v>-128.97692625863118</v>
      </c>
      <c r="G7" s="5">
        <f t="shared" si="0"/>
        <v>555.65832676343837</v>
      </c>
    </row>
    <row r="8" spans="1:12" ht="16" x14ac:dyDescent="0.2">
      <c r="A8">
        <v>6</v>
      </c>
      <c r="B8">
        <v>517</v>
      </c>
      <c r="C8">
        <f t="shared" si="1"/>
        <v>34</v>
      </c>
      <c r="D8" s="5">
        <f t="shared" si="2"/>
        <v>0.5196297606391298</v>
      </c>
      <c r="E8" s="5">
        <f t="shared" si="3"/>
        <v>3.6028566124308603E-2</v>
      </c>
      <c r="F8" s="5">
        <f t="shared" si="4"/>
        <v>-112.99706715883468</v>
      </c>
      <c r="G8" s="5">
        <f t="shared" si="0"/>
        <v>519.62976063912981</v>
      </c>
    </row>
    <row r="9" spans="1:12" ht="16" x14ac:dyDescent="0.2">
      <c r="A9">
        <v>7</v>
      </c>
      <c r="B9">
        <v>491</v>
      </c>
      <c r="C9">
        <f t="shared" si="1"/>
        <v>26</v>
      </c>
      <c r="D9" s="5">
        <f t="shared" si="2"/>
        <v>0.49133183846676498</v>
      </c>
      <c r="E9" s="5">
        <f t="shared" si="3"/>
        <v>2.829792217236482E-2</v>
      </c>
      <c r="F9" s="5">
        <f t="shared" si="4"/>
        <v>-92.689139360990666</v>
      </c>
      <c r="G9" s="5">
        <f t="shared" si="0"/>
        <v>491.33183846676496</v>
      </c>
    </row>
    <row r="10" spans="1:12" ht="16" x14ac:dyDescent="0.2">
      <c r="A10">
        <v>8</v>
      </c>
      <c r="D10" s="5">
        <f t="shared" si="2"/>
        <v>0.46889893117449227</v>
      </c>
      <c r="E10" s="5">
        <f>D9</f>
        <v>0.49133183846676498</v>
      </c>
      <c r="F10" s="5">
        <f>B9*LN(E10)</f>
        <v>-348.92204885105815</v>
      </c>
      <c r="G10" s="5">
        <f t="shared" si="0"/>
        <v>468.89893117449225</v>
      </c>
    </row>
    <row r="11" spans="1:12" ht="16" x14ac:dyDescent="0.2">
      <c r="A11">
        <v>9</v>
      </c>
      <c r="D11" s="5">
        <f t="shared" si="2"/>
        <v>0.45097689739181879</v>
      </c>
      <c r="E11" s="2"/>
      <c r="G11" s="5">
        <f t="shared" si="0"/>
        <v>450.9768973918188</v>
      </c>
    </row>
    <row r="12" spans="1:12" ht="16" x14ac:dyDescent="0.2">
      <c r="A12">
        <v>10</v>
      </c>
      <c r="D12" s="5">
        <f t="shared" si="2"/>
        <v>0.4365654038277737</v>
      </c>
      <c r="E12" s="2"/>
      <c r="G12" s="5">
        <f t="shared" si="0"/>
        <v>436.56540382777371</v>
      </c>
    </row>
    <row r="13" spans="1:12" ht="16" x14ac:dyDescent="0.2">
      <c r="A13">
        <v>11</v>
      </c>
      <c r="D13" s="5">
        <f t="shared" si="2"/>
        <v>0.42491376134098868</v>
      </c>
      <c r="E13" s="2"/>
      <c r="G13" s="5">
        <f t="shared" si="0"/>
        <v>424.91376134098869</v>
      </c>
    </row>
    <row r="14" spans="1:12" ht="16" x14ac:dyDescent="0.2">
      <c r="A14">
        <v>12</v>
      </c>
      <c r="D14" s="5">
        <f t="shared" si="2"/>
        <v>0.41545068141772784</v>
      </c>
      <c r="E14" s="2"/>
      <c r="G14" s="5">
        <f t="shared" si="0"/>
        <v>415.45068141772782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4"/>
  <sheetViews>
    <sheetView workbookViewId="0">
      <selection activeCell="N11" sqref="N11"/>
    </sheetView>
  </sheetViews>
  <sheetFormatPr baseColWidth="10" defaultColWidth="8.83203125" defaultRowHeight="15" x14ac:dyDescent="0.2"/>
  <cols>
    <col min="3" max="3" width="19" bestFit="1" customWidth="1"/>
    <col min="4" max="4" width="32.83203125" bestFit="1" customWidth="1"/>
    <col min="5" max="5" width="36.5" bestFit="1" customWidth="1"/>
    <col min="7" max="7" width="30" bestFit="1" customWidth="1"/>
  </cols>
  <sheetData>
    <row r="1" spans="1:12" x14ac:dyDescent="0.2">
      <c r="A1" t="s">
        <v>0</v>
      </c>
      <c r="B1" t="s">
        <v>1</v>
      </c>
      <c r="C1" t="s">
        <v>2</v>
      </c>
      <c r="D1" t="s">
        <v>15</v>
      </c>
      <c r="E1" t="s">
        <v>14</v>
      </c>
      <c r="F1" t="s">
        <v>5</v>
      </c>
      <c r="G1" t="s">
        <v>17</v>
      </c>
      <c r="K1" s="1" t="s">
        <v>11</v>
      </c>
      <c r="L1" s="1">
        <v>-1.5556428568118299</v>
      </c>
    </row>
    <row r="2" spans="1:12" x14ac:dyDescent="0.2">
      <c r="A2">
        <v>0</v>
      </c>
      <c r="B2">
        <v>1000</v>
      </c>
      <c r="D2">
        <v>1</v>
      </c>
      <c r="G2">
        <f t="shared" ref="G2:G14" si="0">1000*D2</f>
        <v>1000</v>
      </c>
      <c r="K2" s="1" t="s">
        <v>12</v>
      </c>
      <c r="L2" s="1">
        <v>-0.18552692925274331</v>
      </c>
    </row>
    <row r="3" spans="1:12" x14ac:dyDescent="0.2">
      <c r="A3">
        <v>1</v>
      </c>
      <c r="B3">
        <v>869</v>
      </c>
      <c r="C3">
        <f>B2-B3</f>
        <v>131</v>
      </c>
      <c r="D3">
        <f t="shared" ref="D3:D14" si="1">D2*(1/(1+EXP($L$1+($L$2*A3))))</f>
        <v>0.85083558909084356</v>
      </c>
      <c r="E3">
        <f>D2-D3</f>
        <v>0.14916441090915644</v>
      </c>
      <c r="F3">
        <f t="shared" ref="F3:F9" si="2">C3*LN(E3)</f>
        <v>-249.25450597047814</v>
      </c>
      <c r="G3">
        <f t="shared" si="0"/>
        <v>850.83558909084354</v>
      </c>
      <c r="K3" t="s">
        <v>5</v>
      </c>
      <c r="L3">
        <f>SUM(F3:F10)</f>
        <v>-1608.5498188893173</v>
      </c>
    </row>
    <row r="4" spans="1:12" x14ac:dyDescent="0.2">
      <c r="A4">
        <v>2</v>
      </c>
      <c r="B4">
        <v>743</v>
      </c>
      <c r="C4">
        <f t="shared" ref="C4:C9" si="3">B3-B4</f>
        <v>126</v>
      </c>
      <c r="D4">
        <f t="shared" si="1"/>
        <v>0.74268021523936822</v>
      </c>
      <c r="E4">
        <f t="shared" ref="E4:E9" si="4">D3-D4</f>
        <v>0.10815537385147533</v>
      </c>
      <c r="F4">
        <f t="shared" si="2"/>
        <v>-280.2474913071722</v>
      </c>
      <c r="G4">
        <f t="shared" si="0"/>
        <v>742.68021523936818</v>
      </c>
    </row>
    <row r="5" spans="1:12" x14ac:dyDescent="0.2">
      <c r="A5">
        <v>3</v>
      </c>
      <c r="B5">
        <v>653</v>
      </c>
      <c r="C5">
        <f t="shared" si="3"/>
        <v>90</v>
      </c>
      <c r="D5">
        <f t="shared" si="1"/>
        <v>0.66253431632071835</v>
      </c>
      <c r="E5">
        <f t="shared" si="4"/>
        <v>8.0145898918649872E-2</v>
      </c>
      <c r="F5">
        <f t="shared" si="2"/>
        <v>-227.15159119320137</v>
      </c>
      <c r="G5">
        <f t="shared" si="0"/>
        <v>662.5343163207184</v>
      </c>
    </row>
    <row r="6" spans="1:12" x14ac:dyDescent="0.2">
      <c r="A6">
        <v>4</v>
      </c>
      <c r="B6">
        <v>593</v>
      </c>
      <c r="C6">
        <f t="shared" si="3"/>
        <v>60</v>
      </c>
      <c r="D6">
        <f t="shared" si="1"/>
        <v>0.60203868624433821</v>
      </c>
      <c r="E6">
        <f t="shared" si="4"/>
        <v>6.0495630076380147E-2</v>
      </c>
      <c r="F6">
        <f t="shared" si="2"/>
        <v>-168.31104880179242</v>
      </c>
      <c r="G6">
        <f t="shared" si="0"/>
        <v>602.03868624433824</v>
      </c>
    </row>
    <row r="7" spans="1:12" x14ac:dyDescent="0.2">
      <c r="A7">
        <v>5</v>
      </c>
      <c r="B7">
        <v>551</v>
      </c>
      <c r="C7">
        <f t="shared" si="3"/>
        <v>42</v>
      </c>
      <c r="D7">
        <f t="shared" si="1"/>
        <v>0.5556583267848817</v>
      </c>
      <c r="E7">
        <f t="shared" si="4"/>
        <v>4.6380359459456511E-2</v>
      </c>
      <c r="F7">
        <f t="shared" si="2"/>
        <v>-128.97692626866967</v>
      </c>
      <c r="G7">
        <f t="shared" si="0"/>
        <v>555.65832678488175</v>
      </c>
    </row>
    <row r="8" spans="1:12" x14ac:dyDescent="0.2">
      <c r="A8">
        <v>6</v>
      </c>
      <c r="B8">
        <v>517</v>
      </c>
      <c r="C8">
        <f t="shared" si="3"/>
        <v>34</v>
      </c>
      <c r="D8">
        <f t="shared" si="1"/>
        <v>0.51962976067154554</v>
      </c>
      <c r="E8">
        <f t="shared" si="4"/>
        <v>3.6028566113336158E-2</v>
      </c>
      <c r="F8">
        <f t="shared" si="2"/>
        <v>-112.99706716918934</v>
      </c>
      <c r="G8">
        <f t="shared" si="0"/>
        <v>519.62976067154557</v>
      </c>
    </row>
    <row r="9" spans="1:12" x14ac:dyDescent="0.2">
      <c r="A9">
        <v>7</v>
      </c>
      <c r="B9">
        <v>491</v>
      </c>
      <c r="C9">
        <f t="shared" si="3"/>
        <v>26</v>
      </c>
      <c r="D9">
        <f t="shared" si="1"/>
        <v>0.49133183850962336</v>
      </c>
      <c r="E9">
        <f t="shared" si="4"/>
        <v>2.8297922161922173E-2</v>
      </c>
      <c r="F9">
        <f t="shared" si="2"/>
        <v>-92.689139370585323</v>
      </c>
      <c r="G9">
        <f t="shared" si="0"/>
        <v>491.33183850962337</v>
      </c>
    </row>
    <row r="10" spans="1:12" x14ac:dyDescent="0.2">
      <c r="A10">
        <v>8</v>
      </c>
      <c r="D10">
        <f t="shared" si="1"/>
        <v>0.46889893122707405</v>
      </c>
      <c r="E10">
        <f>D9</f>
        <v>0.49133183850962336</v>
      </c>
      <c r="F10">
        <f>B9*LN(E10)</f>
        <v>-348.92204880822868</v>
      </c>
      <c r="G10">
        <f t="shared" si="0"/>
        <v>468.89893122707406</v>
      </c>
    </row>
    <row r="11" spans="1:12" x14ac:dyDescent="0.2">
      <c r="A11">
        <v>9</v>
      </c>
      <c r="D11">
        <f t="shared" si="1"/>
        <v>0.45097689745333475</v>
      </c>
      <c r="E11" s="2"/>
      <c r="G11">
        <f t="shared" si="0"/>
        <v>450.97689745333474</v>
      </c>
    </row>
    <row r="12" spans="1:12" x14ac:dyDescent="0.2">
      <c r="A12">
        <v>10</v>
      </c>
      <c r="D12">
        <f t="shared" si="1"/>
        <v>0.43656540389742748</v>
      </c>
      <c r="E12" s="2"/>
      <c r="G12">
        <f t="shared" si="0"/>
        <v>436.56540389742747</v>
      </c>
    </row>
    <row r="13" spans="1:12" x14ac:dyDescent="0.2">
      <c r="A13">
        <v>11</v>
      </c>
      <c r="D13">
        <f t="shared" si="1"/>
        <v>0.42491376141800974</v>
      </c>
      <c r="E13" s="2"/>
      <c r="G13">
        <f t="shared" si="0"/>
        <v>424.91376141800976</v>
      </c>
    </row>
    <row r="14" spans="1:12" x14ac:dyDescent="0.2">
      <c r="A14">
        <v>12</v>
      </c>
      <c r="D14">
        <f t="shared" si="1"/>
        <v>0.41545068150138748</v>
      </c>
      <c r="E14" s="2"/>
      <c r="G14">
        <f t="shared" si="0"/>
        <v>415.45068150138746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4"/>
  <sheetViews>
    <sheetView tabSelected="1" workbookViewId="0">
      <selection activeCell="C3" sqref="C3"/>
    </sheetView>
  </sheetViews>
  <sheetFormatPr baseColWidth="10" defaultColWidth="8.83203125" defaultRowHeight="15" x14ac:dyDescent="0.2"/>
  <cols>
    <col min="3" max="3" width="10.33203125" bestFit="1" customWidth="1"/>
  </cols>
  <sheetData>
    <row r="1" spans="1:4" x14ac:dyDescent="0.2">
      <c r="A1" t="s">
        <v>0</v>
      </c>
      <c r="B1" t="s">
        <v>7</v>
      </c>
      <c r="C1" t="s">
        <v>13</v>
      </c>
      <c r="D1" t="s">
        <v>16</v>
      </c>
    </row>
    <row r="2" spans="1:4" x14ac:dyDescent="0.2">
      <c r="A2">
        <v>0</v>
      </c>
      <c r="B2" s="3">
        <v>1</v>
      </c>
      <c r="C2" s="3">
        <v>1</v>
      </c>
      <c r="D2" s="3">
        <f>'Time Trend - COMPLETE'!D2</f>
        <v>1</v>
      </c>
    </row>
    <row r="3" spans="1:4" x14ac:dyDescent="0.2">
      <c r="A3">
        <v>1</v>
      </c>
      <c r="B3" s="3">
        <v>0.86899999999999999</v>
      </c>
      <c r="C3" s="3">
        <f>(1-'Geometric Estimation-COMPLETE'!$K$1)*Comparison!C2</f>
        <v>0.89667072862961394</v>
      </c>
      <c r="D3" s="3">
        <f>'Time Trend - COMPLETE'!D3</f>
        <v>0.85083558909084356</v>
      </c>
    </row>
    <row r="4" spans="1:4" x14ac:dyDescent="0.2">
      <c r="A4">
        <v>2</v>
      </c>
      <c r="B4" s="3">
        <v>0.74299999999999999</v>
      </c>
      <c r="C4" s="3">
        <f>(1-'Geometric Estimation-COMPLETE'!$K$1)*Comparison!C3</f>
        <v>0.80401839558116273</v>
      </c>
      <c r="D4" s="3">
        <f>'Time Trend - COMPLETE'!D4</f>
        <v>0.74268021523936822</v>
      </c>
    </row>
    <row r="5" spans="1:4" x14ac:dyDescent="0.2">
      <c r="A5">
        <v>3</v>
      </c>
      <c r="B5" s="3">
        <v>0.65300000000000002</v>
      </c>
      <c r="C5" s="3">
        <f>(1-'Geometric Estimation-COMPLETE'!$K$1)*Comparison!C4</f>
        <v>0.72093976059737441</v>
      </c>
      <c r="D5" s="3">
        <f>'Time Trend - COMPLETE'!D5</f>
        <v>0.66253431632071835</v>
      </c>
    </row>
    <row r="6" spans="1:4" x14ac:dyDescent="0.2">
      <c r="A6">
        <v>4</v>
      </c>
      <c r="B6" s="3">
        <v>0.59299999999999997</v>
      </c>
      <c r="C6" s="3">
        <f>(1-'Geometric Estimation-COMPLETE'!$K$1)*Comparison!C5</f>
        <v>0.64644558043290712</v>
      </c>
      <c r="D6" s="3">
        <f>'Time Trend - COMPLETE'!D6</f>
        <v>0.60203868624433821</v>
      </c>
    </row>
    <row r="7" spans="1:4" x14ac:dyDescent="0.2">
      <c r="A7">
        <v>5</v>
      </c>
      <c r="B7" s="3">
        <v>0.55100000000000005</v>
      </c>
      <c r="C7" s="3">
        <f>(1-'Geometric Estimation-COMPLETE'!$K$1)*Comparison!C6</f>
        <v>0.57964882962616848</v>
      </c>
      <c r="D7" s="3">
        <f>'Time Trend - COMPLETE'!D7</f>
        <v>0.5556583267848817</v>
      </c>
    </row>
    <row r="8" spans="1:4" x14ac:dyDescent="0.2">
      <c r="A8">
        <v>6</v>
      </c>
      <c r="B8" s="3">
        <v>0.51700000000000002</v>
      </c>
      <c r="C8" s="3">
        <f>(1-'Geometric Estimation-COMPLETE'!$K$1)*Comparison!C7</f>
        <v>0.51975413841019946</v>
      </c>
      <c r="D8" s="3">
        <f>'Time Trend - COMPLETE'!D8</f>
        <v>0.51962976067154554</v>
      </c>
    </row>
    <row r="9" spans="1:4" x14ac:dyDescent="0.2">
      <c r="A9">
        <v>7</v>
      </c>
      <c r="B9" s="3">
        <v>0.49099999999999999</v>
      </c>
      <c r="C9" s="3">
        <f>(1-'Geometric Estimation-COMPLETE'!$K$1)*Comparison!C8</f>
        <v>0.46604832199653079</v>
      </c>
      <c r="D9" s="3">
        <f>'Time Trend - COMPLETE'!D9</f>
        <v>0.49133183850962336</v>
      </c>
    </row>
    <row r="10" spans="1:4" x14ac:dyDescent="0.2">
      <c r="A10">
        <v>8</v>
      </c>
      <c r="B10" s="3">
        <v>0.46800000000000003</v>
      </c>
      <c r="C10" s="3">
        <f>(1-'Geometric Estimation-COMPLETE'!$K$1)*Comparison!C9</f>
        <v>0.4178918884612382</v>
      </c>
      <c r="D10" s="3">
        <f>'Time Trend - COMPLETE'!D10</f>
        <v>0.46889893122707405</v>
      </c>
    </row>
    <row r="11" spans="1:4" x14ac:dyDescent="0.2">
      <c r="A11">
        <v>9</v>
      </c>
      <c r="B11" s="3">
        <v>0.44500000000000001</v>
      </c>
      <c r="C11" s="3">
        <f>(1-'Geometric Estimation-COMPLETE'!$K$1)*Comparison!C10</f>
        <v>0.37471142411494385</v>
      </c>
      <c r="D11" s="3">
        <f>'Time Trend - COMPLETE'!D11</f>
        <v>0.45097689745333475</v>
      </c>
    </row>
    <row r="12" spans="1:4" x14ac:dyDescent="0.2">
      <c r="A12">
        <v>10</v>
      </c>
      <c r="B12" s="3">
        <v>0.42699999999999999</v>
      </c>
      <c r="C12" s="3">
        <f>(1-'Geometric Estimation-COMPLETE'!$K$1)*Comparison!C11</f>
        <v>0.33599276568698699</v>
      </c>
      <c r="D12" s="3">
        <f>'Time Trend - COMPLETE'!D12</f>
        <v>0.43656540389742748</v>
      </c>
    </row>
    <row r="13" spans="1:4" x14ac:dyDescent="0.2">
      <c r="A13">
        <v>11</v>
      </c>
      <c r="B13" s="3">
        <v>0.40899999999999997</v>
      </c>
      <c r="C13" s="3">
        <f>(1-'Geometric Estimation-COMPLETE'!$K$1)*Comparison!C12</f>
        <v>0.30127487802282976</v>
      </c>
      <c r="D13" s="3">
        <f>'Time Trend - COMPLETE'!D13</f>
        <v>0.42491376141800974</v>
      </c>
    </row>
    <row r="14" spans="1:4" x14ac:dyDescent="0.2">
      <c r="A14">
        <v>12</v>
      </c>
      <c r="B14" s="3">
        <v>0.39400000000000002</v>
      </c>
      <c r="C14" s="3">
        <f>(1-'Geometric Estimation-COMPLETE'!$K$1)*Comparison!C13</f>
        <v>0.27014436439452882</v>
      </c>
      <c r="D14" s="3">
        <f>'Time Trend - COMPLETE'!D14</f>
        <v>0.41545068150138748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Geometric Estimation-working</vt:lpstr>
      <vt:lpstr>Geometric Estimation-COMPLETE</vt:lpstr>
      <vt:lpstr>Comparison to Actual</vt:lpstr>
      <vt:lpstr>Time Trend - working</vt:lpstr>
      <vt:lpstr>Time Trend - COMPLETE</vt:lpstr>
      <vt:lpstr>Comparison</vt:lpstr>
    </vt:vector>
  </TitlesOfParts>
  <Company>University of Wisconsin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 Schweidel</dc:creator>
  <cp:lastModifiedBy>Microsoft Office User</cp:lastModifiedBy>
  <dcterms:created xsi:type="dcterms:W3CDTF">2008-12-30T18:01:20Z</dcterms:created>
  <dcterms:modified xsi:type="dcterms:W3CDTF">2019-04-20T08:54:45Z</dcterms:modified>
</cp:coreProperties>
</file>