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illewis\Box Sync\"/>
    </mc:Choice>
  </mc:AlternateContent>
  <bookViews>
    <workbookView xWindow="930" yWindow="0" windowWidth="27870" windowHeight="13020"/>
  </bookViews>
  <sheets>
    <sheet name="Geometric Estimation-working" sheetId="6" r:id="rId1"/>
    <sheet name="Geometric Estimation-COMPLETE" sheetId="1" r:id="rId2"/>
    <sheet name="Comparison to Actual" sheetId="2" r:id="rId3"/>
    <sheet name="Time Trend - working" sheetId="5" r:id="rId4"/>
    <sheet name="Time Trend - COMPLETE" sheetId="3" r:id="rId5"/>
    <sheet name="Comparison" sheetId="4" r:id="rId6"/>
  </sheets>
  <definedNames>
    <definedName name="solver_adj" localSheetId="1" hidden="1">'Geometric Estimation-COMPLETE'!$K$1</definedName>
    <definedName name="solver_adj" localSheetId="0" hidden="1">'Geometric Estimation-working'!$K$1</definedName>
    <definedName name="solver_adj" localSheetId="4" hidden="1">'Time Trend - COMPLETE'!$L$1:$L$2</definedName>
    <definedName name="solver_adj" localSheetId="3" hidden="1">'Time Trend - working'!$L$1:$L$2</definedName>
    <definedName name="solver_cvg" localSheetId="1" hidden="1">0.0001</definedName>
    <definedName name="solver_cvg" localSheetId="0" hidden="1">0.0001</definedName>
    <definedName name="solver_cvg" localSheetId="4" hidden="1">0.0001</definedName>
    <definedName name="solver_cvg" localSheetId="3" hidden="1">0.0001</definedName>
    <definedName name="solver_drv" localSheetId="1" hidden="1">1</definedName>
    <definedName name="solver_drv" localSheetId="0" hidden="1">1</definedName>
    <definedName name="solver_drv" localSheetId="4" hidden="1">1</definedName>
    <definedName name="solver_drv" localSheetId="3" hidden="1">1</definedName>
    <definedName name="solver_eng" localSheetId="1" hidden="1">1</definedName>
    <definedName name="solver_eng" localSheetId="0" hidden="1">1</definedName>
    <definedName name="solver_eng" localSheetId="4" hidden="1">1</definedName>
    <definedName name="solver_eng" localSheetId="3" hidden="1">1</definedName>
    <definedName name="solver_est" localSheetId="1" hidden="1">1</definedName>
    <definedName name="solver_est" localSheetId="0" hidden="1">1</definedName>
    <definedName name="solver_est" localSheetId="4" hidden="1">1</definedName>
    <definedName name="solver_est" localSheetId="3" hidden="1">1</definedName>
    <definedName name="solver_itr" localSheetId="1" hidden="1">100</definedName>
    <definedName name="solver_itr" localSheetId="0" hidden="1">100</definedName>
    <definedName name="solver_itr" localSheetId="4" hidden="1">100</definedName>
    <definedName name="solver_itr" localSheetId="3" hidden="1">100</definedName>
    <definedName name="solver_lhs1" localSheetId="1" hidden="1">'Geometric Estimation-COMPLETE'!$K$1</definedName>
    <definedName name="solver_lhs1" localSheetId="0" hidden="1">'Geometric Estimation-working'!$K$1</definedName>
    <definedName name="solver_lhs1" localSheetId="4" hidden="1">'Time Trend - COMPLETE'!$L$1:$L$2</definedName>
    <definedName name="solver_lhs1" localSheetId="3" hidden="1">'Time Trend - working'!$L$1:$L$2</definedName>
    <definedName name="solver_lhs2" localSheetId="1" hidden="1">'Geometric Estimation-COMPLETE'!$K$1</definedName>
    <definedName name="solver_lhs2" localSheetId="0" hidden="1">'Geometric Estimation-working'!$K$1</definedName>
    <definedName name="solver_lin" localSheetId="1" hidden="1">2</definedName>
    <definedName name="solver_lin" localSheetId="0" hidden="1">2</definedName>
    <definedName name="solver_lin" localSheetId="4" hidden="1">2</definedName>
    <definedName name="solver_lin" localSheetId="3" hidden="1">2</definedName>
    <definedName name="solver_mip" localSheetId="1" hidden="1">2147483647</definedName>
    <definedName name="solver_mip" localSheetId="0" hidden="1">2147483647</definedName>
    <definedName name="solver_mip" localSheetId="4" hidden="1">2147483647</definedName>
    <definedName name="solver_mip" localSheetId="3" hidden="1">2147483647</definedName>
    <definedName name="solver_mni" localSheetId="1" hidden="1">30</definedName>
    <definedName name="solver_mni" localSheetId="0" hidden="1">30</definedName>
    <definedName name="solver_mni" localSheetId="4" hidden="1">30</definedName>
    <definedName name="solver_mni" localSheetId="3" hidden="1">30</definedName>
    <definedName name="solver_mrt" localSheetId="1" hidden="1">0.075</definedName>
    <definedName name="solver_mrt" localSheetId="0" hidden="1">0.075</definedName>
    <definedName name="solver_mrt" localSheetId="4" hidden="1">0.075</definedName>
    <definedName name="solver_mrt" localSheetId="3" hidden="1">0.075</definedName>
    <definedName name="solver_msl" localSheetId="1" hidden="1">2</definedName>
    <definedName name="solver_msl" localSheetId="0" hidden="1">2</definedName>
    <definedName name="solver_msl" localSheetId="4" hidden="1">2</definedName>
    <definedName name="solver_msl" localSheetId="3" hidden="1">2</definedName>
    <definedName name="solver_neg" localSheetId="1" hidden="1">2</definedName>
    <definedName name="solver_neg" localSheetId="0" hidden="1">2</definedName>
    <definedName name="solver_neg" localSheetId="4" hidden="1">2</definedName>
    <definedName name="solver_neg" localSheetId="3" hidden="1">2</definedName>
    <definedName name="solver_nod" localSheetId="1" hidden="1">2147483647</definedName>
    <definedName name="solver_nod" localSheetId="0" hidden="1">2147483647</definedName>
    <definedName name="solver_nod" localSheetId="4" hidden="1">2147483647</definedName>
    <definedName name="solver_nod" localSheetId="3" hidden="1">2147483647</definedName>
    <definedName name="solver_num" localSheetId="1" hidden="1">2</definedName>
    <definedName name="solver_num" localSheetId="0" hidden="1">2</definedName>
    <definedName name="solver_num" localSheetId="4" hidden="1">0</definedName>
    <definedName name="solver_num" localSheetId="3" hidden="1">0</definedName>
    <definedName name="solver_nwt" localSheetId="1" hidden="1">1</definedName>
    <definedName name="solver_nwt" localSheetId="0" hidden="1">1</definedName>
    <definedName name="solver_nwt" localSheetId="4" hidden="1">1</definedName>
    <definedName name="solver_nwt" localSheetId="3" hidden="1">1</definedName>
    <definedName name="solver_opt" localSheetId="1" hidden="1">'Geometric Estimation-COMPLETE'!$K$2</definedName>
    <definedName name="solver_opt" localSheetId="0" hidden="1">'Geometric Estimation-working'!$K$2</definedName>
    <definedName name="solver_opt" localSheetId="4" hidden="1">'Time Trend - COMPLETE'!$L$3</definedName>
    <definedName name="solver_opt" localSheetId="3" hidden="1">'Time Trend - working'!$L$3</definedName>
    <definedName name="solver_pre" localSheetId="1" hidden="1">0.000001</definedName>
    <definedName name="solver_pre" localSheetId="0" hidden="1">0.000001</definedName>
    <definedName name="solver_pre" localSheetId="4" hidden="1">0.000001</definedName>
    <definedName name="solver_pre" localSheetId="3" hidden="1">0.000001</definedName>
    <definedName name="solver_rbv" localSheetId="1" hidden="1">1</definedName>
    <definedName name="solver_rbv" localSheetId="0" hidden="1">1</definedName>
    <definedName name="solver_rbv" localSheetId="4" hidden="1">1</definedName>
    <definedName name="solver_rbv" localSheetId="3" hidden="1">1</definedName>
    <definedName name="solver_rel1" localSheetId="1" hidden="1">3</definedName>
    <definedName name="solver_rel1" localSheetId="0" hidden="1">3</definedName>
    <definedName name="solver_rel1" localSheetId="4" hidden="1">3</definedName>
    <definedName name="solver_rel1" localSheetId="3" hidden="1">3</definedName>
    <definedName name="solver_rel2" localSheetId="1" hidden="1">1</definedName>
    <definedName name="solver_rel2" localSheetId="0" hidden="1">1</definedName>
    <definedName name="solver_rhs1" localSheetId="1" hidden="1">0.00001</definedName>
    <definedName name="solver_rhs1" localSheetId="0" hidden="1">0.00001</definedName>
    <definedName name="solver_rhs1" localSheetId="4" hidden="1">0.0001</definedName>
    <definedName name="solver_rhs1" localSheetId="3" hidden="1">0.0001</definedName>
    <definedName name="solver_rhs2" localSheetId="1" hidden="1">0.999999</definedName>
    <definedName name="solver_rhs2" localSheetId="0" hidden="1">0.999999</definedName>
    <definedName name="solver_rlx" localSheetId="1" hidden="1">1</definedName>
    <definedName name="solver_rlx" localSheetId="0" hidden="1">1</definedName>
    <definedName name="solver_rlx" localSheetId="4" hidden="1">1</definedName>
    <definedName name="solver_rlx" localSheetId="3" hidden="1">1</definedName>
    <definedName name="solver_rsd" localSheetId="1" hidden="1">0</definedName>
    <definedName name="solver_rsd" localSheetId="0" hidden="1">0</definedName>
    <definedName name="solver_rsd" localSheetId="4" hidden="1">0</definedName>
    <definedName name="solver_rsd" localSheetId="3" hidden="1">0</definedName>
    <definedName name="solver_scl" localSheetId="1" hidden="1">2</definedName>
    <definedName name="solver_scl" localSheetId="0" hidden="1">2</definedName>
    <definedName name="solver_scl" localSheetId="4" hidden="1">2</definedName>
    <definedName name="solver_scl" localSheetId="3" hidden="1">2</definedName>
    <definedName name="solver_sho" localSheetId="1" hidden="1">2</definedName>
    <definedName name="solver_sho" localSheetId="0" hidden="1">2</definedName>
    <definedName name="solver_sho" localSheetId="4" hidden="1">2</definedName>
    <definedName name="solver_sho" localSheetId="3" hidden="1">2</definedName>
    <definedName name="solver_ssz" localSheetId="1" hidden="1">100</definedName>
    <definedName name="solver_ssz" localSheetId="0" hidden="1">100</definedName>
    <definedName name="solver_ssz" localSheetId="4" hidden="1">100</definedName>
    <definedName name="solver_ssz" localSheetId="3" hidden="1">100</definedName>
    <definedName name="solver_tim" localSheetId="1" hidden="1">100</definedName>
    <definedName name="solver_tim" localSheetId="0" hidden="1">100</definedName>
    <definedName name="solver_tim" localSheetId="4" hidden="1">100</definedName>
    <definedName name="solver_tim" localSheetId="3" hidden="1">100</definedName>
    <definedName name="solver_tol" localSheetId="1" hidden="1">0.05</definedName>
    <definedName name="solver_tol" localSheetId="0" hidden="1">0.05</definedName>
    <definedName name="solver_tol" localSheetId="4" hidden="1">0.05</definedName>
    <definedName name="solver_tol" localSheetId="3" hidden="1">0.05</definedName>
    <definedName name="solver_typ" localSheetId="1" hidden="1">1</definedName>
    <definedName name="solver_typ" localSheetId="0" hidden="1">1</definedName>
    <definedName name="solver_typ" localSheetId="4" hidden="1">1</definedName>
    <definedName name="solver_typ" localSheetId="3" hidden="1">1</definedName>
    <definedName name="solver_val" localSheetId="1" hidden="1">0</definedName>
    <definedName name="solver_val" localSheetId="0" hidden="1">0</definedName>
    <definedName name="solver_val" localSheetId="4" hidden="1">0</definedName>
    <definedName name="solver_val" localSheetId="3" hidden="1">0</definedName>
    <definedName name="solver_ver" localSheetId="1" hidden="1">3</definedName>
    <definedName name="solver_ver" localSheetId="0" hidden="1">3</definedName>
    <definedName name="solver_ver" localSheetId="4" hidden="1">3</definedName>
    <definedName name="solver_ver" localSheetId="3" hidden="1">3</definedName>
  </definedNames>
  <calcPr calcId="152511"/>
</workbook>
</file>

<file path=xl/calcChain.xml><?xml version="1.0" encoding="utf-8"?>
<calcChain xmlns="http://schemas.openxmlformats.org/spreadsheetml/2006/main">
  <c r="C9" i="6" l="1"/>
  <c r="C8" i="6"/>
  <c r="C7" i="6"/>
  <c r="C6" i="6"/>
  <c r="C5" i="6"/>
  <c r="C4" i="6"/>
  <c r="C3" i="6"/>
  <c r="C9" i="5" l="1"/>
  <c r="C8" i="5"/>
  <c r="C7" i="5"/>
  <c r="C6" i="5"/>
  <c r="C5" i="5"/>
  <c r="C4" i="5"/>
  <c r="C3" i="5"/>
  <c r="D2" i="4" l="1"/>
  <c r="G2" i="3"/>
  <c r="D3" i="3"/>
  <c r="C3" i="4"/>
  <c r="C4" i="4" s="1"/>
  <c r="C9" i="3"/>
  <c r="C8" i="3"/>
  <c r="C7" i="3"/>
  <c r="C6" i="3"/>
  <c r="C5" i="3"/>
  <c r="C4" i="3"/>
  <c r="C3" i="3"/>
  <c r="C3" i="2"/>
  <c r="D10" i="1"/>
  <c r="E10" i="1" s="1"/>
  <c r="D4" i="1"/>
  <c r="E4" i="1" s="1"/>
  <c r="D5" i="1"/>
  <c r="D6" i="1"/>
  <c r="E6" i="1" s="1"/>
  <c r="D7" i="1"/>
  <c r="E7" i="1" s="1"/>
  <c r="D8" i="1"/>
  <c r="D9" i="1"/>
  <c r="E9" i="1" s="1"/>
  <c r="D3" i="1"/>
  <c r="E3" i="1" s="1"/>
  <c r="C4" i="1"/>
  <c r="C5" i="1"/>
  <c r="C6" i="1"/>
  <c r="C7" i="1"/>
  <c r="C8" i="1"/>
  <c r="C9" i="1"/>
  <c r="C3" i="1"/>
  <c r="E5" i="1" l="1"/>
  <c r="E3" i="3"/>
  <c r="F3" i="3" s="1"/>
  <c r="E4" i="3"/>
  <c r="F4" i="3" s="1"/>
  <c r="E8" i="1"/>
  <c r="G3" i="3"/>
  <c r="D3" i="4"/>
  <c r="D4" i="3"/>
  <c r="C5" i="4"/>
  <c r="C4" i="2"/>
  <c r="K2" i="1"/>
  <c r="D5" i="3" l="1"/>
  <c r="G4" i="3"/>
  <c r="D4" i="4"/>
  <c r="C6" i="4"/>
  <c r="C5" i="2"/>
  <c r="E6" i="3" l="1"/>
  <c r="F6" i="3" s="1"/>
  <c r="E5" i="3"/>
  <c r="F5" i="3" s="1"/>
  <c r="D6" i="3"/>
  <c r="D5" i="4"/>
  <c r="G5" i="3"/>
  <c r="C7" i="4"/>
  <c r="C6" i="2"/>
  <c r="D6" i="4" l="1"/>
  <c r="G6" i="3"/>
  <c r="D7" i="3"/>
  <c r="C8" i="4"/>
  <c r="C7" i="2"/>
  <c r="E7" i="3" l="1"/>
  <c r="F7" i="3" s="1"/>
  <c r="D7" i="4"/>
  <c r="G7" i="3"/>
  <c r="D8" i="3"/>
  <c r="C9" i="4"/>
  <c r="C8" i="2"/>
  <c r="E9" i="3" l="1"/>
  <c r="F9" i="3" s="1"/>
  <c r="E8" i="3"/>
  <c r="F8" i="3" s="1"/>
  <c r="G8" i="3"/>
  <c r="D8" i="4"/>
  <c r="D9" i="3"/>
  <c r="E10" i="3" s="1"/>
  <c r="C10" i="4"/>
  <c r="C9" i="2"/>
  <c r="D10" i="3" l="1"/>
  <c r="G10" i="3" s="1"/>
  <c r="D9" i="4"/>
  <c r="G9" i="3"/>
  <c r="F10" i="3"/>
  <c r="L3" i="3" s="1"/>
  <c r="C11" i="4"/>
  <c r="C10" i="2"/>
  <c r="D11" i="3" l="1"/>
  <c r="G11" i="3" s="1"/>
  <c r="D10" i="4"/>
  <c r="C12" i="4"/>
  <c r="C11" i="2"/>
  <c r="D12" i="3" l="1"/>
  <c r="G12" i="3" s="1"/>
  <c r="D11" i="4"/>
  <c r="C13" i="4"/>
  <c r="C12" i="2"/>
  <c r="D13" i="3" l="1"/>
  <c r="G13" i="3" s="1"/>
  <c r="D12" i="4"/>
  <c r="C14" i="4"/>
  <c r="C13" i="2"/>
  <c r="D14" i="3" l="1"/>
  <c r="D13" i="4"/>
  <c r="C14" i="2"/>
  <c r="D14" i="4" l="1"/>
  <c r="G14" i="3"/>
</calcChain>
</file>

<file path=xl/comments1.xml><?xml version="1.0" encoding="utf-8"?>
<comments xmlns="http://schemas.openxmlformats.org/spreadsheetml/2006/main">
  <authors>
    <author>David A. Schweidel</author>
  </authors>
  <commentList>
    <comment ref="K2" authorId="0" shapeId="0">
      <text>
        <r>
          <rPr>
            <b/>
            <sz val="9"/>
            <color indexed="81"/>
            <rFont val="Tahoma"/>
            <charset val="1"/>
          </rPr>
          <t>David A. Schweidel:</t>
        </r>
        <r>
          <rPr>
            <sz val="9"/>
            <color indexed="81"/>
            <rFont val="Tahoma"/>
            <charset val="1"/>
          </rPr>
          <t xml:space="preserve">
The sample LL is the function we are maximizing as a function of the probability of cancelling service (K1)</t>
        </r>
      </text>
    </comment>
    <comment ref="D3" authorId="0" shapeId="0">
      <text>
        <r>
          <rPr>
            <b/>
            <sz val="9"/>
            <color indexed="81"/>
            <rFont val="Tahoma"/>
            <charset val="1"/>
          </rPr>
          <t>David A. Schweidel:</t>
        </r>
        <r>
          <rPr>
            <sz val="9"/>
            <color indexed="81"/>
            <rFont val="Tahoma"/>
            <charset val="1"/>
          </rPr>
          <t xml:space="preserve">
This accounts for the likelihood that a customer cancels service after the first month</t>
        </r>
      </text>
    </comment>
    <comment ref="E3" authorId="0" shapeId="0">
      <text>
        <r>
          <rPr>
            <b/>
            <sz val="9"/>
            <color indexed="81"/>
            <rFont val="Tahoma"/>
            <charset val="1"/>
          </rPr>
          <t>David A. Schweidel:</t>
        </r>
        <r>
          <rPr>
            <sz val="9"/>
            <color indexed="81"/>
            <rFont val="Tahoma"/>
            <charset val="1"/>
          </rPr>
          <t xml:space="preserve">
This takes into account the likelihood of the observed behavior (dropping service after a given length of time, or continuing to maintain service), as well as how many customers exhibit the observed behavior</t>
        </r>
      </text>
    </comment>
    <comment ref="D10" authorId="0" shapeId="0">
      <text>
        <r>
          <rPr>
            <b/>
            <sz val="9"/>
            <color indexed="81"/>
            <rFont val="Tahoma"/>
            <charset val="1"/>
          </rPr>
          <t>David A. Schweidel:</t>
        </r>
        <r>
          <rPr>
            <sz val="9"/>
            <color indexed="81"/>
            <rFont val="Tahoma"/>
            <charset val="1"/>
          </rPr>
          <t xml:space="preserve">
This accounts for the 491 customers who are still subscribing after 7 months</t>
        </r>
      </text>
    </comment>
  </commentList>
</comments>
</file>

<file path=xl/comments2.xml><?xml version="1.0" encoding="utf-8"?>
<comments xmlns="http://schemas.openxmlformats.org/spreadsheetml/2006/main">
  <authors>
    <author>David A. Schweidel</author>
  </authors>
  <commentList>
    <comment ref="G1" authorId="0" shapeId="0">
      <text>
        <r>
          <rPr>
            <b/>
            <sz val="9"/>
            <color indexed="81"/>
            <rFont val="Tahoma"/>
            <charset val="1"/>
          </rPr>
          <t>David A. Schweidel:</t>
        </r>
        <r>
          <rPr>
            <sz val="9"/>
            <color indexed="81"/>
            <rFont val="Tahoma"/>
            <charset val="1"/>
          </rPr>
          <t xml:space="preserve">
This can be derived by multiplying the sample size (1000) by the probability that customers still have service in a given month (column D)</t>
        </r>
      </text>
    </comment>
    <comment ref="D2" authorId="0" shapeId="0">
      <text>
        <r>
          <rPr>
            <b/>
            <sz val="9"/>
            <color indexed="81"/>
            <rFont val="Tahoma"/>
            <charset val="1"/>
          </rPr>
          <t>David A. Schweidel:</t>
        </r>
        <r>
          <rPr>
            <sz val="9"/>
            <color indexed="81"/>
            <rFont val="Tahoma"/>
            <charset val="1"/>
          </rPr>
          <t xml:space="preserve">
This column calculates the probability that a customer maintains service until the beginning of the month. It can be derived as the probability of maintaining service previously, multiplied by the probability of maintaining service for the current month</t>
        </r>
      </text>
    </comment>
    <comment ref="E3" authorId="0" shapeId="0">
      <text>
        <r>
          <rPr>
            <b/>
            <sz val="9"/>
            <color indexed="81"/>
            <rFont val="Tahoma"/>
            <charset val="1"/>
          </rPr>
          <t>David A. Schweidel:</t>
        </r>
        <r>
          <rPr>
            <sz val="9"/>
            <color indexed="81"/>
            <rFont val="Tahoma"/>
            <charset val="1"/>
          </rPr>
          <t xml:space="preserve">
We can calculate this probability as the difference between surviving until the start of the previous month, and surviving until the start of the next month.</t>
        </r>
      </text>
    </comment>
    <comment ref="F3" authorId="0" shapeId="0">
      <text>
        <r>
          <rPr>
            <b/>
            <sz val="9"/>
            <color indexed="81"/>
            <rFont val="Tahoma"/>
            <charset val="1"/>
          </rPr>
          <t>David A. Schweidel:</t>
        </r>
        <r>
          <rPr>
            <sz val="9"/>
            <color indexed="81"/>
            <rFont val="Tahoma"/>
            <charset val="1"/>
          </rPr>
          <t xml:space="preserve">
The LL combines (1) the number of customers exhibiting a particular behavior, and (2) the probability associated with the observed behavior</t>
        </r>
      </text>
    </comment>
    <comment ref="L3" authorId="0" shapeId="0">
      <text>
        <r>
          <rPr>
            <b/>
            <sz val="9"/>
            <color indexed="81"/>
            <rFont val="Tahoma"/>
            <charset val="1"/>
          </rPr>
          <t>David A. Schweidel:</t>
        </r>
        <r>
          <rPr>
            <sz val="9"/>
            <color indexed="81"/>
            <rFont val="Tahoma"/>
            <charset val="1"/>
          </rPr>
          <t xml:space="preserve">
The sample LL is maximized by changing the values of alpha and beta. The negative value for beta suggests that the probability of cancelling service decreases as time increases)</t>
        </r>
      </text>
    </comment>
    <comment ref="E10" authorId="0" shapeId="0">
      <text>
        <r>
          <rPr>
            <b/>
            <sz val="9"/>
            <color indexed="81"/>
            <rFont val="Tahoma"/>
            <charset val="1"/>
          </rPr>
          <t>David A. Schweidel:</t>
        </r>
        <r>
          <rPr>
            <sz val="9"/>
            <color indexed="81"/>
            <rFont val="Tahoma"/>
            <charset val="1"/>
          </rPr>
          <t xml:space="preserve">
This cell takes into account the probability that a customer has not cancelled service as of month 7</t>
        </r>
      </text>
    </comment>
  </commentList>
</comments>
</file>

<file path=xl/sharedStrings.xml><?xml version="1.0" encoding="utf-8"?>
<sst xmlns="http://schemas.openxmlformats.org/spreadsheetml/2006/main" count="44" uniqueCount="18">
  <si>
    <t>t</t>
  </si>
  <si>
    <t>N</t>
  </si>
  <si>
    <t>Dropped this Month</t>
  </si>
  <si>
    <t>Probability</t>
  </si>
  <si>
    <t>p</t>
  </si>
  <si>
    <t>LL</t>
  </si>
  <si>
    <t>Estimated</t>
  </si>
  <si>
    <t>Actual</t>
  </si>
  <si>
    <t>Linear Regression Results</t>
  </si>
  <si>
    <t>Quadratric Results</t>
  </si>
  <si>
    <t>Exponential Results</t>
  </si>
  <si>
    <t>alpha</t>
  </si>
  <si>
    <t>beta</t>
  </si>
  <si>
    <t>Geometric</t>
  </si>
  <si>
    <t>P(Survive until present and then churn)</t>
  </si>
  <si>
    <t>Survival Probability</t>
  </si>
  <si>
    <t>Time Trend</t>
  </si>
  <si>
    <t>Forecasted Remaining Customers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</si>
</sst>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 x14ac:knownFonts="1">
    <font>
      <sz val="11"/>
      <color theme="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0" borderId="0" xfId="0" applyFill="1"/>
    <xf numFmtId="164" fontId="0" fillId="0" borderId="0" xfId="0" applyNumberFormat="1"/>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'Comparison to Actual'!$B$1</c:f>
              <c:strCache>
                <c:ptCount val="1"/>
                <c:pt idx="0">
                  <c:v>Actual</c:v>
                </c:pt>
              </c:strCache>
            </c:strRef>
          </c:tx>
          <c:marker>
            <c:symbol val="none"/>
          </c:marker>
          <c:val>
            <c:numRef>
              <c:f>'Comparison to Actual'!$B$2:$B$14</c:f>
              <c:numCache>
                <c:formatCode>0.00</c:formatCode>
                <c:ptCount val="13"/>
                <c:pt idx="0">
                  <c:v>1</c:v>
                </c:pt>
                <c:pt idx="1">
                  <c:v>0.86899999999999999</c:v>
                </c:pt>
                <c:pt idx="2">
                  <c:v>0.74299999999999999</c:v>
                </c:pt>
                <c:pt idx="3">
                  <c:v>0.65300000000000002</c:v>
                </c:pt>
                <c:pt idx="4">
                  <c:v>0.59299999999999997</c:v>
                </c:pt>
                <c:pt idx="5">
                  <c:v>0.55100000000000005</c:v>
                </c:pt>
                <c:pt idx="6">
                  <c:v>0.51700000000000002</c:v>
                </c:pt>
                <c:pt idx="7">
                  <c:v>0.49099999999999999</c:v>
                </c:pt>
                <c:pt idx="8">
                  <c:v>0.46800000000000003</c:v>
                </c:pt>
                <c:pt idx="9">
                  <c:v>0.44500000000000001</c:v>
                </c:pt>
                <c:pt idx="10">
                  <c:v>0.42699999999999999</c:v>
                </c:pt>
                <c:pt idx="11">
                  <c:v>0.40899999999999997</c:v>
                </c:pt>
                <c:pt idx="12">
                  <c:v>0.39400000000000002</c:v>
                </c:pt>
              </c:numCache>
            </c:numRef>
          </c:val>
          <c:smooth val="0"/>
        </c:ser>
        <c:ser>
          <c:idx val="2"/>
          <c:order val="1"/>
          <c:tx>
            <c:strRef>
              <c:f>'Comparison to Actual'!$C$1</c:f>
              <c:strCache>
                <c:ptCount val="1"/>
                <c:pt idx="0">
                  <c:v>Estimated</c:v>
                </c:pt>
              </c:strCache>
            </c:strRef>
          </c:tx>
          <c:marker>
            <c:symbol val="none"/>
          </c:marker>
          <c:val>
            <c:numRef>
              <c:f>'Comparison to Actual'!$C$2:$C$14</c:f>
              <c:numCache>
                <c:formatCode>0.00</c:formatCode>
                <c:ptCount val="13"/>
                <c:pt idx="0">
                  <c:v>1</c:v>
                </c:pt>
                <c:pt idx="1">
                  <c:v>0.89667072862961394</c:v>
                </c:pt>
                <c:pt idx="2">
                  <c:v>0.80401839558116273</c:v>
                </c:pt>
                <c:pt idx="3">
                  <c:v>0.72093976059737441</c:v>
                </c:pt>
                <c:pt idx="4">
                  <c:v>0.64644558043290712</c:v>
                </c:pt>
                <c:pt idx="5">
                  <c:v>0.57964882962616848</c:v>
                </c:pt>
                <c:pt idx="6">
                  <c:v>0.51975413841019946</c:v>
                </c:pt>
                <c:pt idx="7">
                  <c:v>0.46604832199653079</c:v>
                </c:pt>
                <c:pt idx="8">
                  <c:v>0.4178918884612382</c:v>
                </c:pt>
                <c:pt idx="9">
                  <c:v>0.37471142411494385</c:v>
                </c:pt>
                <c:pt idx="10">
                  <c:v>0.33599276568698699</c:v>
                </c:pt>
                <c:pt idx="11">
                  <c:v>0.30127487802282976</c:v>
                </c:pt>
                <c:pt idx="12">
                  <c:v>0.27014436439452882</c:v>
                </c:pt>
              </c:numCache>
            </c:numRef>
          </c:val>
          <c:smooth val="0"/>
        </c:ser>
        <c:ser>
          <c:idx val="3"/>
          <c:order val="2"/>
          <c:tx>
            <c:strRef>
              <c:f>'Comparison to Actual'!$D$1</c:f>
              <c:strCache>
                <c:ptCount val="1"/>
                <c:pt idx="0">
                  <c:v>Linear Regression Results</c:v>
                </c:pt>
              </c:strCache>
            </c:strRef>
          </c:tx>
          <c:marker>
            <c:symbol val="none"/>
          </c:marker>
          <c:val>
            <c:numRef>
              <c:f>'Comparison to Actual'!$D$2:$D$14</c:f>
              <c:numCache>
                <c:formatCode>0.00</c:formatCode>
                <c:ptCount val="13"/>
                <c:pt idx="0">
                  <c:v>0.92541666666666667</c:v>
                </c:pt>
                <c:pt idx="1">
                  <c:v>0.8544761904761905</c:v>
                </c:pt>
                <c:pt idx="2">
                  <c:v>0.78353571428571422</c:v>
                </c:pt>
                <c:pt idx="3">
                  <c:v>0.71259523809523806</c:v>
                </c:pt>
                <c:pt idx="4">
                  <c:v>0.64165476190476189</c:v>
                </c:pt>
                <c:pt idx="5">
                  <c:v>0.57071428571428562</c:v>
                </c:pt>
                <c:pt idx="6">
                  <c:v>0.49977380952380945</c:v>
                </c:pt>
                <c:pt idx="7">
                  <c:v>0.42883333333333323</c:v>
                </c:pt>
                <c:pt idx="8">
                  <c:v>0.35789285714285701</c:v>
                </c:pt>
                <c:pt idx="9">
                  <c:v>0.28695238095238085</c:v>
                </c:pt>
                <c:pt idx="10">
                  <c:v>0.21601190476190457</c:v>
                </c:pt>
                <c:pt idx="11">
                  <c:v>0.14507142857142841</c:v>
                </c:pt>
                <c:pt idx="12">
                  <c:v>7.4130952380952242E-2</c:v>
                </c:pt>
              </c:numCache>
            </c:numRef>
          </c:val>
          <c:smooth val="0"/>
        </c:ser>
        <c:ser>
          <c:idx val="4"/>
          <c:order val="3"/>
          <c:tx>
            <c:strRef>
              <c:f>'Comparison to Actual'!$E$1</c:f>
              <c:strCache>
                <c:ptCount val="1"/>
                <c:pt idx="0">
                  <c:v>Quadratric Results</c:v>
                </c:pt>
              </c:strCache>
            </c:strRef>
          </c:tx>
          <c:marker>
            <c:symbol val="none"/>
          </c:marker>
          <c:val>
            <c:numRef>
              <c:f>'Comparison to Actual'!$E$2:$E$14</c:f>
              <c:numCache>
                <c:formatCode>0.00</c:formatCode>
                <c:ptCount val="13"/>
                <c:pt idx="0">
                  <c:v>0.99670833333333331</c:v>
                </c:pt>
                <c:pt idx="1">
                  <c:v>0.86466071428571434</c:v>
                </c:pt>
                <c:pt idx="2">
                  <c:v>0.75298214285714293</c:v>
                </c:pt>
                <c:pt idx="3">
                  <c:v>0.66167261904761909</c:v>
                </c:pt>
                <c:pt idx="4">
                  <c:v>0.59073214285714293</c:v>
                </c:pt>
                <c:pt idx="5">
                  <c:v>0.54016071428571444</c:v>
                </c:pt>
                <c:pt idx="6">
                  <c:v>0.50995833333333351</c:v>
                </c:pt>
                <c:pt idx="7">
                  <c:v>0.50012500000000015</c:v>
                </c:pt>
                <c:pt idx="8">
                  <c:v>0.51066071428571458</c:v>
                </c:pt>
                <c:pt idx="9">
                  <c:v>0.54156547619047646</c:v>
                </c:pt>
                <c:pt idx="10">
                  <c:v>0.59283928571428612</c:v>
                </c:pt>
                <c:pt idx="11">
                  <c:v>0.66448214285714324</c:v>
                </c:pt>
                <c:pt idx="12">
                  <c:v>0.75649404761904804</c:v>
                </c:pt>
              </c:numCache>
            </c:numRef>
          </c:val>
          <c:smooth val="0"/>
        </c:ser>
        <c:ser>
          <c:idx val="5"/>
          <c:order val="4"/>
          <c:tx>
            <c:strRef>
              <c:f>'Comparison to Actual'!$F$1</c:f>
              <c:strCache>
                <c:ptCount val="1"/>
                <c:pt idx="0">
                  <c:v>Exponential Results</c:v>
                </c:pt>
              </c:strCache>
            </c:strRef>
          </c:tx>
          <c:marker>
            <c:symbol val="none"/>
          </c:marker>
          <c:val>
            <c:numRef>
              <c:f>'Comparison to Actual'!$F$2:$F$14</c:f>
              <c:numCache>
                <c:formatCode>0.00</c:formatCode>
                <c:ptCount val="13"/>
                <c:pt idx="0">
                  <c:v>0.93977255178394925</c:v>
                </c:pt>
                <c:pt idx="1">
                  <c:v>0.84863283136733814</c:v>
                </c:pt>
                <c:pt idx="2">
                  <c:v>0.76633189712494554</c:v>
                </c:pt>
                <c:pt idx="3">
                  <c:v>0.6920125581341261</c:v>
                </c:pt>
                <c:pt idx="4">
                  <c:v>0.62490075437543569</c:v>
                </c:pt>
                <c:pt idx="5">
                  <c:v>0.56429749464647949</c:v>
                </c:pt>
                <c:pt idx="6">
                  <c:v>0.50957157634183647</c:v>
                </c:pt>
                <c:pt idx="7">
                  <c:v>0.46015301127320729</c:v>
                </c:pt>
                <c:pt idx="8">
                  <c:v>0.41552708905756969</c:v>
                </c:pt>
                <c:pt idx="9">
                  <c:v>0.37522901624160426</c:v>
                </c:pt>
                <c:pt idx="10">
                  <c:v>0.33883907532713298</c:v>
                </c:pt>
                <c:pt idx="11">
                  <c:v>0.30597825327724876</c:v>
                </c:pt>
                <c:pt idx="12">
                  <c:v>0.27630429397261203</c:v>
                </c:pt>
              </c:numCache>
            </c:numRef>
          </c:val>
          <c:smooth val="0"/>
        </c:ser>
        <c:dLbls>
          <c:showLegendKey val="0"/>
          <c:showVal val="0"/>
          <c:showCatName val="0"/>
          <c:showSerName val="0"/>
          <c:showPercent val="0"/>
          <c:showBubbleSize val="0"/>
        </c:dLbls>
        <c:smooth val="0"/>
        <c:axId val="202861432"/>
        <c:axId val="202861824"/>
      </c:lineChart>
      <c:catAx>
        <c:axId val="202861432"/>
        <c:scaling>
          <c:orientation val="minMax"/>
        </c:scaling>
        <c:delete val="0"/>
        <c:axPos val="b"/>
        <c:majorTickMark val="out"/>
        <c:minorTickMark val="none"/>
        <c:tickLblPos val="nextTo"/>
        <c:crossAx val="202861824"/>
        <c:crosses val="autoZero"/>
        <c:auto val="1"/>
        <c:lblAlgn val="ctr"/>
        <c:lblOffset val="100"/>
        <c:noMultiLvlLbl val="0"/>
      </c:catAx>
      <c:valAx>
        <c:axId val="202861824"/>
        <c:scaling>
          <c:orientation val="minMax"/>
          <c:max val="1"/>
        </c:scaling>
        <c:delete val="0"/>
        <c:axPos val="l"/>
        <c:majorGridlines/>
        <c:numFmt formatCode="0.00" sourceLinked="1"/>
        <c:majorTickMark val="out"/>
        <c:minorTickMark val="none"/>
        <c:tickLblPos val="nextTo"/>
        <c:crossAx val="20286143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Comparison!$B$1</c:f>
              <c:strCache>
                <c:ptCount val="1"/>
                <c:pt idx="0">
                  <c:v>Actual</c:v>
                </c:pt>
              </c:strCache>
            </c:strRef>
          </c:tx>
          <c:marker>
            <c:symbol val="none"/>
          </c:marker>
          <c:val>
            <c:numRef>
              <c:f>Comparison!$B$2:$B$14</c:f>
              <c:numCache>
                <c:formatCode>0.000</c:formatCode>
                <c:ptCount val="13"/>
                <c:pt idx="0">
                  <c:v>1</c:v>
                </c:pt>
                <c:pt idx="1">
                  <c:v>0.86899999999999999</c:v>
                </c:pt>
                <c:pt idx="2">
                  <c:v>0.74299999999999999</c:v>
                </c:pt>
                <c:pt idx="3">
                  <c:v>0.65300000000000002</c:v>
                </c:pt>
                <c:pt idx="4">
                  <c:v>0.59299999999999997</c:v>
                </c:pt>
                <c:pt idx="5">
                  <c:v>0.55100000000000005</c:v>
                </c:pt>
                <c:pt idx="6">
                  <c:v>0.51700000000000002</c:v>
                </c:pt>
                <c:pt idx="7">
                  <c:v>0.49099999999999999</c:v>
                </c:pt>
                <c:pt idx="8">
                  <c:v>0.46800000000000003</c:v>
                </c:pt>
                <c:pt idx="9">
                  <c:v>0.44500000000000001</c:v>
                </c:pt>
                <c:pt idx="10">
                  <c:v>0.42699999999999999</c:v>
                </c:pt>
                <c:pt idx="11">
                  <c:v>0.40899999999999997</c:v>
                </c:pt>
                <c:pt idx="12">
                  <c:v>0.39400000000000002</c:v>
                </c:pt>
              </c:numCache>
            </c:numRef>
          </c:val>
          <c:smooth val="0"/>
        </c:ser>
        <c:ser>
          <c:idx val="2"/>
          <c:order val="1"/>
          <c:tx>
            <c:strRef>
              <c:f>Comparison!$C$1</c:f>
              <c:strCache>
                <c:ptCount val="1"/>
                <c:pt idx="0">
                  <c:v>Geometric</c:v>
                </c:pt>
              </c:strCache>
            </c:strRef>
          </c:tx>
          <c:marker>
            <c:symbol val="none"/>
          </c:marker>
          <c:val>
            <c:numRef>
              <c:f>Comparison!$C$2:$C$14</c:f>
              <c:numCache>
                <c:formatCode>0.000</c:formatCode>
                <c:ptCount val="13"/>
                <c:pt idx="0">
                  <c:v>1</c:v>
                </c:pt>
                <c:pt idx="1">
                  <c:v>0.89667072862961394</c:v>
                </c:pt>
                <c:pt idx="2">
                  <c:v>0.80401839558116273</c:v>
                </c:pt>
                <c:pt idx="3">
                  <c:v>0.72093976059737441</c:v>
                </c:pt>
                <c:pt idx="4">
                  <c:v>0.64644558043290712</c:v>
                </c:pt>
                <c:pt idx="5">
                  <c:v>0.57964882962616848</c:v>
                </c:pt>
                <c:pt idx="6">
                  <c:v>0.51975413841019946</c:v>
                </c:pt>
                <c:pt idx="7">
                  <c:v>0.46604832199653079</c:v>
                </c:pt>
                <c:pt idx="8">
                  <c:v>0.4178918884612382</c:v>
                </c:pt>
                <c:pt idx="9">
                  <c:v>0.37471142411494385</c:v>
                </c:pt>
                <c:pt idx="10">
                  <c:v>0.33599276568698699</c:v>
                </c:pt>
                <c:pt idx="11">
                  <c:v>0.30127487802282976</c:v>
                </c:pt>
                <c:pt idx="12">
                  <c:v>0.27014436439452882</c:v>
                </c:pt>
              </c:numCache>
            </c:numRef>
          </c:val>
          <c:smooth val="0"/>
        </c:ser>
        <c:ser>
          <c:idx val="0"/>
          <c:order val="2"/>
          <c:tx>
            <c:strRef>
              <c:f>Comparison!$D$1</c:f>
              <c:strCache>
                <c:ptCount val="1"/>
                <c:pt idx="0">
                  <c:v>Time Trend</c:v>
                </c:pt>
              </c:strCache>
            </c:strRef>
          </c:tx>
          <c:marker>
            <c:symbol val="none"/>
          </c:marker>
          <c:val>
            <c:numRef>
              <c:f>Comparison!$D$2:$D$14</c:f>
              <c:numCache>
                <c:formatCode>0.000</c:formatCode>
                <c:ptCount val="13"/>
                <c:pt idx="0">
                  <c:v>1</c:v>
                </c:pt>
                <c:pt idx="1">
                  <c:v>0.85083558909084356</c:v>
                </c:pt>
                <c:pt idx="2">
                  <c:v>0.74268021523936822</c:v>
                </c:pt>
                <c:pt idx="3">
                  <c:v>0.66253431632071835</c:v>
                </c:pt>
                <c:pt idx="4">
                  <c:v>0.60203868624433821</c:v>
                </c:pt>
                <c:pt idx="5">
                  <c:v>0.5556583267848817</c:v>
                </c:pt>
                <c:pt idx="6">
                  <c:v>0.51962976067154554</c:v>
                </c:pt>
                <c:pt idx="7">
                  <c:v>0.49133183850962336</c:v>
                </c:pt>
                <c:pt idx="8">
                  <c:v>0.46889893122707405</c:v>
                </c:pt>
                <c:pt idx="9">
                  <c:v>0.45097689745333475</c:v>
                </c:pt>
                <c:pt idx="10">
                  <c:v>0.43656540389742748</c:v>
                </c:pt>
                <c:pt idx="11">
                  <c:v>0.42491376141800974</c:v>
                </c:pt>
                <c:pt idx="12">
                  <c:v>0.41545068150138748</c:v>
                </c:pt>
              </c:numCache>
            </c:numRef>
          </c:val>
          <c:smooth val="0"/>
        </c:ser>
        <c:dLbls>
          <c:showLegendKey val="0"/>
          <c:showVal val="0"/>
          <c:showCatName val="0"/>
          <c:showSerName val="0"/>
          <c:showPercent val="0"/>
          <c:showBubbleSize val="0"/>
        </c:dLbls>
        <c:smooth val="0"/>
        <c:axId val="287074536"/>
        <c:axId val="287074928"/>
      </c:lineChart>
      <c:catAx>
        <c:axId val="287074536"/>
        <c:scaling>
          <c:orientation val="minMax"/>
        </c:scaling>
        <c:delete val="0"/>
        <c:axPos val="b"/>
        <c:majorTickMark val="out"/>
        <c:minorTickMark val="none"/>
        <c:tickLblPos val="nextTo"/>
        <c:crossAx val="287074928"/>
        <c:crosses val="autoZero"/>
        <c:auto val="1"/>
        <c:lblAlgn val="ctr"/>
        <c:lblOffset val="100"/>
        <c:noMultiLvlLbl val="0"/>
      </c:catAx>
      <c:valAx>
        <c:axId val="287074928"/>
        <c:scaling>
          <c:orientation val="minMax"/>
          <c:max val="1"/>
        </c:scaling>
        <c:delete val="0"/>
        <c:axPos val="l"/>
        <c:numFmt formatCode="0.000" sourceLinked="1"/>
        <c:majorTickMark val="out"/>
        <c:minorTickMark val="none"/>
        <c:tickLblPos val="nextTo"/>
        <c:crossAx val="287074536"/>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523875</xdr:colOff>
      <xdr:row>16</xdr:row>
      <xdr:rowOff>133350</xdr:rowOff>
    </xdr:from>
    <xdr:to>
      <xdr:col>5</xdr:col>
      <xdr:colOff>514350</xdr:colOff>
      <xdr:row>31</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3</xdr:row>
      <xdr:rowOff>0</xdr:rowOff>
    </xdr:from>
    <xdr:to>
      <xdr:col>14</xdr:col>
      <xdr:colOff>266700</xdr:colOff>
      <xdr:row>18</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abSelected="1" workbookViewId="0"/>
  </sheetViews>
  <sheetFormatPr defaultRowHeight="15" x14ac:dyDescent="0.25"/>
  <cols>
    <col min="3" max="3" width="19" bestFit="1" customWidth="1"/>
    <col min="4" max="4" width="10.7109375" style="2" bestFit="1" customWidth="1"/>
  </cols>
  <sheetData>
    <row r="1" spans="1:11" x14ac:dyDescent="0.25">
      <c r="A1" t="s">
        <v>0</v>
      </c>
      <c r="B1" t="s">
        <v>1</v>
      </c>
      <c r="C1" t="s">
        <v>2</v>
      </c>
      <c r="D1" t="s">
        <v>3</v>
      </c>
      <c r="E1" t="s">
        <v>5</v>
      </c>
      <c r="J1" s="1" t="s">
        <v>4</v>
      </c>
      <c r="K1" s="1">
        <v>0.5</v>
      </c>
    </row>
    <row r="2" spans="1:11" x14ac:dyDescent="0.25">
      <c r="A2">
        <v>0</v>
      </c>
      <c r="B2">
        <v>1000</v>
      </c>
      <c r="D2"/>
      <c r="J2" t="s">
        <v>5</v>
      </c>
    </row>
    <row r="3" spans="1:11" x14ac:dyDescent="0.25">
      <c r="A3">
        <v>1</v>
      </c>
      <c r="B3">
        <v>869</v>
      </c>
      <c r="C3">
        <f>B2-B3</f>
        <v>131</v>
      </c>
      <c r="D3"/>
    </row>
    <row r="4" spans="1:11" x14ac:dyDescent="0.25">
      <c r="A4">
        <v>2</v>
      </c>
      <c r="B4">
        <v>743</v>
      </c>
      <c r="C4">
        <f t="shared" ref="C4:C9" si="0">B3-B4</f>
        <v>126</v>
      </c>
      <c r="D4"/>
    </row>
    <row r="5" spans="1:11" x14ac:dyDescent="0.25">
      <c r="A5">
        <v>3</v>
      </c>
      <c r="B5">
        <v>653</v>
      </c>
      <c r="C5">
        <f t="shared" si="0"/>
        <v>90</v>
      </c>
      <c r="D5"/>
    </row>
    <row r="6" spans="1:11" x14ac:dyDescent="0.25">
      <c r="A6">
        <v>4</v>
      </c>
      <c r="B6">
        <v>593</v>
      </c>
      <c r="C6">
        <f t="shared" si="0"/>
        <v>60</v>
      </c>
      <c r="D6"/>
    </row>
    <row r="7" spans="1:11" x14ac:dyDescent="0.25">
      <c r="A7">
        <v>5</v>
      </c>
      <c r="B7">
        <v>551</v>
      </c>
      <c r="C7">
        <f t="shared" si="0"/>
        <v>42</v>
      </c>
      <c r="D7"/>
    </row>
    <row r="8" spans="1:11" x14ac:dyDescent="0.25">
      <c r="A8">
        <v>6</v>
      </c>
      <c r="B8">
        <v>517</v>
      </c>
      <c r="C8">
        <f t="shared" si="0"/>
        <v>34</v>
      </c>
      <c r="D8"/>
    </row>
    <row r="9" spans="1:11" x14ac:dyDescent="0.25">
      <c r="A9">
        <v>7</v>
      </c>
      <c r="B9">
        <v>491</v>
      </c>
      <c r="C9">
        <f t="shared" si="0"/>
        <v>26</v>
      </c>
      <c r="D9"/>
    </row>
    <row r="10" spans="1:11" x14ac:dyDescent="0.25">
      <c r="A10">
        <v>8</v>
      </c>
      <c r="D10"/>
    </row>
    <row r="11" spans="1:11" x14ac:dyDescent="0.25">
      <c r="A11">
        <v>9</v>
      </c>
      <c r="D11"/>
    </row>
    <row r="12" spans="1:11" x14ac:dyDescent="0.25">
      <c r="A12">
        <v>10</v>
      </c>
      <c r="D12"/>
    </row>
    <row r="13" spans="1:11" x14ac:dyDescent="0.25">
      <c r="A13">
        <v>11</v>
      </c>
    </row>
    <row r="14" spans="1:11" x14ac:dyDescent="0.25">
      <c r="A14">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
  <sheetViews>
    <sheetView workbookViewId="0"/>
  </sheetViews>
  <sheetFormatPr defaultRowHeight="15" x14ac:dyDescent="0.25"/>
  <cols>
    <col min="3" max="3" width="19" bestFit="1" customWidth="1"/>
    <col min="4" max="4" width="10.7109375" style="2" bestFit="1" customWidth="1"/>
  </cols>
  <sheetData>
    <row r="1" spans="1:11" x14ac:dyDescent="0.25">
      <c r="A1" t="s">
        <v>0</v>
      </c>
      <c r="B1" t="s">
        <v>1</v>
      </c>
      <c r="C1" t="s">
        <v>2</v>
      </c>
      <c r="D1" t="s">
        <v>3</v>
      </c>
      <c r="E1" t="s">
        <v>5</v>
      </c>
      <c r="J1" s="1" t="s">
        <v>4</v>
      </c>
      <c r="K1" s="1">
        <v>0.10332927137038607</v>
      </c>
    </row>
    <row r="2" spans="1:11" x14ac:dyDescent="0.25">
      <c r="A2">
        <v>0</v>
      </c>
      <c r="B2">
        <v>1000</v>
      </c>
      <c r="D2"/>
      <c r="J2" t="s">
        <v>5</v>
      </c>
      <c r="K2">
        <f>SUM(E3:E10)</f>
        <v>-1637.0928189339866</v>
      </c>
    </row>
    <row r="3" spans="1:11" x14ac:dyDescent="0.25">
      <c r="A3">
        <v>1</v>
      </c>
      <c r="B3">
        <v>869</v>
      </c>
      <c r="C3">
        <f>B2-B3</f>
        <v>131</v>
      </c>
      <c r="D3">
        <f>$K$1*(1-$K$1)^(A3-1)</f>
        <v>0.10332927137038607</v>
      </c>
      <c r="E3">
        <f>C3*LN(D3)</f>
        <v>-297.34833001439154</v>
      </c>
    </row>
    <row r="4" spans="1:11" x14ac:dyDescent="0.25">
      <c r="A4">
        <v>2</v>
      </c>
      <c r="B4">
        <v>743</v>
      </c>
      <c r="C4">
        <f t="shared" ref="C4:C9" si="0">B3-B4</f>
        <v>126</v>
      </c>
      <c r="D4">
        <f t="shared" ref="D4:D9" si="1">$K$1*(1-$K$1)^(A4-1)</f>
        <v>9.2652333048451191E-2</v>
      </c>
      <c r="E4">
        <f t="shared" ref="E4:E9" si="2">C4*LN(D4)</f>
        <v>-299.74154430237598</v>
      </c>
    </row>
    <row r="5" spans="1:11" x14ac:dyDescent="0.25">
      <c r="A5">
        <v>3</v>
      </c>
      <c r="B5">
        <v>653</v>
      </c>
      <c r="C5">
        <f t="shared" si="0"/>
        <v>90</v>
      </c>
      <c r="D5">
        <f t="shared" si="1"/>
        <v>8.3078634983788383E-2</v>
      </c>
      <c r="E5">
        <f t="shared" si="2"/>
        <v>-223.91709392262362</v>
      </c>
    </row>
    <row r="6" spans="1:11" x14ac:dyDescent="0.25">
      <c r="A6">
        <v>4</v>
      </c>
      <c r="B6">
        <v>593</v>
      </c>
      <c r="C6">
        <f t="shared" si="0"/>
        <v>60</v>
      </c>
      <c r="D6">
        <f t="shared" si="1"/>
        <v>7.4494180164467266E-2</v>
      </c>
      <c r="E6">
        <f t="shared" si="2"/>
        <v>-155.82205651474766</v>
      </c>
    </row>
    <row r="7" spans="1:11" x14ac:dyDescent="0.25">
      <c r="A7">
        <v>5</v>
      </c>
      <c r="B7">
        <v>551</v>
      </c>
      <c r="C7">
        <f t="shared" si="0"/>
        <v>42</v>
      </c>
      <c r="D7">
        <f t="shared" si="1"/>
        <v>6.6796750806738595E-2</v>
      </c>
      <c r="E7">
        <f t="shared" si="2"/>
        <v>-113.65623529008906</v>
      </c>
    </row>
    <row r="8" spans="1:11" x14ac:dyDescent="0.25">
      <c r="A8">
        <v>6</v>
      </c>
      <c r="B8">
        <v>517</v>
      </c>
      <c r="C8">
        <f t="shared" si="0"/>
        <v>34</v>
      </c>
      <c r="D8">
        <f t="shared" si="1"/>
        <v>5.9894691215969041E-2</v>
      </c>
      <c r="E8">
        <f t="shared" si="2"/>
        <v>-95.715691777977668</v>
      </c>
    </row>
    <row r="9" spans="1:11" x14ac:dyDescent="0.25">
      <c r="A9">
        <v>7</v>
      </c>
      <c r="B9">
        <v>491</v>
      </c>
      <c r="C9">
        <f t="shared" si="0"/>
        <v>26</v>
      </c>
      <c r="D9">
        <f t="shared" si="1"/>
        <v>5.37058164136687E-2</v>
      </c>
      <c r="E9">
        <f t="shared" si="2"/>
        <v>-76.030083225955522</v>
      </c>
    </row>
    <row r="10" spans="1:11" x14ac:dyDescent="0.25">
      <c r="A10">
        <v>8</v>
      </c>
      <c r="D10" s="2">
        <f>(1-$K$1)^(A9)</f>
        <v>0.46604832199653079</v>
      </c>
      <c r="E10">
        <f>B9*LN(D10)</f>
        <v>-374.8617838858259</v>
      </c>
    </row>
    <row r="11" spans="1:11" x14ac:dyDescent="0.25">
      <c r="A11">
        <v>9</v>
      </c>
    </row>
    <row r="12" spans="1:11" x14ac:dyDescent="0.25">
      <c r="A12">
        <v>10</v>
      </c>
    </row>
    <row r="13" spans="1:11" x14ac:dyDescent="0.25">
      <c r="A13">
        <v>11</v>
      </c>
    </row>
    <row r="14" spans="1:11" x14ac:dyDescent="0.25">
      <c r="A14">
        <v>12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heetViews>
  <sheetFormatPr defaultRowHeight="15" x14ac:dyDescent="0.25"/>
  <cols>
    <col min="4" max="4" width="23.85546875" bestFit="1" customWidth="1"/>
    <col min="5" max="5" width="17.42578125" bestFit="1" customWidth="1"/>
    <col min="6" max="6" width="18.7109375" bestFit="1" customWidth="1"/>
  </cols>
  <sheetData>
    <row r="1" spans="1:6" x14ac:dyDescent="0.25">
      <c r="A1" t="s">
        <v>0</v>
      </c>
      <c r="B1" t="s">
        <v>7</v>
      </c>
      <c r="C1" t="s">
        <v>6</v>
      </c>
      <c r="D1" t="s">
        <v>8</v>
      </c>
      <c r="E1" t="s">
        <v>9</v>
      </c>
      <c r="F1" t="s">
        <v>10</v>
      </c>
    </row>
    <row r="2" spans="1:6" x14ac:dyDescent="0.25">
      <c r="A2">
        <v>0</v>
      </c>
      <c r="B2" s="4">
        <v>1</v>
      </c>
      <c r="C2" s="4">
        <v>1</v>
      </c>
      <c r="D2" s="4">
        <v>0.92541666666666667</v>
      </c>
      <c r="E2" s="4">
        <v>0.99670833333333331</v>
      </c>
      <c r="F2" s="4">
        <v>0.93977255178394925</v>
      </c>
    </row>
    <row r="3" spans="1:6" x14ac:dyDescent="0.25">
      <c r="A3">
        <v>1</v>
      </c>
      <c r="B3" s="4">
        <v>0.86899999999999999</v>
      </c>
      <c r="C3" s="4">
        <f>(1-'Geometric Estimation-COMPLETE'!$K$1)*'Comparison to Actual'!C2</f>
        <v>0.89667072862961394</v>
      </c>
      <c r="D3" s="4">
        <v>0.8544761904761905</v>
      </c>
      <c r="E3" s="4">
        <v>0.86466071428571434</v>
      </c>
      <c r="F3" s="4">
        <v>0.84863283136733814</v>
      </c>
    </row>
    <row r="4" spans="1:6" x14ac:dyDescent="0.25">
      <c r="A4">
        <v>2</v>
      </c>
      <c r="B4" s="4">
        <v>0.74299999999999999</v>
      </c>
      <c r="C4" s="4">
        <f>(1-'Geometric Estimation-COMPLETE'!$K$1)*'Comparison to Actual'!C3</f>
        <v>0.80401839558116273</v>
      </c>
      <c r="D4" s="4">
        <v>0.78353571428571422</v>
      </c>
      <c r="E4" s="4">
        <v>0.75298214285714293</v>
      </c>
      <c r="F4" s="4">
        <v>0.76633189712494554</v>
      </c>
    </row>
    <row r="5" spans="1:6" x14ac:dyDescent="0.25">
      <c r="A5">
        <v>3</v>
      </c>
      <c r="B5" s="4">
        <v>0.65300000000000002</v>
      </c>
      <c r="C5" s="4">
        <f>(1-'Geometric Estimation-COMPLETE'!$K$1)*'Comparison to Actual'!C4</f>
        <v>0.72093976059737441</v>
      </c>
      <c r="D5" s="4">
        <v>0.71259523809523806</v>
      </c>
      <c r="E5" s="4">
        <v>0.66167261904761909</v>
      </c>
      <c r="F5" s="4">
        <v>0.6920125581341261</v>
      </c>
    </row>
    <row r="6" spans="1:6" x14ac:dyDescent="0.25">
      <c r="A6">
        <v>4</v>
      </c>
      <c r="B6" s="4">
        <v>0.59299999999999997</v>
      </c>
      <c r="C6" s="4">
        <f>(1-'Geometric Estimation-COMPLETE'!$K$1)*'Comparison to Actual'!C5</f>
        <v>0.64644558043290712</v>
      </c>
      <c r="D6" s="4">
        <v>0.64165476190476189</v>
      </c>
      <c r="E6" s="4">
        <v>0.59073214285714293</v>
      </c>
      <c r="F6" s="4">
        <v>0.62490075437543569</v>
      </c>
    </row>
    <row r="7" spans="1:6" x14ac:dyDescent="0.25">
      <c r="A7">
        <v>5</v>
      </c>
      <c r="B7" s="4">
        <v>0.55100000000000005</v>
      </c>
      <c r="C7" s="4">
        <f>(1-'Geometric Estimation-COMPLETE'!$K$1)*'Comparison to Actual'!C6</f>
        <v>0.57964882962616848</v>
      </c>
      <c r="D7" s="4">
        <v>0.57071428571428562</v>
      </c>
      <c r="E7" s="4">
        <v>0.54016071428571444</v>
      </c>
      <c r="F7" s="4">
        <v>0.56429749464647949</v>
      </c>
    </row>
    <row r="8" spans="1:6" x14ac:dyDescent="0.25">
      <c r="A8">
        <v>6</v>
      </c>
      <c r="B8" s="4">
        <v>0.51700000000000002</v>
      </c>
      <c r="C8" s="4">
        <f>(1-'Geometric Estimation-COMPLETE'!$K$1)*'Comparison to Actual'!C7</f>
        <v>0.51975413841019946</v>
      </c>
      <c r="D8" s="4">
        <v>0.49977380952380945</v>
      </c>
      <c r="E8" s="4">
        <v>0.50995833333333351</v>
      </c>
      <c r="F8" s="4">
        <v>0.50957157634183647</v>
      </c>
    </row>
    <row r="9" spans="1:6" x14ac:dyDescent="0.25">
      <c r="A9">
        <v>7</v>
      </c>
      <c r="B9" s="4">
        <v>0.49099999999999999</v>
      </c>
      <c r="C9" s="4">
        <f>(1-'Geometric Estimation-COMPLETE'!$K$1)*'Comparison to Actual'!C8</f>
        <v>0.46604832199653079</v>
      </c>
      <c r="D9" s="4">
        <v>0.42883333333333323</v>
      </c>
      <c r="E9" s="4">
        <v>0.50012500000000015</v>
      </c>
      <c r="F9" s="4">
        <v>0.46015301127320729</v>
      </c>
    </row>
    <row r="10" spans="1:6" x14ac:dyDescent="0.25">
      <c r="A10">
        <v>8</v>
      </c>
      <c r="B10" s="4">
        <v>0.46800000000000003</v>
      </c>
      <c r="C10" s="4">
        <f>(1-'Geometric Estimation-COMPLETE'!$K$1)*'Comparison to Actual'!C9</f>
        <v>0.4178918884612382</v>
      </c>
      <c r="D10" s="4">
        <v>0.35789285714285701</v>
      </c>
      <c r="E10" s="4">
        <v>0.51066071428571458</v>
      </c>
      <c r="F10" s="4">
        <v>0.41552708905756969</v>
      </c>
    </row>
    <row r="11" spans="1:6" x14ac:dyDescent="0.25">
      <c r="A11">
        <v>9</v>
      </c>
      <c r="B11" s="4">
        <v>0.44500000000000001</v>
      </c>
      <c r="C11" s="4">
        <f>(1-'Geometric Estimation-COMPLETE'!$K$1)*'Comparison to Actual'!C10</f>
        <v>0.37471142411494385</v>
      </c>
      <c r="D11" s="4">
        <v>0.28695238095238085</v>
      </c>
      <c r="E11" s="4">
        <v>0.54156547619047646</v>
      </c>
      <c r="F11" s="4">
        <v>0.37522901624160426</v>
      </c>
    </row>
    <row r="12" spans="1:6" x14ac:dyDescent="0.25">
      <c r="A12">
        <v>10</v>
      </c>
      <c r="B12" s="4">
        <v>0.42699999999999999</v>
      </c>
      <c r="C12" s="4">
        <f>(1-'Geometric Estimation-COMPLETE'!$K$1)*'Comparison to Actual'!C11</f>
        <v>0.33599276568698699</v>
      </c>
      <c r="D12" s="4">
        <v>0.21601190476190457</v>
      </c>
      <c r="E12" s="4">
        <v>0.59283928571428612</v>
      </c>
      <c r="F12" s="4">
        <v>0.33883907532713298</v>
      </c>
    </row>
    <row r="13" spans="1:6" x14ac:dyDescent="0.25">
      <c r="A13">
        <v>11</v>
      </c>
      <c r="B13" s="4">
        <v>0.40899999999999997</v>
      </c>
      <c r="C13" s="4">
        <f>(1-'Geometric Estimation-COMPLETE'!$K$1)*'Comparison to Actual'!C12</f>
        <v>0.30127487802282976</v>
      </c>
      <c r="D13" s="4">
        <v>0.14507142857142841</v>
      </c>
      <c r="E13" s="4">
        <v>0.66448214285714324</v>
      </c>
      <c r="F13" s="4">
        <v>0.30597825327724876</v>
      </c>
    </row>
    <row r="14" spans="1:6" x14ac:dyDescent="0.25">
      <c r="A14">
        <v>12</v>
      </c>
      <c r="B14" s="4">
        <v>0.39400000000000002</v>
      </c>
      <c r="C14" s="4">
        <f>(1-'Geometric Estimation-COMPLETE'!$K$1)*'Comparison to Actual'!C13</f>
        <v>0.27014436439452882</v>
      </c>
      <c r="D14" s="4">
        <v>7.4130952380952242E-2</v>
      </c>
      <c r="E14" s="4">
        <v>0.75649404761904804</v>
      </c>
      <c r="F14" s="4">
        <v>0.27630429397261203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heetViews>
  <sheetFormatPr defaultRowHeight="15" x14ac:dyDescent="0.25"/>
  <cols>
    <col min="3" max="3" width="19" bestFit="1" customWidth="1"/>
    <col min="4" max="4" width="32.85546875" bestFit="1" customWidth="1"/>
    <col min="5" max="5" width="36.5703125" bestFit="1" customWidth="1"/>
    <col min="7" max="7" width="31.140625" bestFit="1" customWidth="1"/>
  </cols>
  <sheetData>
    <row r="1" spans="1:12" x14ac:dyDescent="0.25">
      <c r="A1" t="s">
        <v>0</v>
      </c>
      <c r="B1" t="s">
        <v>1</v>
      </c>
      <c r="C1" t="s">
        <v>2</v>
      </c>
      <c r="D1" t="s">
        <v>15</v>
      </c>
      <c r="E1" t="s">
        <v>14</v>
      </c>
      <c r="F1" t="s">
        <v>5</v>
      </c>
      <c r="G1" t="s">
        <v>17</v>
      </c>
      <c r="K1" s="1" t="s">
        <v>11</v>
      </c>
      <c r="L1" s="1">
        <v>0</v>
      </c>
    </row>
    <row r="2" spans="1:12" x14ac:dyDescent="0.25">
      <c r="A2">
        <v>0</v>
      </c>
      <c r="B2">
        <v>1000</v>
      </c>
      <c r="D2">
        <v>1</v>
      </c>
      <c r="K2" s="1" t="s">
        <v>12</v>
      </c>
      <c r="L2" s="1">
        <v>0</v>
      </c>
    </row>
    <row r="3" spans="1:12" x14ac:dyDescent="0.25">
      <c r="A3">
        <v>1</v>
      </c>
      <c r="B3">
        <v>869</v>
      </c>
      <c r="C3">
        <f>B2-B3</f>
        <v>131</v>
      </c>
      <c r="K3" t="s">
        <v>5</v>
      </c>
    </row>
    <row r="4" spans="1:12" x14ac:dyDescent="0.25">
      <c r="A4">
        <v>2</v>
      </c>
      <c r="B4">
        <v>743</v>
      </c>
      <c r="C4">
        <f t="shared" ref="C4:C9" si="0">B3-B4</f>
        <v>126</v>
      </c>
    </row>
    <row r="5" spans="1:12" x14ac:dyDescent="0.25">
      <c r="A5">
        <v>3</v>
      </c>
      <c r="B5">
        <v>653</v>
      </c>
      <c r="C5">
        <f t="shared" si="0"/>
        <v>90</v>
      </c>
    </row>
    <row r="6" spans="1:12" x14ac:dyDescent="0.25">
      <c r="A6">
        <v>4</v>
      </c>
      <c r="B6">
        <v>593</v>
      </c>
      <c r="C6">
        <f t="shared" si="0"/>
        <v>60</v>
      </c>
    </row>
    <row r="7" spans="1:12" x14ac:dyDescent="0.25">
      <c r="A7">
        <v>5</v>
      </c>
      <c r="B7">
        <v>551</v>
      </c>
      <c r="C7">
        <f t="shared" si="0"/>
        <v>42</v>
      </c>
    </row>
    <row r="8" spans="1:12" x14ac:dyDescent="0.25">
      <c r="A8">
        <v>6</v>
      </c>
      <c r="B8">
        <v>517</v>
      </c>
      <c r="C8">
        <f t="shared" si="0"/>
        <v>34</v>
      </c>
    </row>
    <row r="9" spans="1:12" x14ac:dyDescent="0.25">
      <c r="A9">
        <v>7</v>
      </c>
      <c r="B9">
        <v>491</v>
      </c>
      <c r="C9">
        <f t="shared" si="0"/>
        <v>26</v>
      </c>
    </row>
    <row r="10" spans="1:12" x14ac:dyDescent="0.25">
      <c r="A10">
        <v>8</v>
      </c>
    </row>
    <row r="11" spans="1:12" x14ac:dyDescent="0.25">
      <c r="A11">
        <v>9</v>
      </c>
      <c r="E11" s="2"/>
    </row>
    <row r="12" spans="1:12" x14ac:dyDescent="0.25">
      <c r="A12">
        <v>10</v>
      </c>
      <c r="E12" s="2"/>
    </row>
    <row r="13" spans="1:12" x14ac:dyDescent="0.25">
      <c r="A13">
        <v>11</v>
      </c>
      <c r="E13" s="2"/>
    </row>
    <row r="14" spans="1:12" x14ac:dyDescent="0.25">
      <c r="A14">
        <v>12</v>
      </c>
      <c r="E14"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4"/>
  <sheetViews>
    <sheetView workbookViewId="0">
      <selection activeCell="N11" sqref="N11"/>
    </sheetView>
  </sheetViews>
  <sheetFormatPr defaultRowHeight="15" x14ac:dyDescent="0.25"/>
  <cols>
    <col min="3" max="3" width="19" bestFit="1" customWidth="1"/>
    <col min="4" max="4" width="32.85546875" bestFit="1" customWidth="1"/>
    <col min="5" max="5" width="36.5703125" bestFit="1" customWidth="1"/>
    <col min="7" max="7" width="30" bestFit="1" customWidth="1"/>
  </cols>
  <sheetData>
    <row r="1" spans="1:12" x14ac:dyDescent="0.25">
      <c r="A1" t="s">
        <v>0</v>
      </c>
      <c r="B1" t="s">
        <v>1</v>
      </c>
      <c r="C1" t="s">
        <v>2</v>
      </c>
      <c r="D1" t="s">
        <v>15</v>
      </c>
      <c r="E1" t="s">
        <v>14</v>
      </c>
      <c r="F1" t="s">
        <v>5</v>
      </c>
      <c r="G1" t="s">
        <v>17</v>
      </c>
      <c r="K1" s="1" t="s">
        <v>11</v>
      </c>
      <c r="L1" s="1">
        <v>-1.5556428568118299</v>
      </c>
    </row>
    <row r="2" spans="1:12" x14ac:dyDescent="0.25">
      <c r="A2">
        <v>0</v>
      </c>
      <c r="B2">
        <v>1000</v>
      </c>
      <c r="D2">
        <v>1</v>
      </c>
      <c r="G2">
        <f t="shared" ref="G2:G14" si="0">1000*D2</f>
        <v>1000</v>
      </c>
      <c r="K2" s="1" t="s">
        <v>12</v>
      </c>
      <c r="L2" s="1">
        <v>-0.18552692925274331</v>
      </c>
    </row>
    <row r="3" spans="1:12" x14ac:dyDescent="0.25">
      <c r="A3">
        <v>1</v>
      </c>
      <c r="B3">
        <v>869</v>
      </c>
      <c r="C3">
        <f>B2-B3</f>
        <v>131</v>
      </c>
      <c r="D3">
        <f t="shared" ref="D3:D14" si="1">D2*(1/(1+EXP($L$1+($L$2*A3))))</f>
        <v>0.85083558909084356</v>
      </c>
      <c r="E3">
        <f>D2-D3</f>
        <v>0.14916441090915644</v>
      </c>
      <c r="F3">
        <f t="shared" ref="F3:F9" si="2">C3*LN(E3)</f>
        <v>-249.25450597047814</v>
      </c>
      <c r="G3">
        <f t="shared" si="0"/>
        <v>850.83558909084354</v>
      </c>
      <c r="K3" t="s">
        <v>5</v>
      </c>
      <c r="L3">
        <f>SUM(F3:F10)</f>
        <v>-1608.5498188893173</v>
      </c>
    </row>
    <row r="4" spans="1:12" x14ac:dyDescent="0.25">
      <c r="A4">
        <v>2</v>
      </c>
      <c r="B4">
        <v>743</v>
      </c>
      <c r="C4">
        <f t="shared" ref="C4:C9" si="3">B3-B4</f>
        <v>126</v>
      </c>
      <c r="D4">
        <f t="shared" si="1"/>
        <v>0.74268021523936822</v>
      </c>
      <c r="E4">
        <f t="shared" ref="E4:E9" si="4">D3-D4</f>
        <v>0.10815537385147533</v>
      </c>
      <c r="F4">
        <f t="shared" si="2"/>
        <v>-280.2474913071722</v>
      </c>
      <c r="G4">
        <f t="shared" si="0"/>
        <v>742.68021523936818</v>
      </c>
    </row>
    <row r="5" spans="1:12" x14ac:dyDescent="0.25">
      <c r="A5">
        <v>3</v>
      </c>
      <c r="B5">
        <v>653</v>
      </c>
      <c r="C5">
        <f t="shared" si="3"/>
        <v>90</v>
      </c>
      <c r="D5">
        <f t="shared" si="1"/>
        <v>0.66253431632071835</v>
      </c>
      <c r="E5">
        <f t="shared" si="4"/>
        <v>8.0145898918649872E-2</v>
      </c>
      <c r="F5">
        <f t="shared" si="2"/>
        <v>-227.15159119320137</v>
      </c>
      <c r="G5">
        <f t="shared" si="0"/>
        <v>662.5343163207184</v>
      </c>
    </row>
    <row r="6" spans="1:12" x14ac:dyDescent="0.25">
      <c r="A6">
        <v>4</v>
      </c>
      <c r="B6">
        <v>593</v>
      </c>
      <c r="C6">
        <f t="shared" si="3"/>
        <v>60</v>
      </c>
      <c r="D6">
        <f t="shared" si="1"/>
        <v>0.60203868624433821</v>
      </c>
      <c r="E6">
        <f t="shared" si="4"/>
        <v>6.0495630076380147E-2</v>
      </c>
      <c r="F6">
        <f t="shared" si="2"/>
        <v>-168.31104880179242</v>
      </c>
      <c r="G6">
        <f t="shared" si="0"/>
        <v>602.03868624433824</v>
      </c>
    </row>
    <row r="7" spans="1:12" x14ac:dyDescent="0.25">
      <c r="A7">
        <v>5</v>
      </c>
      <c r="B7">
        <v>551</v>
      </c>
      <c r="C7">
        <f t="shared" si="3"/>
        <v>42</v>
      </c>
      <c r="D7">
        <f t="shared" si="1"/>
        <v>0.5556583267848817</v>
      </c>
      <c r="E7">
        <f t="shared" si="4"/>
        <v>4.6380359459456511E-2</v>
      </c>
      <c r="F7">
        <f t="shared" si="2"/>
        <v>-128.97692626866967</v>
      </c>
      <c r="G7">
        <f t="shared" si="0"/>
        <v>555.65832678488175</v>
      </c>
    </row>
    <row r="8" spans="1:12" x14ac:dyDescent="0.25">
      <c r="A8">
        <v>6</v>
      </c>
      <c r="B8">
        <v>517</v>
      </c>
      <c r="C8">
        <f t="shared" si="3"/>
        <v>34</v>
      </c>
      <c r="D8">
        <f t="shared" si="1"/>
        <v>0.51962976067154554</v>
      </c>
      <c r="E8">
        <f t="shared" si="4"/>
        <v>3.6028566113336158E-2</v>
      </c>
      <c r="F8">
        <f t="shared" si="2"/>
        <v>-112.99706716918934</v>
      </c>
      <c r="G8">
        <f t="shared" si="0"/>
        <v>519.62976067154557</v>
      </c>
    </row>
    <row r="9" spans="1:12" x14ac:dyDescent="0.25">
      <c r="A9">
        <v>7</v>
      </c>
      <c r="B9">
        <v>491</v>
      </c>
      <c r="C9">
        <f t="shared" si="3"/>
        <v>26</v>
      </c>
      <c r="D9">
        <f t="shared" si="1"/>
        <v>0.49133183850962336</v>
      </c>
      <c r="E9">
        <f t="shared" si="4"/>
        <v>2.8297922161922173E-2</v>
      </c>
      <c r="F9">
        <f t="shared" si="2"/>
        <v>-92.689139370585323</v>
      </c>
      <c r="G9">
        <f t="shared" si="0"/>
        <v>491.33183850962337</v>
      </c>
    </row>
    <row r="10" spans="1:12" x14ac:dyDescent="0.25">
      <c r="A10">
        <v>8</v>
      </c>
      <c r="D10">
        <f t="shared" si="1"/>
        <v>0.46889893122707405</v>
      </c>
      <c r="E10">
        <f>D9</f>
        <v>0.49133183850962336</v>
      </c>
      <c r="F10">
        <f>B9*LN(E10)</f>
        <v>-348.92204880822868</v>
      </c>
      <c r="G10">
        <f t="shared" si="0"/>
        <v>468.89893122707406</v>
      </c>
    </row>
    <row r="11" spans="1:12" x14ac:dyDescent="0.25">
      <c r="A11">
        <v>9</v>
      </c>
      <c r="D11">
        <f t="shared" si="1"/>
        <v>0.45097689745333475</v>
      </c>
      <c r="E11" s="2"/>
      <c r="G11">
        <f t="shared" si="0"/>
        <v>450.97689745333474</v>
      </c>
    </row>
    <row r="12" spans="1:12" x14ac:dyDescent="0.25">
      <c r="A12">
        <v>10</v>
      </c>
      <c r="D12">
        <f t="shared" si="1"/>
        <v>0.43656540389742748</v>
      </c>
      <c r="E12" s="2"/>
      <c r="G12">
        <f t="shared" si="0"/>
        <v>436.56540389742747</v>
      </c>
    </row>
    <row r="13" spans="1:12" x14ac:dyDescent="0.25">
      <c r="A13">
        <v>11</v>
      </c>
      <c r="D13">
        <f t="shared" si="1"/>
        <v>0.42491376141800974</v>
      </c>
      <c r="E13" s="2"/>
      <c r="G13">
        <f t="shared" si="0"/>
        <v>424.91376141800976</v>
      </c>
    </row>
    <row r="14" spans="1:12" x14ac:dyDescent="0.25">
      <c r="A14">
        <v>12</v>
      </c>
      <c r="D14">
        <f t="shared" si="1"/>
        <v>0.41545068150138748</v>
      </c>
      <c r="E14" s="2"/>
      <c r="G14">
        <f t="shared" si="0"/>
        <v>415.45068150138746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
    </sheetView>
  </sheetViews>
  <sheetFormatPr defaultRowHeight="15" x14ac:dyDescent="0.25"/>
  <cols>
    <col min="3" max="3" width="10.28515625" bestFit="1" customWidth="1"/>
  </cols>
  <sheetData>
    <row r="1" spans="1:4" x14ac:dyDescent="0.25">
      <c r="A1" t="s">
        <v>0</v>
      </c>
      <c r="B1" t="s">
        <v>7</v>
      </c>
      <c r="C1" t="s">
        <v>13</v>
      </c>
      <c r="D1" t="s">
        <v>16</v>
      </c>
    </row>
    <row r="2" spans="1:4" x14ac:dyDescent="0.25">
      <c r="A2">
        <v>0</v>
      </c>
      <c r="B2" s="3">
        <v>1</v>
      </c>
      <c r="C2" s="3">
        <v>1</v>
      </c>
      <c r="D2" s="3">
        <f>'Time Trend - COMPLETE'!D2</f>
        <v>1</v>
      </c>
    </row>
    <row r="3" spans="1:4" x14ac:dyDescent="0.25">
      <c r="A3">
        <v>1</v>
      </c>
      <c r="B3" s="3">
        <v>0.86899999999999999</v>
      </c>
      <c r="C3" s="3">
        <f>(1-'Geometric Estimation-COMPLETE'!$K$1)*Comparison!C2</f>
        <v>0.89667072862961394</v>
      </c>
      <c r="D3" s="3">
        <f>'Time Trend - COMPLETE'!D3</f>
        <v>0.85083558909084356</v>
      </c>
    </row>
    <row r="4" spans="1:4" x14ac:dyDescent="0.25">
      <c r="A4">
        <v>2</v>
      </c>
      <c r="B4" s="3">
        <v>0.74299999999999999</v>
      </c>
      <c r="C4" s="3">
        <f>(1-'Geometric Estimation-COMPLETE'!$K$1)*Comparison!C3</f>
        <v>0.80401839558116273</v>
      </c>
      <c r="D4" s="3">
        <f>'Time Trend - COMPLETE'!D4</f>
        <v>0.74268021523936822</v>
      </c>
    </row>
    <row r="5" spans="1:4" x14ac:dyDescent="0.25">
      <c r="A5">
        <v>3</v>
      </c>
      <c r="B5" s="3">
        <v>0.65300000000000002</v>
      </c>
      <c r="C5" s="3">
        <f>(1-'Geometric Estimation-COMPLETE'!$K$1)*Comparison!C4</f>
        <v>0.72093976059737441</v>
      </c>
      <c r="D5" s="3">
        <f>'Time Trend - COMPLETE'!D5</f>
        <v>0.66253431632071835</v>
      </c>
    </row>
    <row r="6" spans="1:4" x14ac:dyDescent="0.25">
      <c r="A6">
        <v>4</v>
      </c>
      <c r="B6" s="3">
        <v>0.59299999999999997</v>
      </c>
      <c r="C6" s="3">
        <f>(1-'Geometric Estimation-COMPLETE'!$K$1)*Comparison!C5</f>
        <v>0.64644558043290712</v>
      </c>
      <c r="D6" s="3">
        <f>'Time Trend - COMPLETE'!D6</f>
        <v>0.60203868624433821</v>
      </c>
    </row>
    <row r="7" spans="1:4" x14ac:dyDescent="0.25">
      <c r="A7">
        <v>5</v>
      </c>
      <c r="B7" s="3">
        <v>0.55100000000000005</v>
      </c>
      <c r="C7" s="3">
        <f>(1-'Geometric Estimation-COMPLETE'!$K$1)*Comparison!C6</f>
        <v>0.57964882962616848</v>
      </c>
      <c r="D7" s="3">
        <f>'Time Trend - COMPLETE'!D7</f>
        <v>0.5556583267848817</v>
      </c>
    </row>
    <row r="8" spans="1:4" x14ac:dyDescent="0.25">
      <c r="A8">
        <v>6</v>
      </c>
      <c r="B8" s="3">
        <v>0.51700000000000002</v>
      </c>
      <c r="C8" s="3">
        <f>(1-'Geometric Estimation-COMPLETE'!$K$1)*Comparison!C7</f>
        <v>0.51975413841019946</v>
      </c>
      <c r="D8" s="3">
        <f>'Time Trend - COMPLETE'!D8</f>
        <v>0.51962976067154554</v>
      </c>
    </row>
    <row r="9" spans="1:4" x14ac:dyDescent="0.25">
      <c r="A9">
        <v>7</v>
      </c>
      <c r="B9" s="3">
        <v>0.49099999999999999</v>
      </c>
      <c r="C9" s="3">
        <f>(1-'Geometric Estimation-COMPLETE'!$K$1)*Comparison!C8</f>
        <v>0.46604832199653079</v>
      </c>
      <c r="D9" s="3">
        <f>'Time Trend - COMPLETE'!D9</f>
        <v>0.49133183850962336</v>
      </c>
    </row>
    <row r="10" spans="1:4" x14ac:dyDescent="0.25">
      <c r="A10">
        <v>8</v>
      </c>
      <c r="B10" s="3">
        <v>0.46800000000000003</v>
      </c>
      <c r="C10" s="3">
        <f>(1-'Geometric Estimation-COMPLETE'!$K$1)*Comparison!C9</f>
        <v>0.4178918884612382</v>
      </c>
      <c r="D10" s="3">
        <f>'Time Trend - COMPLETE'!D10</f>
        <v>0.46889893122707405</v>
      </c>
    </row>
    <row r="11" spans="1:4" x14ac:dyDescent="0.25">
      <c r="A11">
        <v>9</v>
      </c>
      <c r="B11" s="3">
        <v>0.44500000000000001</v>
      </c>
      <c r="C11" s="3">
        <f>(1-'Geometric Estimation-COMPLETE'!$K$1)*Comparison!C10</f>
        <v>0.37471142411494385</v>
      </c>
      <c r="D11" s="3">
        <f>'Time Trend - COMPLETE'!D11</f>
        <v>0.45097689745333475</v>
      </c>
    </row>
    <row r="12" spans="1:4" x14ac:dyDescent="0.25">
      <c r="A12">
        <v>10</v>
      </c>
      <c r="B12" s="3">
        <v>0.42699999999999999</v>
      </c>
      <c r="C12" s="3">
        <f>(1-'Geometric Estimation-COMPLETE'!$K$1)*Comparison!C11</f>
        <v>0.33599276568698699</v>
      </c>
      <c r="D12" s="3">
        <f>'Time Trend - COMPLETE'!D12</f>
        <v>0.43656540389742748</v>
      </c>
    </row>
    <row r="13" spans="1:4" x14ac:dyDescent="0.25">
      <c r="A13">
        <v>11</v>
      </c>
      <c r="B13" s="3">
        <v>0.40899999999999997</v>
      </c>
      <c r="C13" s="3">
        <f>(1-'Geometric Estimation-COMPLETE'!$K$1)*Comparison!C12</f>
        <v>0.30127487802282976</v>
      </c>
      <c r="D13" s="3">
        <f>'Time Trend - COMPLETE'!D13</f>
        <v>0.42491376141800974</v>
      </c>
    </row>
    <row r="14" spans="1:4" x14ac:dyDescent="0.25">
      <c r="A14">
        <v>12</v>
      </c>
      <c r="B14" s="3">
        <v>0.39400000000000002</v>
      </c>
      <c r="C14" s="3">
        <f>(1-'Geometric Estimation-COMPLETE'!$K$1)*Comparison!C13</f>
        <v>0.27014436439452882</v>
      </c>
      <c r="D14" s="3">
        <f>'Time Trend - COMPLETE'!D14</f>
        <v>0.41545068150138748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Geometric Estimation-working</vt:lpstr>
      <vt:lpstr>Geometric Estimation-COMPLETE</vt:lpstr>
      <vt:lpstr>Comparison to Actual</vt:lpstr>
      <vt:lpstr>Time Trend - working</vt:lpstr>
      <vt:lpstr>Time Trend - COMPLETE</vt:lpstr>
      <vt:lpstr>Comparison</vt:lpstr>
    </vt:vector>
  </TitlesOfParts>
  <Company>University of Wisconsin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 Schweidel</dc:creator>
  <cp:lastModifiedBy>Lewis, Imani L.</cp:lastModifiedBy>
  <dcterms:created xsi:type="dcterms:W3CDTF">2008-12-30T18:01:20Z</dcterms:created>
  <dcterms:modified xsi:type="dcterms:W3CDTF">2016-10-20T17:45:57Z</dcterms:modified>
</cp:coreProperties>
</file>