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edelta/projects/training/marketing_analytics/uncertainty/"/>
    </mc:Choice>
  </mc:AlternateContent>
  <xr:revisionPtr revIDLastSave="0" documentId="13_ncr:1_{B72EB6A5-5A7C-534C-9238-F32E4E10E1EF}" xr6:coauthVersionLast="43" xr6:coauthVersionMax="43" xr10:uidLastSave="{00000000-0000-0000-0000-000000000000}"/>
  <bookViews>
    <workbookView xWindow="940" yWindow="460" windowWidth="20880" windowHeight="20020" xr2:uid="{00000000-000D-0000-FFFF-FFFF00000000}"/>
  </bookViews>
  <sheets>
    <sheet name="Option 1" sheetId="2" r:id="rId1"/>
    <sheet name="Option 2" sheetId="5" r:id="rId2"/>
    <sheet name="Option 3"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0" i="7" l="1"/>
  <c r="S10" i="7"/>
  <c r="T10" i="7" s="1"/>
  <c r="R11" i="7"/>
  <c r="S11" i="7"/>
  <c r="T11" i="7" s="1"/>
  <c r="R12" i="7"/>
  <c r="S12" i="7"/>
  <c r="T12" i="7" s="1"/>
  <c r="R13" i="7"/>
  <c r="S13" i="7"/>
  <c r="T13" i="7"/>
  <c r="U13" i="7"/>
  <c r="R14" i="7"/>
  <c r="S14" i="7"/>
  <c r="T14" i="7" s="1"/>
  <c r="R15" i="7"/>
  <c r="S15" i="7"/>
  <c r="T15" i="7" s="1"/>
  <c r="R16" i="7"/>
  <c r="S16" i="7"/>
  <c r="T16" i="7" s="1"/>
  <c r="R17" i="7"/>
  <c r="S17" i="7"/>
  <c r="U17" i="7" s="1"/>
  <c r="R18" i="7"/>
  <c r="S18" i="7"/>
  <c r="T18" i="7" s="1"/>
  <c r="R19" i="7"/>
  <c r="S19" i="7"/>
  <c r="T19" i="7" s="1"/>
  <c r="U19" i="7"/>
  <c r="R20" i="7"/>
  <c r="S20" i="7"/>
  <c r="T20" i="7" s="1"/>
  <c r="R21" i="7"/>
  <c r="S21" i="7"/>
  <c r="T21" i="7" s="1"/>
  <c r="R22" i="7"/>
  <c r="S22" i="7"/>
  <c r="T22" i="7" s="1"/>
  <c r="R23" i="7"/>
  <c r="S23" i="7"/>
  <c r="T23" i="7" s="1"/>
  <c r="R24" i="7"/>
  <c r="S24" i="7"/>
  <c r="T24" i="7" s="1"/>
  <c r="R25" i="7"/>
  <c r="S25" i="7"/>
  <c r="U25" i="7" s="1"/>
  <c r="R26" i="7"/>
  <c r="S26" i="7"/>
  <c r="T26" i="7" s="1"/>
  <c r="R27" i="7"/>
  <c r="S27" i="7"/>
  <c r="U27" i="7" s="1"/>
  <c r="R28" i="7"/>
  <c r="S28" i="7"/>
  <c r="T28" i="7" s="1"/>
  <c r="R29" i="7"/>
  <c r="S29" i="7"/>
  <c r="T29" i="7" s="1"/>
  <c r="S9" i="7"/>
  <c r="U9" i="7" s="1"/>
  <c r="N10" i="7"/>
  <c r="O10" i="7"/>
  <c r="N11" i="7"/>
  <c r="O11" i="7"/>
  <c r="N12" i="7"/>
  <c r="O12" i="7"/>
  <c r="N13" i="7"/>
  <c r="O13" i="7"/>
  <c r="N14" i="7"/>
  <c r="O14" i="7"/>
  <c r="N15" i="7"/>
  <c r="O15" i="7"/>
  <c r="N16" i="7"/>
  <c r="O16" i="7"/>
  <c r="N17" i="7"/>
  <c r="O17" i="7"/>
  <c r="N18" i="7"/>
  <c r="O18" i="7"/>
  <c r="N19" i="7"/>
  <c r="O19" i="7"/>
  <c r="N20" i="7"/>
  <c r="O20" i="7"/>
  <c r="N21" i="7"/>
  <c r="O21" i="7"/>
  <c r="N22" i="7"/>
  <c r="O22" i="7"/>
  <c r="N23" i="7"/>
  <c r="O23" i="7"/>
  <c r="N24" i="7"/>
  <c r="O24" i="7"/>
  <c r="N25" i="7"/>
  <c r="O25" i="7"/>
  <c r="N26" i="7"/>
  <c r="O26" i="7"/>
  <c r="N27" i="7"/>
  <c r="O27" i="7"/>
  <c r="N28" i="7"/>
  <c r="O28" i="7"/>
  <c r="N29" i="7"/>
  <c r="O29" i="7"/>
  <c r="O9" i="7"/>
  <c r="F10" i="7"/>
  <c r="G10" i="7"/>
  <c r="H10" i="7" s="1"/>
  <c r="I10" i="7"/>
  <c r="F11" i="7"/>
  <c r="G11" i="7"/>
  <c r="H11" i="7" s="1"/>
  <c r="K11" i="7" s="1"/>
  <c r="I11" i="7"/>
  <c r="F12" i="7"/>
  <c r="G12" i="7"/>
  <c r="H12" i="7" s="1"/>
  <c r="I12" i="7"/>
  <c r="F13" i="7"/>
  <c r="G13" i="7"/>
  <c r="H13" i="7" s="1"/>
  <c r="J13" i="7" s="1"/>
  <c r="I13" i="7"/>
  <c r="F14" i="7"/>
  <c r="G14" i="7"/>
  <c r="H14" i="7" s="1"/>
  <c r="I14" i="7"/>
  <c r="F15" i="7"/>
  <c r="G15" i="7"/>
  <c r="H15" i="7" s="1"/>
  <c r="I15" i="7"/>
  <c r="F16" i="7"/>
  <c r="G16" i="7"/>
  <c r="H16" i="7" s="1"/>
  <c r="I16" i="7"/>
  <c r="F17" i="7"/>
  <c r="G17" i="7"/>
  <c r="H17" i="7" s="1"/>
  <c r="J17" i="7" s="1"/>
  <c r="I17" i="7"/>
  <c r="F18" i="7"/>
  <c r="G18" i="7"/>
  <c r="H18" i="7" s="1"/>
  <c r="I18" i="7"/>
  <c r="F19" i="7"/>
  <c r="G19" i="7"/>
  <c r="H19" i="7"/>
  <c r="J19" i="7" s="1"/>
  <c r="I19" i="7"/>
  <c r="F20" i="7"/>
  <c r="G20" i="7"/>
  <c r="H20" i="7" s="1"/>
  <c r="J20" i="7" s="1"/>
  <c r="I20" i="7"/>
  <c r="F21" i="7"/>
  <c r="G21" i="7"/>
  <c r="H21" i="7" s="1"/>
  <c r="K21" i="7" s="1"/>
  <c r="I21" i="7"/>
  <c r="F22" i="7"/>
  <c r="G22" i="7"/>
  <c r="H22" i="7" s="1"/>
  <c r="J22" i="7" s="1"/>
  <c r="I22" i="7"/>
  <c r="F23" i="7"/>
  <c r="G23" i="7"/>
  <c r="H23" i="7" s="1"/>
  <c r="J23" i="7" s="1"/>
  <c r="I23" i="7"/>
  <c r="F24" i="7"/>
  <c r="G24" i="7"/>
  <c r="H24" i="7" s="1"/>
  <c r="J24" i="7" s="1"/>
  <c r="I24" i="7"/>
  <c r="F25" i="7"/>
  <c r="G25" i="7"/>
  <c r="H25" i="7" s="1"/>
  <c r="J25" i="7" s="1"/>
  <c r="I25" i="7"/>
  <c r="F26" i="7"/>
  <c r="G26" i="7"/>
  <c r="H26" i="7" s="1"/>
  <c r="J26" i="7" s="1"/>
  <c r="I26" i="7"/>
  <c r="F27" i="7"/>
  <c r="G27" i="7"/>
  <c r="H27" i="7" s="1"/>
  <c r="J27" i="7" s="1"/>
  <c r="I27" i="7"/>
  <c r="F28" i="7"/>
  <c r="G28" i="7"/>
  <c r="H28" i="7" s="1"/>
  <c r="J28" i="7" s="1"/>
  <c r="I28" i="7"/>
  <c r="F29" i="7"/>
  <c r="G29" i="7"/>
  <c r="H29" i="7" s="1"/>
  <c r="I29" i="7"/>
  <c r="I9" i="7"/>
  <c r="G9" i="7"/>
  <c r="H9" i="7" s="1"/>
  <c r="K9" i="7" s="1"/>
  <c r="B10" i="7"/>
  <c r="C10" i="7"/>
  <c r="B11" i="7"/>
  <c r="C11" i="7"/>
  <c r="B12" i="7"/>
  <c r="C12" i="7"/>
  <c r="B13" i="7"/>
  <c r="C13" i="7"/>
  <c r="B14" i="7"/>
  <c r="C14" i="7"/>
  <c r="B15" i="7"/>
  <c r="C15" i="7"/>
  <c r="B16" i="7"/>
  <c r="C16" i="7"/>
  <c r="B17" i="7"/>
  <c r="C17" i="7"/>
  <c r="B18" i="7"/>
  <c r="C18" i="7"/>
  <c r="B19" i="7"/>
  <c r="C19" i="7"/>
  <c r="B20" i="7"/>
  <c r="C20" i="7"/>
  <c r="B21" i="7"/>
  <c r="C21" i="7"/>
  <c r="B22" i="7"/>
  <c r="C22" i="7"/>
  <c r="B23" i="7"/>
  <c r="C23" i="7"/>
  <c r="B24" i="7"/>
  <c r="C24" i="7"/>
  <c r="B25" i="7"/>
  <c r="C25" i="7"/>
  <c r="B26" i="7"/>
  <c r="C26" i="7"/>
  <c r="B27" i="7"/>
  <c r="C27" i="7"/>
  <c r="B28" i="7"/>
  <c r="C28" i="7"/>
  <c r="B29" i="7"/>
  <c r="C29" i="7"/>
  <c r="C9" i="7"/>
  <c r="P10" i="5"/>
  <c r="Q10" i="5"/>
  <c r="S10" i="5" s="1"/>
  <c r="R10" i="5"/>
  <c r="P11" i="5"/>
  <c r="Q11" i="5"/>
  <c r="S11" i="5" s="1"/>
  <c r="R11" i="5"/>
  <c r="P12" i="5"/>
  <c r="Q12" i="5"/>
  <c r="S12" i="5" s="1"/>
  <c r="R12" i="5"/>
  <c r="P13" i="5"/>
  <c r="Q13" i="5"/>
  <c r="S13" i="5" s="1"/>
  <c r="R13" i="5"/>
  <c r="P14" i="5"/>
  <c r="Q14" i="5"/>
  <c r="S14" i="5" s="1"/>
  <c r="R14" i="5"/>
  <c r="P15" i="5"/>
  <c r="Q15" i="5"/>
  <c r="R15" i="5"/>
  <c r="S15" i="5"/>
  <c r="P16" i="5"/>
  <c r="Q16" i="5"/>
  <c r="S16" i="5" s="1"/>
  <c r="R16" i="5"/>
  <c r="P17" i="5"/>
  <c r="Q17" i="5"/>
  <c r="S17" i="5" s="1"/>
  <c r="R17" i="5"/>
  <c r="P18" i="5"/>
  <c r="Q18" i="5"/>
  <c r="S18" i="5" s="1"/>
  <c r="R18" i="5"/>
  <c r="P19" i="5"/>
  <c r="Q19" i="5"/>
  <c r="S19" i="5" s="1"/>
  <c r="R19" i="5"/>
  <c r="P20" i="5"/>
  <c r="Q20" i="5"/>
  <c r="S20" i="5" s="1"/>
  <c r="R20" i="5"/>
  <c r="P21" i="5"/>
  <c r="Q21" i="5"/>
  <c r="S21" i="5" s="1"/>
  <c r="R21" i="5"/>
  <c r="P22" i="5"/>
  <c r="Q22" i="5"/>
  <c r="S22" i="5" s="1"/>
  <c r="R22" i="5"/>
  <c r="P23" i="5"/>
  <c r="Q23" i="5"/>
  <c r="S23" i="5" s="1"/>
  <c r="R23" i="5"/>
  <c r="P24" i="5"/>
  <c r="Q24" i="5"/>
  <c r="S24" i="5" s="1"/>
  <c r="R24" i="5"/>
  <c r="P25" i="5"/>
  <c r="Q25" i="5"/>
  <c r="S25" i="5" s="1"/>
  <c r="R25" i="5"/>
  <c r="P26" i="5"/>
  <c r="Q26" i="5"/>
  <c r="S26" i="5" s="1"/>
  <c r="R26" i="5"/>
  <c r="P27" i="5"/>
  <c r="Q27" i="5"/>
  <c r="S27" i="5" s="1"/>
  <c r="R27" i="5"/>
  <c r="P28" i="5"/>
  <c r="Q28" i="5"/>
  <c r="S28" i="5" s="1"/>
  <c r="R28" i="5"/>
  <c r="P29" i="5"/>
  <c r="Q29" i="5"/>
  <c r="S29" i="5" s="1"/>
  <c r="R29" i="5"/>
  <c r="R9" i="5"/>
  <c r="Q9" i="5"/>
  <c r="S9" i="5" s="1"/>
  <c r="L10" i="5"/>
  <c r="M10" i="5"/>
  <c r="L11" i="5"/>
  <c r="M11" i="5"/>
  <c r="L12" i="5"/>
  <c r="M12" i="5"/>
  <c r="L13" i="5"/>
  <c r="M13" i="5"/>
  <c r="L14" i="5"/>
  <c r="M14" i="5"/>
  <c r="L15" i="5"/>
  <c r="M15" i="5"/>
  <c r="L16" i="5"/>
  <c r="M16" i="5"/>
  <c r="L17" i="5"/>
  <c r="M17" i="5"/>
  <c r="L18" i="5"/>
  <c r="M18" i="5"/>
  <c r="L19" i="5"/>
  <c r="M19" i="5"/>
  <c r="L20" i="5"/>
  <c r="M20" i="5"/>
  <c r="L21" i="5"/>
  <c r="M21" i="5"/>
  <c r="L22" i="5"/>
  <c r="M22" i="5"/>
  <c r="L23" i="5"/>
  <c r="M23" i="5"/>
  <c r="L24" i="5"/>
  <c r="M24" i="5"/>
  <c r="L25" i="5"/>
  <c r="M25" i="5"/>
  <c r="L26" i="5"/>
  <c r="M26" i="5"/>
  <c r="L27" i="5"/>
  <c r="M27" i="5"/>
  <c r="L28" i="5"/>
  <c r="M28" i="5"/>
  <c r="L29" i="5"/>
  <c r="M29" i="5"/>
  <c r="M9" i="5"/>
  <c r="F10" i="5"/>
  <c r="G10" i="5"/>
  <c r="I10" i="5" s="1"/>
  <c r="H10" i="5"/>
  <c r="F11" i="5"/>
  <c r="G11" i="5"/>
  <c r="I11" i="5" s="1"/>
  <c r="H11" i="5"/>
  <c r="F12" i="5"/>
  <c r="G12" i="5"/>
  <c r="I12" i="5" s="1"/>
  <c r="H12" i="5"/>
  <c r="F13" i="5"/>
  <c r="G13" i="5"/>
  <c r="I13" i="5" s="1"/>
  <c r="H13" i="5"/>
  <c r="F14" i="5"/>
  <c r="G14" i="5"/>
  <c r="I14" i="5" s="1"/>
  <c r="H14" i="5"/>
  <c r="F15" i="5"/>
  <c r="G15" i="5"/>
  <c r="I15" i="5" s="1"/>
  <c r="H15" i="5"/>
  <c r="F16" i="5"/>
  <c r="G16" i="5"/>
  <c r="I16" i="5" s="1"/>
  <c r="H16" i="5"/>
  <c r="F17" i="5"/>
  <c r="G17" i="5"/>
  <c r="I17" i="5" s="1"/>
  <c r="H17" i="5"/>
  <c r="F18" i="5"/>
  <c r="G18" i="5"/>
  <c r="I18" i="5" s="1"/>
  <c r="H18" i="5"/>
  <c r="F19" i="5"/>
  <c r="G19" i="5"/>
  <c r="I19" i="5" s="1"/>
  <c r="H19" i="5"/>
  <c r="F20" i="5"/>
  <c r="G20" i="5"/>
  <c r="I20" i="5" s="1"/>
  <c r="H20" i="5"/>
  <c r="F21" i="5"/>
  <c r="G21" i="5"/>
  <c r="I21" i="5" s="1"/>
  <c r="H21" i="5"/>
  <c r="F22" i="5"/>
  <c r="G22" i="5"/>
  <c r="I22" i="5" s="1"/>
  <c r="H22" i="5"/>
  <c r="F23" i="5"/>
  <c r="G23" i="5"/>
  <c r="I23" i="5" s="1"/>
  <c r="H23" i="5"/>
  <c r="F24" i="5"/>
  <c r="G24" i="5"/>
  <c r="I24" i="5" s="1"/>
  <c r="H24" i="5"/>
  <c r="F25" i="5"/>
  <c r="G25" i="5"/>
  <c r="I25" i="5" s="1"/>
  <c r="H25" i="5"/>
  <c r="F26" i="5"/>
  <c r="G26" i="5"/>
  <c r="I26" i="5" s="1"/>
  <c r="H26" i="5"/>
  <c r="F27" i="5"/>
  <c r="G27" i="5"/>
  <c r="I27" i="5" s="1"/>
  <c r="H27" i="5"/>
  <c r="F28" i="5"/>
  <c r="G28" i="5"/>
  <c r="I28" i="5" s="1"/>
  <c r="H28" i="5"/>
  <c r="F29" i="5"/>
  <c r="G29" i="5"/>
  <c r="I29" i="5" s="1"/>
  <c r="H29" i="5"/>
  <c r="G9" i="5"/>
  <c r="I9" i="5" s="1"/>
  <c r="H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C9" i="5"/>
  <c r="P10" i="2"/>
  <c r="Q10" i="2"/>
  <c r="R10" i="2"/>
  <c r="S10" i="2" s="1"/>
  <c r="P11" i="2"/>
  <c r="Q11" i="2"/>
  <c r="S11" i="2" s="1"/>
  <c r="R11" i="2"/>
  <c r="P12" i="2"/>
  <c r="Q12" i="2"/>
  <c r="R12" i="2"/>
  <c r="S12" i="2"/>
  <c r="P13" i="2"/>
  <c r="Q13" i="2"/>
  <c r="S13" i="2" s="1"/>
  <c r="R13" i="2"/>
  <c r="P14" i="2"/>
  <c r="Q14" i="2"/>
  <c r="S14" i="2" s="1"/>
  <c r="R14" i="2"/>
  <c r="P15" i="2"/>
  <c r="Q15" i="2"/>
  <c r="R15" i="2"/>
  <c r="S15" i="2"/>
  <c r="P16" i="2"/>
  <c r="Q16" i="2"/>
  <c r="S16" i="2" s="1"/>
  <c r="R16" i="2"/>
  <c r="P17" i="2"/>
  <c r="Q17" i="2"/>
  <c r="R17" i="2"/>
  <c r="S17" i="2"/>
  <c r="P18" i="2"/>
  <c r="Q18" i="2"/>
  <c r="R18" i="2"/>
  <c r="S18" i="2"/>
  <c r="P19" i="2"/>
  <c r="Q19" i="2"/>
  <c r="S19" i="2" s="1"/>
  <c r="R19" i="2"/>
  <c r="P20" i="2"/>
  <c r="Q20" i="2"/>
  <c r="S20" i="2" s="1"/>
  <c r="R20" i="2"/>
  <c r="P21" i="2"/>
  <c r="Q21" i="2"/>
  <c r="R21" i="2"/>
  <c r="S21" i="2" s="1"/>
  <c r="P22" i="2"/>
  <c r="Q22" i="2"/>
  <c r="S22" i="2" s="1"/>
  <c r="R22" i="2"/>
  <c r="P23" i="2"/>
  <c r="Q23" i="2"/>
  <c r="S23" i="2" s="1"/>
  <c r="R23" i="2"/>
  <c r="P24" i="2"/>
  <c r="Q24" i="2"/>
  <c r="R24" i="2"/>
  <c r="S24" i="2"/>
  <c r="P25" i="2"/>
  <c r="Q25" i="2"/>
  <c r="S25" i="2" s="1"/>
  <c r="R25" i="2"/>
  <c r="P26" i="2"/>
  <c r="Q26" i="2"/>
  <c r="S26" i="2" s="1"/>
  <c r="R26" i="2"/>
  <c r="P27" i="2"/>
  <c r="Q27" i="2"/>
  <c r="R27" i="2"/>
  <c r="S27" i="2"/>
  <c r="P28" i="2"/>
  <c r="Q28" i="2"/>
  <c r="S28" i="2" s="1"/>
  <c r="R28" i="2"/>
  <c r="P29" i="2"/>
  <c r="Q29" i="2"/>
  <c r="S29" i="2" s="1"/>
  <c r="R29" i="2"/>
  <c r="S9" i="2"/>
  <c r="R9" i="2"/>
  <c r="Q9" i="2"/>
  <c r="R9" i="7"/>
  <c r="P9" i="5"/>
  <c r="P9" i="2"/>
  <c r="L10" i="2"/>
  <c r="M10" i="2"/>
  <c r="L11" i="2"/>
  <c r="M11" i="2"/>
  <c r="L12" i="2"/>
  <c r="M12" i="2"/>
  <c r="L13" i="2"/>
  <c r="M13" i="2"/>
  <c r="L14" i="2"/>
  <c r="M14" i="2"/>
  <c r="L15" i="2"/>
  <c r="M15" i="2"/>
  <c r="L16" i="2"/>
  <c r="M16" i="2"/>
  <c r="L17" i="2"/>
  <c r="M17" i="2"/>
  <c r="L18" i="2"/>
  <c r="M18" i="2"/>
  <c r="L19" i="2"/>
  <c r="M19" i="2"/>
  <c r="L20" i="2"/>
  <c r="M20" i="2"/>
  <c r="L21" i="2"/>
  <c r="M21" i="2"/>
  <c r="L22" i="2"/>
  <c r="M22" i="2"/>
  <c r="L23" i="2"/>
  <c r="M23" i="2"/>
  <c r="L24" i="2"/>
  <c r="M24" i="2"/>
  <c r="L25" i="2"/>
  <c r="M25" i="2"/>
  <c r="L26" i="2"/>
  <c r="M26" i="2"/>
  <c r="L27" i="2"/>
  <c r="M27" i="2"/>
  <c r="L28" i="2"/>
  <c r="M28" i="2"/>
  <c r="L29" i="2"/>
  <c r="M29" i="2"/>
  <c r="M9" i="2"/>
  <c r="F10" i="2"/>
  <c r="G10" i="2"/>
  <c r="H10" i="2"/>
  <c r="I10" i="2"/>
  <c r="F11" i="2"/>
  <c r="G11" i="2"/>
  <c r="I11" i="2" s="1"/>
  <c r="H11" i="2"/>
  <c r="F12" i="2"/>
  <c r="G12" i="2"/>
  <c r="H12" i="2"/>
  <c r="I12" i="2"/>
  <c r="F13" i="2"/>
  <c r="G13" i="2"/>
  <c r="H13" i="2"/>
  <c r="I13" i="2"/>
  <c r="F14" i="2"/>
  <c r="G14" i="2"/>
  <c r="H14" i="2"/>
  <c r="I14" i="2"/>
  <c r="F15" i="2"/>
  <c r="G15" i="2"/>
  <c r="H15" i="2"/>
  <c r="I15" i="2"/>
  <c r="F16" i="2"/>
  <c r="G16" i="2"/>
  <c r="H16" i="2"/>
  <c r="I16" i="2"/>
  <c r="F17" i="2"/>
  <c r="G17" i="2"/>
  <c r="H17" i="2"/>
  <c r="I17" i="2"/>
  <c r="F18" i="2"/>
  <c r="G18" i="2"/>
  <c r="H18" i="2"/>
  <c r="I18" i="2"/>
  <c r="F19" i="2"/>
  <c r="G19" i="2"/>
  <c r="H19" i="2"/>
  <c r="I19" i="2"/>
  <c r="F20" i="2"/>
  <c r="G20" i="2"/>
  <c r="H20" i="2"/>
  <c r="I20" i="2"/>
  <c r="F21" i="2"/>
  <c r="G21" i="2"/>
  <c r="H21" i="2"/>
  <c r="I21" i="2"/>
  <c r="F22" i="2"/>
  <c r="G22" i="2"/>
  <c r="H22" i="2"/>
  <c r="I22" i="2"/>
  <c r="F23" i="2"/>
  <c r="G23" i="2"/>
  <c r="H23" i="2"/>
  <c r="I23" i="2"/>
  <c r="F24" i="2"/>
  <c r="G24" i="2"/>
  <c r="H24" i="2"/>
  <c r="I24" i="2"/>
  <c r="F25" i="2"/>
  <c r="G25" i="2"/>
  <c r="H25" i="2"/>
  <c r="I25" i="2"/>
  <c r="F26" i="2"/>
  <c r="G26" i="2"/>
  <c r="H26" i="2"/>
  <c r="I26" i="2"/>
  <c r="F27" i="2"/>
  <c r="G27" i="2"/>
  <c r="H27" i="2"/>
  <c r="I27" i="2"/>
  <c r="F28" i="2"/>
  <c r="G28" i="2"/>
  <c r="H28" i="2"/>
  <c r="I28" i="2"/>
  <c r="F29" i="2"/>
  <c r="G29" i="2"/>
  <c r="H29" i="2"/>
  <c r="I29" i="2"/>
  <c r="G9" i="2"/>
  <c r="I9" i="2" s="1"/>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H9" i="2"/>
  <c r="L9" i="2"/>
  <c r="L9" i="5"/>
  <c r="N9" i="7"/>
  <c r="F9" i="7"/>
  <c r="B9" i="7"/>
  <c r="F9" i="5"/>
  <c r="B9" i="5"/>
  <c r="F9" i="2"/>
  <c r="C9" i="2"/>
  <c r="B9" i="2"/>
  <c r="T17" i="7" l="1"/>
  <c r="W17" i="7" s="1"/>
  <c r="T27" i="7"/>
  <c r="W27" i="7" s="1"/>
  <c r="U15" i="7"/>
  <c r="U11" i="7"/>
  <c r="U29" i="7"/>
  <c r="T25" i="7"/>
  <c r="W25" i="7" s="1"/>
  <c r="V15" i="7"/>
  <c r="U23" i="7"/>
  <c r="V23" i="7" s="1"/>
  <c r="W15" i="7"/>
  <c r="V27" i="7"/>
  <c r="J29" i="7"/>
  <c r="K29" i="7"/>
  <c r="W21" i="7"/>
  <c r="W19" i="7"/>
  <c r="V19" i="7"/>
  <c r="J15" i="7"/>
  <c r="K15" i="7"/>
  <c r="T9" i="7"/>
  <c r="V29" i="7"/>
  <c r="V11" i="7"/>
  <c r="V13" i="7"/>
  <c r="V25" i="7"/>
  <c r="U21" i="7"/>
  <c r="V21" i="7" s="1"/>
  <c r="J21" i="7"/>
  <c r="K23" i="7"/>
  <c r="K17" i="7"/>
  <c r="K25" i="7"/>
  <c r="K27" i="7"/>
  <c r="W23" i="7"/>
  <c r="W29" i="7"/>
  <c r="W13" i="7"/>
  <c r="K13" i="7"/>
  <c r="W11" i="7"/>
  <c r="J9" i="7"/>
  <c r="K19" i="7"/>
  <c r="J11" i="7"/>
  <c r="W18" i="7"/>
  <c r="W20" i="7"/>
  <c r="W24" i="7"/>
  <c r="W26" i="7"/>
  <c r="W14" i="7"/>
  <c r="W12" i="7"/>
  <c r="W28" i="7"/>
  <c r="W16" i="7"/>
  <c r="W10" i="7"/>
  <c r="W22" i="7"/>
  <c r="U28" i="7"/>
  <c r="V28" i="7" s="1"/>
  <c r="U26" i="7"/>
  <c r="V26" i="7" s="1"/>
  <c r="U24" i="7"/>
  <c r="V24" i="7" s="1"/>
  <c r="U22" i="7"/>
  <c r="V22" i="7" s="1"/>
  <c r="U20" i="7"/>
  <c r="V20" i="7" s="1"/>
  <c r="U18" i="7"/>
  <c r="V18" i="7" s="1"/>
  <c r="U16" i="7"/>
  <c r="V16" i="7" s="1"/>
  <c r="U14" i="7"/>
  <c r="V14" i="7" s="1"/>
  <c r="U12" i="7"/>
  <c r="V12" i="7" s="1"/>
  <c r="U10" i="7"/>
  <c r="V10" i="7" s="1"/>
  <c r="J14" i="7"/>
  <c r="K14" i="7"/>
  <c r="J12" i="7"/>
  <c r="K12" i="7"/>
  <c r="J16" i="7"/>
  <c r="K16" i="7"/>
  <c r="J18" i="7"/>
  <c r="K18" i="7"/>
  <c r="J10" i="7"/>
  <c r="K10" i="7"/>
  <c r="K28" i="7"/>
  <c r="K26" i="7"/>
  <c r="K24" i="7"/>
  <c r="K22" i="7"/>
  <c r="K20" i="7"/>
  <c r="N3" i="7"/>
  <c r="I3" i="7"/>
  <c r="H3" i="5"/>
  <c r="L3" i="2"/>
  <c r="V17" i="7" l="1"/>
  <c r="I4" i="7"/>
  <c r="W9" i="7"/>
  <c r="N4" i="7" s="1"/>
  <c r="V9" i="7"/>
  <c r="N2" i="7" s="1"/>
  <c r="L3" i="5"/>
  <c r="L4" i="5"/>
  <c r="H2" i="5"/>
  <c r="H4" i="5"/>
  <c r="L4" i="2"/>
  <c r="H4" i="2"/>
  <c r="L2" i="5" l="1"/>
  <c r="L2" i="2"/>
  <c r="H2" i="2"/>
  <c r="H3" i="2"/>
  <c r="I2" i="7" l="1"/>
</calcChain>
</file>

<file path=xl/sharedStrings.xml><?xml version="1.0" encoding="utf-8"?>
<sst xmlns="http://schemas.openxmlformats.org/spreadsheetml/2006/main" count="125" uniqueCount="39">
  <si>
    <t>Warranty price - one year</t>
  </si>
  <si>
    <t>Warranty price - additional year</t>
  </si>
  <si>
    <t>Number of service failures in one year</t>
  </si>
  <si>
    <t>P(failures)</t>
  </si>
  <si>
    <t>No contract</t>
  </si>
  <si>
    <t>Covered Incidents</t>
  </si>
  <si>
    <t>Expected retailer profit</t>
  </si>
  <si>
    <t>Cost</t>
  </si>
  <si>
    <t>1-year contract</t>
  </si>
  <si>
    <t>2-year contract</t>
  </si>
  <si>
    <t>Lambda</t>
  </si>
  <si>
    <t>Third party costs</t>
  </si>
  <si>
    <t>Retailer savings</t>
  </si>
  <si>
    <t>Retailer Revenue</t>
  </si>
  <si>
    <t>Retailer Cost</t>
  </si>
  <si>
    <t>Retailer Profit</t>
  </si>
  <si>
    <t>Expected consumer cost wo warranty</t>
  </si>
  <si>
    <t>Expected consumer cost w warranty</t>
  </si>
  <si>
    <t>No contract (2-years)</t>
  </si>
  <si>
    <t>Deductible</t>
  </si>
  <si>
    <t>Quota</t>
  </si>
  <si>
    <t>Total Consumer Cost</t>
  </si>
  <si>
    <t>One Year Output</t>
  </si>
  <si>
    <t>Two Year Output</t>
  </si>
  <si>
    <t>Decision Variables</t>
  </si>
  <si>
    <t>Constraints</t>
  </si>
  <si>
    <t>how the amount charged as a deductible would impact the total cost to consumers?</t>
  </si>
  <si>
    <t>Using a deductible reduce the cost for the customer but also reduce the benefits for the retailer.</t>
  </si>
  <si>
    <t>how the inclusion of a deductible could enable the firm to make the same level of profit by charging a different price for the extended service plan?</t>
  </si>
  <si>
    <t>One solution could be to charge $40 for 1 year and $20 for the deductible. It will then cost either $50 with or without service warranty to the customer but would provide the same benefit of $50 to the retailer as if he charge $50 per year without deductibles.</t>
  </si>
  <si>
    <t>How does the incorporation of a quota into the extended service warranty plan impact profit, and why it may be to the firm’s benefit to incorporate a quota?</t>
  </si>
  <si>
    <t>Incorporating quotas allow the retailer to increase slightly his benefits by transferring his costs to the customer as the number of incidents increase.</t>
  </si>
  <si>
    <t>how does the inclusion of a quota affect the price and deductible that the firm may specify to obtain a given level of profit?</t>
  </si>
  <si>
    <t>As the customer cost increase the substantially compare to option 2 with the incorporation of quotas, it makes the options less interesting for the customer. That consequence can come with a diminution of the number of customers.</t>
  </si>
  <si>
    <t>Reducing the deductible cost is a way to re-balance the with or without warranty cost for the customer. For instance to be close to option 1 outcome of $50, one solution is the set the warranty price to $42 and reduce the deductible to $15 for a quota of 3.</t>
  </si>
  <si>
    <t>How might adverse selection be relevant to the design of extended service plans?</t>
  </si>
  <si>
    <t>The abundant availability of information on the internet, particularly through the prices comparators makes adverse selection significantly relevant to the design of extended service plans. And that for multiple reason including the competitors positions and offers on the market.</t>
  </si>
  <si>
    <t>What steps could be taken to mitigate such concerns?</t>
  </si>
  <si>
    <t>A solution could be not to expose some informations to the customer like the retail real benefits or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</si>
</sst>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_(&quot;$&quot;* #,##0.00_);_(&quot;$&quot;* \(#,##0.00\);_(&quot;$&quot;* &quot;-&quot;??_);_(@_)"/>
    <numFmt numFmtId="166"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12">
    <xf numFmtId="0" fontId="0" fillId="0" borderId="0" xfId="0"/>
    <xf numFmtId="165" fontId="0" fillId="0" borderId="0" xfId="1" applyFont="1"/>
    <xf numFmtId="164" fontId="0" fillId="2" borderId="0" xfId="0" applyNumberFormat="1" applyFill="1"/>
    <xf numFmtId="0" fontId="0" fillId="2" borderId="0" xfId="1" applyNumberFormat="1" applyFont="1" applyFill="1"/>
    <xf numFmtId="166" fontId="0" fillId="0" borderId="0" xfId="0" applyNumberFormat="1"/>
    <xf numFmtId="165" fontId="0" fillId="0" borderId="0" xfId="0" applyNumberFormat="1"/>
    <xf numFmtId="164" fontId="0" fillId="0" borderId="0" xfId="0" applyNumberFormat="1" applyFill="1"/>
    <xf numFmtId="0" fontId="0" fillId="0" borderId="0" xfId="1" applyNumberFormat="1" applyFont="1" applyFill="1"/>
    <xf numFmtId="0" fontId="0" fillId="3" borderId="0" xfId="0" applyFill="1"/>
    <xf numFmtId="165" fontId="0" fillId="3" borderId="0" xfId="1" applyFont="1" applyFill="1"/>
    <xf numFmtId="9" fontId="0" fillId="3" borderId="0" xfId="0" applyNumberFormat="1" applyFill="1"/>
    <xf numFmtId="0" fontId="2"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
  <sheetViews>
    <sheetView tabSelected="1" topLeftCell="A20" workbookViewId="0">
      <selection activeCell="A46" sqref="A46:A50"/>
    </sheetView>
  </sheetViews>
  <sheetFormatPr baseColWidth="10" defaultColWidth="8.83203125" defaultRowHeight="15" x14ac:dyDescent="0.2"/>
  <cols>
    <col min="1" max="1" width="35.5" bestFit="1" customWidth="1"/>
    <col min="2" max="2" width="12" bestFit="1" customWidth="1"/>
    <col min="3" max="3" width="15.6640625" bestFit="1" customWidth="1"/>
    <col min="4" max="4" width="29.5" bestFit="1" customWidth="1"/>
    <col min="5" max="5" width="32.33203125" bestFit="1" customWidth="1"/>
    <col min="6" max="6" width="12" bestFit="1" customWidth="1"/>
    <col min="7" max="7" width="34.5" bestFit="1" customWidth="1"/>
    <col min="8" max="8" width="12.33203125" bestFit="1" customWidth="1"/>
    <col min="9" max="9" width="13.5" bestFit="1" customWidth="1"/>
    <col min="11" max="11" width="32.33203125" bestFit="1" customWidth="1"/>
    <col min="12" max="12" width="12" bestFit="1" customWidth="1"/>
    <col min="13" max="13" width="10.5" bestFit="1" customWidth="1"/>
    <col min="15" max="15" width="32.33203125" bestFit="1" customWidth="1"/>
    <col min="16" max="16" width="12" bestFit="1" customWidth="1"/>
    <col min="17" max="17" width="14.83203125" bestFit="1" customWidth="1"/>
    <col min="18" max="18" width="11.5" bestFit="1" customWidth="1"/>
    <col min="19" max="19" width="12.33203125" bestFit="1" customWidth="1"/>
  </cols>
  <sheetData>
    <row r="1" spans="1:19" x14ac:dyDescent="0.2">
      <c r="A1" s="11" t="s">
        <v>25</v>
      </c>
      <c r="B1" s="11"/>
      <c r="D1" s="11" t="s">
        <v>24</v>
      </c>
      <c r="E1" s="11"/>
      <c r="G1" s="11" t="s">
        <v>22</v>
      </c>
      <c r="H1" s="11"/>
      <c r="K1" s="11" t="s">
        <v>23</v>
      </c>
      <c r="L1" s="11"/>
    </row>
    <row r="2" spans="1:19" x14ac:dyDescent="0.2">
      <c r="A2" t="s">
        <v>10</v>
      </c>
      <c r="B2" s="8">
        <v>0.5</v>
      </c>
      <c r="D2" t="s">
        <v>0</v>
      </c>
      <c r="E2" s="2">
        <v>50</v>
      </c>
      <c r="G2" t="s">
        <v>6</v>
      </c>
      <c r="H2">
        <f>SUMPRODUCT(F9:F29,I9:I29)</f>
        <v>25</v>
      </c>
      <c r="K2" t="s">
        <v>6</v>
      </c>
      <c r="L2">
        <f>SUMPRODUCT(P9:P29,S9:S29)</f>
        <v>50.000000000000007</v>
      </c>
    </row>
    <row r="3" spans="1:19" x14ac:dyDescent="0.2">
      <c r="A3" t="s">
        <v>11</v>
      </c>
      <c r="B3" s="9">
        <v>100</v>
      </c>
      <c r="D3" t="s">
        <v>1</v>
      </c>
      <c r="E3" s="2">
        <v>50</v>
      </c>
      <c r="G3" t="s">
        <v>16</v>
      </c>
      <c r="H3">
        <f>SUMPRODUCT(C9:C29,B9:B29)</f>
        <v>49.999999999999993</v>
      </c>
      <c r="K3" t="s">
        <v>16</v>
      </c>
      <c r="L3">
        <f>SUMPRODUCT(L9:L29,M9:M29)</f>
        <v>100.00000000000001</v>
      </c>
    </row>
    <row r="4" spans="1:19" x14ac:dyDescent="0.2">
      <c r="A4" t="s">
        <v>12</v>
      </c>
      <c r="B4" s="10">
        <v>0.5</v>
      </c>
      <c r="E4" s="6"/>
      <c r="G4" t="s">
        <v>17</v>
      </c>
      <c r="H4">
        <f>SUMPRODUCT(F9:F29,G9:G29)</f>
        <v>49.999999999999993</v>
      </c>
      <c r="K4" t="s">
        <v>17</v>
      </c>
      <c r="L4">
        <f>SUMPRODUCT(P9:P29,Q9:Q29)</f>
        <v>100.00000000000001</v>
      </c>
    </row>
    <row r="5" spans="1:19" x14ac:dyDescent="0.2">
      <c r="E5" s="7"/>
    </row>
    <row r="7" spans="1:19" x14ac:dyDescent="0.2">
      <c r="A7" s="11" t="s">
        <v>4</v>
      </c>
      <c r="B7" s="11"/>
      <c r="C7" s="11"/>
      <c r="E7" s="11" t="s">
        <v>8</v>
      </c>
      <c r="F7" s="11"/>
      <c r="G7" s="11"/>
      <c r="H7" s="11"/>
      <c r="K7" s="11" t="s">
        <v>18</v>
      </c>
      <c r="L7" s="11"/>
      <c r="M7" s="11"/>
      <c r="O7" s="11" t="s">
        <v>9</v>
      </c>
      <c r="P7" s="11"/>
      <c r="Q7" s="11"/>
      <c r="R7" s="11"/>
    </row>
    <row r="8" spans="1:19" x14ac:dyDescent="0.2">
      <c r="A8" t="s">
        <v>2</v>
      </c>
      <c r="B8" t="s">
        <v>3</v>
      </c>
      <c r="C8" t="s">
        <v>7</v>
      </c>
      <c r="E8" t="s">
        <v>2</v>
      </c>
      <c r="F8" t="s">
        <v>3</v>
      </c>
      <c r="G8" t="s">
        <v>13</v>
      </c>
      <c r="H8" t="s">
        <v>14</v>
      </c>
      <c r="I8" t="s">
        <v>15</v>
      </c>
      <c r="K8" t="s">
        <v>2</v>
      </c>
      <c r="L8" t="s">
        <v>3</v>
      </c>
      <c r="M8" t="s">
        <v>7</v>
      </c>
      <c r="O8" t="s">
        <v>2</v>
      </c>
      <c r="P8" t="s">
        <v>3</v>
      </c>
      <c r="Q8" t="s">
        <v>13</v>
      </c>
      <c r="R8" t="s">
        <v>14</v>
      </c>
      <c r="S8" t="s">
        <v>15</v>
      </c>
    </row>
    <row r="9" spans="1:19" x14ac:dyDescent="0.2">
      <c r="A9">
        <v>0</v>
      </c>
      <c r="B9">
        <f>_xlfn.POISSON.DIST(A9,$B$2,FALSE)</f>
        <v>0.60653065971263342</v>
      </c>
      <c r="C9" s="1">
        <f>A9*$B$3</f>
        <v>0</v>
      </c>
      <c r="E9">
        <v>0</v>
      </c>
      <c r="F9">
        <f>_xlfn.POISSON.DIST(E9,$B$2,FALSE)</f>
        <v>0.60653065971263342</v>
      </c>
      <c r="G9" s="4">
        <f>$E$2</f>
        <v>50</v>
      </c>
      <c r="H9" s="4">
        <f>E9*$B$3*$B$4</f>
        <v>0</v>
      </c>
      <c r="I9" s="4">
        <f>G9-H9</f>
        <v>50</v>
      </c>
      <c r="K9">
        <v>0</v>
      </c>
      <c r="L9">
        <f>_xlfn.POISSON.DIST(K9,$B$2*2,FALSE)</f>
        <v>0.36787944117144233</v>
      </c>
      <c r="M9" s="1">
        <f>K9*$B$3</f>
        <v>0</v>
      </c>
      <c r="O9">
        <v>0</v>
      </c>
      <c r="P9">
        <f>_xlfn.POISSON.DIST(O9,$B$2*2,FALSE)</f>
        <v>0.36787944117144233</v>
      </c>
      <c r="Q9" s="4">
        <f>$E$2+$E$3</f>
        <v>100</v>
      </c>
      <c r="R9" s="4">
        <f>O9*$B$3*$B$4</f>
        <v>0</v>
      </c>
      <c r="S9" s="4">
        <f>Q9-R9</f>
        <v>100</v>
      </c>
    </row>
    <row r="10" spans="1:19" x14ac:dyDescent="0.2">
      <c r="A10">
        <v>1</v>
      </c>
      <c r="B10">
        <f t="shared" ref="B10:B29" si="0">_xlfn.POISSON.DIST(A10,$B$2,FALSE)</f>
        <v>0.30326532985631671</v>
      </c>
      <c r="C10" s="1">
        <f t="shared" ref="C10:C29" si="1">A10*$B$3</f>
        <v>100</v>
      </c>
      <c r="E10">
        <v>1</v>
      </c>
      <c r="F10">
        <f t="shared" ref="F10:F29" si="2">_xlfn.POISSON.DIST(E10,$B$2,FALSE)</f>
        <v>0.30326532985631671</v>
      </c>
      <c r="G10" s="4">
        <f t="shared" ref="G10:G29" si="3">$E$2</f>
        <v>50</v>
      </c>
      <c r="H10" s="4">
        <f t="shared" ref="H10:H29" si="4">E10*$B$3*$B$4</f>
        <v>50</v>
      </c>
      <c r="I10" s="4">
        <f t="shared" ref="I10:I29" si="5">G10-H10</f>
        <v>0</v>
      </c>
      <c r="K10">
        <v>1</v>
      </c>
      <c r="L10">
        <f t="shared" ref="L10:L29" si="6">_xlfn.POISSON.DIST(K10,$B$2*2,FALSE)</f>
        <v>0.36787944117144233</v>
      </c>
      <c r="M10" s="1">
        <f t="shared" ref="M10:M29" si="7">K10*$B$3</f>
        <v>100</v>
      </c>
      <c r="O10">
        <v>1</v>
      </c>
      <c r="P10">
        <f t="shared" ref="P10:P29" si="8">_xlfn.POISSON.DIST(O10,$B$2*2,FALSE)</f>
        <v>0.36787944117144233</v>
      </c>
      <c r="Q10" s="4">
        <f t="shared" ref="Q10:Q29" si="9">$E$2+$E$3</f>
        <v>100</v>
      </c>
      <c r="R10" s="4">
        <f t="shared" ref="R10:R29" si="10">O10*$B$3*$B$4</f>
        <v>50</v>
      </c>
      <c r="S10" s="4">
        <f t="shared" ref="S10:S29" si="11">Q10-R10</f>
        <v>50</v>
      </c>
    </row>
    <row r="11" spans="1:19" x14ac:dyDescent="0.2">
      <c r="A11">
        <v>2</v>
      </c>
      <c r="B11">
        <f t="shared" si="0"/>
        <v>7.5816332464079178E-2</v>
      </c>
      <c r="C11" s="1">
        <f t="shared" si="1"/>
        <v>200</v>
      </c>
      <c r="E11">
        <v>2</v>
      </c>
      <c r="F11">
        <f t="shared" si="2"/>
        <v>7.5816332464079178E-2</v>
      </c>
      <c r="G11" s="4">
        <f t="shared" si="3"/>
        <v>50</v>
      </c>
      <c r="H11" s="4">
        <f t="shared" si="4"/>
        <v>100</v>
      </c>
      <c r="I11" s="4">
        <f t="shared" si="5"/>
        <v>-50</v>
      </c>
      <c r="K11">
        <v>2</v>
      </c>
      <c r="L11">
        <f t="shared" si="6"/>
        <v>0.18393972058572114</v>
      </c>
      <c r="M11" s="1">
        <f t="shared" si="7"/>
        <v>200</v>
      </c>
      <c r="O11">
        <v>2</v>
      </c>
      <c r="P11">
        <f t="shared" si="8"/>
        <v>0.18393972058572114</v>
      </c>
      <c r="Q11" s="4">
        <f t="shared" si="9"/>
        <v>100</v>
      </c>
      <c r="R11" s="4">
        <f t="shared" si="10"/>
        <v>100</v>
      </c>
      <c r="S11" s="4">
        <f t="shared" si="11"/>
        <v>0</v>
      </c>
    </row>
    <row r="12" spans="1:19" x14ac:dyDescent="0.2">
      <c r="A12">
        <v>3</v>
      </c>
      <c r="B12">
        <f t="shared" si="0"/>
        <v>1.2636055410679865E-2</v>
      </c>
      <c r="C12" s="1">
        <f t="shared" si="1"/>
        <v>300</v>
      </c>
      <c r="E12">
        <v>3</v>
      </c>
      <c r="F12">
        <f t="shared" si="2"/>
        <v>1.2636055410679865E-2</v>
      </c>
      <c r="G12" s="4">
        <f t="shared" si="3"/>
        <v>50</v>
      </c>
      <c r="H12" s="4">
        <f t="shared" si="4"/>
        <v>150</v>
      </c>
      <c r="I12" s="4">
        <f t="shared" si="5"/>
        <v>-100</v>
      </c>
      <c r="K12">
        <v>3</v>
      </c>
      <c r="L12">
        <f t="shared" si="6"/>
        <v>6.1313240195240391E-2</v>
      </c>
      <c r="M12" s="1">
        <f t="shared" si="7"/>
        <v>300</v>
      </c>
      <c r="O12">
        <v>3</v>
      </c>
      <c r="P12">
        <f t="shared" si="8"/>
        <v>6.1313240195240391E-2</v>
      </c>
      <c r="Q12" s="4">
        <f t="shared" si="9"/>
        <v>100</v>
      </c>
      <c r="R12" s="4">
        <f t="shared" si="10"/>
        <v>150</v>
      </c>
      <c r="S12" s="4">
        <f t="shared" si="11"/>
        <v>-50</v>
      </c>
    </row>
    <row r="13" spans="1:19" x14ac:dyDescent="0.2">
      <c r="A13">
        <v>4</v>
      </c>
      <c r="B13">
        <f t="shared" si="0"/>
        <v>1.5795069263349827E-3</v>
      </c>
      <c r="C13" s="1">
        <f t="shared" si="1"/>
        <v>400</v>
      </c>
      <c r="E13">
        <v>4</v>
      </c>
      <c r="F13">
        <f t="shared" si="2"/>
        <v>1.5795069263349827E-3</v>
      </c>
      <c r="G13" s="4">
        <f t="shared" si="3"/>
        <v>50</v>
      </c>
      <c r="H13" s="4">
        <f t="shared" si="4"/>
        <v>200</v>
      </c>
      <c r="I13" s="4">
        <f t="shared" si="5"/>
        <v>-150</v>
      </c>
      <c r="K13">
        <v>4</v>
      </c>
      <c r="L13">
        <f t="shared" si="6"/>
        <v>1.5328310048810094E-2</v>
      </c>
      <c r="M13" s="1">
        <f t="shared" si="7"/>
        <v>400</v>
      </c>
      <c r="O13">
        <v>4</v>
      </c>
      <c r="P13">
        <f t="shared" si="8"/>
        <v>1.5328310048810094E-2</v>
      </c>
      <c r="Q13" s="4">
        <f t="shared" si="9"/>
        <v>100</v>
      </c>
      <c r="R13" s="4">
        <f t="shared" si="10"/>
        <v>200</v>
      </c>
      <c r="S13" s="4">
        <f t="shared" si="11"/>
        <v>-100</v>
      </c>
    </row>
    <row r="14" spans="1:19" x14ac:dyDescent="0.2">
      <c r="A14">
        <v>5</v>
      </c>
      <c r="B14">
        <f t="shared" si="0"/>
        <v>1.5795069263349832E-4</v>
      </c>
      <c r="C14" s="1">
        <f t="shared" si="1"/>
        <v>500</v>
      </c>
      <c r="E14">
        <v>5</v>
      </c>
      <c r="F14">
        <f t="shared" si="2"/>
        <v>1.5795069263349832E-4</v>
      </c>
      <c r="G14" s="4">
        <f t="shared" si="3"/>
        <v>50</v>
      </c>
      <c r="H14" s="4">
        <f t="shared" si="4"/>
        <v>250</v>
      </c>
      <c r="I14" s="4">
        <f t="shared" si="5"/>
        <v>-200</v>
      </c>
      <c r="K14">
        <v>5</v>
      </c>
      <c r="L14">
        <f t="shared" si="6"/>
        <v>3.06566200976202E-3</v>
      </c>
      <c r="M14" s="1">
        <f t="shared" si="7"/>
        <v>500</v>
      </c>
      <c r="O14">
        <v>5</v>
      </c>
      <c r="P14">
        <f t="shared" si="8"/>
        <v>3.06566200976202E-3</v>
      </c>
      <c r="Q14" s="4">
        <f t="shared" si="9"/>
        <v>100</v>
      </c>
      <c r="R14" s="4">
        <f t="shared" si="10"/>
        <v>250</v>
      </c>
      <c r="S14" s="4">
        <f t="shared" si="11"/>
        <v>-150</v>
      </c>
    </row>
    <row r="15" spans="1:19" x14ac:dyDescent="0.2">
      <c r="A15">
        <v>6</v>
      </c>
      <c r="B15">
        <f t="shared" si="0"/>
        <v>1.3162557719458192E-5</v>
      </c>
      <c r="C15" s="1">
        <f t="shared" si="1"/>
        <v>600</v>
      </c>
      <c r="E15">
        <v>6</v>
      </c>
      <c r="F15">
        <f t="shared" si="2"/>
        <v>1.3162557719458192E-5</v>
      </c>
      <c r="G15" s="4">
        <f t="shared" si="3"/>
        <v>50</v>
      </c>
      <c r="H15" s="4">
        <f t="shared" si="4"/>
        <v>300</v>
      </c>
      <c r="I15" s="4">
        <f t="shared" si="5"/>
        <v>-250</v>
      </c>
      <c r="K15">
        <v>6</v>
      </c>
      <c r="L15">
        <f t="shared" si="6"/>
        <v>5.1094366829366978E-4</v>
      </c>
      <c r="M15" s="1">
        <f t="shared" si="7"/>
        <v>600</v>
      </c>
      <c r="O15">
        <v>6</v>
      </c>
      <c r="P15">
        <f t="shared" si="8"/>
        <v>5.1094366829366978E-4</v>
      </c>
      <c r="Q15" s="4">
        <f t="shared" si="9"/>
        <v>100</v>
      </c>
      <c r="R15" s="4">
        <f t="shared" si="10"/>
        <v>300</v>
      </c>
      <c r="S15" s="4">
        <f t="shared" si="11"/>
        <v>-200</v>
      </c>
    </row>
    <row r="16" spans="1:19" x14ac:dyDescent="0.2">
      <c r="A16">
        <v>7</v>
      </c>
      <c r="B16">
        <f t="shared" si="0"/>
        <v>9.4018269424701516E-7</v>
      </c>
      <c r="C16" s="1">
        <f t="shared" si="1"/>
        <v>700</v>
      </c>
      <c r="E16">
        <v>7</v>
      </c>
      <c r="F16">
        <f t="shared" si="2"/>
        <v>9.4018269424701516E-7</v>
      </c>
      <c r="G16" s="4">
        <f t="shared" si="3"/>
        <v>50</v>
      </c>
      <c r="H16" s="4">
        <f t="shared" si="4"/>
        <v>350</v>
      </c>
      <c r="I16" s="4">
        <f t="shared" si="5"/>
        <v>-300</v>
      </c>
      <c r="K16">
        <v>7</v>
      </c>
      <c r="L16">
        <f t="shared" si="6"/>
        <v>7.2991952613381521E-5</v>
      </c>
      <c r="M16" s="1">
        <f t="shared" si="7"/>
        <v>700</v>
      </c>
      <c r="O16">
        <v>7</v>
      </c>
      <c r="P16">
        <f t="shared" si="8"/>
        <v>7.2991952613381521E-5</v>
      </c>
      <c r="Q16" s="4">
        <f t="shared" si="9"/>
        <v>100</v>
      </c>
      <c r="R16" s="4">
        <f t="shared" si="10"/>
        <v>350</v>
      </c>
      <c r="S16" s="4">
        <f t="shared" si="11"/>
        <v>-250</v>
      </c>
    </row>
    <row r="17" spans="1:19" x14ac:dyDescent="0.2">
      <c r="A17">
        <v>8</v>
      </c>
      <c r="B17">
        <f t="shared" si="0"/>
        <v>5.8761418390438223E-8</v>
      </c>
      <c r="C17" s="1">
        <f t="shared" si="1"/>
        <v>800</v>
      </c>
      <c r="E17">
        <v>8</v>
      </c>
      <c r="F17">
        <f t="shared" si="2"/>
        <v>5.8761418390438223E-8</v>
      </c>
      <c r="G17" s="4">
        <f t="shared" si="3"/>
        <v>50</v>
      </c>
      <c r="H17" s="4">
        <f t="shared" si="4"/>
        <v>400</v>
      </c>
      <c r="I17" s="4">
        <f t="shared" si="5"/>
        <v>-350</v>
      </c>
      <c r="K17">
        <v>8</v>
      </c>
      <c r="L17">
        <f t="shared" si="6"/>
        <v>9.1239940766726546E-6</v>
      </c>
      <c r="M17" s="1">
        <f t="shared" si="7"/>
        <v>800</v>
      </c>
      <c r="O17">
        <v>8</v>
      </c>
      <c r="P17">
        <f t="shared" si="8"/>
        <v>9.1239940766726546E-6</v>
      </c>
      <c r="Q17" s="4">
        <f t="shared" si="9"/>
        <v>100</v>
      </c>
      <c r="R17" s="4">
        <f t="shared" si="10"/>
        <v>400</v>
      </c>
      <c r="S17" s="4">
        <f t="shared" si="11"/>
        <v>-300</v>
      </c>
    </row>
    <row r="18" spans="1:19" x14ac:dyDescent="0.2">
      <c r="A18">
        <v>9</v>
      </c>
      <c r="B18">
        <f t="shared" si="0"/>
        <v>3.2645232439132378E-9</v>
      </c>
      <c r="C18" s="1">
        <f t="shared" si="1"/>
        <v>900</v>
      </c>
      <c r="E18">
        <v>9</v>
      </c>
      <c r="F18">
        <f t="shared" si="2"/>
        <v>3.2645232439132378E-9</v>
      </c>
      <c r="G18" s="4">
        <f t="shared" si="3"/>
        <v>50</v>
      </c>
      <c r="H18" s="4">
        <f t="shared" si="4"/>
        <v>450</v>
      </c>
      <c r="I18" s="4">
        <f t="shared" si="5"/>
        <v>-400</v>
      </c>
      <c r="K18">
        <v>9</v>
      </c>
      <c r="L18">
        <f t="shared" si="6"/>
        <v>1.0137771196302961E-6</v>
      </c>
      <c r="M18" s="1">
        <f t="shared" si="7"/>
        <v>900</v>
      </c>
      <c r="O18">
        <v>9</v>
      </c>
      <c r="P18">
        <f t="shared" si="8"/>
        <v>1.0137771196302961E-6</v>
      </c>
      <c r="Q18" s="4">
        <f t="shared" si="9"/>
        <v>100</v>
      </c>
      <c r="R18" s="4">
        <f t="shared" si="10"/>
        <v>450</v>
      </c>
      <c r="S18" s="4">
        <f t="shared" si="11"/>
        <v>-350</v>
      </c>
    </row>
    <row r="19" spans="1:19" x14ac:dyDescent="0.2">
      <c r="A19">
        <v>10</v>
      </c>
      <c r="B19">
        <f t="shared" si="0"/>
        <v>1.6322616219566172E-10</v>
      </c>
      <c r="C19" s="1">
        <f t="shared" si="1"/>
        <v>1000</v>
      </c>
      <c r="E19">
        <v>10</v>
      </c>
      <c r="F19">
        <f t="shared" si="2"/>
        <v>1.6322616219566172E-10</v>
      </c>
      <c r="G19" s="4">
        <f t="shared" si="3"/>
        <v>50</v>
      </c>
      <c r="H19" s="4">
        <f t="shared" si="4"/>
        <v>500</v>
      </c>
      <c r="I19" s="4">
        <f t="shared" si="5"/>
        <v>-450</v>
      </c>
      <c r="K19">
        <v>10</v>
      </c>
      <c r="L19">
        <f t="shared" si="6"/>
        <v>1.013777119630295E-7</v>
      </c>
      <c r="M19" s="1">
        <f t="shared" si="7"/>
        <v>1000</v>
      </c>
      <c r="O19">
        <v>10</v>
      </c>
      <c r="P19">
        <f t="shared" si="8"/>
        <v>1.013777119630295E-7</v>
      </c>
      <c r="Q19" s="4">
        <f t="shared" si="9"/>
        <v>100</v>
      </c>
      <c r="R19" s="4">
        <f t="shared" si="10"/>
        <v>500</v>
      </c>
      <c r="S19" s="4">
        <f t="shared" si="11"/>
        <v>-400</v>
      </c>
    </row>
    <row r="20" spans="1:19" x14ac:dyDescent="0.2">
      <c r="A20">
        <v>11</v>
      </c>
      <c r="B20">
        <f t="shared" si="0"/>
        <v>7.4193710088936996E-12</v>
      </c>
      <c r="C20" s="1">
        <f t="shared" si="1"/>
        <v>1100</v>
      </c>
      <c r="E20">
        <v>11</v>
      </c>
      <c r="F20">
        <f t="shared" si="2"/>
        <v>7.4193710088936996E-12</v>
      </c>
      <c r="G20" s="4">
        <f t="shared" si="3"/>
        <v>50</v>
      </c>
      <c r="H20" s="4">
        <f t="shared" si="4"/>
        <v>550</v>
      </c>
      <c r="I20" s="4">
        <f t="shared" si="5"/>
        <v>-500</v>
      </c>
      <c r="K20">
        <v>11</v>
      </c>
      <c r="L20">
        <f t="shared" si="6"/>
        <v>9.2161556330026647E-9</v>
      </c>
      <c r="M20" s="1">
        <f t="shared" si="7"/>
        <v>1100</v>
      </c>
      <c r="O20">
        <v>11</v>
      </c>
      <c r="P20">
        <f t="shared" si="8"/>
        <v>9.2161556330026647E-9</v>
      </c>
      <c r="Q20" s="4">
        <f t="shared" si="9"/>
        <v>100</v>
      </c>
      <c r="R20" s="4">
        <f t="shared" si="10"/>
        <v>550</v>
      </c>
      <c r="S20" s="4">
        <f t="shared" si="11"/>
        <v>-450</v>
      </c>
    </row>
    <row r="21" spans="1:19" x14ac:dyDescent="0.2">
      <c r="A21">
        <v>12</v>
      </c>
      <c r="B21">
        <f t="shared" si="0"/>
        <v>3.0914045870390615E-13</v>
      </c>
      <c r="C21" s="1">
        <f t="shared" si="1"/>
        <v>1200</v>
      </c>
      <c r="E21">
        <v>12</v>
      </c>
      <c r="F21">
        <f t="shared" si="2"/>
        <v>3.0914045870390615E-13</v>
      </c>
      <c r="G21" s="4">
        <f t="shared" si="3"/>
        <v>50</v>
      </c>
      <c r="H21" s="4">
        <f t="shared" si="4"/>
        <v>600</v>
      </c>
      <c r="I21" s="4">
        <f t="shared" si="5"/>
        <v>-550</v>
      </c>
      <c r="K21">
        <v>12</v>
      </c>
      <c r="L21">
        <f t="shared" si="6"/>
        <v>7.680129694168931E-10</v>
      </c>
      <c r="M21" s="1">
        <f t="shared" si="7"/>
        <v>1200</v>
      </c>
      <c r="O21">
        <v>12</v>
      </c>
      <c r="P21">
        <f t="shared" si="8"/>
        <v>7.680129694168931E-10</v>
      </c>
      <c r="Q21" s="4">
        <f t="shared" si="9"/>
        <v>100</v>
      </c>
      <c r="R21" s="4">
        <f t="shared" si="10"/>
        <v>600</v>
      </c>
      <c r="S21" s="4">
        <f t="shared" si="11"/>
        <v>-500</v>
      </c>
    </row>
    <row r="22" spans="1:19" x14ac:dyDescent="0.2">
      <c r="A22">
        <v>13</v>
      </c>
      <c r="B22">
        <f t="shared" si="0"/>
        <v>1.1890017642457933E-14</v>
      </c>
      <c r="C22" s="1">
        <f t="shared" si="1"/>
        <v>1300</v>
      </c>
      <c r="E22">
        <v>13</v>
      </c>
      <c r="F22">
        <f t="shared" si="2"/>
        <v>1.1890017642457933E-14</v>
      </c>
      <c r="G22" s="4">
        <f t="shared" si="3"/>
        <v>50</v>
      </c>
      <c r="H22" s="4">
        <f t="shared" si="4"/>
        <v>650</v>
      </c>
      <c r="I22" s="4">
        <f t="shared" si="5"/>
        <v>-600</v>
      </c>
      <c r="K22">
        <v>13</v>
      </c>
      <c r="L22">
        <f t="shared" si="6"/>
        <v>5.9077920724376414E-11</v>
      </c>
      <c r="M22" s="1">
        <f t="shared" si="7"/>
        <v>1300</v>
      </c>
      <c r="O22">
        <v>13</v>
      </c>
      <c r="P22">
        <f t="shared" si="8"/>
        <v>5.9077920724376414E-11</v>
      </c>
      <c r="Q22" s="4">
        <f t="shared" si="9"/>
        <v>100</v>
      </c>
      <c r="R22" s="4">
        <f t="shared" si="10"/>
        <v>650</v>
      </c>
      <c r="S22" s="4">
        <f t="shared" si="11"/>
        <v>-550</v>
      </c>
    </row>
    <row r="23" spans="1:19" x14ac:dyDescent="0.2">
      <c r="A23">
        <v>14</v>
      </c>
      <c r="B23">
        <f t="shared" si="0"/>
        <v>4.2464348723063881E-16</v>
      </c>
      <c r="C23" s="1">
        <f t="shared" si="1"/>
        <v>1400</v>
      </c>
      <c r="E23">
        <v>14</v>
      </c>
      <c r="F23">
        <f t="shared" si="2"/>
        <v>4.2464348723063881E-16</v>
      </c>
      <c r="G23" s="4">
        <f t="shared" si="3"/>
        <v>50</v>
      </c>
      <c r="H23" s="4">
        <f t="shared" si="4"/>
        <v>700</v>
      </c>
      <c r="I23" s="4">
        <f t="shared" si="5"/>
        <v>-650</v>
      </c>
      <c r="K23">
        <v>14</v>
      </c>
      <c r="L23">
        <f t="shared" si="6"/>
        <v>4.2198514803125853E-12</v>
      </c>
      <c r="M23" s="1">
        <f t="shared" si="7"/>
        <v>1400</v>
      </c>
      <c r="O23">
        <v>14</v>
      </c>
      <c r="P23">
        <f t="shared" si="8"/>
        <v>4.2198514803125853E-12</v>
      </c>
      <c r="Q23" s="4">
        <f t="shared" si="9"/>
        <v>100</v>
      </c>
      <c r="R23" s="4">
        <f t="shared" si="10"/>
        <v>700</v>
      </c>
      <c r="S23" s="4">
        <f t="shared" si="11"/>
        <v>-600</v>
      </c>
    </row>
    <row r="24" spans="1:19" x14ac:dyDescent="0.2">
      <c r="A24">
        <v>15</v>
      </c>
      <c r="B24">
        <f t="shared" si="0"/>
        <v>1.4154782907687952E-17</v>
      </c>
      <c r="C24" s="1">
        <f t="shared" si="1"/>
        <v>1500</v>
      </c>
      <c r="E24">
        <v>15</v>
      </c>
      <c r="F24">
        <f t="shared" si="2"/>
        <v>1.4154782907687952E-17</v>
      </c>
      <c r="G24" s="4">
        <f t="shared" si="3"/>
        <v>50</v>
      </c>
      <c r="H24" s="4">
        <f t="shared" si="4"/>
        <v>750</v>
      </c>
      <c r="I24" s="4">
        <f t="shared" si="5"/>
        <v>-700</v>
      </c>
      <c r="K24">
        <v>15</v>
      </c>
      <c r="L24">
        <f t="shared" si="6"/>
        <v>2.813234320208389E-13</v>
      </c>
      <c r="M24" s="1">
        <f t="shared" si="7"/>
        <v>1500</v>
      </c>
      <c r="O24">
        <v>15</v>
      </c>
      <c r="P24">
        <f t="shared" si="8"/>
        <v>2.813234320208389E-13</v>
      </c>
      <c r="Q24" s="4">
        <f t="shared" si="9"/>
        <v>100</v>
      </c>
      <c r="R24" s="4">
        <f t="shared" si="10"/>
        <v>750</v>
      </c>
      <c r="S24" s="4">
        <f t="shared" si="11"/>
        <v>-650</v>
      </c>
    </row>
    <row r="25" spans="1:19" x14ac:dyDescent="0.2">
      <c r="A25">
        <v>16</v>
      </c>
      <c r="B25">
        <f t="shared" si="0"/>
        <v>4.4233696586524839E-19</v>
      </c>
      <c r="C25" s="1">
        <f t="shared" si="1"/>
        <v>1600</v>
      </c>
      <c r="E25">
        <v>16</v>
      </c>
      <c r="F25">
        <f t="shared" si="2"/>
        <v>4.4233696586524839E-19</v>
      </c>
      <c r="G25" s="4">
        <f t="shared" si="3"/>
        <v>50</v>
      </c>
      <c r="H25" s="4">
        <f t="shared" si="4"/>
        <v>800</v>
      </c>
      <c r="I25" s="4">
        <f t="shared" si="5"/>
        <v>-750</v>
      </c>
      <c r="K25">
        <v>16</v>
      </c>
      <c r="L25">
        <f t="shared" si="6"/>
        <v>1.7582714501302425E-14</v>
      </c>
      <c r="M25" s="1">
        <f t="shared" si="7"/>
        <v>1600</v>
      </c>
      <c r="O25">
        <v>16</v>
      </c>
      <c r="P25">
        <f t="shared" si="8"/>
        <v>1.7582714501302425E-14</v>
      </c>
      <c r="Q25" s="4">
        <f t="shared" si="9"/>
        <v>100</v>
      </c>
      <c r="R25" s="4">
        <f t="shared" si="10"/>
        <v>800</v>
      </c>
      <c r="S25" s="4">
        <f t="shared" si="11"/>
        <v>-700</v>
      </c>
    </row>
    <row r="26" spans="1:19" x14ac:dyDescent="0.2">
      <c r="A26">
        <v>17</v>
      </c>
      <c r="B26">
        <f t="shared" si="0"/>
        <v>1.3009910760742607E-20</v>
      </c>
      <c r="C26" s="1">
        <f t="shared" si="1"/>
        <v>1700</v>
      </c>
      <c r="E26">
        <v>17</v>
      </c>
      <c r="F26">
        <f t="shared" si="2"/>
        <v>1.3009910760742607E-20</v>
      </c>
      <c r="G26" s="4">
        <f t="shared" si="3"/>
        <v>50</v>
      </c>
      <c r="H26" s="4">
        <f t="shared" si="4"/>
        <v>850</v>
      </c>
      <c r="I26" s="4">
        <f t="shared" si="5"/>
        <v>-800</v>
      </c>
      <c r="K26">
        <v>17</v>
      </c>
      <c r="L26">
        <f t="shared" si="6"/>
        <v>1.0342773236060258E-15</v>
      </c>
      <c r="M26" s="1">
        <f t="shared" si="7"/>
        <v>1700</v>
      </c>
      <c r="O26">
        <v>17</v>
      </c>
      <c r="P26">
        <f t="shared" si="8"/>
        <v>1.0342773236060258E-15</v>
      </c>
      <c r="Q26" s="4">
        <f t="shared" si="9"/>
        <v>100</v>
      </c>
      <c r="R26" s="4">
        <f t="shared" si="10"/>
        <v>850</v>
      </c>
      <c r="S26" s="4">
        <f t="shared" si="11"/>
        <v>-750</v>
      </c>
    </row>
    <row r="27" spans="1:19" x14ac:dyDescent="0.2">
      <c r="A27">
        <v>18</v>
      </c>
      <c r="B27">
        <f t="shared" si="0"/>
        <v>3.6138641002062894E-22</v>
      </c>
      <c r="C27" s="1">
        <f t="shared" si="1"/>
        <v>1800</v>
      </c>
      <c r="E27">
        <v>18</v>
      </c>
      <c r="F27">
        <f t="shared" si="2"/>
        <v>3.6138641002062894E-22</v>
      </c>
      <c r="G27" s="4">
        <f t="shared" si="3"/>
        <v>50</v>
      </c>
      <c r="H27" s="4">
        <f t="shared" si="4"/>
        <v>900</v>
      </c>
      <c r="I27" s="4">
        <f t="shared" si="5"/>
        <v>-850</v>
      </c>
      <c r="K27">
        <v>18</v>
      </c>
      <c r="L27">
        <f t="shared" si="6"/>
        <v>5.7459851311446043E-17</v>
      </c>
      <c r="M27" s="1">
        <f t="shared" si="7"/>
        <v>1800</v>
      </c>
      <c r="O27">
        <v>18</v>
      </c>
      <c r="P27">
        <f t="shared" si="8"/>
        <v>5.7459851311446043E-17</v>
      </c>
      <c r="Q27" s="4">
        <f t="shared" si="9"/>
        <v>100</v>
      </c>
      <c r="R27" s="4">
        <f t="shared" si="10"/>
        <v>900</v>
      </c>
      <c r="S27" s="4">
        <f t="shared" si="11"/>
        <v>-800</v>
      </c>
    </row>
    <row r="28" spans="1:19" x14ac:dyDescent="0.2">
      <c r="A28">
        <v>19</v>
      </c>
      <c r="B28">
        <f t="shared" si="0"/>
        <v>9.5101686847533788E-24</v>
      </c>
      <c r="C28" s="1">
        <f t="shared" si="1"/>
        <v>1900</v>
      </c>
      <c r="E28">
        <v>19</v>
      </c>
      <c r="F28">
        <f t="shared" si="2"/>
        <v>9.5101686847533788E-24</v>
      </c>
      <c r="G28" s="4">
        <f t="shared" si="3"/>
        <v>50</v>
      </c>
      <c r="H28" s="4">
        <f t="shared" si="4"/>
        <v>950</v>
      </c>
      <c r="I28" s="4">
        <f t="shared" si="5"/>
        <v>-900</v>
      </c>
      <c r="K28">
        <v>19</v>
      </c>
      <c r="L28">
        <f t="shared" si="6"/>
        <v>3.0242027006024186E-18</v>
      </c>
      <c r="M28" s="1">
        <f t="shared" si="7"/>
        <v>1900</v>
      </c>
      <c r="O28">
        <v>19</v>
      </c>
      <c r="P28">
        <f t="shared" si="8"/>
        <v>3.0242027006024186E-18</v>
      </c>
      <c r="Q28" s="4">
        <f t="shared" si="9"/>
        <v>100</v>
      </c>
      <c r="R28" s="4">
        <f t="shared" si="10"/>
        <v>950</v>
      </c>
      <c r="S28" s="4">
        <f t="shared" si="11"/>
        <v>-850</v>
      </c>
    </row>
    <row r="29" spans="1:19" x14ac:dyDescent="0.2">
      <c r="A29">
        <v>20</v>
      </c>
      <c r="B29">
        <f t="shared" si="0"/>
        <v>2.3775421711883457E-25</v>
      </c>
      <c r="C29" s="1">
        <f t="shared" si="1"/>
        <v>2000</v>
      </c>
      <c r="E29">
        <v>20</v>
      </c>
      <c r="F29">
        <f t="shared" si="2"/>
        <v>2.3775421711883457E-25</v>
      </c>
      <c r="G29" s="4">
        <f t="shared" si="3"/>
        <v>50</v>
      </c>
      <c r="H29" s="4">
        <f t="shared" si="4"/>
        <v>1000</v>
      </c>
      <c r="I29" s="4">
        <f t="shared" si="5"/>
        <v>-950</v>
      </c>
      <c r="K29">
        <v>20</v>
      </c>
      <c r="L29">
        <f t="shared" si="6"/>
        <v>1.51210135030121E-19</v>
      </c>
      <c r="M29" s="1">
        <f t="shared" si="7"/>
        <v>2000</v>
      </c>
      <c r="O29">
        <v>20</v>
      </c>
      <c r="P29">
        <f t="shared" si="8"/>
        <v>1.51210135030121E-19</v>
      </c>
      <c r="Q29" s="4">
        <f t="shared" si="9"/>
        <v>100</v>
      </c>
      <c r="R29" s="4">
        <f t="shared" si="10"/>
        <v>1000</v>
      </c>
      <c r="S29" s="4">
        <f t="shared" si="11"/>
        <v>-900</v>
      </c>
    </row>
    <row r="31" spans="1:19" x14ac:dyDescent="0.2">
      <c r="B31" s="1"/>
      <c r="F31" s="1"/>
    </row>
    <row r="32" spans="1:19" x14ac:dyDescent="0.2">
      <c r="B32" s="4"/>
      <c r="F32" s="1"/>
    </row>
    <row r="33" spans="1:1" x14ac:dyDescent="0.2">
      <c r="A33" t="s">
        <v>26</v>
      </c>
    </row>
    <row r="34" spans="1:1" x14ac:dyDescent="0.2">
      <c r="A34" t="s">
        <v>27</v>
      </c>
    </row>
    <row r="36" spans="1:1" x14ac:dyDescent="0.2">
      <c r="A36" t="s">
        <v>28</v>
      </c>
    </row>
    <row r="37" spans="1:1" x14ac:dyDescent="0.2">
      <c r="A37" t="s">
        <v>29</v>
      </c>
    </row>
    <row r="39" spans="1:1" x14ac:dyDescent="0.2">
      <c r="A39" t="s">
        <v>30</v>
      </c>
    </row>
    <row r="40" spans="1:1" x14ac:dyDescent="0.2">
      <c r="A40" t="s">
        <v>31</v>
      </c>
    </row>
    <row r="42" spans="1:1" x14ac:dyDescent="0.2">
      <c r="A42" t="s">
        <v>32</v>
      </c>
    </row>
    <row r="43" spans="1:1" x14ac:dyDescent="0.2">
      <c r="A43" t="s">
        <v>33</v>
      </c>
    </row>
    <row r="44" spans="1:1" x14ac:dyDescent="0.2">
      <c r="A44" t="s">
        <v>34</v>
      </c>
    </row>
    <row r="46" spans="1:1" x14ac:dyDescent="0.2">
      <c r="A46" t="s">
        <v>35</v>
      </c>
    </row>
    <row r="47" spans="1:1" x14ac:dyDescent="0.2">
      <c r="A47" t="s">
        <v>36</v>
      </c>
    </row>
    <row r="49" spans="1:1" x14ac:dyDescent="0.2">
      <c r="A49" t="s">
        <v>37</v>
      </c>
    </row>
    <row r="50" spans="1:1" x14ac:dyDescent="0.2">
      <c r="A50" t="s">
        <v>38</v>
      </c>
    </row>
  </sheetData>
  <mergeCells count="8">
    <mergeCell ref="A7:C7"/>
    <mergeCell ref="E7:H7"/>
    <mergeCell ref="O7:R7"/>
    <mergeCell ref="K7:M7"/>
    <mergeCell ref="G1:H1"/>
    <mergeCell ref="K1:L1"/>
    <mergeCell ref="D1:E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2"/>
  <sheetViews>
    <sheetView topLeftCell="B1" workbookViewId="0">
      <selection activeCell="E5" sqref="E5"/>
    </sheetView>
  </sheetViews>
  <sheetFormatPr baseColWidth="10" defaultColWidth="8.83203125" defaultRowHeight="15" x14ac:dyDescent="0.2"/>
  <cols>
    <col min="1" max="1" width="33" bestFit="1" customWidth="1"/>
    <col min="2" max="2" width="12" bestFit="1" customWidth="1"/>
    <col min="3" max="3" width="15.6640625" bestFit="1" customWidth="1"/>
    <col min="4" max="4" width="29.5" bestFit="1" customWidth="1"/>
    <col min="5" max="5" width="35.5" bestFit="1" customWidth="1"/>
    <col min="6" max="6" width="12" bestFit="1" customWidth="1"/>
    <col min="7" max="7" width="32.1640625" bestFit="1" customWidth="1"/>
    <col min="8" max="8" width="12.33203125" bestFit="1" customWidth="1"/>
    <col min="11" max="11" width="32.33203125" bestFit="1" customWidth="1"/>
    <col min="12" max="12" width="12" bestFit="1" customWidth="1"/>
    <col min="13" max="13" width="10.1640625" bestFit="1" customWidth="1"/>
    <col min="15" max="15" width="32.33203125" bestFit="1" customWidth="1"/>
    <col min="16" max="16" width="12" bestFit="1" customWidth="1"/>
    <col min="17" max="17" width="14.83203125" bestFit="1" customWidth="1"/>
    <col min="18" max="18" width="11.5" bestFit="1" customWidth="1"/>
    <col min="19" max="19" width="12.33203125" bestFit="1" customWidth="1"/>
  </cols>
  <sheetData>
    <row r="1" spans="1:19" x14ac:dyDescent="0.2">
      <c r="A1" s="11" t="s">
        <v>25</v>
      </c>
      <c r="B1" s="11"/>
      <c r="D1" s="11" t="s">
        <v>24</v>
      </c>
      <c r="E1" s="11"/>
      <c r="G1" s="11" t="s">
        <v>22</v>
      </c>
      <c r="H1" s="11"/>
      <c r="K1" s="11" t="s">
        <v>23</v>
      </c>
      <c r="L1" s="11"/>
    </row>
    <row r="2" spans="1:19" x14ac:dyDescent="0.2">
      <c r="A2" t="s">
        <v>10</v>
      </c>
      <c r="B2" s="8">
        <v>0.5</v>
      </c>
      <c r="D2" t="s">
        <v>0</v>
      </c>
      <c r="E2" s="2">
        <v>40</v>
      </c>
      <c r="G2" t="s">
        <v>6</v>
      </c>
      <c r="H2">
        <f>SUMPRODUCT(F9:F29,I9:I29)</f>
        <v>24.999999999999996</v>
      </c>
      <c r="K2" t="s">
        <v>6</v>
      </c>
      <c r="L2">
        <f>SUMPRODUCT(P9:P29,S9:S29)</f>
        <v>34.999999999999993</v>
      </c>
    </row>
    <row r="3" spans="1:19" x14ac:dyDescent="0.2">
      <c r="A3" t="s">
        <v>11</v>
      </c>
      <c r="B3" s="9">
        <v>100</v>
      </c>
      <c r="D3" t="s">
        <v>1</v>
      </c>
      <c r="E3" s="2">
        <v>25</v>
      </c>
      <c r="G3" t="s">
        <v>16</v>
      </c>
      <c r="H3">
        <f>SUMPRODUCT(C9:C29,B9:B29)</f>
        <v>49.999999999999993</v>
      </c>
      <c r="K3" t="s">
        <v>16</v>
      </c>
      <c r="L3">
        <f>SUMPRODUCT(L9:L29,M9:M29)</f>
        <v>100.00000000000001</v>
      </c>
    </row>
    <row r="4" spans="1:19" x14ac:dyDescent="0.2">
      <c r="A4" t="s">
        <v>12</v>
      </c>
      <c r="B4" s="10">
        <v>0.5</v>
      </c>
      <c r="D4" t="s">
        <v>19</v>
      </c>
      <c r="E4" s="2">
        <v>20</v>
      </c>
      <c r="G4" t="s">
        <v>17</v>
      </c>
      <c r="H4">
        <f>SUMPRODUCT(F9:F29,G9:G29)</f>
        <v>50</v>
      </c>
      <c r="K4" t="s">
        <v>17</v>
      </c>
      <c r="L4">
        <f>SUMPRODUCT(P9:P29,Q9:Q29)</f>
        <v>85</v>
      </c>
    </row>
    <row r="5" spans="1:19" x14ac:dyDescent="0.2">
      <c r="E5" s="7"/>
    </row>
    <row r="7" spans="1:19" x14ac:dyDescent="0.2">
      <c r="A7" s="11" t="s">
        <v>4</v>
      </c>
      <c r="B7" s="11"/>
      <c r="C7" s="11"/>
      <c r="E7" s="11" t="s">
        <v>8</v>
      </c>
      <c r="F7" s="11"/>
      <c r="G7" s="11"/>
      <c r="H7" s="11"/>
      <c r="K7" s="11" t="s">
        <v>18</v>
      </c>
      <c r="L7" s="11"/>
      <c r="M7" s="11"/>
      <c r="O7" s="11" t="s">
        <v>9</v>
      </c>
      <c r="P7" s="11"/>
      <c r="Q7" s="11"/>
      <c r="R7" s="11"/>
    </row>
    <row r="8" spans="1:19" x14ac:dyDescent="0.2">
      <c r="A8" t="s">
        <v>2</v>
      </c>
      <c r="B8" t="s">
        <v>3</v>
      </c>
      <c r="C8" t="s">
        <v>7</v>
      </c>
      <c r="E8" t="s">
        <v>2</v>
      </c>
      <c r="F8" t="s">
        <v>3</v>
      </c>
      <c r="G8" t="s">
        <v>13</v>
      </c>
      <c r="H8" t="s">
        <v>14</v>
      </c>
      <c r="I8" t="s">
        <v>15</v>
      </c>
      <c r="K8" t="s">
        <v>2</v>
      </c>
      <c r="L8" t="s">
        <v>3</v>
      </c>
      <c r="M8" t="s">
        <v>7</v>
      </c>
      <c r="O8" t="s">
        <v>2</v>
      </c>
      <c r="P8" t="s">
        <v>3</v>
      </c>
      <c r="Q8" t="s">
        <v>13</v>
      </c>
      <c r="R8" t="s">
        <v>14</v>
      </c>
      <c r="S8" t="s">
        <v>15</v>
      </c>
    </row>
    <row r="9" spans="1:19" x14ac:dyDescent="0.2">
      <c r="A9">
        <v>0</v>
      </c>
      <c r="B9">
        <f>_xlfn.POISSON.DIST(A9,$B$2,FALSE)</f>
        <v>0.60653065971263342</v>
      </c>
      <c r="C9" s="1">
        <f>A9*$B$3</f>
        <v>0</v>
      </c>
      <c r="E9">
        <v>0</v>
      </c>
      <c r="F9">
        <f>_xlfn.POISSON.DIST(E9,$B$2,FALSE)</f>
        <v>0.60653065971263342</v>
      </c>
      <c r="G9" s="4">
        <f>$E$2+E9*$E$4</f>
        <v>40</v>
      </c>
      <c r="H9" s="4">
        <f>E9*$B$3*$B$4</f>
        <v>0</v>
      </c>
      <c r="I9" s="4">
        <f>G9-H9</f>
        <v>40</v>
      </c>
      <c r="K9">
        <v>0</v>
      </c>
      <c r="L9">
        <f>_xlfn.POISSON.DIST(K9,$B$2*2,FALSE)</f>
        <v>0.36787944117144233</v>
      </c>
      <c r="M9" s="1">
        <f>K9*$B$3</f>
        <v>0</v>
      </c>
      <c r="O9">
        <v>0</v>
      </c>
      <c r="P9">
        <f>_xlfn.POISSON.DIST(O9,$B$2*2,FALSE)</f>
        <v>0.36787944117144233</v>
      </c>
      <c r="Q9" s="4">
        <f>$E$2+$E$3+O9*$E$4</f>
        <v>65</v>
      </c>
      <c r="R9" s="4">
        <f>O9*$B$3*$B$4</f>
        <v>0</v>
      </c>
      <c r="S9" s="4">
        <f>Q9-R9</f>
        <v>65</v>
      </c>
    </row>
    <row r="10" spans="1:19" x14ac:dyDescent="0.2">
      <c r="A10">
        <v>1</v>
      </c>
      <c r="B10">
        <f t="shared" ref="B10:B29" si="0">_xlfn.POISSON.DIST(A10,$B$2,FALSE)</f>
        <v>0.30326532985631671</v>
      </c>
      <c r="C10" s="1">
        <f t="shared" ref="C10:C29" si="1">A10*$B$3</f>
        <v>100</v>
      </c>
      <c r="E10">
        <v>1</v>
      </c>
      <c r="F10">
        <f t="shared" ref="F10:F29" si="2">_xlfn.POISSON.DIST(E10,$B$2,FALSE)</f>
        <v>0.30326532985631671</v>
      </c>
      <c r="G10" s="4">
        <f t="shared" ref="G10:G29" si="3">$E$2+E10*$E$4</f>
        <v>60</v>
      </c>
      <c r="H10" s="4">
        <f t="shared" ref="H10:H29" si="4">E10*$B$3*$B$4</f>
        <v>50</v>
      </c>
      <c r="I10" s="4">
        <f t="shared" ref="I10:I29" si="5">G10-H10</f>
        <v>10</v>
      </c>
      <c r="K10">
        <v>1</v>
      </c>
      <c r="L10">
        <f t="shared" ref="L10:L29" si="6">_xlfn.POISSON.DIST(K10,$B$2*2,FALSE)</f>
        <v>0.36787944117144233</v>
      </c>
      <c r="M10" s="1">
        <f t="shared" ref="M10:M29" si="7">K10*$B$3</f>
        <v>100</v>
      </c>
      <c r="O10">
        <v>1</v>
      </c>
      <c r="P10">
        <f t="shared" ref="P10:P29" si="8">_xlfn.POISSON.DIST(O10,$B$2*2,FALSE)</f>
        <v>0.36787944117144233</v>
      </c>
      <c r="Q10" s="4">
        <f t="shared" ref="Q10:Q29" si="9">$E$2+$E$3+O10*$E$4</f>
        <v>85</v>
      </c>
      <c r="R10" s="4">
        <f t="shared" ref="R10:R29" si="10">O10*$B$3*$B$4</f>
        <v>50</v>
      </c>
      <c r="S10" s="4">
        <f t="shared" ref="S10:S29" si="11">Q10-R10</f>
        <v>35</v>
      </c>
    </row>
    <row r="11" spans="1:19" x14ac:dyDescent="0.2">
      <c r="A11">
        <v>2</v>
      </c>
      <c r="B11">
        <f t="shared" si="0"/>
        <v>7.5816332464079178E-2</v>
      </c>
      <c r="C11" s="1">
        <f t="shared" si="1"/>
        <v>200</v>
      </c>
      <c r="E11">
        <v>2</v>
      </c>
      <c r="F11">
        <f t="shared" si="2"/>
        <v>7.5816332464079178E-2</v>
      </c>
      <c r="G11" s="4">
        <f t="shared" si="3"/>
        <v>80</v>
      </c>
      <c r="H11" s="4">
        <f t="shared" si="4"/>
        <v>100</v>
      </c>
      <c r="I11" s="4">
        <f t="shared" si="5"/>
        <v>-20</v>
      </c>
      <c r="K11">
        <v>2</v>
      </c>
      <c r="L11">
        <f t="shared" si="6"/>
        <v>0.18393972058572114</v>
      </c>
      <c r="M11" s="1">
        <f t="shared" si="7"/>
        <v>200</v>
      </c>
      <c r="O11">
        <v>2</v>
      </c>
      <c r="P11">
        <f t="shared" si="8"/>
        <v>0.18393972058572114</v>
      </c>
      <c r="Q11" s="4">
        <f t="shared" si="9"/>
        <v>105</v>
      </c>
      <c r="R11" s="4">
        <f t="shared" si="10"/>
        <v>100</v>
      </c>
      <c r="S11" s="4">
        <f t="shared" si="11"/>
        <v>5</v>
      </c>
    </row>
    <row r="12" spans="1:19" x14ac:dyDescent="0.2">
      <c r="A12">
        <v>3</v>
      </c>
      <c r="B12">
        <f t="shared" si="0"/>
        <v>1.2636055410679865E-2</v>
      </c>
      <c r="C12" s="1">
        <f t="shared" si="1"/>
        <v>300</v>
      </c>
      <c r="E12">
        <v>3</v>
      </c>
      <c r="F12">
        <f t="shared" si="2"/>
        <v>1.2636055410679865E-2</v>
      </c>
      <c r="G12" s="4">
        <f t="shared" si="3"/>
        <v>100</v>
      </c>
      <c r="H12" s="4">
        <f t="shared" si="4"/>
        <v>150</v>
      </c>
      <c r="I12" s="4">
        <f t="shared" si="5"/>
        <v>-50</v>
      </c>
      <c r="K12">
        <v>3</v>
      </c>
      <c r="L12">
        <f t="shared" si="6"/>
        <v>6.1313240195240391E-2</v>
      </c>
      <c r="M12" s="1">
        <f t="shared" si="7"/>
        <v>300</v>
      </c>
      <c r="O12">
        <v>3</v>
      </c>
      <c r="P12">
        <f t="shared" si="8"/>
        <v>6.1313240195240391E-2</v>
      </c>
      <c r="Q12" s="4">
        <f t="shared" si="9"/>
        <v>125</v>
      </c>
      <c r="R12" s="4">
        <f t="shared" si="10"/>
        <v>150</v>
      </c>
      <c r="S12" s="4">
        <f t="shared" si="11"/>
        <v>-25</v>
      </c>
    </row>
    <row r="13" spans="1:19" x14ac:dyDescent="0.2">
      <c r="A13">
        <v>4</v>
      </c>
      <c r="B13">
        <f t="shared" si="0"/>
        <v>1.5795069263349827E-3</v>
      </c>
      <c r="C13" s="1">
        <f t="shared" si="1"/>
        <v>400</v>
      </c>
      <c r="E13">
        <v>4</v>
      </c>
      <c r="F13">
        <f t="shared" si="2"/>
        <v>1.5795069263349827E-3</v>
      </c>
      <c r="G13" s="4">
        <f t="shared" si="3"/>
        <v>120</v>
      </c>
      <c r="H13" s="4">
        <f t="shared" si="4"/>
        <v>200</v>
      </c>
      <c r="I13" s="4">
        <f t="shared" si="5"/>
        <v>-80</v>
      </c>
      <c r="K13">
        <v>4</v>
      </c>
      <c r="L13">
        <f t="shared" si="6"/>
        <v>1.5328310048810094E-2</v>
      </c>
      <c r="M13" s="1">
        <f t="shared" si="7"/>
        <v>400</v>
      </c>
      <c r="O13">
        <v>4</v>
      </c>
      <c r="P13">
        <f t="shared" si="8"/>
        <v>1.5328310048810094E-2</v>
      </c>
      <c r="Q13" s="4">
        <f t="shared" si="9"/>
        <v>145</v>
      </c>
      <c r="R13" s="4">
        <f t="shared" si="10"/>
        <v>200</v>
      </c>
      <c r="S13" s="4">
        <f t="shared" si="11"/>
        <v>-55</v>
      </c>
    </row>
    <row r="14" spans="1:19" x14ac:dyDescent="0.2">
      <c r="A14">
        <v>5</v>
      </c>
      <c r="B14">
        <f t="shared" si="0"/>
        <v>1.5795069263349832E-4</v>
      </c>
      <c r="C14" s="1">
        <f t="shared" si="1"/>
        <v>500</v>
      </c>
      <c r="E14">
        <v>5</v>
      </c>
      <c r="F14">
        <f t="shared" si="2"/>
        <v>1.5795069263349832E-4</v>
      </c>
      <c r="G14" s="4">
        <f t="shared" si="3"/>
        <v>140</v>
      </c>
      <c r="H14" s="4">
        <f t="shared" si="4"/>
        <v>250</v>
      </c>
      <c r="I14" s="4">
        <f t="shared" si="5"/>
        <v>-110</v>
      </c>
      <c r="K14">
        <v>5</v>
      </c>
      <c r="L14">
        <f t="shared" si="6"/>
        <v>3.06566200976202E-3</v>
      </c>
      <c r="M14" s="1">
        <f t="shared" si="7"/>
        <v>500</v>
      </c>
      <c r="O14">
        <v>5</v>
      </c>
      <c r="P14">
        <f t="shared" si="8"/>
        <v>3.06566200976202E-3</v>
      </c>
      <c r="Q14" s="4">
        <f t="shared" si="9"/>
        <v>165</v>
      </c>
      <c r="R14" s="4">
        <f t="shared" si="10"/>
        <v>250</v>
      </c>
      <c r="S14" s="4">
        <f t="shared" si="11"/>
        <v>-85</v>
      </c>
    </row>
    <row r="15" spans="1:19" x14ac:dyDescent="0.2">
      <c r="A15">
        <v>6</v>
      </c>
      <c r="B15">
        <f t="shared" si="0"/>
        <v>1.3162557719458192E-5</v>
      </c>
      <c r="C15" s="1">
        <f t="shared" si="1"/>
        <v>600</v>
      </c>
      <c r="E15">
        <v>6</v>
      </c>
      <c r="F15">
        <f t="shared" si="2"/>
        <v>1.3162557719458192E-5</v>
      </c>
      <c r="G15" s="4">
        <f t="shared" si="3"/>
        <v>160</v>
      </c>
      <c r="H15" s="4">
        <f t="shared" si="4"/>
        <v>300</v>
      </c>
      <c r="I15" s="4">
        <f t="shared" si="5"/>
        <v>-140</v>
      </c>
      <c r="K15">
        <v>6</v>
      </c>
      <c r="L15">
        <f t="shared" si="6"/>
        <v>5.1094366829366978E-4</v>
      </c>
      <c r="M15" s="1">
        <f t="shared" si="7"/>
        <v>600</v>
      </c>
      <c r="O15">
        <v>6</v>
      </c>
      <c r="P15">
        <f t="shared" si="8"/>
        <v>5.1094366829366978E-4</v>
      </c>
      <c r="Q15" s="4">
        <f t="shared" si="9"/>
        <v>185</v>
      </c>
      <c r="R15" s="4">
        <f t="shared" si="10"/>
        <v>300</v>
      </c>
      <c r="S15" s="4">
        <f t="shared" si="11"/>
        <v>-115</v>
      </c>
    </row>
    <row r="16" spans="1:19" x14ac:dyDescent="0.2">
      <c r="A16">
        <v>7</v>
      </c>
      <c r="B16">
        <f t="shared" si="0"/>
        <v>9.4018269424701516E-7</v>
      </c>
      <c r="C16" s="1">
        <f t="shared" si="1"/>
        <v>700</v>
      </c>
      <c r="E16">
        <v>7</v>
      </c>
      <c r="F16">
        <f t="shared" si="2"/>
        <v>9.4018269424701516E-7</v>
      </c>
      <c r="G16" s="4">
        <f t="shared" si="3"/>
        <v>180</v>
      </c>
      <c r="H16" s="4">
        <f t="shared" si="4"/>
        <v>350</v>
      </c>
      <c r="I16" s="4">
        <f t="shared" si="5"/>
        <v>-170</v>
      </c>
      <c r="K16">
        <v>7</v>
      </c>
      <c r="L16">
        <f t="shared" si="6"/>
        <v>7.2991952613381521E-5</v>
      </c>
      <c r="M16" s="1">
        <f t="shared" si="7"/>
        <v>700</v>
      </c>
      <c r="O16">
        <v>7</v>
      </c>
      <c r="P16">
        <f t="shared" si="8"/>
        <v>7.2991952613381521E-5</v>
      </c>
      <c r="Q16" s="4">
        <f t="shared" si="9"/>
        <v>205</v>
      </c>
      <c r="R16" s="4">
        <f t="shared" si="10"/>
        <v>350</v>
      </c>
      <c r="S16" s="4">
        <f t="shared" si="11"/>
        <v>-145</v>
      </c>
    </row>
    <row r="17" spans="1:19" x14ac:dyDescent="0.2">
      <c r="A17">
        <v>8</v>
      </c>
      <c r="B17">
        <f t="shared" si="0"/>
        <v>5.8761418390438223E-8</v>
      </c>
      <c r="C17" s="1">
        <f t="shared" si="1"/>
        <v>800</v>
      </c>
      <c r="E17">
        <v>8</v>
      </c>
      <c r="F17">
        <f t="shared" si="2"/>
        <v>5.8761418390438223E-8</v>
      </c>
      <c r="G17" s="4">
        <f t="shared" si="3"/>
        <v>200</v>
      </c>
      <c r="H17" s="4">
        <f t="shared" si="4"/>
        <v>400</v>
      </c>
      <c r="I17" s="4">
        <f t="shared" si="5"/>
        <v>-200</v>
      </c>
      <c r="K17">
        <v>8</v>
      </c>
      <c r="L17">
        <f t="shared" si="6"/>
        <v>9.1239940766726546E-6</v>
      </c>
      <c r="M17" s="1">
        <f t="shared" si="7"/>
        <v>800</v>
      </c>
      <c r="O17">
        <v>8</v>
      </c>
      <c r="P17">
        <f t="shared" si="8"/>
        <v>9.1239940766726546E-6</v>
      </c>
      <c r="Q17" s="4">
        <f t="shared" si="9"/>
        <v>225</v>
      </c>
      <c r="R17" s="4">
        <f t="shared" si="10"/>
        <v>400</v>
      </c>
      <c r="S17" s="4">
        <f t="shared" si="11"/>
        <v>-175</v>
      </c>
    </row>
    <row r="18" spans="1:19" x14ac:dyDescent="0.2">
      <c r="A18">
        <v>9</v>
      </c>
      <c r="B18">
        <f t="shared" si="0"/>
        <v>3.2645232439132378E-9</v>
      </c>
      <c r="C18" s="1">
        <f t="shared" si="1"/>
        <v>900</v>
      </c>
      <c r="E18">
        <v>9</v>
      </c>
      <c r="F18">
        <f t="shared" si="2"/>
        <v>3.2645232439132378E-9</v>
      </c>
      <c r="G18" s="4">
        <f t="shared" si="3"/>
        <v>220</v>
      </c>
      <c r="H18" s="4">
        <f t="shared" si="4"/>
        <v>450</v>
      </c>
      <c r="I18" s="4">
        <f t="shared" si="5"/>
        <v>-230</v>
      </c>
      <c r="K18">
        <v>9</v>
      </c>
      <c r="L18">
        <f t="shared" si="6"/>
        <v>1.0137771196302961E-6</v>
      </c>
      <c r="M18" s="1">
        <f t="shared" si="7"/>
        <v>900</v>
      </c>
      <c r="O18">
        <v>9</v>
      </c>
      <c r="P18">
        <f t="shared" si="8"/>
        <v>1.0137771196302961E-6</v>
      </c>
      <c r="Q18" s="4">
        <f t="shared" si="9"/>
        <v>245</v>
      </c>
      <c r="R18" s="4">
        <f t="shared" si="10"/>
        <v>450</v>
      </c>
      <c r="S18" s="4">
        <f t="shared" si="11"/>
        <v>-205</v>
      </c>
    </row>
    <row r="19" spans="1:19" x14ac:dyDescent="0.2">
      <c r="A19">
        <v>10</v>
      </c>
      <c r="B19">
        <f t="shared" si="0"/>
        <v>1.6322616219566172E-10</v>
      </c>
      <c r="C19" s="1">
        <f t="shared" si="1"/>
        <v>1000</v>
      </c>
      <c r="E19">
        <v>10</v>
      </c>
      <c r="F19">
        <f t="shared" si="2"/>
        <v>1.6322616219566172E-10</v>
      </c>
      <c r="G19" s="4">
        <f t="shared" si="3"/>
        <v>240</v>
      </c>
      <c r="H19" s="4">
        <f t="shared" si="4"/>
        <v>500</v>
      </c>
      <c r="I19" s="4">
        <f t="shared" si="5"/>
        <v>-260</v>
      </c>
      <c r="K19">
        <v>10</v>
      </c>
      <c r="L19">
        <f t="shared" si="6"/>
        <v>1.013777119630295E-7</v>
      </c>
      <c r="M19" s="1">
        <f t="shared" si="7"/>
        <v>1000</v>
      </c>
      <c r="O19">
        <v>10</v>
      </c>
      <c r="P19">
        <f t="shared" si="8"/>
        <v>1.013777119630295E-7</v>
      </c>
      <c r="Q19" s="4">
        <f t="shared" si="9"/>
        <v>265</v>
      </c>
      <c r="R19" s="4">
        <f t="shared" si="10"/>
        <v>500</v>
      </c>
      <c r="S19" s="4">
        <f t="shared" si="11"/>
        <v>-235</v>
      </c>
    </row>
    <row r="20" spans="1:19" x14ac:dyDescent="0.2">
      <c r="A20">
        <v>11</v>
      </c>
      <c r="B20">
        <f t="shared" si="0"/>
        <v>7.4193710088936996E-12</v>
      </c>
      <c r="C20" s="1">
        <f t="shared" si="1"/>
        <v>1100</v>
      </c>
      <c r="E20">
        <v>11</v>
      </c>
      <c r="F20">
        <f t="shared" si="2"/>
        <v>7.4193710088936996E-12</v>
      </c>
      <c r="G20" s="4">
        <f t="shared" si="3"/>
        <v>260</v>
      </c>
      <c r="H20" s="4">
        <f t="shared" si="4"/>
        <v>550</v>
      </c>
      <c r="I20" s="4">
        <f t="shared" si="5"/>
        <v>-290</v>
      </c>
      <c r="K20">
        <v>11</v>
      </c>
      <c r="L20">
        <f t="shared" si="6"/>
        <v>9.2161556330026647E-9</v>
      </c>
      <c r="M20" s="1">
        <f t="shared" si="7"/>
        <v>1100</v>
      </c>
      <c r="O20">
        <v>11</v>
      </c>
      <c r="P20">
        <f t="shared" si="8"/>
        <v>9.2161556330026647E-9</v>
      </c>
      <c r="Q20" s="4">
        <f t="shared" si="9"/>
        <v>285</v>
      </c>
      <c r="R20" s="4">
        <f t="shared" si="10"/>
        <v>550</v>
      </c>
      <c r="S20" s="4">
        <f t="shared" si="11"/>
        <v>-265</v>
      </c>
    </row>
    <row r="21" spans="1:19" x14ac:dyDescent="0.2">
      <c r="A21">
        <v>12</v>
      </c>
      <c r="B21">
        <f t="shared" si="0"/>
        <v>3.0914045870390615E-13</v>
      </c>
      <c r="C21" s="1">
        <f t="shared" si="1"/>
        <v>1200</v>
      </c>
      <c r="E21">
        <v>12</v>
      </c>
      <c r="F21">
        <f t="shared" si="2"/>
        <v>3.0914045870390615E-13</v>
      </c>
      <c r="G21" s="4">
        <f t="shared" si="3"/>
        <v>280</v>
      </c>
      <c r="H21" s="4">
        <f t="shared" si="4"/>
        <v>600</v>
      </c>
      <c r="I21" s="4">
        <f t="shared" si="5"/>
        <v>-320</v>
      </c>
      <c r="K21">
        <v>12</v>
      </c>
      <c r="L21">
        <f t="shared" si="6"/>
        <v>7.680129694168931E-10</v>
      </c>
      <c r="M21" s="1">
        <f t="shared" si="7"/>
        <v>1200</v>
      </c>
      <c r="O21">
        <v>12</v>
      </c>
      <c r="P21">
        <f t="shared" si="8"/>
        <v>7.680129694168931E-10</v>
      </c>
      <c r="Q21" s="4">
        <f t="shared" si="9"/>
        <v>305</v>
      </c>
      <c r="R21" s="4">
        <f t="shared" si="10"/>
        <v>600</v>
      </c>
      <c r="S21" s="4">
        <f t="shared" si="11"/>
        <v>-295</v>
      </c>
    </row>
    <row r="22" spans="1:19" x14ac:dyDescent="0.2">
      <c r="A22">
        <v>13</v>
      </c>
      <c r="B22">
        <f t="shared" si="0"/>
        <v>1.1890017642457933E-14</v>
      </c>
      <c r="C22" s="1">
        <f t="shared" si="1"/>
        <v>1300</v>
      </c>
      <c r="E22">
        <v>13</v>
      </c>
      <c r="F22">
        <f t="shared" si="2"/>
        <v>1.1890017642457933E-14</v>
      </c>
      <c r="G22" s="4">
        <f t="shared" si="3"/>
        <v>300</v>
      </c>
      <c r="H22" s="4">
        <f t="shared" si="4"/>
        <v>650</v>
      </c>
      <c r="I22" s="4">
        <f t="shared" si="5"/>
        <v>-350</v>
      </c>
      <c r="K22">
        <v>13</v>
      </c>
      <c r="L22">
        <f t="shared" si="6"/>
        <v>5.9077920724376414E-11</v>
      </c>
      <c r="M22" s="1">
        <f t="shared" si="7"/>
        <v>1300</v>
      </c>
      <c r="O22">
        <v>13</v>
      </c>
      <c r="P22">
        <f t="shared" si="8"/>
        <v>5.9077920724376414E-11</v>
      </c>
      <c r="Q22" s="4">
        <f t="shared" si="9"/>
        <v>325</v>
      </c>
      <c r="R22" s="4">
        <f t="shared" si="10"/>
        <v>650</v>
      </c>
      <c r="S22" s="4">
        <f t="shared" si="11"/>
        <v>-325</v>
      </c>
    </row>
    <row r="23" spans="1:19" x14ac:dyDescent="0.2">
      <c r="A23">
        <v>14</v>
      </c>
      <c r="B23">
        <f t="shared" si="0"/>
        <v>4.2464348723063881E-16</v>
      </c>
      <c r="C23" s="1">
        <f t="shared" si="1"/>
        <v>1400</v>
      </c>
      <c r="E23">
        <v>14</v>
      </c>
      <c r="F23">
        <f t="shared" si="2"/>
        <v>4.2464348723063881E-16</v>
      </c>
      <c r="G23" s="4">
        <f t="shared" si="3"/>
        <v>320</v>
      </c>
      <c r="H23" s="4">
        <f t="shared" si="4"/>
        <v>700</v>
      </c>
      <c r="I23" s="4">
        <f t="shared" si="5"/>
        <v>-380</v>
      </c>
      <c r="K23">
        <v>14</v>
      </c>
      <c r="L23">
        <f t="shared" si="6"/>
        <v>4.2198514803125853E-12</v>
      </c>
      <c r="M23" s="1">
        <f t="shared" si="7"/>
        <v>1400</v>
      </c>
      <c r="O23">
        <v>14</v>
      </c>
      <c r="P23">
        <f t="shared" si="8"/>
        <v>4.2198514803125853E-12</v>
      </c>
      <c r="Q23" s="4">
        <f t="shared" si="9"/>
        <v>345</v>
      </c>
      <c r="R23" s="4">
        <f t="shared" si="10"/>
        <v>700</v>
      </c>
      <c r="S23" s="4">
        <f t="shared" si="11"/>
        <v>-355</v>
      </c>
    </row>
    <row r="24" spans="1:19" x14ac:dyDescent="0.2">
      <c r="A24">
        <v>15</v>
      </c>
      <c r="B24">
        <f t="shared" si="0"/>
        <v>1.4154782907687952E-17</v>
      </c>
      <c r="C24" s="1">
        <f t="shared" si="1"/>
        <v>1500</v>
      </c>
      <c r="E24">
        <v>15</v>
      </c>
      <c r="F24">
        <f t="shared" si="2"/>
        <v>1.4154782907687952E-17</v>
      </c>
      <c r="G24" s="4">
        <f t="shared" si="3"/>
        <v>340</v>
      </c>
      <c r="H24" s="4">
        <f t="shared" si="4"/>
        <v>750</v>
      </c>
      <c r="I24" s="4">
        <f t="shared" si="5"/>
        <v>-410</v>
      </c>
      <c r="K24">
        <v>15</v>
      </c>
      <c r="L24">
        <f t="shared" si="6"/>
        <v>2.813234320208389E-13</v>
      </c>
      <c r="M24" s="1">
        <f t="shared" si="7"/>
        <v>1500</v>
      </c>
      <c r="O24">
        <v>15</v>
      </c>
      <c r="P24">
        <f t="shared" si="8"/>
        <v>2.813234320208389E-13</v>
      </c>
      <c r="Q24" s="4">
        <f t="shared" si="9"/>
        <v>365</v>
      </c>
      <c r="R24" s="4">
        <f t="shared" si="10"/>
        <v>750</v>
      </c>
      <c r="S24" s="4">
        <f t="shared" si="11"/>
        <v>-385</v>
      </c>
    </row>
    <row r="25" spans="1:19" x14ac:dyDescent="0.2">
      <c r="A25">
        <v>16</v>
      </c>
      <c r="B25">
        <f t="shared" si="0"/>
        <v>4.4233696586524839E-19</v>
      </c>
      <c r="C25" s="1">
        <f t="shared" si="1"/>
        <v>1600</v>
      </c>
      <c r="E25">
        <v>16</v>
      </c>
      <c r="F25">
        <f t="shared" si="2"/>
        <v>4.4233696586524839E-19</v>
      </c>
      <c r="G25" s="4">
        <f t="shared" si="3"/>
        <v>360</v>
      </c>
      <c r="H25" s="4">
        <f t="shared" si="4"/>
        <v>800</v>
      </c>
      <c r="I25" s="4">
        <f t="shared" si="5"/>
        <v>-440</v>
      </c>
      <c r="K25">
        <v>16</v>
      </c>
      <c r="L25">
        <f t="shared" si="6"/>
        <v>1.7582714501302425E-14</v>
      </c>
      <c r="M25" s="1">
        <f t="shared" si="7"/>
        <v>1600</v>
      </c>
      <c r="O25">
        <v>16</v>
      </c>
      <c r="P25">
        <f t="shared" si="8"/>
        <v>1.7582714501302425E-14</v>
      </c>
      <c r="Q25" s="4">
        <f t="shared" si="9"/>
        <v>385</v>
      </c>
      <c r="R25" s="4">
        <f t="shared" si="10"/>
        <v>800</v>
      </c>
      <c r="S25" s="4">
        <f t="shared" si="11"/>
        <v>-415</v>
      </c>
    </row>
    <row r="26" spans="1:19" x14ac:dyDescent="0.2">
      <c r="A26">
        <v>17</v>
      </c>
      <c r="B26">
        <f t="shared" si="0"/>
        <v>1.3009910760742607E-20</v>
      </c>
      <c r="C26" s="1">
        <f t="shared" si="1"/>
        <v>1700</v>
      </c>
      <c r="E26">
        <v>17</v>
      </c>
      <c r="F26">
        <f t="shared" si="2"/>
        <v>1.3009910760742607E-20</v>
      </c>
      <c r="G26" s="4">
        <f t="shared" si="3"/>
        <v>380</v>
      </c>
      <c r="H26" s="4">
        <f t="shared" si="4"/>
        <v>850</v>
      </c>
      <c r="I26" s="4">
        <f t="shared" si="5"/>
        <v>-470</v>
      </c>
      <c r="K26">
        <v>17</v>
      </c>
      <c r="L26">
        <f t="shared" si="6"/>
        <v>1.0342773236060258E-15</v>
      </c>
      <c r="M26" s="1">
        <f t="shared" si="7"/>
        <v>1700</v>
      </c>
      <c r="O26">
        <v>17</v>
      </c>
      <c r="P26">
        <f t="shared" si="8"/>
        <v>1.0342773236060258E-15</v>
      </c>
      <c r="Q26" s="4">
        <f t="shared" si="9"/>
        <v>405</v>
      </c>
      <c r="R26" s="4">
        <f t="shared" si="10"/>
        <v>850</v>
      </c>
      <c r="S26" s="4">
        <f t="shared" si="11"/>
        <v>-445</v>
      </c>
    </row>
    <row r="27" spans="1:19" x14ac:dyDescent="0.2">
      <c r="A27">
        <v>18</v>
      </c>
      <c r="B27">
        <f t="shared" si="0"/>
        <v>3.6138641002062894E-22</v>
      </c>
      <c r="C27" s="1">
        <f t="shared" si="1"/>
        <v>1800</v>
      </c>
      <c r="E27">
        <v>18</v>
      </c>
      <c r="F27">
        <f t="shared" si="2"/>
        <v>3.6138641002062894E-22</v>
      </c>
      <c r="G27" s="4">
        <f t="shared" si="3"/>
        <v>400</v>
      </c>
      <c r="H27" s="4">
        <f t="shared" si="4"/>
        <v>900</v>
      </c>
      <c r="I27" s="4">
        <f t="shared" si="5"/>
        <v>-500</v>
      </c>
      <c r="K27">
        <v>18</v>
      </c>
      <c r="L27">
        <f t="shared" si="6"/>
        <v>5.7459851311446043E-17</v>
      </c>
      <c r="M27" s="1">
        <f t="shared" si="7"/>
        <v>1800</v>
      </c>
      <c r="O27">
        <v>18</v>
      </c>
      <c r="P27">
        <f t="shared" si="8"/>
        <v>5.7459851311446043E-17</v>
      </c>
      <c r="Q27" s="4">
        <f t="shared" si="9"/>
        <v>425</v>
      </c>
      <c r="R27" s="4">
        <f t="shared" si="10"/>
        <v>900</v>
      </c>
      <c r="S27" s="4">
        <f t="shared" si="11"/>
        <v>-475</v>
      </c>
    </row>
    <row r="28" spans="1:19" x14ac:dyDescent="0.2">
      <c r="A28">
        <v>19</v>
      </c>
      <c r="B28">
        <f t="shared" si="0"/>
        <v>9.5101686847533788E-24</v>
      </c>
      <c r="C28" s="1">
        <f t="shared" si="1"/>
        <v>1900</v>
      </c>
      <c r="E28">
        <v>19</v>
      </c>
      <c r="F28">
        <f t="shared" si="2"/>
        <v>9.5101686847533788E-24</v>
      </c>
      <c r="G28" s="4">
        <f t="shared" si="3"/>
        <v>420</v>
      </c>
      <c r="H28" s="4">
        <f t="shared" si="4"/>
        <v>950</v>
      </c>
      <c r="I28" s="4">
        <f t="shared" si="5"/>
        <v>-530</v>
      </c>
      <c r="K28">
        <v>19</v>
      </c>
      <c r="L28">
        <f t="shared" si="6"/>
        <v>3.0242027006024186E-18</v>
      </c>
      <c r="M28" s="1">
        <f t="shared" si="7"/>
        <v>1900</v>
      </c>
      <c r="O28">
        <v>19</v>
      </c>
      <c r="P28">
        <f t="shared" si="8"/>
        <v>3.0242027006024186E-18</v>
      </c>
      <c r="Q28" s="4">
        <f t="shared" si="9"/>
        <v>445</v>
      </c>
      <c r="R28" s="4">
        <f t="shared" si="10"/>
        <v>950</v>
      </c>
      <c r="S28" s="4">
        <f t="shared" si="11"/>
        <v>-505</v>
      </c>
    </row>
    <row r="29" spans="1:19" x14ac:dyDescent="0.2">
      <c r="A29">
        <v>20</v>
      </c>
      <c r="B29">
        <f t="shared" si="0"/>
        <v>2.3775421711883457E-25</v>
      </c>
      <c r="C29" s="1">
        <f t="shared" si="1"/>
        <v>2000</v>
      </c>
      <c r="E29">
        <v>20</v>
      </c>
      <c r="F29">
        <f t="shared" si="2"/>
        <v>2.3775421711883457E-25</v>
      </c>
      <c r="G29" s="4">
        <f t="shared" si="3"/>
        <v>440</v>
      </c>
      <c r="H29" s="4">
        <f t="shared" si="4"/>
        <v>1000</v>
      </c>
      <c r="I29" s="4">
        <f t="shared" si="5"/>
        <v>-560</v>
      </c>
      <c r="K29">
        <v>20</v>
      </c>
      <c r="L29">
        <f t="shared" si="6"/>
        <v>1.51210135030121E-19</v>
      </c>
      <c r="M29" s="1">
        <f t="shared" si="7"/>
        <v>2000</v>
      </c>
      <c r="O29">
        <v>20</v>
      </c>
      <c r="P29">
        <f t="shared" si="8"/>
        <v>1.51210135030121E-19</v>
      </c>
      <c r="Q29" s="4">
        <f t="shared" si="9"/>
        <v>465</v>
      </c>
      <c r="R29" s="4">
        <f t="shared" si="10"/>
        <v>1000</v>
      </c>
      <c r="S29" s="4">
        <f t="shared" si="11"/>
        <v>-535</v>
      </c>
    </row>
    <row r="31" spans="1:19" x14ac:dyDescent="0.2">
      <c r="B31" s="1"/>
      <c r="F31" s="1"/>
    </row>
    <row r="32" spans="1:19" x14ac:dyDescent="0.2">
      <c r="B32" s="4"/>
      <c r="F32" s="1"/>
    </row>
  </sheetData>
  <mergeCells count="8">
    <mergeCell ref="A7:C7"/>
    <mergeCell ref="E7:H7"/>
    <mergeCell ref="K7:M7"/>
    <mergeCell ref="O7:R7"/>
    <mergeCell ref="A1:B1"/>
    <mergeCell ref="D1:E1"/>
    <mergeCell ref="G1:H1"/>
    <mergeCell ref="K1:L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2"/>
  <sheetViews>
    <sheetView topLeftCell="C1" workbookViewId="0">
      <selection activeCell="E2" sqref="E2"/>
    </sheetView>
  </sheetViews>
  <sheetFormatPr baseColWidth="10" defaultColWidth="8.83203125" defaultRowHeight="15" x14ac:dyDescent="0.2"/>
  <cols>
    <col min="1" max="1" width="33" bestFit="1" customWidth="1"/>
    <col min="2" max="2" width="12" bestFit="1" customWidth="1"/>
    <col min="3" max="3" width="15.6640625" bestFit="1" customWidth="1"/>
    <col min="4" max="4" width="29.5" bestFit="1" customWidth="1"/>
    <col min="5" max="5" width="32.33203125" bestFit="1" customWidth="1"/>
    <col min="6" max="6" width="12" bestFit="1" customWidth="1"/>
    <col min="7" max="7" width="15.6640625" bestFit="1" customWidth="1"/>
    <col min="8" max="8" width="32.1640625" bestFit="1" customWidth="1"/>
    <col min="9" max="9" width="12.33203125" bestFit="1" customWidth="1"/>
    <col min="10" max="10" width="13.5" bestFit="1" customWidth="1"/>
    <col min="11" max="11" width="18.33203125" bestFit="1" customWidth="1"/>
    <col min="13" max="13" width="32.33203125" bestFit="1" customWidth="1"/>
    <col min="14" max="14" width="12" bestFit="1" customWidth="1"/>
    <col min="15" max="15" width="10.1640625" bestFit="1" customWidth="1"/>
    <col min="17" max="17" width="32.33203125" bestFit="1" customWidth="1"/>
    <col min="18" max="18" width="12" bestFit="1" customWidth="1"/>
    <col min="19" max="19" width="15.6640625" bestFit="1" customWidth="1"/>
    <col min="20" max="20" width="14.83203125" bestFit="1" customWidth="1"/>
    <col min="21" max="21" width="11.5" bestFit="1" customWidth="1"/>
    <col min="22" max="22" width="12.33203125" bestFit="1" customWidth="1"/>
    <col min="23" max="23" width="18.33203125" bestFit="1" customWidth="1"/>
  </cols>
  <sheetData>
    <row r="1" spans="1:23" x14ac:dyDescent="0.2">
      <c r="A1" s="11" t="s">
        <v>25</v>
      </c>
      <c r="B1" s="11"/>
      <c r="D1" s="11" t="s">
        <v>24</v>
      </c>
      <c r="E1" s="11"/>
      <c r="G1" s="11" t="s">
        <v>22</v>
      </c>
      <c r="H1" s="11"/>
      <c r="M1" s="11" t="s">
        <v>23</v>
      </c>
      <c r="N1" s="11"/>
    </row>
    <row r="2" spans="1:23" x14ac:dyDescent="0.2">
      <c r="A2" t="s">
        <v>10</v>
      </c>
      <c r="B2" s="8">
        <v>0.5</v>
      </c>
      <c r="D2" t="s">
        <v>0</v>
      </c>
      <c r="E2" s="2">
        <v>42</v>
      </c>
      <c r="H2" t="s">
        <v>6</v>
      </c>
      <c r="I2">
        <f>SUMPRODUCT(F9:F29,J9:J29)</f>
        <v>24.470915430280812</v>
      </c>
      <c r="M2" t="s">
        <v>6</v>
      </c>
      <c r="N2">
        <f>SUMPRODUCT(R9:R29,V9:V29)</f>
        <v>32.816792425502641</v>
      </c>
    </row>
    <row r="3" spans="1:23" x14ac:dyDescent="0.2">
      <c r="A3" t="s">
        <v>11</v>
      </c>
      <c r="B3" s="9">
        <v>100</v>
      </c>
      <c r="D3" t="s">
        <v>1</v>
      </c>
      <c r="E3" s="2">
        <v>25</v>
      </c>
      <c r="H3" t="s">
        <v>16</v>
      </c>
      <c r="I3">
        <f>SUMPRODUCT(C9:C29,B9:B29)</f>
        <v>49.999999999999993</v>
      </c>
      <c r="M3" t="s">
        <v>16</v>
      </c>
      <c r="N3">
        <f>SUMPRODUCT(N9:N29,O9:O29)</f>
        <v>100.00000000000001</v>
      </c>
    </row>
    <row r="4" spans="1:23" x14ac:dyDescent="0.2">
      <c r="A4" t="s">
        <v>12</v>
      </c>
      <c r="B4" s="10">
        <v>0.5</v>
      </c>
      <c r="D4" t="s">
        <v>19</v>
      </c>
      <c r="E4" s="2">
        <v>15</v>
      </c>
      <c r="H4" t="s">
        <v>17</v>
      </c>
      <c r="I4">
        <f>SUMPRODUCT(F9:F29,K9:K29)</f>
        <v>49.664812561742096</v>
      </c>
      <c r="M4" t="s">
        <v>17</v>
      </c>
      <c r="N4">
        <f>SUMPRODUCT(R9:R29,W9:W29)</f>
        <v>83.983638747649294</v>
      </c>
    </row>
    <row r="5" spans="1:23" x14ac:dyDescent="0.2">
      <c r="D5" t="s">
        <v>20</v>
      </c>
      <c r="E5" s="3">
        <v>3</v>
      </c>
    </row>
    <row r="7" spans="1:23" x14ac:dyDescent="0.2">
      <c r="A7" s="11" t="s">
        <v>4</v>
      </c>
      <c r="B7" s="11"/>
      <c r="C7" s="11"/>
      <c r="E7" s="11" t="s">
        <v>8</v>
      </c>
      <c r="F7" s="11"/>
      <c r="G7" s="11"/>
      <c r="H7" s="11"/>
      <c r="I7" s="11"/>
      <c r="J7" s="11"/>
      <c r="K7" s="11"/>
      <c r="M7" s="11" t="s">
        <v>18</v>
      </c>
      <c r="N7" s="11"/>
      <c r="O7" s="11"/>
      <c r="Q7" s="11" t="s">
        <v>9</v>
      </c>
      <c r="R7" s="11"/>
      <c r="S7" s="11"/>
      <c r="T7" s="11"/>
      <c r="U7" s="11"/>
      <c r="V7" s="11"/>
      <c r="W7" s="11"/>
    </row>
    <row r="8" spans="1:23" x14ac:dyDescent="0.2">
      <c r="A8" t="s">
        <v>2</v>
      </c>
      <c r="B8" t="s">
        <v>3</v>
      </c>
      <c r="C8" t="s">
        <v>7</v>
      </c>
      <c r="E8" t="s">
        <v>2</v>
      </c>
      <c r="F8" t="s">
        <v>3</v>
      </c>
      <c r="G8" t="s">
        <v>5</v>
      </c>
      <c r="H8" t="s">
        <v>13</v>
      </c>
      <c r="I8" t="s">
        <v>14</v>
      </c>
      <c r="J8" t="s">
        <v>15</v>
      </c>
      <c r="K8" t="s">
        <v>21</v>
      </c>
      <c r="M8" t="s">
        <v>2</v>
      </c>
      <c r="N8" t="s">
        <v>3</v>
      </c>
      <c r="O8" t="s">
        <v>7</v>
      </c>
      <c r="Q8" t="s">
        <v>2</v>
      </c>
      <c r="R8" t="s">
        <v>3</v>
      </c>
      <c r="S8" t="s">
        <v>5</v>
      </c>
      <c r="T8" t="s">
        <v>13</v>
      </c>
      <c r="U8" t="s">
        <v>14</v>
      </c>
      <c r="V8" t="s">
        <v>15</v>
      </c>
      <c r="W8" t="s">
        <v>21</v>
      </c>
    </row>
    <row r="9" spans="1:23" x14ac:dyDescent="0.2">
      <c r="A9">
        <v>0</v>
      </c>
      <c r="B9">
        <f>_xlfn.POISSON.DIST(A9,$B$2,FALSE)</f>
        <v>0.60653065971263342</v>
      </c>
      <c r="C9" s="1">
        <f>A9*$B$3</f>
        <v>0</v>
      </c>
      <c r="E9">
        <v>0</v>
      </c>
      <c r="F9">
        <f>_xlfn.POISSON.DIST(E9,$B$2,FALSE)</f>
        <v>0.60653065971263342</v>
      </c>
      <c r="G9">
        <f>MIN($E$5,E9)</f>
        <v>0</v>
      </c>
      <c r="H9" s="4">
        <f>$E$2+$E$4*G9</f>
        <v>42</v>
      </c>
      <c r="I9" s="4">
        <f>E9*$B$3*$B$4</f>
        <v>0</v>
      </c>
      <c r="J9" s="4">
        <f>H9-I9</f>
        <v>42</v>
      </c>
      <c r="K9" s="4">
        <f>H9+MAX(0,E9-G9)*$B$3</f>
        <v>42</v>
      </c>
      <c r="M9">
        <v>0</v>
      </c>
      <c r="N9">
        <f>_xlfn.POISSON.DIST(M9,$B$2*2,FALSE)</f>
        <v>0.36787944117144233</v>
      </c>
      <c r="O9" s="1">
        <f>M9*$B$3</f>
        <v>0</v>
      </c>
      <c r="Q9">
        <v>0</v>
      </c>
      <c r="R9">
        <f>_xlfn.POISSON.DIST(Q9,$B$2*2,FALSE)</f>
        <v>0.36787944117144233</v>
      </c>
      <c r="S9">
        <f>MIN(Q9,$E$5)</f>
        <v>0</v>
      </c>
      <c r="T9" s="4">
        <f>$E$2+$E$3+S9*$E$4</f>
        <v>67</v>
      </c>
      <c r="U9" s="4">
        <f>S9*$B$3*$B$4</f>
        <v>0</v>
      </c>
      <c r="V9" s="4">
        <f>T9-U9</f>
        <v>67</v>
      </c>
      <c r="W9" s="5">
        <f>T9+MAX(0,Q9-S9)*$B$3</f>
        <v>67</v>
      </c>
    </row>
    <row r="10" spans="1:23" x14ac:dyDescent="0.2">
      <c r="A10">
        <v>1</v>
      </c>
      <c r="B10">
        <f t="shared" ref="B10:B29" si="0">_xlfn.POISSON.DIST(A10,$B$2,FALSE)</f>
        <v>0.30326532985631671</v>
      </c>
      <c r="C10" s="1">
        <f t="shared" ref="C10:C29" si="1">A10*$B$3</f>
        <v>100</v>
      </c>
      <c r="E10">
        <v>1</v>
      </c>
      <c r="F10">
        <f t="shared" ref="F10:F29" si="2">_xlfn.POISSON.DIST(E10,$B$2,FALSE)</f>
        <v>0.30326532985631671</v>
      </c>
      <c r="G10">
        <f t="shared" ref="G10:G29" si="3">MIN($E$5,E10)</f>
        <v>1</v>
      </c>
      <c r="H10" s="4">
        <f t="shared" ref="H10:H29" si="4">$E$2+$E$4*G10</f>
        <v>57</v>
      </c>
      <c r="I10" s="4">
        <f t="shared" ref="I10:I29" si="5">E10*$B$3*$B$4</f>
        <v>50</v>
      </c>
      <c r="J10" s="4">
        <f t="shared" ref="J10:J29" si="6">H10-I10</f>
        <v>7</v>
      </c>
      <c r="K10" s="4">
        <f t="shared" ref="K10:K29" si="7">H10+MAX(0,E10-G10)*$B$3</f>
        <v>57</v>
      </c>
      <c r="M10">
        <v>1</v>
      </c>
      <c r="N10">
        <f t="shared" ref="N10:N29" si="8">_xlfn.POISSON.DIST(M10,$B$2*2,FALSE)</f>
        <v>0.36787944117144233</v>
      </c>
      <c r="O10" s="1">
        <f t="shared" ref="O10:O29" si="9">M10*$B$3</f>
        <v>100</v>
      </c>
      <c r="Q10">
        <v>1</v>
      </c>
      <c r="R10">
        <f t="shared" ref="R10:R29" si="10">_xlfn.POISSON.DIST(Q10,$B$2*2,FALSE)</f>
        <v>0.36787944117144233</v>
      </c>
      <c r="S10">
        <f t="shared" ref="S10:S29" si="11">MIN(Q10,$E$5)</f>
        <v>1</v>
      </c>
      <c r="T10" s="4">
        <f t="shared" ref="T10:T29" si="12">$E$2+$E$3+S10*$E$4</f>
        <v>82</v>
      </c>
      <c r="U10" s="4">
        <f t="shared" ref="U10:U29" si="13">S10*$B$3*$B$4</f>
        <v>50</v>
      </c>
      <c r="V10" s="4">
        <f t="shared" ref="V10:V29" si="14">T10-U10</f>
        <v>32</v>
      </c>
      <c r="W10" s="5">
        <f t="shared" ref="W10:W29" si="15">T10+MAX(0,Q10-S10)*$B$3</f>
        <v>82</v>
      </c>
    </row>
    <row r="11" spans="1:23" x14ac:dyDescent="0.2">
      <c r="A11">
        <v>2</v>
      </c>
      <c r="B11">
        <f t="shared" si="0"/>
        <v>7.5816332464079178E-2</v>
      </c>
      <c r="C11" s="1">
        <f t="shared" si="1"/>
        <v>200</v>
      </c>
      <c r="E11">
        <v>2</v>
      </c>
      <c r="F11">
        <f t="shared" si="2"/>
        <v>7.5816332464079178E-2</v>
      </c>
      <c r="G11">
        <f t="shared" si="3"/>
        <v>2</v>
      </c>
      <c r="H11" s="4">
        <f t="shared" si="4"/>
        <v>72</v>
      </c>
      <c r="I11" s="4">
        <f t="shared" si="5"/>
        <v>100</v>
      </c>
      <c r="J11" s="4">
        <f t="shared" si="6"/>
        <v>-28</v>
      </c>
      <c r="K11" s="4">
        <f t="shared" si="7"/>
        <v>72</v>
      </c>
      <c r="M11">
        <v>2</v>
      </c>
      <c r="N11">
        <f t="shared" si="8"/>
        <v>0.18393972058572114</v>
      </c>
      <c r="O11" s="1">
        <f t="shared" si="9"/>
        <v>200</v>
      </c>
      <c r="Q11">
        <v>2</v>
      </c>
      <c r="R11">
        <f t="shared" si="10"/>
        <v>0.18393972058572114</v>
      </c>
      <c r="S11">
        <f t="shared" si="11"/>
        <v>2</v>
      </c>
      <c r="T11" s="4">
        <f t="shared" si="12"/>
        <v>97</v>
      </c>
      <c r="U11" s="4">
        <f t="shared" si="13"/>
        <v>100</v>
      </c>
      <c r="V11" s="4">
        <f t="shared" si="14"/>
        <v>-3</v>
      </c>
      <c r="W11" s="5">
        <f t="shared" si="15"/>
        <v>97</v>
      </c>
    </row>
    <row r="12" spans="1:23" x14ac:dyDescent="0.2">
      <c r="A12">
        <v>3</v>
      </c>
      <c r="B12">
        <f t="shared" si="0"/>
        <v>1.2636055410679865E-2</v>
      </c>
      <c r="C12" s="1">
        <f t="shared" si="1"/>
        <v>300</v>
      </c>
      <c r="E12">
        <v>3</v>
      </c>
      <c r="F12">
        <f t="shared" si="2"/>
        <v>1.2636055410679865E-2</v>
      </c>
      <c r="G12">
        <f t="shared" si="3"/>
        <v>3</v>
      </c>
      <c r="H12" s="4">
        <f t="shared" si="4"/>
        <v>87</v>
      </c>
      <c r="I12" s="4">
        <f t="shared" si="5"/>
        <v>150</v>
      </c>
      <c r="J12" s="4">
        <f t="shared" si="6"/>
        <v>-63</v>
      </c>
      <c r="K12" s="4">
        <f t="shared" si="7"/>
        <v>87</v>
      </c>
      <c r="M12">
        <v>3</v>
      </c>
      <c r="N12">
        <f t="shared" si="8"/>
        <v>6.1313240195240391E-2</v>
      </c>
      <c r="O12" s="1">
        <f t="shared" si="9"/>
        <v>300</v>
      </c>
      <c r="Q12">
        <v>3</v>
      </c>
      <c r="R12">
        <f t="shared" si="10"/>
        <v>6.1313240195240391E-2</v>
      </c>
      <c r="S12">
        <f t="shared" si="11"/>
        <v>3</v>
      </c>
      <c r="T12" s="4">
        <f t="shared" si="12"/>
        <v>112</v>
      </c>
      <c r="U12" s="4">
        <f t="shared" si="13"/>
        <v>150</v>
      </c>
      <c r="V12" s="4">
        <f t="shared" si="14"/>
        <v>-38</v>
      </c>
      <c r="W12" s="5">
        <f t="shared" si="15"/>
        <v>112</v>
      </c>
    </row>
    <row r="13" spans="1:23" x14ac:dyDescent="0.2">
      <c r="A13">
        <v>4</v>
      </c>
      <c r="B13">
        <f t="shared" si="0"/>
        <v>1.5795069263349827E-3</v>
      </c>
      <c r="C13" s="1">
        <f t="shared" si="1"/>
        <v>400</v>
      </c>
      <c r="E13">
        <v>4</v>
      </c>
      <c r="F13">
        <f t="shared" si="2"/>
        <v>1.5795069263349827E-3</v>
      </c>
      <c r="G13">
        <f t="shared" si="3"/>
        <v>3</v>
      </c>
      <c r="H13" s="4">
        <f t="shared" si="4"/>
        <v>87</v>
      </c>
      <c r="I13" s="4">
        <f t="shared" si="5"/>
        <v>200</v>
      </c>
      <c r="J13" s="4">
        <f t="shared" si="6"/>
        <v>-113</v>
      </c>
      <c r="K13" s="4">
        <f t="shared" si="7"/>
        <v>187</v>
      </c>
      <c r="M13">
        <v>4</v>
      </c>
      <c r="N13">
        <f t="shared" si="8"/>
        <v>1.5328310048810094E-2</v>
      </c>
      <c r="O13" s="1">
        <f t="shared" si="9"/>
        <v>400</v>
      </c>
      <c r="Q13">
        <v>4</v>
      </c>
      <c r="R13">
        <f t="shared" si="10"/>
        <v>1.5328310048810094E-2</v>
      </c>
      <c r="S13">
        <f t="shared" si="11"/>
        <v>3</v>
      </c>
      <c r="T13" s="4">
        <f t="shared" si="12"/>
        <v>112</v>
      </c>
      <c r="U13" s="4">
        <f t="shared" si="13"/>
        <v>150</v>
      </c>
      <c r="V13" s="4">
        <f t="shared" si="14"/>
        <v>-38</v>
      </c>
      <c r="W13" s="5">
        <f t="shared" si="15"/>
        <v>212</v>
      </c>
    </row>
    <row r="14" spans="1:23" x14ac:dyDescent="0.2">
      <c r="A14">
        <v>5</v>
      </c>
      <c r="B14">
        <f t="shared" si="0"/>
        <v>1.5795069263349832E-4</v>
      </c>
      <c r="C14" s="1">
        <f t="shared" si="1"/>
        <v>500</v>
      </c>
      <c r="E14">
        <v>5</v>
      </c>
      <c r="F14">
        <f t="shared" si="2"/>
        <v>1.5795069263349832E-4</v>
      </c>
      <c r="G14">
        <f t="shared" si="3"/>
        <v>3</v>
      </c>
      <c r="H14" s="4">
        <f t="shared" si="4"/>
        <v>87</v>
      </c>
      <c r="I14" s="4">
        <f t="shared" si="5"/>
        <v>250</v>
      </c>
      <c r="J14" s="4">
        <f t="shared" si="6"/>
        <v>-163</v>
      </c>
      <c r="K14" s="4">
        <f t="shared" si="7"/>
        <v>287</v>
      </c>
      <c r="M14">
        <v>5</v>
      </c>
      <c r="N14">
        <f t="shared" si="8"/>
        <v>3.06566200976202E-3</v>
      </c>
      <c r="O14" s="1">
        <f t="shared" si="9"/>
        <v>500</v>
      </c>
      <c r="Q14">
        <v>5</v>
      </c>
      <c r="R14">
        <f t="shared" si="10"/>
        <v>3.06566200976202E-3</v>
      </c>
      <c r="S14">
        <f t="shared" si="11"/>
        <v>3</v>
      </c>
      <c r="T14" s="4">
        <f t="shared" si="12"/>
        <v>112</v>
      </c>
      <c r="U14" s="4">
        <f t="shared" si="13"/>
        <v>150</v>
      </c>
      <c r="V14" s="4">
        <f t="shared" si="14"/>
        <v>-38</v>
      </c>
      <c r="W14" s="5">
        <f t="shared" si="15"/>
        <v>312</v>
      </c>
    </row>
    <row r="15" spans="1:23" x14ac:dyDescent="0.2">
      <c r="A15">
        <v>6</v>
      </c>
      <c r="B15">
        <f t="shared" si="0"/>
        <v>1.3162557719458192E-5</v>
      </c>
      <c r="C15" s="1">
        <f t="shared" si="1"/>
        <v>600</v>
      </c>
      <c r="E15">
        <v>6</v>
      </c>
      <c r="F15">
        <f t="shared" si="2"/>
        <v>1.3162557719458192E-5</v>
      </c>
      <c r="G15">
        <f t="shared" si="3"/>
        <v>3</v>
      </c>
      <c r="H15" s="4">
        <f t="shared" si="4"/>
        <v>87</v>
      </c>
      <c r="I15" s="4">
        <f t="shared" si="5"/>
        <v>300</v>
      </c>
      <c r="J15" s="4">
        <f t="shared" si="6"/>
        <v>-213</v>
      </c>
      <c r="K15" s="4">
        <f t="shared" si="7"/>
        <v>387</v>
      </c>
      <c r="M15">
        <v>6</v>
      </c>
      <c r="N15">
        <f t="shared" si="8"/>
        <v>5.1094366829366978E-4</v>
      </c>
      <c r="O15" s="1">
        <f t="shared" si="9"/>
        <v>600</v>
      </c>
      <c r="Q15">
        <v>6</v>
      </c>
      <c r="R15">
        <f t="shared" si="10"/>
        <v>5.1094366829366978E-4</v>
      </c>
      <c r="S15">
        <f t="shared" si="11"/>
        <v>3</v>
      </c>
      <c r="T15" s="4">
        <f t="shared" si="12"/>
        <v>112</v>
      </c>
      <c r="U15" s="4">
        <f t="shared" si="13"/>
        <v>150</v>
      </c>
      <c r="V15" s="4">
        <f t="shared" si="14"/>
        <v>-38</v>
      </c>
      <c r="W15" s="5">
        <f t="shared" si="15"/>
        <v>412</v>
      </c>
    </row>
    <row r="16" spans="1:23" x14ac:dyDescent="0.2">
      <c r="A16">
        <v>7</v>
      </c>
      <c r="B16">
        <f t="shared" si="0"/>
        <v>9.4018269424701516E-7</v>
      </c>
      <c r="C16" s="1">
        <f t="shared" si="1"/>
        <v>700</v>
      </c>
      <c r="E16">
        <v>7</v>
      </c>
      <c r="F16">
        <f t="shared" si="2"/>
        <v>9.4018269424701516E-7</v>
      </c>
      <c r="G16">
        <f t="shared" si="3"/>
        <v>3</v>
      </c>
      <c r="H16" s="4">
        <f t="shared" si="4"/>
        <v>87</v>
      </c>
      <c r="I16" s="4">
        <f t="shared" si="5"/>
        <v>350</v>
      </c>
      <c r="J16" s="4">
        <f t="shared" si="6"/>
        <v>-263</v>
      </c>
      <c r="K16" s="4">
        <f t="shared" si="7"/>
        <v>487</v>
      </c>
      <c r="M16">
        <v>7</v>
      </c>
      <c r="N16">
        <f t="shared" si="8"/>
        <v>7.2991952613381521E-5</v>
      </c>
      <c r="O16" s="1">
        <f t="shared" si="9"/>
        <v>700</v>
      </c>
      <c r="Q16">
        <v>7</v>
      </c>
      <c r="R16">
        <f t="shared" si="10"/>
        <v>7.2991952613381521E-5</v>
      </c>
      <c r="S16">
        <f t="shared" si="11"/>
        <v>3</v>
      </c>
      <c r="T16" s="4">
        <f t="shared" si="12"/>
        <v>112</v>
      </c>
      <c r="U16" s="4">
        <f t="shared" si="13"/>
        <v>150</v>
      </c>
      <c r="V16" s="4">
        <f t="shared" si="14"/>
        <v>-38</v>
      </c>
      <c r="W16" s="5">
        <f t="shared" si="15"/>
        <v>512</v>
      </c>
    </row>
    <row r="17" spans="1:23" x14ac:dyDescent="0.2">
      <c r="A17">
        <v>8</v>
      </c>
      <c r="B17">
        <f t="shared" si="0"/>
        <v>5.8761418390438223E-8</v>
      </c>
      <c r="C17" s="1">
        <f t="shared" si="1"/>
        <v>800</v>
      </c>
      <c r="E17">
        <v>8</v>
      </c>
      <c r="F17">
        <f t="shared" si="2"/>
        <v>5.8761418390438223E-8</v>
      </c>
      <c r="G17">
        <f t="shared" si="3"/>
        <v>3</v>
      </c>
      <c r="H17" s="4">
        <f t="shared" si="4"/>
        <v>87</v>
      </c>
      <c r="I17" s="4">
        <f t="shared" si="5"/>
        <v>400</v>
      </c>
      <c r="J17" s="4">
        <f t="shared" si="6"/>
        <v>-313</v>
      </c>
      <c r="K17" s="4">
        <f t="shared" si="7"/>
        <v>587</v>
      </c>
      <c r="M17">
        <v>8</v>
      </c>
      <c r="N17">
        <f t="shared" si="8"/>
        <v>9.1239940766726546E-6</v>
      </c>
      <c r="O17" s="1">
        <f t="shared" si="9"/>
        <v>800</v>
      </c>
      <c r="Q17">
        <v>8</v>
      </c>
      <c r="R17">
        <f t="shared" si="10"/>
        <v>9.1239940766726546E-6</v>
      </c>
      <c r="S17">
        <f t="shared" si="11"/>
        <v>3</v>
      </c>
      <c r="T17" s="4">
        <f t="shared" si="12"/>
        <v>112</v>
      </c>
      <c r="U17" s="4">
        <f t="shared" si="13"/>
        <v>150</v>
      </c>
      <c r="V17" s="4">
        <f t="shared" si="14"/>
        <v>-38</v>
      </c>
      <c r="W17" s="5">
        <f t="shared" si="15"/>
        <v>612</v>
      </c>
    </row>
    <row r="18" spans="1:23" x14ac:dyDescent="0.2">
      <c r="A18">
        <v>9</v>
      </c>
      <c r="B18">
        <f t="shared" si="0"/>
        <v>3.2645232439132378E-9</v>
      </c>
      <c r="C18" s="1">
        <f t="shared" si="1"/>
        <v>900</v>
      </c>
      <c r="E18">
        <v>9</v>
      </c>
      <c r="F18">
        <f t="shared" si="2"/>
        <v>3.2645232439132378E-9</v>
      </c>
      <c r="G18">
        <f t="shared" si="3"/>
        <v>3</v>
      </c>
      <c r="H18" s="4">
        <f t="shared" si="4"/>
        <v>87</v>
      </c>
      <c r="I18" s="4">
        <f t="shared" si="5"/>
        <v>450</v>
      </c>
      <c r="J18" s="4">
        <f t="shared" si="6"/>
        <v>-363</v>
      </c>
      <c r="K18" s="4">
        <f t="shared" si="7"/>
        <v>687</v>
      </c>
      <c r="M18">
        <v>9</v>
      </c>
      <c r="N18">
        <f t="shared" si="8"/>
        <v>1.0137771196302961E-6</v>
      </c>
      <c r="O18" s="1">
        <f t="shared" si="9"/>
        <v>900</v>
      </c>
      <c r="Q18">
        <v>9</v>
      </c>
      <c r="R18">
        <f t="shared" si="10"/>
        <v>1.0137771196302961E-6</v>
      </c>
      <c r="S18">
        <f t="shared" si="11"/>
        <v>3</v>
      </c>
      <c r="T18" s="4">
        <f t="shared" si="12"/>
        <v>112</v>
      </c>
      <c r="U18" s="4">
        <f t="shared" si="13"/>
        <v>150</v>
      </c>
      <c r="V18" s="4">
        <f t="shared" si="14"/>
        <v>-38</v>
      </c>
      <c r="W18" s="5">
        <f t="shared" si="15"/>
        <v>712</v>
      </c>
    </row>
    <row r="19" spans="1:23" x14ac:dyDescent="0.2">
      <c r="A19">
        <v>10</v>
      </c>
      <c r="B19">
        <f t="shared" si="0"/>
        <v>1.6322616219566172E-10</v>
      </c>
      <c r="C19" s="1">
        <f t="shared" si="1"/>
        <v>1000</v>
      </c>
      <c r="E19">
        <v>10</v>
      </c>
      <c r="F19">
        <f t="shared" si="2"/>
        <v>1.6322616219566172E-10</v>
      </c>
      <c r="G19">
        <f t="shared" si="3"/>
        <v>3</v>
      </c>
      <c r="H19" s="4">
        <f t="shared" si="4"/>
        <v>87</v>
      </c>
      <c r="I19" s="4">
        <f t="shared" si="5"/>
        <v>500</v>
      </c>
      <c r="J19" s="4">
        <f t="shared" si="6"/>
        <v>-413</v>
      </c>
      <c r="K19" s="4">
        <f t="shared" si="7"/>
        <v>787</v>
      </c>
      <c r="M19">
        <v>10</v>
      </c>
      <c r="N19">
        <f t="shared" si="8"/>
        <v>1.013777119630295E-7</v>
      </c>
      <c r="O19" s="1">
        <f t="shared" si="9"/>
        <v>1000</v>
      </c>
      <c r="Q19">
        <v>10</v>
      </c>
      <c r="R19">
        <f t="shared" si="10"/>
        <v>1.013777119630295E-7</v>
      </c>
      <c r="S19">
        <f t="shared" si="11"/>
        <v>3</v>
      </c>
      <c r="T19" s="4">
        <f t="shared" si="12"/>
        <v>112</v>
      </c>
      <c r="U19" s="4">
        <f t="shared" si="13"/>
        <v>150</v>
      </c>
      <c r="V19" s="4">
        <f t="shared" si="14"/>
        <v>-38</v>
      </c>
      <c r="W19" s="5">
        <f t="shared" si="15"/>
        <v>812</v>
      </c>
    </row>
    <row r="20" spans="1:23" x14ac:dyDescent="0.2">
      <c r="A20">
        <v>11</v>
      </c>
      <c r="B20">
        <f t="shared" si="0"/>
        <v>7.4193710088936996E-12</v>
      </c>
      <c r="C20" s="1">
        <f t="shared" si="1"/>
        <v>1100</v>
      </c>
      <c r="E20">
        <v>11</v>
      </c>
      <c r="F20">
        <f t="shared" si="2"/>
        <v>7.4193710088936996E-12</v>
      </c>
      <c r="G20">
        <f t="shared" si="3"/>
        <v>3</v>
      </c>
      <c r="H20" s="4">
        <f t="shared" si="4"/>
        <v>87</v>
      </c>
      <c r="I20" s="4">
        <f t="shared" si="5"/>
        <v>550</v>
      </c>
      <c r="J20" s="4">
        <f t="shared" si="6"/>
        <v>-463</v>
      </c>
      <c r="K20" s="4">
        <f t="shared" si="7"/>
        <v>887</v>
      </c>
      <c r="M20">
        <v>11</v>
      </c>
      <c r="N20">
        <f t="shared" si="8"/>
        <v>9.2161556330026647E-9</v>
      </c>
      <c r="O20" s="1">
        <f t="shared" si="9"/>
        <v>1100</v>
      </c>
      <c r="Q20">
        <v>11</v>
      </c>
      <c r="R20">
        <f t="shared" si="10"/>
        <v>9.2161556330026647E-9</v>
      </c>
      <c r="S20">
        <f t="shared" si="11"/>
        <v>3</v>
      </c>
      <c r="T20" s="4">
        <f t="shared" si="12"/>
        <v>112</v>
      </c>
      <c r="U20" s="4">
        <f t="shared" si="13"/>
        <v>150</v>
      </c>
      <c r="V20" s="4">
        <f t="shared" si="14"/>
        <v>-38</v>
      </c>
      <c r="W20" s="5">
        <f t="shared" si="15"/>
        <v>912</v>
      </c>
    </row>
    <row r="21" spans="1:23" x14ac:dyDescent="0.2">
      <c r="A21">
        <v>12</v>
      </c>
      <c r="B21">
        <f t="shared" si="0"/>
        <v>3.0914045870390615E-13</v>
      </c>
      <c r="C21" s="1">
        <f t="shared" si="1"/>
        <v>1200</v>
      </c>
      <c r="E21">
        <v>12</v>
      </c>
      <c r="F21">
        <f t="shared" si="2"/>
        <v>3.0914045870390615E-13</v>
      </c>
      <c r="G21">
        <f t="shared" si="3"/>
        <v>3</v>
      </c>
      <c r="H21" s="4">
        <f t="shared" si="4"/>
        <v>87</v>
      </c>
      <c r="I21" s="4">
        <f t="shared" si="5"/>
        <v>600</v>
      </c>
      <c r="J21" s="4">
        <f t="shared" si="6"/>
        <v>-513</v>
      </c>
      <c r="K21" s="4">
        <f t="shared" si="7"/>
        <v>987</v>
      </c>
      <c r="M21">
        <v>12</v>
      </c>
      <c r="N21">
        <f t="shared" si="8"/>
        <v>7.680129694168931E-10</v>
      </c>
      <c r="O21" s="1">
        <f t="shared" si="9"/>
        <v>1200</v>
      </c>
      <c r="Q21">
        <v>12</v>
      </c>
      <c r="R21">
        <f t="shared" si="10"/>
        <v>7.680129694168931E-10</v>
      </c>
      <c r="S21">
        <f t="shared" si="11"/>
        <v>3</v>
      </c>
      <c r="T21" s="4">
        <f t="shared" si="12"/>
        <v>112</v>
      </c>
      <c r="U21" s="4">
        <f t="shared" si="13"/>
        <v>150</v>
      </c>
      <c r="V21" s="4">
        <f t="shared" si="14"/>
        <v>-38</v>
      </c>
      <c r="W21" s="5">
        <f t="shared" si="15"/>
        <v>1012</v>
      </c>
    </row>
    <row r="22" spans="1:23" x14ac:dyDescent="0.2">
      <c r="A22">
        <v>13</v>
      </c>
      <c r="B22">
        <f t="shared" si="0"/>
        <v>1.1890017642457933E-14</v>
      </c>
      <c r="C22" s="1">
        <f t="shared" si="1"/>
        <v>1300</v>
      </c>
      <c r="E22">
        <v>13</v>
      </c>
      <c r="F22">
        <f t="shared" si="2"/>
        <v>1.1890017642457933E-14</v>
      </c>
      <c r="G22">
        <f t="shared" si="3"/>
        <v>3</v>
      </c>
      <c r="H22" s="4">
        <f t="shared" si="4"/>
        <v>87</v>
      </c>
      <c r="I22" s="4">
        <f t="shared" si="5"/>
        <v>650</v>
      </c>
      <c r="J22" s="4">
        <f t="shared" si="6"/>
        <v>-563</v>
      </c>
      <c r="K22" s="4">
        <f t="shared" si="7"/>
        <v>1087</v>
      </c>
      <c r="M22">
        <v>13</v>
      </c>
      <c r="N22">
        <f t="shared" si="8"/>
        <v>5.9077920724376414E-11</v>
      </c>
      <c r="O22" s="1">
        <f t="shared" si="9"/>
        <v>1300</v>
      </c>
      <c r="Q22">
        <v>13</v>
      </c>
      <c r="R22">
        <f t="shared" si="10"/>
        <v>5.9077920724376414E-11</v>
      </c>
      <c r="S22">
        <f t="shared" si="11"/>
        <v>3</v>
      </c>
      <c r="T22" s="4">
        <f t="shared" si="12"/>
        <v>112</v>
      </c>
      <c r="U22" s="4">
        <f t="shared" si="13"/>
        <v>150</v>
      </c>
      <c r="V22" s="4">
        <f t="shared" si="14"/>
        <v>-38</v>
      </c>
      <c r="W22" s="5">
        <f t="shared" si="15"/>
        <v>1112</v>
      </c>
    </row>
    <row r="23" spans="1:23" x14ac:dyDescent="0.2">
      <c r="A23">
        <v>14</v>
      </c>
      <c r="B23">
        <f t="shared" si="0"/>
        <v>4.2464348723063881E-16</v>
      </c>
      <c r="C23" s="1">
        <f t="shared" si="1"/>
        <v>1400</v>
      </c>
      <c r="E23">
        <v>14</v>
      </c>
      <c r="F23">
        <f t="shared" si="2"/>
        <v>4.2464348723063881E-16</v>
      </c>
      <c r="G23">
        <f t="shared" si="3"/>
        <v>3</v>
      </c>
      <c r="H23" s="4">
        <f t="shared" si="4"/>
        <v>87</v>
      </c>
      <c r="I23" s="4">
        <f t="shared" si="5"/>
        <v>700</v>
      </c>
      <c r="J23" s="4">
        <f t="shared" si="6"/>
        <v>-613</v>
      </c>
      <c r="K23" s="4">
        <f t="shared" si="7"/>
        <v>1187</v>
      </c>
      <c r="M23">
        <v>14</v>
      </c>
      <c r="N23">
        <f t="shared" si="8"/>
        <v>4.2198514803125853E-12</v>
      </c>
      <c r="O23" s="1">
        <f t="shared" si="9"/>
        <v>1400</v>
      </c>
      <c r="Q23">
        <v>14</v>
      </c>
      <c r="R23">
        <f t="shared" si="10"/>
        <v>4.2198514803125853E-12</v>
      </c>
      <c r="S23">
        <f t="shared" si="11"/>
        <v>3</v>
      </c>
      <c r="T23" s="4">
        <f t="shared" si="12"/>
        <v>112</v>
      </c>
      <c r="U23" s="4">
        <f t="shared" si="13"/>
        <v>150</v>
      </c>
      <c r="V23" s="4">
        <f t="shared" si="14"/>
        <v>-38</v>
      </c>
      <c r="W23" s="5">
        <f t="shared" si="15"/>
        <v>1212</v>
      </c>
    </row>
    <row r="24" spans="1:23" x14ac:dyDescent="0.2">
      <c r="A24">
        <v>15</v>
      </c>
      <c r="B24">
        <f t="shared" si="0"/>
        <v>1.4154782907687952E-17</v>
      </c>
      <c r="C24" s="1">
        <f t="shared" si="1"/>
        <v>1500</v>
      </c>
      <c r="E24">
        <v>15</v>
      </c>
      <c r="F24">
        <f t="shared" si="2"/>
        <v>1.4154782907687952E-17</v>
      </c>
      <c r="G24">
        <f t="shared" si="3"/>
        <v>3</v>
      </c>
      <c r="H24" s="4">
        <f t="shared" si="4"/>
        <v>87</v>
      </c>
      <c r="I24" s="4">
        <f t="shared" si="5"/>
        <v>750</v>
      </c>
      <c r="J24" s="4">
        <f t="shared" si="6"/>
        <v>-663</v>
      </c>
      <c r="K24" s="4">
        <f t="shared" si="7"/>
        <v>1287</v>
      </c>
      <c r="M24">
        <v>15</v>
      </c>
      <c r="N24">
        <f t="shared" si="8"/>
        <v>2.813234320208389E-13</v>
      </c>
      <c r="O24" s="1">
        <f t="shared" si="9"/>
        <v>1500</v>
      </c>
      <c r="Q24">
        <v>15</v>
      </c>
      <c r="R24">
        <f t="shared" si="10"/>
        <v>2.813234320208389E-13</v>
      </c>
      <c r="S24">
        <f t="shared" si="11"/>
        <v>3</v>
      </c>
      <c r="T24" s="4">
        <f t="shared" si="12"/>
        <v>112</v>
      </c>
      <c r="U24" s="4">
        <f t="shared" si="13"/>
        <v>150</v>
      </c>
      <c r="V24" s="4">
        <f t="shared" si="14"/>
        <v>-38</v>
      </c>
      <c r="W24" s="5">
        <f t="shared" si="15"/>
        <v>1312</v>
      </c>
    </row>
    <row r="25" spans="1:23" x14ac:dyDescent="0.2">
      <c r="A25">
        <v>16</v>
      </c>
      <c r="B25">
        <f t="shared" si="0"/>
        <v>4.4233696586524839E-19</v>
      </c>
      <c r="C25" s="1">
        <f t="shared" si="1"/>
        <v>1600</v>
      </c>
      <c r="E25">
        <v>16</v>
      </c>
      <c r="F25">
        <f t="shared" si="2"/>
        <v>4.4233696586524839E-19</v>
      </c>
      <c r="G25">
        <f t="shared" si="3"/>
        <v>3</v>
      </c>
      <c r="H25" s="4">
        <f t="shared" si="4"/>
        <v>87</v>
      </c>
      <c r="I25" s="4">
        <f t="shared" si="5"/>
        <v>800</v>
      </c>
      <c r="J25" s="4">
        <f t="shared" si="6"/>
        <v>-713</v>
      </c>
      <c r="K25" s="4">
        <f t="shared" si="7"/>
        <v>1387</v>
      </c>
      <c r="M25">
        <v>16</v>
      </c>
      <c r="N25">
        <f t="shared" si="8"/>
        <v>1.7582714501302425E-14</v>
      </c>
      <c r="O25" s="1">
        <f t="shared" si="9"/>
        <v>1600</v>
      </c>
      <c r="Q25">
        <v>16</v>
      </c>
      <c r="R25">
        <f t="shared" si="10"/>
        <v>1.7582714501302425E-14</v>
      </c>
      <c r="S25">
        <f t="shared" si="11"/>
        <v>3</v>
      </c>
      <c r="T25" s="4">
        <f t="shared" si="12"/>
        <v>112</v>
      </c>
      <c r="U25" s="4">
        <f t="shared" si="13"/>
        <v>150</v>
      </c>
      <c r="V25" s="4">
        <f t="shared" si="14"/>
        <v>-38</v>
      </c>
      <c r="W25" s="5">
        <f t="shared" si="15"/>
        <v>1412</v>
      </c>
    </row>
    <row r="26" spans="1:23" x14ac:dyDescent="0.2">
      <c r="A26">
        <v>17</v>
      </c>
      <c r="B26">
        <f t="shared" si="0"/>
        <v>1.3009910760742607E-20</v>
      </c>
      <c r="C26" s="1">
        <f t="shared" si="1"/>
        <v>1700</v>
      </c>
      <c r="E26">
        <v>17</v>
      </c>
      <c r="F26">
        <f t="shared" si="2"/>
        <v>1.3009910760742607E-20</v>
      </c>
      <c r="G26">
        <f t="shared" si="3"/>
        <v>3</v>
      </c>
      <c r="H26" s="4">
        <f t="shared" si="4"/>
        <v>87</v>
      </c>
      <c r="I26" s="4">
        <f t="shared" si="5"/>
        <v>850</v>
      </c>
      <c r="J26" s="4">
        <f t="shared" si="6"/>
        <v>-763</v>
      </c>
      <c r="K26" s="4">
        <f t="shared" si="7"/>
        <v>1487</v>
      </c>
      <c r="M26">
        <v>17</v>
      </c>
      <c r="N26">
        <f t="shared" si="8"/>
        <v>1.0342773236060258E-15</v>
      </c>
      <c r="O26" s="1">
        <f t="shared" si="9"/>
        <v>1700</v>
      </c>
      <c r="Q26">
        <v>17</v>
      </c>
      <c r="R26">
        <f t="shared" si="10"/>
        <v>1.0342773236060258E-15</v>
      </c>
      <c r="S26">
        <f t="shared" si="11"/>
        <v>3</v>
      </c>
      <c r="T26" s="4">
        <f t="shared" si="12"/>
        <v>112</v>
      </c>
      <c r="U26" s="4">
        <f t="shared" si="13"/>
        <v>150</v>
      </c>
      <c r="V26" s="4">
        <f t="shared" si="14"/>
        <v>-38</v>
      </c>
      <c r="W26" s="5">
        <f t="shared" si="15"/>
        <v>1512</v>
      </c>
    </row>
    <row r="27" spans="1:23" x14ac:dyDescent="0.2">
      <c r="A27">
        <v>18</v>
      </c>
      <c r="B27">
        <f t="shared" si="0"/>
        <v>3.6138641002062894E-22</v>
      </c>
      <c r="C27" s="1">
        <f t="shared" si="1"/>
        <v>1800</v>
      </c>
      <c r="E27">
        <v>18</v>
      </c>
      <c r="F27">
        <f t="shared" si="2"/>
        <v>3.6138641002062894E-22</v>
      </c>
      <c r="G27">
        <f t="shared" si="3"/>
        <v>3</v>
      </c>
      <c r="H27" s="4">
        <f t="shared" si="4"/>
        <v>87</v>
      </c>
      <c r="I27" s="4">
        <f t="shared" si="5"/>
        <v>900</v>
      </c>
      <c r="J27" s="4">
        <f t="shared" si="6"/>
        <v>-813</v>
      </c>
      <c r="K27" s="4">
        <f t="shared" si="7"/>
        <v>1587</v>
      </c>
      <c r="M27">
        <v>18</v>
      </c>
      <c r="N27">
        <f t="shared" si="8"/>
        <v>5.7459851311446043E-17</v>
      </c>
      <c r="O27" s="1">
        <f t="shared" si="9"/>
        <v>1800</v>
      </c>
      <c r="Q27">
        <v>18</v>
      </c>
      <c r="R27">
        <f t="shared" si="10"/>
        <v>5.7459851311446043E-17</v>
      </c>
      <c r="S27">
        <f t="shared" si="11"/>
        <v>3</v>
      </c>
      <c r="T27" s="4">
        <f t="shared" si="12"/>
        <v>112</v>
      </c>
      <c r="U27" s="4">
        <f t="shared" si="13"/>
        <v>150</v>
      </c>
      <c r="V27" s="4">
        <f t="shared" si="14"/>
        <v>-38</v>
      </c>
      <c r="W27" s="5">
        <f t="shared" si="15"/>
        <v>1612</v>
      </c>
    </row>
    <row r="28" spans="1:23" x14ac:dyDescent="0.2">
      <c r="A28">
        <v>19</v>
      </c>
      <c r="B28">
        <f t="shared" si="0"/>
        <v>9.5101686847533788E-24</v>
      </c>
      <c r="C28" s="1">
        <f t="shared" si="1"/>
        <v>1900</v>
      </c>
      <c r="E28">
        <v>19</v>
      </c>
      <c r="F28">
        <f t="shared" si="2"/>
        <v>9.5101686847533788E-24</v>
      </c>
      <c r="G28">
        <f t="shared" si="3"/>
        <v>3</v>
      </c>
      <c r="H28" s="4">
        <f t="shared" si="4"/>
        <v>87</v>
      </c>
      <c r="I28" s="4">
        <f t="shared" si="5"/>
        <v>950</v>
      </c>
      <c r="J28" s="4">
        <f t="shared" si="6"/>
        <v>-863</v>
      </c>
      <c r="K28" s="4">
        <f t="shared" si="7"/>
        <v>1687</v>
      </c>
      <c r="M28">
        <v>19</v>
      </c>
      <c r="N28">
        <f t="shared" si="8"/>
        <v>3.0242027006024186E-18</v>
      </c>
      <c r="O28" s="1">
        <f t="shared" si="9"/>
        <v>1900</v>
      </c>
      <c r="Q28">
        <v>19</v>
      </c>
      <c r="R28">
        <f t="shared" si="10"/>
        <v>3.0242027006024186E-18</v>
      </c>
      <c r="S28">
        <f t="shared" si="11"/>
        <v>3</v>
      </c>
      <c r="T28" s="4">
        <f t="shared" si="12"/>
        <v>112</v>
      </c>
      <c r="U28" s="4">
        <f t="shared" si="13"/>
        <v>150</v>
      </c>
      <c r="V28" s="4">
        <f t="shared" si="14"/>
        <v>-38</v>
      </c>
      <c r="W28" s="5">
        <f t="shared" si="15"/>
        <v>1712</v>
      </c>
    </row>
    <row r="29" spans="1:23" x14ac:dyDescent="0.2">
      <c r="A29">
        <v>20</v>
      </c>
      <c r="B29">
        <f t="shared" si="0"/>
        <v>2.3775421711883457E-25</v>
      </c>
      <c r="C29" s="1">
        <f t="shared" si="1"/>
        <v>2000</v>
      </c>
      <c r="E29">
        <v>20</v>
      </c>
      <c r="F29">
        <f t="shared" si="2"/>
        <v>2.3775421711883457E-25</v>
      </c>
      <c r="G29">
        <f t="shared" si="3"/>
        <v>3</v>
      </c>
      <c r="H29" s="4">
        <f t="shared" si="4"/>
        <v>87</v>
      </c>
      <c r="I29" s="4">
        <f t="shared" si="5"/>
        <v>1000</v>
      </c>
      <c r="J29" s="4">
        <f t="shared" si="6"/>
        <v>-913</v>
      </c>
      <c r="K29" s="4">
        <f t="shared" si="7"/>
        <v>1787</v>
      </c>
      <c r="M29">
        <v>20</v>
      </c>
      <c r="N29">
        <f t="shared" si="8"/>
        <v>1.51210135030121E-19</v>
      </c>
      <c r="O29" s="1">
        <f t="shared" si="9"/>
        <v>2000</v>
      </c>
      <c r="Q29">
        <v>20</v>
      </c>
      <c r="R29">
        <f t="shared" si="10"/>
        <v>1.51210135030121E-19</v>
      </c>
      <c r="S29">
        <f t="shared" si="11"/>
        <v>3</v>
      </c>
      <c r="T29" s="4">
        <f t="shared" si="12"/>
        <v>112</v>
      </c>
      <c r="U29" s="4">
        <f t="shared" si="13"/>
        <v>150</v>
      </c>
      <c r="V29" s="4">
        <f t="shared" si="14"/>
        <v>-38</v>
      </c>
      <c r="W29" s="5">
        <f t="shared" si="15"/>
        <v>1812</v>
      </c>
    </row>
    <row r="31" spans="1:23" x14ac:dyDescent="0.2">
      <c r="B31" s="1"/>
      <c r="F31" s="1"/>
      <c r="G31" s="1"/>
    </row>
    <row r="32" spans="1:23" x14ac:dyDescent="0.2">
      <c r="B32" s="4"/>
      <c r="F32" s="1"/>
      <c r="G32" s="1"/>
    </row>
  </sheetData>
  <mergeCells count="8">
    <mergeCell ref="A7:C7"/>
    <mergeCell ref="M7:O7"/>
    <mergeCell ref="E7:K7"/>
    <mergeCell ref="Q7:W7"/>
    <mergeCell ref="A1:B1"/>
    <mergeCell ref="D1:E1"/>
    <mergeCell ref="G1:H1"/>
    <mergeCell ref="M1:N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Option 1</vt:lpstr>
      <vt:lpstr>Option 2</vt:lpstr>
      <vt:lpstr>Option 3</vt:lpstr>
    </vt:vector>
  </TitlesOfParts>
  <Company>Emory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Schweidel, David A.</dc:creator>
  <cp:lastModifiedBy>Microsoft Office User</cp:lastModifiedBy>
  <dcterms:created xsi:type="dcterms:W3CDTF">2015-01-08T15:39:57Z</dcterms:created>
  <dcterms:modified xsi:type="dcterms:W3CDTF">2019-03-21T08:23:58Z</dcterms:modified>
</cp:coreProperties>
</file>