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24226"/>
  <mc:AlternateContent xmlns:mc="http://schemas.openxmlformats.org/markup-compatibility/2006">
    <mc:Choice Requires="x15">
      <x15ac:absPath xmlns:x15ac="http://schemas.microsoft.com/office/spreadsheetml/2010/11/ac" url="C:\Users\danie\OneDrive\Desktop\Daniel\Daniel Research\Paper 10\Data\"/>
    </mc:Choice>
  </mc:AlternateContent>
  <xr:revisionPtr revIDLastSave="0" documentId="13_ncr:1_{52D897B0-1BDE-42BD-BE88-E6DA39A3EC6F}" xr6:coauthVersionLast="47" xr6:coauthVersionMax="47" xr10:uidLastSave="{00000000-0000-0000-0000-000000000000}"/>
  <bookViews>
    <workbookView xWindow="-108" yWindow="-108" windowWidth="23256" windowHeight="12576" tabRatio="742" activeTab="6" xr2:uid="{00000000-000D-0000-FFFF-FFFF00000000}"/>
  </bookViews>
  <sheets>
    <sheet name="AZ Input Data" sheetId="1" r:id="rId1"/>
    <sheet name="AZ Input Data ALT La Paz" sheetId="33" r:id="rId2"/>
    <sheet name="Guayule Model INFO" sheetId="14" r:id="rId3"/>
    <sheet name="NM Input Data" sheetId="16" r:id="rId4"/>
    <sheet name="Sheet2" sheetId="21" state="hidden" r:id="rId5"/>
    <sheet name="Guar Model INFO" sheetId="15" r:id="rId6"/>
    <sheet name="TX Input Data" sheetId="29" r:id="rId7"/>
    <sheet name="Results" sheetId="17" r:id="rId8"/>
    <sheet name="Sheet6" sheetId="34" r:id="rId9"/>
    <sheet name="Sheet4" sheetId="12" state="hidden" r:id="rId10"/>
    <sheet name="Gila Bend Basin" sheetId="5" state="hidden" r:id="rId11"/>
    <sheet name="Harquahala" sheetId="4" state="hidden" r:id="rId12"/>
    <sheet name="Lower Gila" sheetId="6" state="hidden" r:id="rId13"/>
    <sheet name="Lower San Pedro" sheetId="7" state="hidden" r:id="rId14"/>
    <sheet name="McMullen Valley" sheetId="8" state="hidden" r:id="rId15"/>
    <sheet name="Charts" sheetId="19" r:id="rId16"/>
    <sheet name="Harvesting Times Info" sheetId="23" r:id="rId17"/>
  </sheets>
  <externalReferences>
    <externalReference r:id="rId18"/>
    <externalReference r:id="rId19"/>
    <externalReference r:id="rId20"/>
  </externalReferences>
  <definedNames>
    <definedName name="_xlnm._FilterDatabase" localSheetId="10" hidden="1">'Gila Bend Basin'!$A$1:$H$1</definedName>
    <definedName name="_xlnm._FilterDatabase" localSheetId="11" hidden="1">Harquahala!$A$1:$H$1</definedName>
    <definedName name="_xlnm._FilterDatabase" localSheetId="12" hidden="1">'Lower Gila'!$A$1:$F$669</definedName>
    <definedName name="_xlnm._FilterDatabase" localSheetId="13" hidden="1">'Lower San Pedro'!$A$1:$D$2</definedName>
    <definedName name="_xlnm._FilterDatabase" localSheetId="14" hidden="1">'McMullen Valley'!$A$1:$H$1</definedName>
    <definedName name="_xlnm._FilterDatabase" localSheetId="6" hidden="1">'TX Input Data'!$B$37:$W$486</definedName>
    <definedName name="acre_to_ha">[1]Conversions!$F$25</definedName>
    <definedName name="conversion_acre_ft_to_cubic_m">[2]Conversions!$F$28</definedName>
    <definedName name="conversion_cubic_ft_to_cubic_m">[2]Conversions!$F$26</definedName>
    <definedName name="conversion_gal_to_cubic_ft">[2]Conversions!$F$12</definedName>
    <definedName name="conversion_kWh_to_MJ">[2]Conversions!$F$31</definedName>
    <definedName name="conversion_lbs_to_tonnes">[2]Conversions!$F$27</definedName>
    <definedName name="foot_to_inches">[3]Conversions!$F$28</definedName>
    <definedName name="property_ng_heat_per_volume">[2]Properties!$I$39</definedName>
    <definedName name="property_oil_density">[2]Properties!$I$34</definedName>
    <definedName name="property_water_density">[2]Properties!$I$41</definedName>
    <definedName name="scenario_acres_per_year">'[2]Scenario Inputs'!$D$21</definedName>
    <definedName name="scenario_adoption_guar_acres">'[1]Scenario Inputs'!$D$29</definedName>
    <definedName name="scenario_input_number_of_farms">'[1]Scenario Inputs'!$B$23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8" i="29" l="1"/>
  <c r="N17" i="29"/>
  <c r="N15" i="29"/>
  <c r="N14" i="29"/>
  <c r="N13" i="29"/>
  <c r="N12" i="29"/>
  <c r="N11" i="29"/>
  <c r="N10" i="29"/>
  <c r="N9" i="29"/>
  <c r="N8" i="29"/>
  <c r="M13" i="29"/>
  <c r="P17" i="29"/>
  <c r="P18" i="29"/>
  <c r="M12" i="29"/>
  <c r="M11" i="29"/>
  <c r="N44" i="1"/>
  <c r="N36" i="29"/>
  <c r="N36" i="16"/>
  <c r="E21" i="29"/>
  <c r="F21" i="29"/>
  <c r="G21" i="29"/>
  <c r="H21" i="29"/>
  <c r="I21" i="29"/>
  <c r="J21" i="29"/>
  <c r="K21" i="29"/>
  <c r="L21" i="29"/>
  <c r="M21" i="29"/>
  <c r="D21" i="29"/>
  <c r="M29" i="33"/>
  <c r="E29" i="33"/>
  <c r="F29" i="33"/>
  <c r="G29" i="33"/>
  <c r="H29" i="33"/>
  <c r="I29" i="33"/>
  <c r="J29" i="33"/>
  <c r="K29" i="33"/>
  <c r="L29" i="33"/>
  <c r="D29" i="33"/>
  <c r="E29" i="1"/>
  <c r="F29" i="1"/>
  <c r="G29" i="1"/>
  <c r="H29" i="1"/>
  <c r="I29" i="1"/>
  <c r="J29" i="1"/>
  <c r="K29" i="1"/>
  <c r="L29" i="1"/>
  <c r="M29" i="1"/>
  <c r="D29" i="1"/>
  <c r="D682" i="1" l="1"/>
  <c r="D683" i="1"/>
  <c r="C49" i="33"/>
  <c r="C50" i="33"/>
  <c r="C51" i="33"/>
  <c r="C52" i="33"/>
  <c r="C53" i="33"/>
  <c r="C54" i="33"/>
  <c r="C55" i="33"/>
  <c r="C56" i="33"/>
  <c r="C57" i="33"/>
  <c r="C58" i="33"/>
  <c r="C59" i="33"/>
  <c r="C60" i="33"/>
  <c r="C61" i="33"/>
  <c r="C62" i="33"/>
  <c r="C63" i="33"/>
  <c r="C64" i="33"/>
  <c r="C65" i="33"/>
  <c r="C66" i="33"/>
  <c r="C67" i="33"/>
  <c r="C68" i="33"/>
  <c r="C69" i="33"/>
  <c r="C70" i="33"/>
  <c r="C71" i="33"/>
  <c r="C72" i="33"/>
  <c r="C73" i="33"/>
  <c r="C74" i="33"/>
  <c r="C75" i="33"/>
  <c r="C76" i="33"/>
  <c r="C77" i="33"/>
  <c r="C78" i="33"/>
  <c r="C79" i="33"/>
  <c r="C80" i="33"/>
  <c r="C81" i="33"/>
  <c r="C82" i="33"/>
  <c r="C83" i="33"/>
  <c r="C84" i="33"/>
  <c r="C85" i="33"/>
  <c r="C86" i="33"/>
  <c r="C87" i="33"/>
  <c r="C88" i="33"/>
  <c r="C89" i="33"/>
  <c r="C90" i="33"/>
  <c r="C91" i="33"/>
  <c r="C92" i="33"/>
  <c r="C93" i="33"/>
  <c r="C94" i="33"/>
  <c r="C95" i="33"/>
  <c r="C96" i="33"/>
  <c r="C97" i="33"/>
  <c r="C98" i="33"/>
  <c r="C99" i="33"/>
  <c r="C100" i="33"/>
  <c r="C101" i="33"/>
  <c r="C102" i="33"/>
  <c r="C103" i="33"/>
  <c r="C104" i="33"/>
  <c r="C105" i="33"/>
  <c r="C106" i="33"/>
  <c r="C107" i="33"/>
  <c r="C108" i="33"/>
  <c r="C109" i="33"/>
  <c r="C110" i="33"/>
  <c r="C111" i="33"/>
  <c r="C112" i="33"/>
  <c r="C113" i="33"/>
  <c r="C114" i="33"/>
  <c r="C115" i="33"/>
  <c r="C116" i="33"/>
  <c r="C117" i="33"/>
  <c r="C118" i="33"/>
  <c r="C119" i="33"/>
  <c r="C120" i="33"/>
  <c r="C121" i="33"/>
  <c r="C122" i="33"/>
  <c r="C123" i="33"/>
  <c r="C124" i="33"/>
  <c r="C125" i="33"/>
  <c r="C126" i="33"/>
  <c r="C127" i="33"/>
  <c r="C128" i="33"/>
  <c r="C129" i="33"/>
  <c r="C130" i="33"/>
  <c r="C131" i="33"/>
  <c r="C132" i="33"/>
  <c r="C133" i="33"/>
  <c r="C134" i="33"/>
  <c r="C135" i="33"/>
  <c r="C136" i="33"/>
  <c r="C137" i="33"/>
  <c r="C138" i="33"/>
  <c r="C139" i="33"/>
  <c r="C140" i="33"/>
  <c r="C141" i="33"/>
  <c r="C142" i="33"/>
  <c r="C143" i="33"/>
  <c r="C144" i="33"/>
  <c r="C145" i="33"/>
  <c r="C146" i="33"/>
  <c r="C147" i="33"/>
  <c r="C148" i="33"/>
  <c r="C149" i="33"/>
  <c r="C150" i="33"/>
  <c r="C151" i="33"/>
  <c r="C152" i="33"/>
  <c r="C153" i="33"/>
  <c r="C154" i="33"/>
  <c r="C155" i="33"/>
  <c r="C156" i="33"/>
  <c r="C157" i="33"/>
  <c r="C158" i="33"/>
  <c r="C159" i="33"/>
  <c r="C160" i="33"/>
  <c r="C161" i="33"/>
  <c r="C162" i="33"/>
  <c r="C163" i="33"/>
  <c r="C164" i="33"/>
  <c r="C165" i="33"/>
  <c r="C166" i="33"/>
  <c r="C167" i="33"/>
  <c r="C168" i="33"/>
  <c r="C169" i="33"/>
  <c r="C170" i="33"/>
  <c r="C171" i="33"/>
  <c r="C172" i="33"/>
  <c r="C173" i="33"/>
  <c r="C174" i="33"/>
  <c r="C175" i="33"/>
  <c r="C176" i="33"/>
  <c r="C177" i="33"/>
  <c r="C178" i="33"/>
  <c r="C179" i="33"/>
  <c r="C180" i="33"/>
  <c r="C181" i="33"/>
  <c r="C182" i="33"/>
  <c r="C183" i="33"/>
  <c r="C184" i="33"/>
  <c r="C185" i="33"/>
  <c r="C186" i="33"/>
  <c r="C187" i="33"/>
  <c r="C188" i="33"/>
  <c r="C189" i="33"/>
  <c r="C190" i="33"/>
  <c r="C191" i="33"/>
  <c r="C192" i="33"/>
  <c r="C193" i="33"/>
  <c r="C194" i="33"/>
  <c r="C195" i="33"/>
  <c r="C196" i="33"/>
  <c r="C197" i="33"/>
  <c r="C198" i="33"/>
  <c r="C199" i="33"/>
  <c r="C200" i="33"/>
  <c r="C201" i="33"/>
  <c r="C202" i="33"/>
  <c r="C203" i="33"/>
  <c r="C204" i="33"/>
  <c r="C205" i="33"/>
  <c r="C206" i="33"/>
  <c r="C207" i="33"/>
  <c r="C208" i="33"/>
  <c r="C209" i="33"/>
  <c r="C210" i="33"/>
  <c r="C211" i="33"/>
  <c r="C212" i="33"/>
  <c r="C213" i="33"/>
  <c r="C214" i="33"/>
  <c r="C215" i="33"/>
  <c r="C216" i="33"/>
  <c r="C217" i="33"/>
  <c r="C218" i="33"/>
  <c r="C219" i="33"/>
  <c r="C220" i="33"/>
  <c r="C221" i="33"/>
  <c r="C222" i="33"/>
  <c r="C223" i="33"/>
  <c r="C224" i="33"/>
  <c r="C225" i="33"/>
  <c r="C226" i="33"/>
  <c r="C227" i="33"/>
  <c r="C228" i="33"/>
  <c r="C229" i="33"/>
  <c r="C230" i="33"/>
  <c r="C231" i="33"/>
  <c r="C232" i="33"/>
  <c r="C233" i="33"/>
  <c r="C234" i="33"/>
  <c r="C235" i="33"/>
  <c r="C236" i="33"/>
  <c r="C237" i="33"/>
  <c r="C238" i="33"/>
  <c r="C239" i="33"/>
  <c r="C240" i="33"/>
  <c r="C241" i="33"/>
  <c r="C242" i="33"/>
  <c r="C243" i="33"/>
  <c r="C244" i="33"/>
  <c r="C245" i="33"/>
  <c r="C246" i="33"/>
  <c r="C247" i="33"/>
  <c r="C248" i="33"/>
  <c r="C249" i="33"/>
  <c r="C250" i="33"/>
  <c r="C251" i="33"/>
  <c r="C252" i="33"/>
  <c r="C253" i="33"/>
  <c r="C254" i="33"/>
  <c r="C255" i="33"/>
  <c r="C256" i="33"/>
  <c r="C257" i="33"/>
  <c r="C258" i="33"/>
  <c r="C259" i="33"/>
  <c r="C260" i="33"/>
  <c r="C261" i="33"/>
  <c r="C262" i="33"/>
  <c r="C263" i="33"/>
  <c r="C264" i="33"/>
  <c r="C265" i="33"/>
  <c r="C266" i="33"/>
  <c r="C267" i="33"/>
  <c r="C268" i="33"/>
  <c r="C269" i="33"/>
  <c r="C270" i="33"/>
  <c r="C48" i="33"/>
  <c r="O48" i="33"/>
  <c r="D49" i="33"/>
  <c r="D50" i="33" s="1"/>
  <c r="D51" i="33" s="1"/>
  <c r="D52" i="33" s="1"/>
  <c r="D53" i="33" s="1"/>
  <c r="D54" i="33" s="1"/>
  <c r="D55" i="33" s="1"/>
  <c r="D56" i="33" s="1"/>
  <c r="D57" i="33" s="1"/>
  <c r="D58" i="33" s="1"/>
  <c r="O58" i="33" s="1"/>
  <c r="C316" i="1"/>
  <c r="AO554" i="33"/>
  <c r="AO553" i="33"/>
  <c r="U554" i="33"/>
  <c r="U553" i="33"/>
  <c r="O55" i="33" l="1"/>
  <c r="O54" i="33"/>
  <c r="O53" i="33"/>
  <c r="O52" i="33"/>
  <c r="O51" i="33"/>
  <c r="O50" i="33"/>
  <c r="O57" i="33"/>
  <c r="O49" i="33"/>
  <c r="O56" i="33"/>
  <c r="K552" i="33"/>
  <c r="C562" i="33"/>
  <c r="M557" i="33"/>
  <c r="N557" i="33" s="1"/>
  <c r="S557" i="33" s="1"/>
  <c r="J557" i="33"/>
  <c r="H556" i="33"/>
  <c r="G556" i="33"/>
  <c r="F556" i="33"/>
  <c r="E556" i="33"/>
  <c r="J556" i="33" s="1"/>
  <c r="H555" i="33"/>
  <c r="G555" i="33"/>
  <c r="F555" i="33"/>
  <c r="E555" i="33"/>
  <c r="J555" i="33" s="1"/>
  <c r="E554" i="33"/>
  <c r="J554" i="33" s="1"/>
  <c r="K554" i="33" s="1"/>
  <c r="L554" i="33" s="1"/>
  <c r="M554" i="33" s="1"/>
  <c r="N554" i="33" s="1"/>
  <c r="O554" i="33" s="1"/>
  <c r="P554" i="33" s="1"/>
  <c r="Q554" i="33" s="1"/>
  <c r="R554" i="33" s="1"/>
  <c r="S554" i="33" s="1"/>
  <c r="T554" i="33" s="1"/>
  <c r="V554" i="33" s="1"/>
  <c r="W554" i="33" s="1"/>
  <c r="X554" i="33" s="1"/>
  <c r="Y554" i="33" s="1"/>
  <c r="Z554" i="33" s="1"/>
  <c r="AA554" i="33" s="1"/>
  <c r="AB554" i="33" s="1"/>
  <c r="AC554" i="33" s="1"/>
  <c r="AD554" i="33" s="1"/>
  <c r="AE554" i="33" s="1"/>
  <c r="AF554" i="33" s="1"/>
  <c r="AG554" i="33" s="1"/>
  <c r="AH554" i="33" s="1"/>
  <c r="AI554" i="33" s="1"/>
  <c r="AJ554" i="33" s="1"/>
  <c r="AK554" i="33" s="1"/>
  <c r="AL554" i="33" s="1"/>
  <c r="AM554" i="33" s="1"/>
  <c r="AN554" i="33" s="1"/>
  <c r="AP554" i="33" s="1"/>
  <c r="AQ554" i="33" s="1"/>
  <c r="AR554" i="33" s="1"/>
  <c r="AS554" i="33" s="1"/>
  <c r="AT554" i="33" s="1"/>
  <c r="AU554" i="33" s="1"/>
  <c r="AV554" i="33" s="1"/>
  <c r="AW554" i="33" s="1"/>
  <c r="AX554" i="33" s="1"/>
  <c r="AY554" i="33" s="1"/>
  <c r="AZ554" i="33" s="1"/>
  <c r="BA554" i="33" s="1"/>
  <c r="BB554" i="33" s="1"/>
  <c r="BC554" i="33" s="1"/>
  <c r="BD554" i="33" s="1"/>
  <c r="BE554" i="33" s="1"/>
  <c r="BF554" i="33" s="1"/>
  <c r="BG554" i="33" s="1"/>
  <c r="BH554" i="33" s="1"/>
  <c r="BI554" i="33" s="1"/>
  <c r="BJ554" i="33" s="1"/>
  <c r="BK554" i="33" s="1"/>
  <c r="BL554" i="33" s="1"/>
  <c r="BM554" i="33" s="1"/>
  <c r="BN554" i="33" s="1"/>
  <c r="BO554" i="33" s="1"/>
  <c r="BP554" i="33" s="1"/>
  <c r="BQ554" i="33" s="1"/>
  <c r="BR554" i="33" s="1"/>
  <c r="BS554" i="33" s="1"/>
  <c r="BT554" i="33" s="1"/>
  <c r="BU554" i="33" s="1"/>
  <c r="BV554" i="33" s="1"/>
  <c r="BW554" i="33" s="1"/>
  <c r="BX554" i="33" s="1"/>
  <c r="BY554" i="33" s="1"/>
  <c r="BZ554" i="33" s="1"/>
  <c r="CA554" i="33" s="1"/>
  <c r="CB554" i="33" s="1"/>
  <c r="CC554" i="33" s="1"/>
  <c r="CD554" i="33" s="1"/>
  <c r="CE554" i="33" s="1"/>
  <c r="CF554" i="33" s="1"/>
  <c r="CG554" i="33" s="1"/>
  <c r="CH554" i="33" s="1"/>
  <c r="CI554" i="33" s="1"/>
  <c r="CJ554" i="33" s="1"/>
  <c r="CK554" i="33" s="1"/>
  <c r="CL554" i="33" s="1"/>
  <c r="CM554" i="33" s="1"/>
  <c r="CN554" i="33" s="1"/>
  <c r="CO554" i="33" s="1"/>
  <c r="CP554" i="33" s="1"/>
  <c r="CQ554" i="33" s="1"/>
  <c r="CR554" i="33" s="1"/>
  <c r="CS554" i="33" s="1"/>
  <c r="CT554" i="33" s="1"/>
  <c r="CU554" i="33" s="1"/>
  <c r="CV554" i="33" s="1"/>
  <c r="CW554" i="33" s="1"/>
  <c r="CX554" i="33" s="1"/>
  <c r="CY554" i="33" s="1"/>
  <c r="CZ554" i="33" s="1"/>
  <c r="DA554" i="33" s="1"/>
  <c r="DB554" i="33" s="1"/>
  <c r="DC554" i="33" s="1"/>
  <c r="DD554" i="33" s="1"/>
  <c r="DE554" i="33" s="1"/>
  <c r="DF554" i="33" s="1"/>
  <c r="DG554" i="33" s="1"/>
  <c r="DH554" i="33" s="1"/>
  <c r="DI554" i="33" s="1"/>
  <c r="DJ554" i="33" s="1"/>
  <c r="DK554" i="33" s="1"/>
  <c r="DL554" i="33" s="1"/>
  <c r="DM554" i="33" s="1"/>
  <c r="DN554" i="33" s="1"/>
  <c r="DO554" i="33" s="1"/>
  <c r="DP554" i="33" s="1"/>
  <c r="DQ554" i="33" s="1"/>
  <c r="DR554" i="33" s="1"/>
  <c r="DS554" i="33" s="1"/>
  <c r="DT554" i="33" s="1"/>
  <c r="DU554" i="33" s="1"/>
  <c r="DV554" i="33" s="1"/>
  <c r="DW554" i="33" s="1"/>
  <c r="DX554" i="33" s="1"/>
  <c r="DY554" i="33" s="1"/>
  <c r="DZ554" i="33" s="1"/>
  <c r="EA554" i="33" s="1"/>
  <c r="EB554" i="33" s="1"/>
  <c r="EC554" i="33" s="1"/>
  <c r="ED554" i="33" s="1"/>
  <c r="EE554" i="33" s="1"/>
  <c r="EF554" i="33" s="1"/>
  <c r="EG554" i="33" s="1"/>
  <c r="EH554" i="33" s="1"/>
  <c r="EI554" i="33" s="1"/>
  <c r="EJ554" i="33" s="1"/>
  <c r="EK554" i="33" s="1"/>
  <c r="EL554" i="33" s="1"/>
  <c r="EM554" i="33" s="1"/>
  <c r="EN554" i="33" s="1"/>
  <c r="EO554" i="33" s="1"/>
  <c r="EP554" i="33" s="1"/>
  <c r="EQ554" i="33" s="1"/>
  <c r="ER554" i="33" s="1"/>
  <c r="ES554" i="33" s="1"/>
  <c r="ET554" i="33" s="1"/>
  <c r="EU554" i="33" s="1"/>
  <c r="EV554" i="33" s="1"/>
  <c r="EW554" i="33" s="1"/>
  <c r="EX554" i="33" s="1"/>
  <c r="EY554" i="33" s="1"/>
  <c r="EZ554" i="33" s="1"/>
  <c r="FA554" i="33" s="1"/>
  <c r="FB554" i="33" s="1"/>
  <c r="FC554" i="33" s="1"/>
  <c r="FD554" i="33" s="1"/>
  <c r="FE554" i="33" s="1"/>
  <c r="FF554" i="33" s="1"/>
  <c r="FG554" i="33" s="1"/>
  <c r="FH554" i="33" s="1"/>
  <c r="FI554" i="33" s="1"/>
  <c r="FJ554" i="33" s="1"/>
  <c r="FK554" i="33" s="1"/>
  <c r="FL554" i="33" s="1"/>
  <c r="FM554" i="33" s="1"/>
  <c r="FN554" i="33" s="1"/>
  <c r="FO554" i="33" s="1"/>
  <c r="FP554" i="33" s="1"/>
  <c r="FQ554" i="33" s="1"/>
  <c r="FR554" i="33" s="1"/>
  <c r="FS554" i="33" s="1"/>
  <c r="FT554" i="33" s="1"/>
  <c r="FU554" i="33" s="1"/>
  <c r="FV554" i="33" s="1"/>
  <c r="FW554" i="33" s="1"/>
  <c r="FX554" i="33" s="1"/>
  <c r="FY554" i="33" s="1"/>
  <c r="FZ554" i="33" s="1"/>
  <c r="GA554" i="33" s="1"/>
  <c r="GB554" i="33" s="1"/>
  <c r="GC554" i="33" s="1"/>
  <c r="GD554" i="33" s="1"/>
  <c r="GE554" i="33" s="1"/>
  <c r="GF554" i="33" s="1"/>
  <c r="GG554" i="33" s="1"/>
  <c r="GH554" i="33" s="1"/>
  <c r="GI554" i="33" s="1"/>
  <c r="GJ554" i="33" s="1"/>
  <c r="GK554" i="33" s="1"/>
  <c r="GL554" i="33" s="1"/>
  <c r="GM554" i="33" s="1"/>
  <c r="GN554" i="33" s="1"/>
  <c r="GO554" i="33" s="1"/>
  <c r="GP554" i="33" s="1"/>
  <c r="GQ554" i="33" s="1"/>
  <c r="GR554" i="33" s="1"/>
  <c r="GS554" i="33" s="1"/>
  <c r="GT554" i="33" s="1"/>
  <c r="GU554" i="33" s="1"/>
  <c r="GV554" i="33" s="1"/>
  <c r="GW554" i="33" s="1"/>
  <c r="GX554" i="33" s="1"/>
  <c r="GY554" i="33" s="1"/>
  <c r="GZ554" i="33" s="1"/>
  <c r="HA554" i="33" s="1"/>
  <c r="HB554" i="33" s="1"/>
  <c r="HC554" i="33" s="1"/>
  <c r="HD554" i="33" s="1"/>
  <c r="HE554" i="33" s="1"/>
  <c r="HF554" i="33" s="1"/>
  <c r="HG554" i="33" s="1"/>
  <c r="HH554" i="33" s="1"/>
  <c r="HI554" i="33" s="1"/>
  <c r="HJ554" i="33" s="1"/>
  <c r="HK554" i="33" s="1"/>
  <c r="HL554" i="33" s="1"/>
  <c r="HM554" i="33" s="1"/>
  <c r="HN554" i="33" s="1"/>
  <c r="HO554" i="33" s="1"/>
  <c r="HP554" i="33" s="1"/>
  <c r="HQ554" i="33" s="1"/>
  <c r="HR554" i="33" s="1"/>
  <c r="HS554" i="33" s="1"/>
  <c r="HT554" i="33" s="1"/>
  <c r="HU554" i="33" s="1"/>
  <c r="HV554" i="33" s="1"/>
  <c r="HW554" i="33" s="1"/>
  <c r="HX554" i="33" s="1"/>
  <c r="E553" i="33"/>
  <c r="J553" i="33" s="1"/>
  <c r="K553" i="33" s="1"/>
  <c r="L553" i="33" s="1"/>
  <c r="M553" i="33" s="1"/>
  <c r="N553" i="33" s="1"/>
  <c r="O553" i="33" s="1"/>
  <c r="P553" i="33" s="1"/>
  <c r="Q553" i="33" s="1"/>
  <c r="R553" i="33" s="1"/>
  <c r="S553" i="33" s="1"/>
  <c r="T553" i="33" s="1"/>
  <c r="V553" i="33" s="1"/>
  <c r="W553" i="33" s="1"/>
  <c r="X553" i="33" s="1"/>
  <c r="Y553" i="33" s="1"/>
  <c r="Z553" i="33" s="1"/>
  <c r="AA553" i="33" s="1"/>
  <c r="AB553" i="33" s="1"/>
  <c r="AC553" i="33" s="1"/>
  <c r="AD553" i="33" s="1"/>
  <c r="AE553" i="33" s="1"/>
  <c r="AF553" i="33" s="1"/>
  <c r="AG553" i="33" s="1"/>
  <c r="AH553" i="33" s="1"/>
  <c r="AI553" i="33" s="1"/>
  <c r="AJ553" i="33" s="1"/>
  <c r="AK553" i="33" s="1"/>
  <c r="AL553" i="33" s="1"/>
  <c r="AM553" i="33" s="1"/>
  <c r="AN553" i="33" s="1"/>
  <c r="AP553" i="33" s="1"/>
  <c r="AQ553" i="33" s="1"/>
  <c r="AR553" i="33" s="1"/>
  <c r="AS553" i="33" s="1"/>
  <c r="AT553" i="33" s="1"/>
  <c r="AU553" i="33" s="1"/>
  <c r="AV553" i="33" s="1"/>
  <c r="AW553" i="33" s="1"/>
  <c r="AX553" i="33" s="1"/>
  <c r="AY553" i="33" s="1"/>
  <c r="AZ553" i="33" s="1"/>
  <c r="BA553" i="33" s="1"/>
  <c r="BB553" i="33" s="1"/>
  <c r="BC553" i="33" s="1"/>
  <c r="BD553" i="33" s="1"/>
  <c r="BE553" i="33" s="1"/>
  <c r="BF553" i="33" s="1"/>
  <c r="BG553" i="33" s="1"/>
  <c r="BH553" i="33" s="1"/>
  <c r="BI553" i="33" s="1"/>
  <c r="BJ553" i="33" s="1"/>
  <c r="BK553" i="33" s="1"/>
  <c r="BL553" i="33" s="1"/>
  <c r="BM553" i="33" s="1"/>
  <c r="BN553" i="33" s="1"/>
  <c r="BO553" i="33" s="1"/>
  <c r="BP553" i="33" s="1"/>
  <c r="BQ553" i="33" s="1"/>
  <c r="BR553" i="33" s="1"/>
  <c r="BS553" i="33" s="1"/>
  <c r="BT553" i="33" s="1"/>
  <c r="BU553" i="33" s="1"/>
  <c r="BV553" i="33" s="1"/>
  <c r="BW553" i="33" s="1"/>
  <c r="BX553" i="33" s="1"/>
  <c r="BY553" i="33" s="1"/>
  <c r="BZ553" i="33" s="1"/>
  <c r="CA553" i="33" s="1"/>
  <c r="CB553" i="33" s="1"/>
  <c r="CC553" i="33" s="1"/>
  <c r="CD553" i="33" s="1"/>
  <c r="CE553" i="33" s="1"/>
  <c r="CF553" i="33" s="1"/>
  <c r="CG553" i="33" s="1"/>
  <c r="CH553" i="33" s="1"/>
  <c r="CI553" i="33" s="1"/>
  <c r="CJ553" i="33" s="1"/>
  <c r="CK553" i="33" s="1"/>
  <c r="CL553" i="33" s="1"/>
  <c r="CM553" i="33" s="1"/>
  <c r="CN553" i="33" s="1"/>
  <c r="CO553" i="33" s="1"/>
  <c r="CP553" i="33" s="1"/>
  <c r="CQ553" i="33" s="1"/>
  <c r="CR553" i="33" s="1"/>
  <c r="CS553" i="33" s="1"/>
  <c r="CT553" i="33" s="1"/>
  <c r="CU553" i="33" s="1"/>
  <c r="CV553" i="33" s="1"/>
  <c r="CW553" i="33" s="1"/>
  <c r="CX553" i="33" s="1"/>
  <c r="CY553" i="33" s="1"/>
  <c r="CZ553" i="33" s="1"/>
  <c r="DA553" i="33" s="1"/>
  <c r="DB553" i="33" s="1"/>
  <c r="DC553" i="33" s="1"/>
  <c r="DD553" i="33" s="1"/>
  <c r="DE553" i="33" s="1"/>
  <c r="DF553" i="33" s="1"/>
  <c r="DG553" i="33" s="1"/>
  <c r="DH553" i="33" s="1"/>
  <c r="DI553" i="33" s="1"/>
  <c r="DJ553" i="33" s="1"/>
  <c r="DK553" i="33" s="1"/>
  <c r="DL553" i="33" s="1"/>
  <c r="DM553" i="33" s="1"/>
  <c r="DN553" i="33" s="1"/>
  <c r="DO553" i="33" s="1"/>
  <c r="DP553" i="33" s="1"/>
  <c r="DQ553" i="33" s="1"/>
  <c r="DR553" i="33" s="1"/>
  <c r="DS553" i="33" s="1"/>
  <c r="DT553" i="33" s="1"/>
  <c r="DU553" i="33" s="1"/>
  <c r="DV553" i="33" s="1"/>
  <c r="DW553" i="33" s="1"/>
  <c r="DX553" i="33" s="1"/>
  <c r="DY553" i="33" s="1"/>
  <c r="DZ553" i="33" s="1"/>
  <c r="EA553" i="33" s="1"/>
  <c r="EB553" i="33" s="1"/>
  <c r="EC553" i="33" s="1"/>
  <c r="ED553" i="33" s="1"/>
  <c r="EE553" i="33" s="1"/>
  <c r="EF553" i="33" s="1"/>
  <c r="EG553" i="33" s="1"/>
  <c r="EH553" i="33" s="1"/>
  <c r="EI553" i="33" s="1"/>
  <c r="EJ553" i="33" s="1"/>
  <c r="EK553" i="33" s="1"/>
  <c r="EL553" i="33" s="1"/>
  <c r="EM553" i="33" s="1"/>
  <c r="EN553" i="33" s="1"/>
  <c r="EO553" i="33" s="1"/>
  <c r="EP553" i="33" s="1"/>
  <c r="EQ553" i="33" s="1"/>
  <c r="ER553" i="33" s="1"/>
  <c r="ES553" i="33" s="1"/>
  <c r="ET553" i="33" s="1"/>
  <c r="EU553" i="33" s="1"/>
  <c r="EV553" i="33" s="1"/>
  <c r="EW553" i="33" s="1"/>
  <c r="EX553" i="33" s="1"/>
  <c r="EY553" i="33" s="1"/>
  <c r="EZ553" i="33" s="1"/>
  <c r="FA553" i="33" s="1"/>
  <c r="FB553" i="33" s="1"/>
  <c r="FC553" i="33" s="1"/>
  <c r="FD553" i="33" s="1"/>
  <c r="FE553" i="33" s="1"/>
  <c r="FF553" i="33" s="1"/>
  <c r="FG553" i="33" s="1"/>
  <c r="FH553" i="33" s="1"/>
  <c r="FI553" i="33" s="1"/>
  <c r="FJ553" i="33" s="1"/>
  <c r="FK553" i="33" s="1"/>
  <c r="FL553" i="33" s="1"/>
  <c r="FM553" i="33" s="1"/>
  <c r="FN553" i="33" s="1"/>
  <c r="FO553" i="33" s="1"/>
  <c r="FP553" i="33" s="1"/>
  <c r="FQ553" i="33" s="1"/>
  <c r="FR553" i="33" s="1"/>
  <c r="FS553" i="33" s="1"/>
  <c r="FT553" i="33" s="1"/>
  <c r="FU553" i="33" s="1"/>
  <c r="FV553" i="33" s="1"/>
  <c r="FW553" i="33" s="1"/>
  <c r="FX553" i="33" s="1"/>
  <c r="FY553" i="33" s="1"/>
  <c r="FZ553" i="33" s="1"/>
  <c r="GA553" i="33" s="1"/>
  <c r="GB553" i="33" s="1"/>
  <c r="GC553" i="33" s="1"/>
  <c r="GD553" i="33" s="1"/>
  <c r="GE553" i="33" s="1"/>
  <c r="GF553" i="33" s="1"/>
  <c r="GG553" i="33" s="1"/>
  <c r="GH553" i="33" s="1"/>
  <c r="GI553" i="33" s="1"/>
  <c r="GJ553" i="33" s="1"/>
  <c r="GK553" i="33" s="1"/>
  <c r="GL553" i="33" s="1"/>
  <c r="GM553" i="33" s="1"/>
  <c r="GN553" i="33" s="1"/>
  <c r="GO553" i="33" s="1"/>
  <c r="GP553" i="33" s="1"/>
  <c r="GQ553" i="33" s="1"/>
  <c r="GR553" i="33" s="1"/>
  <c r="GS553" i="33" s="1"/>
  <c r="GT553" i="33" s="1"/>
  <c r="GU553" i="33" s="1"/>
  <c r="GV553" i="33" s="1"/>
  <c r="GW553" i="33" s="1"/>
  <c r="GX553" i="33" s="1"/>
  <c r="GY553" i="33" s="1"/>
  <c r="GZ553" i="33" s="1"/>
  <c r="HA553" i="33" s="1"/>
  <c r="HB553" i="33" s="1"/>
  <c r="HC553" i="33" s="1"/>
  <c r="HD553" i="33" s="1"/>
  <c r="HE553" i="33" s="1"/>
  <c r="HF553" i="33" s="1"/>
  <c r="HG553" i="33" s="1"/>
  <c r="HH553" i="33" s="1"/>
  <c r="HI553" i="33" s="1"/>
  <c r="HJ553" i="33" s="1"/>
  <c r="HK553" i="33" s="1"/>
  <c r="HL553" i="33" s="1"/>
  <c r="HM553" i="33" s="1"/>
  <c r="HN553" i="33" s="1"/>
  <c r="HO553" i="33" s="1"/>
  <c r="HP553" i="33" s="1"/>
  <c r="HQ553" i="33" s="1"/>
  <c r="HR553" i="33" s="1"/>
  <c r="HS553" i="33" s="1"/>
  <c r="HT553" i="33" s="1"/>
  <c r="HU553" i="33" s="1"/>
  <c r="HV553" i="33" s="1"/>
  <c r="HW553" i="33" s="1"/>
  <c r="HX553" i="33" s="1"/>
  <c r="L552" i="33"/>
  <c r="J552" i="33"/>
  <c r="E552" i="33"/>
  <c r="M552" i="33" s="1"/>
  <c r="D547" i="33"/>
  <c r="D540" i="33"/>
  <c r="C548" i="33" s="1"/>
  <c r="D538" i="33"/>
  <c r="E305" i="33"/>
  <c r="E302" i="33"/>
  <c r="H300" i="33"/>
  <c r="F301" i="33" s="1"/>
  <c r="E300" i="33"/>
  <c r="I283" i="33"/>
  <c r="F277" i="33"/>
  <c r="F278" i="33" s="1"/>
  <c r="F279" i="33" s="1"/>
  <c r="E276" i="33"/>
  <c r="E277" i="33" s="1"/>
  <c r="E278" i="33" s="1"/>
  <c r="E279" i="33" s="1"/>
  <c r="C276" i="33"/>
  <c r="C277" i="33" s="1"/>
  <c r="C278" i="33" s="1"/>
  <c r="C279" i="33" s="1"/>
  <c r="N271" i="33"/>
  <c r="C31" i="33" s="1"/>
  <c r="D31" i="33" s="1"/>
  <c r="D28" i="33" s="1"/>
  <c r="U80" i="33"/>
  <c r="R57" i="33"/>
  <c r="R55" i="33"/>
  <c r="R56" i="33" s="1"/>
  <c r="E46" i="33"/>
  <c r="M38" i="33"/>
  <c r="L38" i="33"/>
  <c r="K38" i="33"/>
  <c r="J38" i="33"/>
  <c r="AC37" i="33"/>
  <c r="O37" i="33"/>
  <c r="N37" i="33"/>
  <c r="K37" i="33"/>
  <c r="J37" i="33"/>
  <c r="AC36" i="33"/>
  <c r="O36" i="33"/>
  <c r="N36" i="33"/>
  <c r="M36" i="33"/>
  <c r="L36" i="33"/>
  <c r="AC35" i="33"/>
  <c r="Y33" i="33"/>
  <c r="X33" i="33"/>
  <c r="W33" i="33"/>
  <c r="V33" i="33"/>
  <c r="U33" i="33"/>
  <c r="T33" i="33"/>
  <c r="S33" i="33"/>
  <c r="R33" i="33"/>
  <c r="Q33" i="33"/>
  <c r="P33" i="33"/>
  <c r="Y32" i="33"/>
  <c r="X32" i="33"/>
  <c r="W32" i="33"/>
  <c r="V32" i="33"/>
  <c r="U32" i="33"/>
  <c r="T32" i="33"/>
  <c r="S32" i="33"/>
  <c r="R32" i="33"/>
  <c r="Q32" i="33"/>
  <c r="P32" i="33"/>
  <c r="E32" i="33"/>
  <c r="F46" i="33" s="1"/>
  <c r="Y31" i="33"/>
  <c r="X31" i="33"/>
  <c r="W31" i="33"/>
  <c r="V31" i="33"/>
  <c r="U31" i="33"/>
  <c r="T31" i="33"/>
  <c r="S31" i="33"/>
  <c r="R31" i="33"/>
  <c r="Q31" i="33"/>
  <c r="P31" i="33"/>
  <c r="AD30" i="33"/>
  <c r="AD35" i="33" s="1"/>
  <c r="Q30" i="33"/>
  <c r="R30" i="33" s="1"/>
  <c r="S30" i="33" s="1"/>
  <c r="T30" i="33" s="1"/>
  <c r="U30" i="33" s="1"/>
  <c r="V30" i="33" s="1"/>
  <c r="W30" i="33" s="1"/>
  <c r="X30" i="33" s="1"/>
  <c r="Y30" i="33" s="1"/>
  <c r="I426" i="16"/>
  <c r="J426" i="16"/>
  <c r="I427" i="16"/>
  <c r="J427" i="16"/>
  <c r="I428" i="16"/>
  <c r="J428" i="16"/>
  <c r="J425" i="16"/>
  <c r="I425" i="16"/>
  <c r="F39" i="16"/>
  <c r="G39" i="16" s="1"/>
  <c r="H39" i="16" s="1"/>
  <c r="I39" i="16" s="1"/>
  <c r="J39" i="16" s="1"/>
  <c r="K39" i="16" s="1"/>
  <c r="L39" i="16" s="1"/>
  <c r="M39" i="16" s="1"/>
  <c r="N39" i="16" s="1"/>
  <c r="D24" i="16"/>
  <c r="E269" i="33" l="1"/>
  <c r="E261" i="33"/>
  <c r="E253" i="33"/>
  <c r="E268" i="33"/>
  <c r="E260" i="33"/>
  <c r="E252" i="33"/>
  <c r="E244" i="33"/>
  <c r="E236" i="33"/>
  <c r="E228" i="33"/>
  <c r="E220" i="33"/>
  <c r="E212" i="33"/>
  <c r="E267" i="33"/>
  <c r="E259" i="33"/>
  <c r="E251" i="33"/>
  <c r="E243" i="33"/>
  <c r="E235" i="33"/>
  <c r="E227" i="33"/>
  <c r="E219" i="33"/>
  <c r="E211" i="33"/>
  <c r="E266" i="33"/>
  <c r="E258" i="33"/>
  <c r="E250" i="33"/>
  <c r="E242" i="33"/>
  <c r="E234" i="33"/>
  <c r="E226" i="33"/>
  <c r="E218" i="33"/>
  <c r="E210" i="33"/>
  <c r="E265" i="33"/>
  <c r="E257" i="33"/>
  <c r="E249" i="33"/>
  <c r="E241" i="33"/>
  <c r="E233" i="33"/>
  <c r="E225" i="33"/>
  <c r="E217" i="33"/>
  <c r="E264" i="33"/>
  <c r="E256" i="33"/>
  <c r="E248" i="33"/>
  <c r="E240" i="33"/>
  <c r="E232" i="33"/>
  <c r="E224" i="33"/>
  <c r="E216" i="33"/>
  <c r="E208" i="33"/>
  <c r="E48" i="33"/>
  <c r="E49" i="33"/>
  <c r="E50" i="33"/>
  <c r="E51" i="33"/>
  <c r="E52" i="33"/>
  <c r="E53" i="33"/>
  <c r="E54" i="33"/>
  <c r="E55" i="33"/>
  <c r="E56" i="33"/>
  <c r="E57" i="33"/>
  <c r="E58" i="33"/>
  <c r="E263" i="33"/>
  <c r="E255" i="33"/>
  <c r="E247" i="33"/>
  <c r="E239" i="33"/>
  <c r="E231" i="33"/>
  <c r="E223" i="33"/>
  <c r="E215" i="33"/>
  <c r="E221" i="33"/>
  <c r="E201" i="33"/>
  <c r="E193" i="33"/>
  <c r="E185" i="33"/>
  <c r="E177" i="33"/>
  <c r="E169" i="33"/>
  <c r="E161" i="33"/>
  <c r="E153" i="33"/>
  <c r="E238" i="33"/>
  <c r="E200" i="33"/>
  <c r="E192" i="33"/>
  <c r="E184" i="33"/>
  <c r="E176" i="33"/>
  <c r="E168" i="33"/>
  <c r="E160" i="33"/>
  <c r="E254" i="33"/>
  <c r="E262" i="33"/>
  <c r="E229" i="33"/>
  <c r="E203" i="33"/>
  <c r="E197" i="33"/>
  <c r="E191" i="33"/>
  <c r="E171" i="33"/>
  <c r="E165" i="33"/>
  <c r="E159" i="33"/>
  <c r="E158" i="33"/>
  <c r="E157" i="33"/>
  <c r="E156" i="33"/>
  <c r="E155" i="33"/>
  <c r="E154" i="33"/>
  <c r="E147" i="33"/>
  <c r="E139" i="33"/>
  <c r="E131" i="33"/>
  <c r="E270" i="33"/>
  <c r="E214" i="33"/>
  <c r="E204" i="33"/>
  <c r="E198" i="33"/>
  <c r="E178" i="33"/>
  <c r="E172" i="33"/>
  <c r="E166" i="33"/>
  <c r="E146" i="33"/>
  <c r="E138" i="33"/>
  <c r="E237" i="33"/>
  <c r="E246" i="33"/>
  <c r="E222" i="33"/>
  <c r="E209" i="33"/>
  <c r="E206" i="33"/>
  <c r="E245" i="33"/>
  <c r="E207" i="33"/>
  <c r="E230" i="33"/>
  <c r="E194" i="33"/>
  <c r="E188" i="33"/>
  <c r="E182" i="33"/>
  <c r="E162" i="33"/>
  <c r="E142" i="33"/>
  <c r="E180" i="33"/>
  <c r="E163" i="33"/>
  <c r="E151" i="33"/>
  <c r="E124" i="33"/>
  <c r="E116" i="33"/>
  <c r="E108" i="33"/>
  <c r="E100" i="33"/>
  <c r="E195" i="33"/>
  <c r="E149" i="33"/>
  <c r="E144" i="33"/>
  <c r="E199" i="33"/>
  <c r="E173" i="33"/>
  <c r="E130" i="33"/>
  <c r="E129" i="33"/>
  <c r="E128" i="33"/>
  <c r="E127" i="33"/>
  <c r="E126" i="33"/>
  <c r="E125" i="33"/>
  <c r="E186" i="33"/>
  <c r="E175" i="33"/>
  <c r="E137" i="33"/>
  <c r="E91" i="33"/>
  <c r="E190" i="33"/>
  <c r="E179" i="33"/>
  <c r="E164" i="33"/>
  <c r="E152" i="33"/>
  <c r="E145" i="33"/>
  <c r="E132" i="33"/>
  <c r="E183" i="33"/>
  <c r="E181" i="33"/>
  <c r="E150" i="33"/>
  <c r="E205" i="33"/>
  <c r="E196" i="33"/>
  <c r="E174" i="33"/>
  <c r="E170" i="33"/>
  <c r="E148" i="33"/>
  <c r="E143" i="33"/>
  <c r="E134" i="33"/>
  <c r="E99" i="33"/>
  <c r="E98" i="33"/>
  <c r="E97" i="33"/>
  <c r="E96" i="33"/>
  <c r="E88" i="33"/>
  <c r="E213" i="33"/>
  <c r="E189" i="33"/>
  <c r="E187" i="33"/>
  <c r="E135" i="33"/>
  <c r="E113" i="33"/>
  <c r="E106" i="33"/>
  <c r="E104" i="33"/>
  <c r="E79" i="33"/>
  <c r="E72" i="33"/>
  <c r="E64" i="33"/>
  <c r="E62" i="33"/>
  <c r="E121" i="33"/>
  <c r="E110" i="33"/>
  <c r="E101" i="33"/>
  <c r="E71" i="33"/>
  <c r="E63" i="33"/>
  <c r="E61" i="33"/>
  <c r="E60" i="33"/>
  <c r="E118" i="33"/>
  <c r="E115" i="33"/>
  <c r="E92" i="33"/>
  <c r="E78" i="33"/>
  <c r="E70" i="33"/>
  <c r="E69" i="33"/>
  <c r="E123" i="33"/>
  <c r="E112" i="33"/>
  <c r="E102" i="33"/>
  <c r="E93" i="33"/>
  <c r="E87" i="33"/>
  <c r="E86" i="33"/>
  <c r="E85" i="33"/>
  <c r="E84" i="33"/>
  <c r="E77" i="33"/>
  <c r="E202" i="33"/>
  <c r="E167" i="33"/>
  <c r="E120" i="33"/>
  <c r="E107" i="33"/>
  <c r="E105" i="33"/>
  <c r="E94" i="33"/>
  <c r="E83" i="33"/>
  <c r="E76" i="33"/>
  <c r="E141" i="33"/>
  <c r="E117" i="33"/>
  <c r="E114" i="33"/>
  <c r="E109" i="33"/>
  <c r="E103" i="33"/>
  <c r="E95" i="33"/>
  <c r="E82" i="33"/>
  <c r="E75" i="33"/>
  <c r="E67" i="33"/>
  <c r="E59" i="33"/>
  <c r="E136" i="33"/>
  <c r="E89" i="33"/>
  <c r="E74" i="33"/>
  <c r="E133" i="33"/>
  <c r="E122" i="33"/>
  <c r="E111" i="33"/>
  <c r="E81" i="33"/>
  <c r="E140" i="33"/>
  <c r="E119" i="33"/>
  <c r="E90" i="33"/>
  <c r="E80" i="33"/>
  <c r="E73" i="33"/>
  <c r="E65" i="33"/>
  <c r="E68" i="33"/>
  <c r="E66" i="33"/>
  <c r="T286" i="33"/>
  <c r="W286" i="33"/>
  <c r="F268" i="33"/>
  <c r="F260" i="33"/>
  <c r="F267" i="33"/>
  <c r="F259" i="33"/>
  <c r="F251" i="33"/>
  <c r="F243" i="33"/>
  <c r="F235" i="33"/>
  <c r="F227" i="33"/>
  <c r="F219" i="33"/>
  <c r="F211" i="33"/>
  <c r="F266" i="33"/>
  <c r="F258" i="33"/>
  <c r="F250" i="33"/>
  <c r="F242" i="33"/>
  <c r="F234" i="33"/>
  <c r="F226" i="33"/>
  <c r="F218" i="33"/>
  <c r="F210" i="33"/>
  <c r="F265" i="33"/>
  <c r="F257" i="33"/>
  <c r="F249" i="33"/>
  <c r="F241" i="33"/>
  <c r="F233" i="33"/>
  <c r="F225" i="33"/>
  <c r="F217" i="33"/>
  <c r="F209" i="33"/>
  <c r="F264" i="33"/>
  <c r="F256" i="33"/>
  <c r="F248" i="33"/>
  <c r="F240" i="33"/>
  <c r="F232" i="33"/>
  <c r="F224" i="33"/>
  <c r="F216" i="33"/>
  <c r="F263" i="33"/>
  <c r="F255" i="33"/>
  <c r="F247" i="33"/>
  <c r="F239" i="33"/>
  <c r="F231" i="33"/>
  <c r="F223" i="33"/>
  <c r="F215" i="33"/>
  <c r="F270" i="33"/>
  <c r="F262" i="33"/>
  <c r="F254" i="33"/>
  <c r="F246" i="33"/>
  <c r="F238" i="33"/>
  <c r="F230" i="33"/>
  <c r="F222" i="33"/>
  <c r="F214" i="33"/>
  <c r="F48" i="33"/>
  <c r="F56" i="33"/>
  <c r="F253" i="33"/>
  <c r="F228" i="33"/>
  <c r="F200" i="33"/>
  <c r="F192" i="33"/>
  <c r="F184" i="33"/>
  <c r="F176" i="33"/>
  <c r="F168" i="33"/>
  <c r="F160" i="33"/>
  <c r="F152" i="33"/>
  <c r="F49" i="33"/>
  <c r="F57" i="33"/>
  <c r="F245" i="33"/>
  <c r="F213" i="33"/>
  <c r="F207" i="33"/>
  <c r="F199" i="33"/>
  <c r="F191" i="33"/>
  <c r="F183" i="33"/>
  <c r="F175" i="33"/>
  <c r="F167" i="33"/>
  <c r="F159" i="33"/>
  <c r="F58" i="33"/>
  <c r="F244" i="33"/>
  <c r="F229" i="33"/>
  <c r="F50" i="33"/>
  <c r="F252" i="33"/>
  <c r="F204" i="33"/>
  <c r="F198" i="33"/>
  <c r="F178" i="33"/>
  <c r="F172" i="33"/>
  <c r="F166" i="33"/>
  <c r="F146" i="33"/>
  <c r="F138" i="33"/>
  <c r="F51" i="33"/>
  <c r="F261" i="33"/>
  <c r="F237" i="33"/>
  <c r="F205" i="33"/>
  <c r="F185" i="33"/>
  <c r="F179" i="33"/>
  <c r="F173" i="33"/>
  <c r="F145" i="33"/>
  <c r="F137" i="33"/>
  <c r="F52" i="33"/>
  <c r="F269" i="33"/>
  <c r="F53" i="33"/>
  <c r="F54" i="33"/>
  <c r="F236" i="33"/>
  <c r="F212" i="33"/>
  <c r="F55" i="33"/>
  <c r="F221" i="33"/>
  <c r="F201" i="33"/>
  <c r="F195" i="33"/>
  <c r="F189" i="33"/>
  <c r="F169" i="33"/>
  <c r="F163" i="33"/>
  <c r="F141" i="33"/>
  <c r="F197" i="33"/>
  <c r="F174" i="33"/>
  <c r="F161" i="33"/>
  <c r="F142" i="33"/>
  <c r="F123" i="33"/>
  <c r="F115" i="33"/>
  <c r="F107" i="33"/>
  <c r="F99" i="33"/>
  <c r="F182" i="33"/>
  <c r="F208" i="33"/>
  <c r="F186" i="33"/>
  <c r="F171" i="33"/>
  <c r="F158" i="33"/>
  <c r="F147" i="33"/>
  <c r="F131" i="33"/>
  <c r="F190" i="33"/>
  <c r="F188" i="33"/>
  <c r="F164" i="33"/>
  <c r="F162" i="33"/>
  <c r="F156" i="33"/>
  <c r="F154" i="33"/>
  <c r="F132" i="33"/>
  <c r="F90" i="33"/>
  <c r="F203" i="33"/>
  <c r="F181" i="33"/>
  <c r="F177" i="33"/>
  <c r="F150" i="33"/>
  <c r="F140" i="33"/>
  <c r="F133" i="33"/>
  <c r="F220" i="33"/>
  <c r="F206" i="33"/>
  <c r="F196" i="33"/>
  <c r="F194" i="33"/>
  <c r="F170" i="33"/>
  <c r="F148" i="33"/>
  <c r="F187" i="33"/>
  <c r="F157" i="33"/>
  <c r="F135" i="33"/>
  <c r="F106" i="33"/>
  <c r="F105" i="33"/>
  <c r="F104" i="33"/>
  <c r="F103" i="33"/>
  <c r="F102" i="33"/>
  <c r="F101" i="33"/>
  <c r="F100" i="33"/>
  <c r="F95" i="33"/>
  <c r="F87" i="33"/>
  <c r="F202" i="33"/>
  <c r="F155" i="33"/>
  <c r="F136" i="33"/>
  <c r="F114" i="33"/>
  <c r="F113" i="33"/>
  <c r="F112" i="33"/>
  <c r="F111" i="33"/>
  <c r="F110" i="33"/>
  <c r="F193" i="33"/>
  <c r="F144" i="33"/>
  <c r="F124" i="33"/>
  <c r="F121" i="33"/>
  <c r="F108" i="33"/>
  <c r="F97" i="33"/>
  <c r="F91" i="33"/>
  <c r="F71" i="33"/>
  <c r="F63" i="33"/>
  <c r="F143" i="33"/>
  <c r="F139" i="33"/>
  <c r="F129" i="33"/>
  <c r="F118" i="33"/>
  <c r="F92" i="33"/>
  <c r="F78" i="33"/>
  <c r="F70" i="33"/>
  <c r="F62" i="33"/>
  <c r="F69" i="33"/>
  <c r="F61" i="33"/>
  <c r="F80" i="33"/>
  <c r="F126" i="33"/>
  <c r="F98" i="33"/>
  <c r="F93" i="33"/>
  <c r="F86" i="33"/>
  <c r="F85" i="33"/>
  <c r="F84" i="33"/>
  <c r="F77" i="33"/>
  <c r="F60" i="33"/>
  <c r="F73" i="33"/>
  <c r="F153" i="33"/>
  <c r="F134" i="33"/>
  <c r="F120" i="33"/>
  <c r="F94" i="33"/>
  <c r="F83" i="33"/>
  <c r="F76" i="33"/>
  <c r="F68" i="33"/>
  <c r="F151" i="33"/>
  <c r="F128" i="33"/>
  <c r="F117" i="33"/>
  <c r="F109" i="33"/>
  <c r="F88" i="33"/>
  <c r="F82" i="33"/>
  <c r="F75" i="33"/>
  <c r="F67" i="33"/>
  <c r="F165" i="33"/>
  <c r="F149" i="33"/>
  <c r="F125" i="33"/>
  <c r="F122" i="33"/>
  <c r="F89" i="33"/>
  <c r="F81" i="33"/>
  <c r="F74" i="33"/>
  <c r="F66" i="33"/>
  <c r="F96" i="33"/>
  <c r="F65" i="33"/>
  <c r="F180" i="33"/>
  <c r="F130" i="33"/>
  <c r="F119" i="33"/>
  <c r="F127" i="33"/>
  <c r="F116" i="33"/>
  <c r="F79" i="33"/>
  <c r="F72" i="33"/>
  <c r="F64" i="33"/>
  <c r="F59" i="33"/>
  <c r="F26" i="33"/>
  <c r="H286" i="33"/>
  <c r="F286" i="33"/>
  <c r="F303" i="33"/>
  <c r="F304" i="33"/>
  <c r="AE30" i="33"/>
  <c r="AE36" i="33" s="1"/>
  <c r="D17" i="33"/>
  <c r="C547" i="33"/>
  <c r="AD37" i="33"/>
  <c r="E286" i="33"/>
  <c r="F302" i="33"/>
  <c r="O286" i="33"/>
  <c r="P286" i="33"/>
  <c r="F305" i="33"/>
  <c r="E31" i="33"/>
  <c r="E28" i="33" s="1"/>
  <c r="AD36" i="33"/>
  <c r="F32" i="33"/>
  <c r="F271" i="33"/>
  <c r="V286" i="33"/>
  <c r="E271" i="33"/>
  <c r="G286" i="33"/>
  <c r="S286" i="33"/>
  <c r="K286" i="33"/>
  <c r="U286" i="33"/>
  <c r="L286" i="33"/>
  <c r="R286" i="33"/>
  <c r="J286" i="33"/>
  <c r="Q286" i="33"/>
  <c r="I286" i="33"/>
  <c r="M286" i="33"/>
  <c r="E306" i="33"/>
  <c r="D286" i="33"/>
  <c r="N286" i="33"/>
  <c r="F300" i="33"/>
  <c r="I504" i="29"/>
  <c r="J504" i="29"/>
  <c r="I505" i="29"/>
  <c r="J505" i="29"/>
  <c r="I506" i="29"/>
  <c r="J506" i="29"/>
  <c r="J503" i="29"/>
  <c r="I503" i="29"/>
  <c r="AE35" i="33" l="1"/>
  <c r="AF30" i="33"/>
  <c r="AF35" i="33" s="1"/>
  <c r="AE37" i="33"/>
  <c r="F306" i="33"/>
  <c r="G32" i="33"/>
  <c r="G46" i="33"/>
  <c r="F31" i="33"/>
  <c r="F28" i="33" s="1"/>
  <c r="F429" i="16"/>
  <c r="E32" i="1"/>
  <c r="F32" i="1" s="1"/>
  <c r="G32" i="1" s="1"/>
  <c r="H32" i="1" s="1"/>
  <c r="I32" i="1" s="1"/>
  <c r="J32" i="1" s="1"/>
  <c r="K32" i="1" s="1"/>
  <c r="L32" i="1" s="1"/>
  <c r="M32" i="1" s="1"/>
  <c r="E46" i="1"/>
  <c r="AF36" i="33" l="1"/>
  <c r="AF37" i="33"/>
  <c r="AG30" i="33"/>
  <c r="AG36" i="33" s="1"/>
  <c r="G48" i="33"/>
  <c r="G49" i="33"/>
  <c r="G50" i="33"/>
  <c r="G51" i="33"/>
  <c r="G52" i="33"/>
  <c r="G53" i="33"/>
  <c r="G54" i="33"/>
  <c r="G55" i="33"/>
  <c r="G56" i="33"/>
  <c r="G57" i="33"/>
  <c r="G58" i="33"/>
  <c r="G267" i="33"/>
  <c r="G259" i="33"/>
  <c r="G266" i="33"/>
  <c r="G258" i="33"/>
  <c r="G250" i="33"/>
  <c r="G242" i="33"/>
  <c r="G234" i="33"/>
  <c r="G226" i="33"/>
  <c r="G218" i="33"/>
  <c r="G210" i="33"/>
  <c r="G265" i="33"/>
  <c r="G257" i="33"/>
  <c r="G249" i="33"/>
  <c r="G241" i="33"/>
  <c r="G233" i="33"/>
  <c r="G225" i="33"/>
  <c r="G217" i="33"/>
  <c r="G264" i="33"/>
  <c r="G256" i="33"/>
  <c r="G248" i="33"/>
  <c r="G240" i="33"/>
  <c r="G232" i="33"/>
  <c r="G224" i="33"/>
  <c r="G216" i="33"/>
  <c r="G208" i="33"/>
  <c r="G263" i="33"/>
  <c r="G255" i="33"/>
  <c r="G247" i="33"/>
  <c r="G239" i="33"/>
  <c r="G231" i="33"/>
  <c r="G223" i="33"/>
  <c r="G215" i="33"/>
  <c r="G270" i="33"/>
  <c r="G262" i="33"/>
  <c r="G254" i="33"/>
  <c r="G246" i="33"/>
  <c r="G238" i="33"/>
  <c r="G230" i="33"/>
  <c r="G222" i="33"/>
  <c r="G214" i="33"/>
  <c r="G269" i="33"/>
  <c r="G261" i="33"/>
  <c r="G253" i="33"/>
  <c r="G245" i="33"/>
  <c r="G237" i="33"/>
  <c r="G229" i="33"/>
  <c r="G221" i="33"/>
  <c r="G213" i="33"/>
  <c r="G260" i="33"/>
  <c r="G235" i="33"/>
  <c r="G207" i="33"/>
  <c r="G199" i="33"/>
  <c r="G191" i="33"/>
  <c r="G183" i="33"/>
  <c r="G175" i="33"/>
  <c r="G167" i="33"/>
  <c r="G159" i="33"/>
  <c r="G151" i="33"/>
  <c r="G252" i="33"/>
  <c r="G220" i="33"/>
  <c r="G206" i="33"/>
  <c r="G198" i="33"/>
  <c r="G190" i="33"/>
  <c r="G182" i="33"/>
  <c r="G174" i="33"/>
  <c r="G166" i="33"/>
  <c r="G243" i="33"/>
  <c r="G219" i="33"/>
  <c r="G205" i="33"/>
  <c r="G185" i="33"/>
  <c r="G179" i="33"/>
  <c r="G173" i="33"/>
  <c r="G145" i="33"/>
  <c r="G137" i="33"/>
  <c r="G228" i="33"/>
  <c r="G192" i="33"/>
  <c r="G186" i="33"/>
  <c r="G180" i="33"/>
  <c r="G160" i="33"/>
  <c r="G144" i="33"/>
  <c r="G136" i="33"/>
  <c r="G251" i="33"/>
  <c r="G227" i="33"/>
  <c r="G268" i="33"/>
  <c r="G236" i="33"/>
  <c r="G212" i="33"/>
  <c r="G244" i="33"/>
  <c r="G202" i="33"/>
  <c r="G196" i="33"/>
  <c r="G176" i="33"/>
  <c r="G170" i="33"/>
  <c r="G164" i="33"/>
  <c r="G150" i="33"/>
  <c r="G149" i="33"/>
  <c r="G148" i="33"/>
  <c r="G140" i="33"/>
  <c r="G195" i="33"/>
  <c r="G193" i="33"/>
  <c r="G178" i="33"/>
  <c r="G154" i="33"/>
  <c r="G139" i="33"/>
  <c r="G135" i="33"/>
  <c r="G134" i="33"/>
  <c r="G133" i="33"/>
  <c r="G132" i="33"/>
  <c r="G131" i="33"/>
  <c r="G130" i="33"/>
  <c r="G122" i="33"/>
  <c r="G114" i="33"/>
  <c r="G106" i="33"/>
  <c r="G98" i="33"/>
  <c r="G209" i="33"/>
  <c r="G197" i="33"/>
  <c r="G171" i="33"/>
  <c r="G169" i="33"/>
  <c r="G158" i="33"/>
  <c r="G147" i="33"/>
  <c r="G188" i="33"/>
  <c r="G184" i="33"/>
  <c r="G162" i="33"/>
  <c r="G156" i="33"/>
  <c r="G142" i="33"/>
  <c r="G203" i="33"/>
  <c r="G201" i="33"/>
  <c r="G181" i="33"/>
  <c r="G177" i="33"/>
  <c r="G152" i="33"/>
  <c r="G89" i="33"/>
  <c r="G194" i="33"/>
  <c r="G168" i="33"/>
  <c r="G143" i="33"/>
  <c r="G187" i="33"/>
  <c r="G172" i="33"/>
  <c r="G157" i="33"/>
  <c r="G200" i="33"/>
  <c r="G189" i="33"/>
  <c r="G161" i="33"/>
  <c r="G155" i="33"/>
  <c r="G146" i="33"/>
  <c r="G138" i="33"/>
  <c r="G113" i="33"/>
  <c r="G112" i="33"/>
  <c r="G111" i="33"/>
  <c r="G110" i="33"/>
  <c r="G109" i="33"/>
  <c r="G108" i="33"/>
  <c r="G107" i="33"/>
  <c r="G94" i="33"/>
  <c r="G165" i="33"/>
  <c r="G163" i="33"/>
  <c r="G153" i="33"/>
  <c r="G141" i="33"/>
  <c r="G121" i="33"/>
  <c r="G120" i="33"/>
  <c r="G119" i="33"/>
  <c r="G118" i="33"/>
  <c r="G117" i="33"/>
  <c r="G116" i="33"/>
  <c r="G115" i="33"/>
  <c r="G129" i="33"/>
  <c r="G101" i="33"/>
  <c r="G92" i="33"/>
  <c r="G78" i="33"/>
  <c r="G70" i="33"/>
  <c r="G62" i="33"/>
  <c r="G67" i="33"/>
  <c r="G126" i="33"/>
  <c r="G93" i="33"/>
  <c r="G86" i="33"/>
  <c r="G85" i="33"/>
  <c r="G84" i="33"/>
  <c r="G77" i="33"/>
  <c r="G69" i="33"/>
  <c r="G61" i="33"/>
  <c r="G66" i="33"/>
  <c r="G211" i="33"/>
  <c r="G123" i="33"/>
  <c r="G102" i="33"/>
  <c r="G87" i="33"/>
  <c r="G83" i="33"/>
  <c r="G76" i="33"/>
  <c r="G68" i="33"/>
  <c r="G60" i="33"/>
  <c r="G64" i="33"/>
  <c r="G204" i="33"/>
  <c r="G128" i="33"/>
  <c r="G105" i="33"/>
  <c r="G88" i="33"/>
  <c r="G82" i="33"/>
  <c r="G75" i="33"/>
  <c r="G59" i="33"/>
  <c r="G125" i="33"/>
  <c r="G103" i="33"/>
  <c r="G99" i="33"/>
  <c r="G95" i="33"/>
  <c r="G81" i="33"/>
  <c r="G74" i="33"/>
  <c r="G96" i="33"/>
  <c r="G80" i="33"/>
  <c r="G73" i="33"/>
  <c r="G65" i="33"/>
  <c r="G79" i="33"/>
  <c r="G127" i="33"/>
  <c r="G100" i="33"/>
  <c r="G90" i="33"/>
  <c r="G72" i="33"/>
  <c r="G124" i="33"/>
  <c r="G104" i="33"/>
  <c r="G97" i="33"/>
  <c r="G91" i="33"/>
  <c r="G71" i="33"/>
  <c r="G63" i="33"/>
  <c r="AG35" i="33"/>
  <c r="H32" i="33"/>
  <c r="H46" i="33"/>
  <c r="G31" i="33"/>
  <c r="G28" i="33" s="1"/>
  <c r="G271" i="33"/>
  <c r="D43" i="29"/>
  <c r="D44" i="29" s="1"/>
  <c r="D45" i="29" s="1"/>
  <c r="D46" i="29" s="1"/>
  <c r="D47" i="29" s="1"/>
  <c r="D48" i="29" s="1"/>
  <c r="D49" i="29" s="1"/>
  <c r="D50" i="29" s="1"/>
  <c r="D51" i="29" s="1"/>
  <c r="D52" i="29" s="1"/>
  <c r="D53" i="29" s="1"/>
  <c r="D54" i="29" s="1"/>
  <c r="D55" i="29" s="1"/>
  <c r="D56" i="29" s="1"/>
  <c r="D57" i="29" s="1"/>
  <c r="D58" i="29" s="1"/>
  <c r="D59" i="29" s="1"/>
  <c r="D60" i="29" s="1"/>
  <c r="D61" i="29" s="1"/>
  <c r="D62" i="29" s="1"/>
  <c r="D63" i="29" s="1"/>
  <c r="D64" i="29" s="1"/>
  <c r="D65" i="29" s="1"/>
  <c r="D66" i="29" s="1"/>
  <c r="D67" i="29" s="1"/>
  <c r="D68" i="29" s="1"/>
  <c r="D69" i="29" s="1"/>
  <c r="D70" i="29" s="1"/>
  <c r="D71" i="29" s="1"/>
  <c r="D72" i="29" s="1"/>
  <c r="D73" i="29" s="1"/>
  <c r="D74" i="29" s="1"/>
  <c r="D75" i="29" s="1"/>
  <c r="D76" i="29" s="1"/>
  <c r="D77" i="29" s="1"/>
  <c r="D78" i="29" s="1"/>
  <c r="D79" i="29" s="1"/>
  <c r="D80" i="29" s="1"/>
  <c r="D81" i="29" s="1"/>
  <c r="D82" i="29" s="1"/>
  <c r="D83" i="29" s="1"/>
  <c r="D84" i="29" s="1"/>
  <c r="D85" i="29" s="1"/>
  <c r="D86" i="29" s="1"/>
  <c r="D87" i="29" s="1"/>
  <c r="D88" i="29" s="1"/>
  <c r="D89" i="29" s="1"/>
  <c r="D90" i="29" s="1"/>
  <c r="D91" i="29" s="1"/>
  <c r="D92" i="29" s="1"/>
  <c r="D93" i="29" s="1"/>
  <c r="D94" i="29" s="1"/>
  <c r="D95" i="29" s="1"/>
  <c r="D96" i="29" s="1"/>
  <c r="D97" i="29" s="1"/>
  <c r="D98" i="29" s="1"/>
  <c r="D99" i="29" s="1"/>
  <c r="D100" i="29" s="1"/>
  <c r="D101" i="29" s="1"/>
  <c r="D102" i="29" s="1"/>
  <c r="D103" i="29" s="1"/>
  <c r="D104" i="29" s="1"/>
  <c r="D105" i="29" s="1"/>
  <c r="D106" i="29" s="1"/>
  <c r="D107" i="29" s="1"/>
  <c r="D108" i="29" s="1"/>
  <c r="D109" i="29" s="1"/>
  <c r="D110" i="29" s="1"/>
  <c r="D111" i="29" s="1"/>
  <c r="D112" i="29" s="1"/>
  <c r="D113" i="29" s="1"/>
  <c r="D114" i="29" s="1"/>
  <c r="D115" i="29" s="1"/>
  <c r="D116" i="29" s="1"/>
  <c r="D117" i="29" s="1"/>
  <c r="D118" i="29" s="1"/>
  <c r="D119" i="29" s="1"/>
  <c r="D120" i="29" s="1"/>
  <c r="D121" i="29" s="1"/>
  <c r="D122" i="29" s="1"/>
  <c r="D123" i="29" s="1"/>
  <c r="D124" i="29" s="1"/>
  <c r="D125" i="29" s="1"/>
  <c r="D126" i="29" s="1"/>
  <c r="D127" i="29" s="1"/>
  <c r="D128" i="29" s="1"/>
  <c r="D129" i="29" s="1"/>
  <c r="D130" i="29" s="1"/>
  <c r="D131" i="29" s="1"/>
  <c r="D132" i="29" s="1"/>
  <c r="D133" i="29" s="1"/>
  <c r="D134" i="29" s="1"/>
  <c r="D135" i="29" s="1"/>
  <c r="D136" i="29" s="1"/>
  <c r="D137" i="29" s="1"/>
  <c r="D138" i="29" s="1"/>
  <c r="D139" i="29" s="1"/>
  <c r="D140" i="29" s="1"/>
  <c r="D141" i="29" s="1"/>
  <c r="D142" i="29" s="1"/>
  <c r="D143" i="29" s="1"/>
  <c r="D144" i="29" s="1"/>
  <c r="D145" i="29" s="1"/>
  <c r="D146" i="29" s="1"/>
  <c r="D147" i="29" s="1"/>
  <c r="D148" i="29" s="1"/>
  <c r="D149" i="29" s="1"/>
  <c r="D150" i="29" s="1"/>
  <c r="D151" i="29" s="1"/>
  <c r="D152" i="29" s="1"/>
  <c r="D153" i="29" s="1"/>
  <c r="D154" i="29" s="1"/>
  <c r="D155" i="29" s="1"/>
  <c r="D156" i="29" s="1"/>
  <c r="D157" i="29" s="1"/>
  <c r="D158" i="29" s="1"/>
  <c r="D159" i="29" s="1"/>
  <c r="D160" i="29" s="1"/>
  <c r="D161" i="29" s="1"/>
  <c r="D162" i="29" s="1"/>
  <c r="D163" i="29" s="1"/>
  <c r="D164" i="29" s="1"/>
  <c r="D165" i="29" s="1"/>
  <c r="D166" i="29" s="1"/>
  <c r="D167" i="29" s="1"/>
  <c r="D168" i="29" s="1"/>
  <c r="D169" i="29" s="1"/>
  <c r="D170" i="29" s="1"/>
  <c r="D171" i="29" s="1"/>
  <c r="D172" i="29" s="1"/>
  <c r="D173" i="29" s="1"/>
  <c r="D174" i="29" s="1"/>
  <c r="D175" i="29" s="1"/>
  <c r="D176" i="29" s="1"/>
  <c r="D177" i="29" s="1"/>
  <c r="D178" i="29" s="1"/>
  <c r="D179" i="29" s="1"/>
  <c r="D180" i="29" s="1"/>
  <c r="D181" i="29" s="1"/>
  <c r="D182" i="29" s="1"/>
  <c r="D183" i="29" s="1"/>
  <c r="D184" i="29" s="1"/>
  <c r="D185" i="29" s="1"/>
  <c r="D186" i="29" s="1"/>
  <c r="D187" i="29" s="1"/>
  <c r="D188" i="29" s="1"/>
  <c r="D189" i="29" s="1"/>
  <c r="D190" i="29" s="1"/>
  <c r="D191" i="29" s="1"/>
  <c r="D192" i="29" s="1"/>
  <c r="D193" i="29" s="1"/>
  <c r="D194" i="29" s="1"/>
  <c r="D195" i="29" s="1"/>
  <c r="D196" i="29" s="1"/>
  <c r="D197" i="29" s="1"/>
  <c r="D198" i="29" s="1"/>
  <c r="D199" i="29" s="1"/>
  <c r="D200" i="29" s="1"/>
  <c r="D201" i="29" s="1"/>
  <c r="D202" i="29" s="1"/>
  <c r="D203" i="29" s="1"/>
  <c r="D204" i="29" s="1"/>
  <c r="D205" i="29" s="1"/>
  <c r="D206" i="29" s="1"/>
  <c r="D207" i="29" s="1"/>
  <c r="D208" i="29" s="1"/>
  <c r="D209" i="29" s="1"/>
  <c r="D210" i="29" s="1"/>
  <c r="D211" i="29" s="1"/>
  <c r="D212" i="29" s="1"/>
  <c r="D213" i="29" s="1"/>
  <c r="D214" i="29" s="1"/>
  <c r="D215" i="29" s="1"/>
  <c r="D216" i="29" s="1"/>
  <c r="D217" i="29" s="1"/>
  <c r="D218" i="29" s="1"/>
  <c r="D219" i="29" s="1"/>
  <c r="D220" i="29" s="1"/>
  <c r="D221" i="29" s="1"/>
  <c r="D222" i="29" s="1"/>
  <c r="D223" i="29" s="1"/>
  <c r="D224" i="29" s="1"/>
  <c r="D225" i="29" s="1"/>
  <c r="D226" i="29" s="1"/>
  <c r="D227" i="29" s="1"/>
  <c r="D228" i="29" s="1"/>
  <c r="D229" i="29" s="1"/>
  <c r="D230" i="29" s="1"/>
  <c r="D231" i="29" s="1"/>
  <c r="D232" i="29" s="1"/>
  <c r="D233" i="29" s="1"/>
  <c r="D234" i="29" s="1"/>
  <c r="D235" i="29" s="1"/>
  <c r="D236" i="29" s="1"/>
  <c r="D237" i="29" s="1"/>
  <c r="D238" i="29" s="1"/>
  <c r="D239" i="29" s="1"/>
  <c r="D240" i="29" s="1"/>
  <c r="D241" i="29" s="1"/>
  <c r="D242" i="29" s="1"/>
  <c r="D243" i="29" s="1"/>
  <c r="D244" i="29" s="1"/>
  <c r="D245" i="29" s="1"/>
  <c r="D246" i="29" s="1"/>
  <c r="D247" i="29" s="1"/>
  <c r="D248" i="29" s="1"/>
  <c r="D249" i="29" s="1"/>
  <c r="D250" i="29" s="1"/>
  <c r="D251" i="29" s="1"/>
  <c r="D252" i="29" s="1"/>
  <c r="D253" i="29" s="1"/>
  <c r="D254" i="29" s="1"/>
  <c r="D255" i="29" s="1"/>
  <c r="D256" i="29" s="1"/>
  <c r="D257" i="29" s="1"/>
  <c r="D258" i="29" s="1"/>
  <c r="D259" i="29" s="1"/>
  <c r="D260" i="29" s="1"/>
  <c r="D261" i="29" s="1"/>
  <c r="D262" i="29" s="1"/>
  <c r="D263" i="29" s="1"/>
  <c r="D264" i="29" s="1"/>
  <c r="D265" i="29" s="1"/>
  <c r="D266" i="29" s="1"/>
  <c r="D267" i="29" s="1"/>
  <c r="D268" i="29" s="1"/>
  <c r="D269" i="29" s="1"/>
  <c r="D270" i="29" s="1"/>
  <c r="D271" i="29" s="1"/>
  <c r="D272" i="29" s="1"/>
  <c r="D273" i="29" s="1"/>
  <c r="D274" i="29" s="1"/>
  <c r="D275" i="29" s="1"/>
  <c r="D276" i="29" s="1"/>
  <c r="D277" i="29" s="1"/>
  <c r="D278" i="29" s="1"/>
  <c r="D279" i="29" s="1"/>
  <c r="D280" i="29" s="1"/>
  <c r="D281" i="29" s="1"/>
  <c r="D282" i="29" s="1"/>
  <c r="D283" i="29" s="1"/>
  <c r="D284" i="29" s="1"/>
  <c r="D285" i="29" s="1"/>
  <c r="D286" i="29" s="1"/>
  <c r="D287" i="29" s="1"/>
  <c r="D288" i="29" s="1"/>
  <c r="D289" i="29" s="1"/>
  <c r="D290" i="29" s="1"/>
  <c r="D291" i="29" s="1"/>
  <c r="D292" i="29" s="1"/>
  <c r="D293" i="29" s="1"/>
  <c r="D294" i="29" s="1"/>
  <c r="D295" i="29" s="1"/>
  <c r="D296" i="29" s="1"/>
  <c r="D297" i="29" s="1"/>
  <c r="D298" i="29" s="1"/>
  <c r="D299" i="29" s="1"/>
  <c r="D300" i="29" s="1"/>
  <c r="D301" i="29" s="1"/>
  <c r="D302" i="29" s="1"/>
  <c r="D303" i="29" s="1"/>
  <c r="D304" i="29" s="1"/>
  <c r="D305" i="29" s="1"/>
  <c r="D306" i="29" s="1"/>
  <c r="D307" i="29" s="1"/>
  <c r="D308" i="29" s="1"/>
  <c r="D309" i="29" s="1"/>
  <c r="D310" i="29" s="1"/>
  <c r="D311" i="29" s="1"/>
  <c r="D312" i="29" s="1"/>
  <c r="D313" i="29" s="1"/>
  <c r="D314" i="29" s="1"/>
  <c r="D315" i="29" s="1"/>
  <c r="D316" i="29" s="1"/>
  <c r="D317" i="29" s="1"/>
  <c r="D318" i="29" s="1"/>
  <c r="D319" i="29" s="1"/>
  <c r="D320" i="29" s="1"/>
  <c r="D321" i="29" s="1"/>
  <c r="D322" i="29" s="1"/>
  <c r="D323" i="29" s="1"/>
  <c r="D324" i="29" s="1"/>
  <c r="D325" i="29" s="1"/>
  <c r="D326" i="29" s="1"/>
  <c r="D327" i="29" s="1"/>
  <c r="D328" i="29" s="1"/>
  <c r="D329" i="29" s="1"/>
  <c r="D330" i="29" s="1"/>
  <c r="D331" i="29" s="1"/>
  <c r="D332" i="29" s="1"/>
  <c r="D333" i="29" s="1"/>
  <c r="D334" i="29" s="1"/>
  <c r="D335" i="29" s="1"/>
  <c r="D336" i="29" s="1"/>
  <c r="D337" i="29" s="1"/>
  <c r="D338" i="29" s="1"/>
  <c r="D339" i="29" s="1"/>
  <c r="D340" i="29" s="1"/>
  <c r="D341" i="29" s="1"/>
  <c r="D342" i="29" s="1"/>
  <c r="D343" i="29" s="1"/>
  <c r="D344" i="29" s="1"/>
  <c r="D345" i="29" s="1"/>
  <c r="D346" i="29" s="1"/>
  <c r="D347" i="29" s="1"/>
  <c r="D348" i="29" s="1"/>
  <c r="D349" i="29" s="1"/>
  <c r="D350" i="29" s="1"/>
  <c r="D351" i="29" s="1"/>
  <c r="D352" i="29" s="1"/>
  <c r="D353" i="29" s="1"/>
  <c r="D354" i="29" s="1"/>
  <c r="D355" i="29" s="1"/>
  <c r="D356" i="29" s="1"/>
  <c r="D357" i="29" s="1"/>
  <c r="D358" i="29" s="1"/>
  <c r="D359" i="29" s="1"/>
  <c r="D360" i="29" s="1"/>
  <c r="D361" i="29" s="1"/>
  <c r="D362" i="29" s="1"/>
  <c r="D363" i="29" s="1"/>
  <c r="D364" i="29" s="1"/>
  <c r="D365" i="29" s="1"/>
  <c r="D366" i="29" s="1"/>
  <c r="D367" i="29" s="1"/>
  <c r="D368" i="29" s="1"/>
  <c r="D369" i="29" s="1"/>
  <c r="D370" i="29" s="1"/>
  <c r="D371" i="29" s="1"/>
  <c r="D372" i="29" s="1"/>
  <c r="D373" i="29" s="1"/>
  <c r="D374" i="29" s="1"/>
  <c r="D375" i="29" s="1"/>
  <c r="D376" i="29" s="1"/>
  <c r="D377" i="29" s="1"/>
  <c r="D378" i="29" s="1"/>
  <c r="D379" i="29" s="1"/>
  <c r="D380" i="29" s="1"/>
  <c r="D381" i="29" s="1"/>
  <c r="D382" i="29" s="1"/>
  <c r="D383" i="29" s="1"/>
  <c r="D384" i="29" s="1"/>
  <c r="D385" i="29" s="1"/>
  <c r="D386" i="29" s="1"/>
  <c r="D387" i="29" s="1"/>
  <c r="D388" i="29" s="1"/>
  <c r="D389" i="29" s="1"/>
  <c r="D390" i="29" s="1"/>
  <c r="D391" i="29" s="1"/>
  <c r="D392" i="29" s="1"/>
  <c r="D393" i="29" s="1"/>
  <c r="D394" i="29" s="1"/>
  <c r="D395" i="29" s="1"/>
  <c r="D396" i="29" s="1"/>
  <c r="D397" i="29" s="1"/>
  <c r="D398" i="29" s="1"/>
  <c r="D399" i="29" s="1"/>
  <c r="D400" i="29" s="1"/>
  <c r="D401" i="29" s="1"/>
  <c r="D402" i="29" s="1"/>
  <c r="D403" i="29" s="1"/>
  <c r="D404" i="29" s="1"/>
  <c r="D405" i="29" s="1"/>
  <c r="D406" i="29" s="1"/>
  <c r="D407" i="29" s="1"/>
  <c r="D408" i="29" s="1"/>
  <c r="D409" i="29" s="1"/>
  <c r="D410" i="29" s="1"/>
  <c r="D411" i="29" s="1"/>
  <c r="D412" i="29" s="1"/>
  <c r="D413" i="29" s="1"/>
  <c r="D414" i="29" s="1"/>
  <c r="D415" i="29" s="1"/>
  <c r="D416" i="29" s="1"/>
  <c r="D417" i="29" s="1"/>
  <c r="D418" i="29" s="1"/>
  <c r="D419" i="29" s="1"/>
  <c r="D420" i="29" s="1"/>
  <c r="D421" i="29" s="1"/>
  <c r="D422" i="29" s="1"/>
  <c r="D423" i="29" s="1"/>
  <c r="D424" i="29" s="1"/>
  <c r="D425" i="29" s="1"/>
  <c r="D426" i="29" s="1"/>
  <c r="D427" i="29" s="1"/>
  <c r="D428" i="29" s="1"/>
  <c r="D429" i="29" s="1"/>
  <c r="D430" i="29" s="1"/>
  <c r="D431" i="29" s="1"/>
  <c r="D432" i="29" s="1"/>
  <c r="D433" i="29" s="1"/>
  <c r="D434" i="29" s="1"/>
  <c r="D435" i="29" s="1"/>
  <c r="D436" i="29" s="1"/>
  <c r="D437" i="29" s="1"/>
  <c r="D438" i="29" s="1"/>
  <c r="D439" i="29" s="1"/>
  <c r="D440" i="29" s="1"/>
  <c r="D441" i="29" s="1"/>
  <c r="D442" i="29" s="1"/>
  <c r="D443" i="29" s="1"/>
  <c r="D444" i="29" s="1"/>
  <c r="D445" i="29" s="1"/>
  <c r="D446" i="29" s="1"/>
  <c r="D447" i="29" s="1"/>
  <c r="D448" i="29" s="1"/>
  <c r="D449" i="29" s="1"/>
  <c r="D450" i="29" s="1"/>
  <c r="D451" i="29" s="1"/>
  <c r="D452" i="29" s="1"/>
  <c r="D453" i="29" s="1"/>
  <c r="D454" i="29" s="1"/>
  <c r="D455" i="29" s="1"/>
  <c r="D456" i="29" s="1"/>
  <c r="D457" i="29" s="1"/>
  <c r="D458" i="29" s="1"/>
  <c r="D459" i="29" s="1"/>
  <c r="D460" i="29" s="1"/>
  <c r="D461" i="29" s="1"/>
  <c r="D462" i="29" s="1"/>
  <c r="D463" i="29" s="1"/>
  <c r="D464" i="29" s="1"/>
  <c r="D465" i="29" s="1"/>
  <c r="D466" i="29" s="1"/>
  <c r="D467" i="29" s="1"/>
  <c r="D468" i="29" s="1"/>
  <c r="D469" i="29" s="1"/>
  <c r="D470" i="29" s="1"/>
  <c r="D471" i="29" s="1"/>
  <c r="D472" i="29" s="1"/>
  <c r="D42" i="29"/>
  <c r="D42" i="16"/>
  <c r="D43" i="16" s="1"/>
  <c r="D44" i="16" s="1"/>
  <c r="D45" i="16" s="1"/>
  <c r="D46" i="16" s="1"/>
  <c r="D47" i="16" s="1"/>
  <c r="D48" i="16" s="1"/>
  <c r="D49" i="16" s="1"/>
  <c r="D50" i="16" s="1"/>
  <c r="D51" i="16" s="1"/>
  <c r="D52" i="16" s="1"/>
  <c r="D53" i="16" s="1"/>
  <c r="D54" i="16" s="1"/>
  <c r="D55" i="16" s="1"/>
  <c r="D56" i="16" s="1"/>
  <c r="D57" i="16" s="1"/>
  <c r="D58" i="16" s="1"/>
  <c r="D59" i="16" s="1"/>
  <c r="D60" i="16" s="1"/>
  <c r="D61" i="16" s="1"/>
  <c r="D62" i="16" s="1"/>
  <c r="D63" i="16" s="1"/>
  <c r="D64" i="16" s="1"/>
  <c r="D65" i="16" s="1"/>
  <c r="D66" i="16" s="1"/>
  <c r="D67" i="16" s="1"/>
  <c r="D68" i="16" s="1"/>
  <c r="D69" i="16" s="1"/>
  <c r="D70" i="16" s="1"/>
  <c r="D71" i="16" s="1"/>
  <c r="D72" i="16" s="1"/>
  <c r="D73" i="16" s="1"/>
  <c r="D74" i="16" s="1"/>
  <c r="D75" i="16" s="1"/>
  <c r="D76" i="16" s="1"/>
  <c r="D77" i="16" s="1"/>
  <c r="D78" i="16" s="1"/>
  <c r="D79" i="16" s="1"/>
  <c r="D80" i="16" s="1"/>
  <c r="D81" i="16" s="1"/>
  <c r="D82" i="16" s="1"/>
  <c r="D83" i="16" s="1"/>
  <c r="D84" i="16" s="1"/>
  <c r="D85" i="16" s="1"/>
  <c r="D86" i="16" s="1"/>
  <c r="D87" i="16" s="1"/>
  <c r="D88" i="16" s="1"/>
  <c r="D89" i="16" s="1"/>
  <c r="D90" i="16" s="1"/>
  <c r="D91" i="16" s="1"/>
  <c r="D92" i="16" s="1"/>
  <c r="D93" i="16" s="1"/>
  <c r="D94" i="16" s="1"/>
  <c r="D95" i="16" s="1"/>
  <c r="D96" i="16" s="1"/>
  <c r="D97" i="16" s="1"/>
  <c r="D98" i="16" s="1"/>
  <c r="D99" i="16" s="1"/>
  <c r="D100" i="16" s="1"/>
  <c r="D101" i="16" s="1"/>
  <c r="D102" i="16" s="1"/>
  <c r="D103" i="16" s="1"/>
  <c r="D104" i="16" s="1"/>
  <c r="D105" i="16" s="1"/>
  <c r="D106" i="16" s="1"/>
  <c r="D107" i="16" s="1"/>
  <c r="D108" i="16" s="1"/>
  <c r="D109" i="16" s="1"/>
  <c r="D110" i="16" s="1"/>
  <c r="D111" i="16" s="1"/>
  <c r="D112" i="16" s="1"/>
  <c r="D113" i="16" s="1"/>
  <c r="D114" i="16" s="1"/>
  <c r="D115" i="16" s="1"/>
  <c r="D116" i="16" s="1"/>
  <c r="D117" i="16" s="1"/>
  <c r="D118" i="16" s="1"/>
  <c r="D119" i="16" s="1"/>
  <c r="D120" i="16" s="1"/>
  <c r="D121" i="16" s="1"/>
  <c r="D122" i="16" s="1"/>
  <c r="D123" i="16" s="1"/>
  <c r="D124" i="16" s="1"/>
  <c r="D125" i="16" s="1"/>
  <c r="D126" i="16" s="1"/>
  <c r="D127" i="16" s="1"/>
  <c r="D128" i="16" s="1"/>
  <c r="D129" i="16" s="1"/>
  <c r="D130" i="16" s="1"/>
  <c r="D131" i="16" s="1"/>
  <c r="D132" i="16" s="1"/>
  <c r="D133" i="16" s="1"/>
  <c r="D134" i="16" s="1"/>
  <c r="D135" i="16" s="1"/>
  <c r="D136" i="16" s="1"/>
  <c r="D137" i="16" s="1"/>
  <c r="D138" i="16" s="1"/>
  <c r="D139" i="16" s="1"/>
  <c r="D140" i="16" s="1"/>
  <c r="D141" i="16" s="1"/>
  <c r="D142" i="16" s="1"/>
  <c r="D143" i="16" s="1"/>
  <c r="D144" i="16" s="1"/>
  <c r="D145" i="16" s="1"/>
  <c r="D146" i="16" s="1"/>
  <c r="D147" i="16" s="1"/>
  <c r="D148" i="16" s="1"/>
  <c r="D149" i="16" s="1"/>
  <c r="D150" i="16" s="1"/>
  <c r="D151" i="16" s="1"/>
  <c r="D152" i="16" s="1"/>
  <c r="D153" i="16" s="1"/>
  <c r="D154" i="16" s="1"/>
  <c r="D155" i="16" s="1"/>
  <c r="D156" i="16" s="1"/>
  <c r="D157" i="16" s="1"/>
  <c r="D158" i="16" s="1"/>
  <c r="D159" i="16" s="1"/>
  <c r="D160" i="16" s="1"/>
  <c r="D161" i="16" s="1"/>
  <c r="D162" i="16" s="1"/>
  <c r="D163" i="16" s="1"/>
  <c r="D164" i="16" s="1"/>
  <c r="D165" i="16" s="1"/>
  <c r="D166" i="16" s="1"/>
  <c r="D167" i="16" s="1"/>
  <c r="D168" i="16" s="1"/>
  <c r="D169" i="16" s="1"/>
  <c r="D170" i="16" s="1"/>
  <c r="D171" i="16" s="1"/>
  <c r="D172" i="16" s="1"/>
  <c r="D173" i="16" s="1"/>
  <c r="D174" i="16" s="1"/>
  <c r="D175" i="16" s="1"/>
  <c r="D176" i="16" s="1"/>
  <c r="D177" i="16" s="1"/>
  <c r="D178" i="16" s="1"/>
  <c r="D179" i="16" s="1"/>
  <c r="D180" i="16" s="1"/>
  <c r="D181" i="16" s="1"/>
  <c r="D182" i="16" s="1"/>
  <c r="D183" i="16" s="1"/>
  <c r="D184" i="16" s="1"/>
  <c r="D185" i="16" s="1"/>
  <c r="D186" i="16" s="1"/>
  <c r="D187" i="16" s="1"/>
  <c r="D188" i="16" s="1"/>
  <c r="D189" i="16" s="1"/>
  <c r="D190" i="16" s="1"/>
  <c r="D191" i="16" s="1"/>
  <c r="D192" i="16" s="1"/>
  <c r="D193" i="16" s="1"/>
  <c r="D194" i="16" s="1"/>
  <c r="D195" i="16" s="1"/>
  <c r="D196" i="16" s="1"/>
  <c r="D197" i="16" s="1"/>
  <c r="D198" i="16" s="1"/>
  <c r="D199" i="16" s="1"/>
  <c r="D200" i="16" s="1"/>
  <c r="D201" i="16" s="1"/>
  <c r="D202" i="16" s="1"/>
  <c r="D203" i="16" s="1"/>
  <c r="D204" i="16" s="1"/>
  <c r="D205" i="16" s="1"/>
  <c r="D206" i="16" s="1"/>
  <c r="D207" i="16" s="1"/>
  <c r="D208" i="16" s="1"/>
  <c r="D209" i="16" s="1"/>
  <c r="D210" i="16" s="1"/>
  <c r="D211" i="16" s="1"/>
  <c r="D212" i="16" s="1"/>
  <c r="D213" i="16" s="1"/>
  <c r="D214" i="16" s="1"/>
  <c r="D215" i="16" s="1"/>
  <c r="D216" i="16" s="1"/>
  <c r="D217" i="16" s="1"/>
  <c r="D218" i="16" s="1"/>
  <c r="D219" i="16" s="1"/>
  <c r="D220" i="16" s="1"/>
  <c r="D221" i="16" s="1"/>
  <c r="D222" i="16" s="1"/>
  <c r="D223" i="16" s="1"/>
  <c r="D224" i="16" s="1"/>
  <c r="D225" i="16" s="1"/>
  <c r="D226" i="16" s="1"/>
  <c r="D227" i="16" s="1"/>
  <c r="D228" i="16" s="1"/>
  <c r="D229" i="16" s="1"/>
  <c r="D230" i="16" s="1"/>
  <c r="D231" i="16" s="1"/>
  <c r="D232" i="16" s="1"/>
  <c r="D233" i="16" s="1"/>
  <c r="D234" i="16" s="1"/>
  <c r="D235" i="16" s="1"/>
  <c r="D236" i="16" s="1"/>
  <c r="D237" i="16" s="1"/>
  <c r="D238" i="16" s="1"/>
  <c r="D239" i="16" s="1"/>
  <c r="D240" i="16" s="1"/>
  <c r="D241" i="16" s="1"/>
  <c r="D242" i="16" s="1"/>
  <c r="D243" i="16" s="1"/>
  <c r="D244" i="16" s="1"/>
  <c r="D245" i="16" s="1"/>
  <c r="D246" i="16" s="1"/>
  <c r="D247" i="16" s="1"/>
  <c r="D248" i="16" s="1"/>
  <c r="D249" i="16" s="1"/>
  <c r="D250" i="16" s="1"/>
  <c r="D251" i="16" s="1"/>
  <c r="D252" i="16" s="1"/>
  <c r="D253" i="16" s="1"/>
  <c r="D254" i="16" s="1"/>
  <c r="D255" i="16" s="1"/>
  <c r="D256" i="16" s="1"/>
  <c r="D257" i="16" s="1"/>
  <c r="D258" i="16" s="1"/>
  <c r="D259" i="16" s="1"/>
  <c r="D260" i="16" s="1"/>
  <c r="D261" i="16" s="1"/>
  <c r="D262" i="16" s="1"/>
  <c r="D263" i="16" s="1"/>
  <c r="D264" i="16" s="1"/>
  <c r="D265" i="16" s="1"/>
  <c r="D266" i="16" s="1"/>
  <c r="D267" i="16" s="1"/>
  <c r="D268" i="16" s="1"/>
  <c r="D269" i="16" s="1"/>
  <c r="D270" i="16" s="1"/>
  <c r="D271" i="16" s="1"/>
  <c r="D272" i="16" s="1"/>
  <c r="D273" i="16" s="1"/>
  <c r="D274" i="16" s="1"/>
  <c r="D275" i="16" s="1"/>
  <c r="D276" i="16" s="1"/>
  <c r="D277" i="16" s="1"/>
  <c r="D278" i="16" s="1"/>
  <c r="D279" i="16" s="1"/>
  <c r="D280" i="16" s="1"/>
  <c r="D281" i="16" s="1"/>
  <c r="D282" i="16" s="1"/>
  <c r="D283" i="16" s="1"/>
  <c r="D284" i="16" s="1"/>
  <c r="D285" i="16" s="1"/>
  <c r="D286" i="16" s="1"/>
  <c r="D287" i="16" s="1"/>
  <c r="D288" i="16" s="1"/>
  <c r="D289" i="16" s="1"/>
  <c r="D290" i="16" s="1"/>
  <c r="D291" i="16" s="1"/>
  <c r="D292" i="16" s="1"/>
  <c r="D293" i="16" s="1"/>
  <c r="D294" i="16" s="1"/>
  <c r="D295" i="16" s="1"/>
  <c r="D296" i="16" s="1"/>
  <c r="D297" i="16" s="1"/>
  <c r="D298" i="16" s="1"/>
  <c r="D299" i="16" s="1"/>
  <c r="D300" i="16" s="1"/>
  <c r="D301" i="16" s="1"/>
  <c r="D302" i="16" s="1"/>
  <c r="D303" i="16" s="1"/>
  <c r="D304" i="16" s="1"/>
  <c r="D305" i="16" s="1"/>
  <c r="D306" i="16" s="1"/>
  <c r="D307" i="16" s="1"/>
  <c r="D308" i="16" s="1"/>
  <c r="D309" i="16" s="1"/>
  <c r="D310" i="16" s="1"/>
  <c r="D311" i="16" s="1"/>
  <c r="D312" i="16" s="1"/>
  <c r="D313" i="16" s="1"/>
  <c r="D314" i="16" s="1"/>
  <c r="D315" i="16" s="1"/>
  <c r="D316" i="16" s="1"/>
  <c r="D317" i="16" s="1"/>
  <c r="D318" i="16" s="1"/>
  <c r="D319" i="16" s="1"/>
  <c r="D320" i="16" s="1"/>
  <c r="D321" i="16" s="1"/>
  <c r="D322" i="16" s="1"/>
  <c r="D323" i="16" s="1"/>
  <c r="D324" i="16" s="1"/>
  <c r="D325" i="16" s="1"/>
  <c r="D326" i="16" s="1"/>
  <c r="D327" i="16" s="1"/>
  <c r="D328" i="16" s="1"/>
  <c r="D329" i="16" s="1"/>
  <c r="D330" i="16" s="1"/>
  <c r="D331" i="16" s="1"/>
  <c r="D332" i="16" s="1"/>
  <c r="D333" i="16" s="1"/>
  <c r="D334" i="16" s="1"/>
  <c r="D335" i="16" s="1"/>
  <c r="D336" i="16" s="1"/>
  <c r="D337" i="16" s="1"/>
  <c r="D338" i="16" s="1"/>
  <c r="D339" i="16" s="1"/>
  <c r="D340" i="16" s="1"/>
  <c r="D341" i="16" s="1"/>
  <c r="D342" i="16" s="1"/>
  <c r="D343" i="16" s="1"/>
  <c r="D344" i="16" s="1"/>
  <c r="D345" i="16" s="1"/>
  <c r="D346" i="16" s="1"/>
  <c r="D347" i="16" s="1"/>
  <c r="D348" i="16" s="1"/>
  <c r="D349" i="16" s="1"/>
  <c r="D350" i="16" s="1"/>
  <c r="D351" i="16" s="1"/>
  <c r="D352" i="16" s="1"/>
  <c r="D353" i="16" s="1"/>
  <c r="D354" i="16" s="1"/>
  <c r="D355" i="16" s="1"/>
  <c r="D356" i="16" s="1"/>
  <c r="D357" i="16" s="1"/>
  <c r="D358" i="16" s="1"/>
  <c r="D359" i="16" s="1"/>
  <c r="D360" i="16" s="1"/>
  <c r="D361" i="16" s="1"/>
  <c r="D362" i="16" s="1"/>
  <c r="D363" i="16" s="1"/>
  <c r="D364" i="16" s="1"/>
  <c r="D365" i="16" s="1"/>
  <c r="D366" i="16" s="1"/>
  <c r="D367" i="16" s="1"/>
  <c r="D368" i="16" s="1"/>
  <c r="D369" i="16" s="1"/>
  <c r="D370" i="16" s="1"/>
  <c r="D371" i="16" s="1"/>
  <c r="D372" i="16" s="1"/>
  <c r="D373" i="16" s="1"/>
  <c r="D374" i="16" s="1"/>
  <c r="D375" i="16" s="1"/>
  <c r="D376" i="16" s="1"/>
  <c r="D377" i="16" s="1"/>
  <c r="D378" i="16" s="1"/>
  <c r="D379" i="16" s="1"/>
  <c r="D380" i="16" s="1"/>
  <c r="D381" i="16" s="1"/>
  <c r="D382" i="16" s="1"/>
  <c r="D383" i="16" s="1"/>
  <c r="D384" i="16" s="1"/>
  <c r="D385" i="16" s="1"/>
  <c r="D386" i="16" s="1"/>
  <c r="D387" i="16" s="1"/>
  <c r="D388" i="16" s="1"/>
  <c r="D389" i="16" s="1"/>
  <c r="D390" i="16" s="1"/>
  <c r="D391" i="16" s="1"/>
  <c r="D392" i="16" s="1"/>
  <c r="D393" i="16" s="1"/>
  <c r="D394" i="16" s="1"/>
  <c r="D395" i="16" s="1"/>
  <c r="D396" i="16" s="1"/>
  <c r="D397" i="16" s="1"/>
  <c r="D398" i="16" s="1"/>
  <c r="D399" i="16" s="1"/>
  <c r="H266" i="33" l="1"/>
  <c r="H258" i="33"/>
  <c r="H48" i="33"/>
  <c r="H49" i="33"/>
  <c r="H50" i="33"/>
  <c r="H51" i="33"/>
  <c r="H52" i="33"/>
  <c r="H53" i="33"/>
  <c r="H54" i="33"/>
  <c r="H55" i="33"/>
  <c r="H56" i="33"/>
  <c r="H57" i="33"/>
  <c r="H58" i="33"/>
  <c r="H265" i="33"/>
  <c r="H257" i="33"/>
  <c r="H249" i="33"/>
  <c r="H241" i="33"/>
  <c r="H233" i="33"/>
  <c r="H225" i="33"/>
  <c r="H217" i="33"/>
  <c r="H264" i="33"/>
  <c r="H256" i="33"/>
  <c r="H248" i="33"/>
  <c r="H240" i="33"/>
  <c r="H232" i="33"/>
  <c r="H224" i="33"/>
  <c r="H216" i="33"/>
  <c r="H263" i="33"/>
  <c r="H255" i="33"/>
  <c r="H247" i="33"/>
  <c r="H239" i="33"/>
  <c r="H231" i="33"/>
  <c r="H223" i="33"/>
  <c r="H215" i="33"/>
  <c r="H270" i="33"/>
  <c r="H262" i="33"/>
  <c r="H254" i="33"/>
  <c r="H246" i="33"/>
  <c r="H238" i="33"/>
  <c r="H230" i="33"/>
  <c r="H222" i="33"/>
  <c r="H214" i="33"/>
  <c r="H269" i="33"/>
  <c r="H261" i="33"/>
  <c r="H253" i="33"/>
  <c r="H245" i="33"/>
  <c r="H237" i="33"/>
  <c r="H229" i="33"/>
  <c r="H221" i="33"/>
  <c r="H213" i="33"/>
  <c r="H268" i="33"/>
  <c r="H260" i="33"/>
  <c r="H252" i="33"/>
  <c r="H244" i="33"/>
  <c r="H236" i="33"/>
  <c r="H228" i="33"/>
  <c r="H220" i="33"/>
  <c r="H212" i="33"/>
  <c r="H267" i="33"/>
  <c r="H242" i="33"/>
  <c r="H210" i="33"/>
  <c r="H206" i="33"/>
  <c r="H198" i="33"/>
  <c r="H190" i="33"/>
  <c r="H182" i="33"/>
  <c r="H174" i="33"/>
  <c r="H166" i="33"/>
  <c r="H158" i="33"/>
  <c r="H150" i="33"/>
  <c r="H259" i="33"/>
  <c r="H227" i="33"/>
  <c r="H208" i="33"/>
  <c r="H205" i="33"/>
  <c r="H197" i="33"/>
  <c r="H189" i="33"/>
  <c r="H181" i="33"/>
  <c r="H173" i="33"/>
  <c r="H165" i="33"/>
  <c r="H234" i="33"/>
  <c r="H243" i="33"/>
  <c r="H219" i="33"/>
  <c r="H192" i="33"/>
  <c r="H186" i="33"/>
  <c r="H180" i="33"/>
  <c r="H160" i="33"/>
  <c r="H144" i="33"/>
  <c r="H136" i="33"/>
  <c r="H251" i="33"/>
  <c r="H209" i="33"/>
  <c r="H199" i="33"/>
  <c r="H193" i="33"/>
  <c r="H187" i="33"/>
  <c r="H167" i="33"/>
  <c r="H161" i="33"/>
  <c r="H143" i="33"/>
  <c r="H207" i="33"/>
  <c r="H250" i="33"/>
  <c r="H226" i="33"/>
  <c r="H235" i="33"/>
  <c r="H211" i="33"/>
  <c r="H203" i="33"/>
  <c r="H183" i="33"/>
  <c r="H177" i="33"/>
  <c r="H171" i="33"/>
  <c r="H157" i="33"/>
  <c r="H156" i="33"/>
  <c r="H155" i="33"/>
  <c r="H154" i="33"/>
  <c r="H153" i="33"/>
  <c r="H152" i="33"/>
  <c r="H151" i="33"/>
  <c r="H147" i="33"/>
  <c r="H139" i="33"/>
  <c r="H176" i="33"/>
  <c r="H172" i="33"/>
  <c r="H159" i="33"/>
  <c r="H149" i="33"/>
  <c r="H146" i="33"/>
  <c r="H129" i="33"/>
  <c r="H121" i="33"/>
  <c r="H113" i="33"/>
  <c r="H105" i="33"/>
  <c r="H97" i="33"/>
  <c r="H188" i="33"/>
  <c r="H184" i="33"/>
  <c r="H162" i="33"/>
  <c r="H201" i="33"/>
  <c r="H175" i="33"/>
  <c r="H164" i="33"/>
  <c r="H137" i="33"/>
  <c r="H132" i="33"/>
  <c r="H194" i="33"/>
  <c r="H179" i="33"/>
  <c r="H168" i="33"/>
  <c r="H145" i="33"/>
  <c r="H140" i="33"/>
  <c r="H133" i="33"/>
  <c r="H96" i="33"/>
  <c r="H88" i="33"/>
  <c r="H196" i="33"/>
  <c r="H170" i="33"/>
  <c r="H148" i="33"/>
  <c r="H134" i="33"/>
  <c r="H104" i="33"/>
  <c r="H200" i="33"/>
  <c r="H185" i="33"/>
  <c r="H218" i="33"/>
  <c r="H202" i="33"/>
  <c r="H163" i="33"/>
  <c r="H141" i="33"/>
  <c r="H120" i="33"/>
  <c r="H119" i="33"/>
  <c r="H118" i="33"/>
  <c r="H117" i="33"/>
  <c r="H116" i="33"/>
  <c r="H115" i="33"/>
  <c r="H114" i="33"/>
  <c r="H93" i="33"/>
  <c r="H204" i="33"/>
  <c r="H191" i="33"/>
  <c r="H178" i="33"/>
  <c r="H128" i="33"/>
  <c r="H127" i="33"/>
  <c r="H126" i="33"/>
  <c r="H125" i="33"/>
  <c r="H124" i="33"/>
  <c r="H123" i="33"/>
  <c r="H122" i="33"/>
  <c r="H135" i="33"/>
  <c r="H110" i="33"/>
  <c r="H86" i="33"/>
  <c r="H85" i="33"/>
  <c r="H84" i="33"/>
  <c r="H77" i="33"/>
  <c r="H69" i="33"/>
  <c r="H61" i="33"/>
  <c r="H59" i="33"/>
  <c r="H102" i="33"/>
  <c r="H98" i="33"/>
  <c r="H87" i="33"/>
  <c r="H83" i="33"/>
  <c r="H76" i="33"/>
  <c r="H68" i="33"/>
  <c r="H60" i="33"/>
  <c r="H67" i="33"/>
  <c r="H66" i="33"/>
  <c r="H138" i="33"/>
  <c r="H112" i="33"/>
  <c r="H94" i="33"/>
  <c r="H82" i="33"/>
  <c r="H75" i="33"/>
  <c r="H169" i="33"/>
  <c r="H142" i="33"/>
  <c r="H131" i="33"/>
  <c r="H109" i="33"/>
  <c r="H107" i="33"/>
  <c r="H103" i="33"/>
  <c r="H99" i="33"/>
  <c r="H95" i="33"/>
  <c r="H81" i="33"/>
  <c r="H74" i="33"/>
  <c r="H65" i="33"/>
  <c r="H71" i="33"/>
  <c r="H63" i="33"/>
  <c r="H89" i="33"/>
  <c r="H80" i="33"/>
  <c r="H73" i="33"/>
  <c r="H130" i="33"/>
  <c r="H111" i="33"/>
  <c r="H100" i="33"/>
  <c r="H90" i="33"/>
  <c r="H79" i="33"/>
  <c r="H72" i="33"/>
  <c r="H64" i="33"/>
  <c r="H91" i="33"/>
  <c r="H195" i="33"/>
  <c r="H108" i="33"/>
  <c r="H106" i="33"/>
  <c r="H101" i="33"/>
  <c r="H92" i="33"/>
  <c r="H78" i="33"/>
  <c r="H70" i="33"/>
  <c r="H62" i="33"/>
  <c r="AH30" i="33"/>
  <c r="AG37" i="33"/>
  <c r="H271" i="33"/>
  <c r="I46" i="33"/>
  <c r="I32" i="33"/>
  <c r="H31" i="33"/>
  <c r="H28" i="33" s="1"/>
  <c r="C681" i="1"/>
  <c r="AH37" i="33" l="1"/>
  <c r="AH35" i="33"/>
  <c r="AI30" i="33"/>
  <c r="AH36" i="33"/>
  <c r="I265" i="33"/>
  <c r="I257" i="33"/>
  <c r="I264" i="33"/>
  <c r="I256" i="33"/>
  <c r="I248" i="33"/>
  <c r="I240" i="33"/>
  <c r="I232" i="33"/>
  <c r="I224" i="33"/>
  <c r="I216" i="33"/>
  <c r="I48" i="33"/>
  <c r="I49" i="33"/>
  <c r="I50" i="33"/>
  <c r="I51" i="33"/>
  <c r="I52" i="33"/>
  <c r="I53" i="33"/>
  <c r="I54" i="33"/>
  <c r="I55" i="33"/>
  <c r="I56" i="33"/>
  <c r="I57" i="33"/>
  <c r="I58" i="33"/>
  <c r="I263" i="33"/>
  <c r="I255" i="33"/>
  <c r="I247" i="33"/>
  <c r="I239" i="33"/>
  <c r="I231" i="33"/>
  <c r="I223" i="33"/>
  <c r="I215" i="33"/>
  <c r="I270" i="33"/>
  <c r="I262" i="33"/>
  <c r="I254" i="33"/>
  <c r="I246" i="33"/>
  <c r="I238" i="33"/>
  <c r="I230" i="33"/>
  <c r="I222" i="33"/>
  <c r="I214" i="33"/>
  <c r="I269" i="33"/>
  <c r="I261" i="33"/>
  <c r="I253" i="33"/>
  <c r="I245" i="33"/>
  <c r="I237" i="33"/>
  <c r="I229" i="33"/>
  <c r="I221" i="33"/>
  <c r="I213" i="33"/>
  <c r="I268" i="33"/>
  <c r="I260" i="33"/>
  <c r="I252" i="33"/>
  <c r="I244" i="33"/>
  <c r="I236" i="33"/>
  <c r="I228" i="33"/>
  <c r="I220" i="33"/>
  <c r="I212" i="33"/>
  <c r="I267" i="33"/>
  <c r="I259" i="33"/>
  <c r="I251" i="33"/>
  <c r="I243" i="33"/>
  <c r="I235" i="33"/>
  <c r="I227" i="33"/>
  <c r="I219" i="33"/>
  <c r="I211" i="33"/>
  <c r="I249" i="33"/>
  <c r="I217" i="33"/>
  <c r="I208" i="33"/>
  <c r="I205" i="33"/>
  <c r="I197" i="33"/>
  <c r="I189" i="33"/>
  <c r="I181" i="33"/>
  <c r="I173" i="33"/>
  <c r="I165" i="33"/>
  <c r="I157" i="33"/>
  <c r="I149" i="33"/>
  <c r="I266" i="33"/>
  <c r="I234" i="33"/>
  <c r="I204" i="33"/>
  <c r="I196" i="33"/>
  <c r="I188" i="33"/>
  <c r="I180" i="33"/>
  <c r="I172" i="33"/>
  <c r="I164" i="33"/>
  <c r="I210" i="33"/>
  <c r="I233" i="33"/>
  <c r="I209" i="33"/>
  <c r="I199" i="33"/>
  <c r="I193" i="33"/>
  <c r="I187" i="33"/>
  <c r="I167" i="33"/>
  <c r="I161" i="33"/>
  <c r="I143" i="33"/>
  <c r="I135" i="33"/>
  <c r="I242" i="33"/>
  <c r="I218" i="33"/>
  <c r="I206" i="33"/>
  <c r="I200" i="33"/>
  <c r="I194" i="33"/>
  <c r="I174" i="33"/>
  <c r="I168" i="33"/>
  <c r="I162" i="33"/>
  <c r="I142" i="33"/>
  <c r="I258" i="33"/>
  <c r="I241" i="33"/>
  <c r="I250" i="33"/>
  <c r="I226" i="33"/>
  <c r="I203" i="33"/>
  <c r="I190" i="33"/>
  <c r="I184" i="33"/>
  <c r="I178" i="33"/>
  <c r="I158" i="33"/>
  <c r="I146" i="33"/>
  <c r="I138" i="33"/>
  <c r="I191" i="33"/>
  <c r="I170" i="33"/>
  <c r="I136" i="33"/>
  <c r="I128" i="33"/>
  <c r="I120" i="33"/>
  <c r="I112" i="33"/>
  <c r="I104" i="33"/>
  <c r="I96" i="33"/>
  <c r="I201" i="33"/>
  <c r="I186" i="33"/>
  <c r="I175" i="33"/>
  <c r="I160" i="33"/>
  <c r="I156" i="33"/>
  <c r="I179" i="33"/>
  <c r="I177" i="33"/>
  <c r="I154" i="33"/>
  <c r="I152" i="33"/>
  <c r="I145" i="33"/>
  <c r="I140" i="33"/>
  <c r="I133" i="33"/>
  <c r="I225" i="33"/>
  <c r="I207" i="33"/>
  <c r="I192" i="33"/>
  <c r="I166" i="33"/>
  <c r="I150" i="33"/>
  <c r="I148" i="33"/>
  <c r="I134" i="33"/>
  <c r="I103" i="33"/>
  <c r="I102" i="33"/>
  <c r="I101" i="33"/>
  <c r="I100" i="33"/>
  <c r="I99" i="33"/>
  <c r="I98" i="33"/>
  <c r="I97" i="33"/>
  <c r="I95" i="33"/>
  <c r="I87" i="33"/>
  <c r="I185" i="33"/>
  <c r="I183" i="33"/>
  <c r="I111" i="33"/>
  <c r="I110" i="33"/>
  <c r="I109" i="33"/>
  <c r="I108" i="33"/>
  <c r="I107" i="33"/>
  <c r="I106" i="33"/>
  <c r="I105" i="33"/>
  <c r="I202" i="33"/>
  <c r="I198" i="33"/>
  <c r="I163" i="33"/>
  <c r="I159" i="33"/>
  <c r="I155" i="33"/>
  <c r="I176" i="33"/>
  <c r="I153" i="33"/>
  <c r="I127" i="33"/>
  <c r="I126" i="33"/>
  <c r="I125" i="33"/>
  <c r="I124" i="33"/>
  <c r="I123" i="33"/>
  <c r="I122" i="33"/>
  <c r="I121" i="33"/>
  <c r="I92" i="33"/>
  <c r="I195" i="33"/>
  <c r="I169" i="33"/>
  <c r="I151" i="33"/>
  <c r="I144" i="33"/>
  <c r="I130" i="33"/>
  <c r="I129" i="33"/>
  <c r="I139" i="33"/>
  <c r="I132" i="33"/>
  <c r="I118" i="33"/>
  <c r="I93" i="33"/>
  <c r="I83" i="33"/>
  <c r="I76" i="33"/>
  <c r="I68" i="33"/>
  <c r="I60" i="33"/>
  <c r="I115" i="33"/>
  <c r="I94" i="33"/>
  <c r="I82" i="33"/>
  <c r="I75" i="33"/>
  <c r="I67" i="33"/>
  <c r="I59" i="33"/>
  <c r="I171" i="33"/>
  <c r="I131" i="33"/>
  <c r="I88" i="33"/>
  <c r="I81" i="33"/>
  <c r="I74" i="33"/>
  <c r="I66" i="33"/>
  <c r="I117" i="33"/>
  <c r="I89" i="33"/>
  <c r="I80" i="33"/>
  <c r="I73" i="33"/>
  <c r="I65" i="33"/>
  <c r="I141" i="33"/>
  <c r="I137" i="33"/>
  <c r="I114" i="33"/>
  <c r="I90" i="33"/>
  <c r="I79" i="33"/>
  <c r="I72" i="33"/>
  <c r="I64" i="33"/>
  <c r="I70" i="33"/>
  <c r="I182" i="33"/>
  <c r="I119" i="33"/>
  <c r="I91" i="33"/>
  <c r="I71" i="33"/>
  <c r="I63" i="33"/>
  <c r="I78" i="33"/>
  <c r="I147" i="33"/>
  <c r="I116" i="33"/>
  <c r="I62" i="33"/>
  <c r="I113" i="33"/>
  <c r="I86" i="33"/>
  <c r="I85" i="33"/>
  <c r="I84" i="33"/>
  <c r="I77" i="33"/>
  <c r="I69" i="33"/>
  <c r="I61" i="33"/>
  <c r="J32" i="33"/>
  <c r="J46" i="33"/>
  <c r="I31" i="33"/>
  <c r="I28" i="33" s="1"/>
  <c r="I271" i="33"/>
  <c r="J264" i="33" l="1"/>
  <c r="J256" i="33"/>
  <c r="J263" i="33"/>
  <c r="J255" i="33"/>
  <c r="J247" i="33"/>
  <c r="J239" i="33"/>
  <c r="J231" i="33"/>
  <c r="J223" i="33"/>
  <c r="J215" i="33"/>
  <c r="J270" i="33"/>
  <c r="J262" i="33"/>
  <c r="J254" i="33"/>
  <c r="J246" i="33"/>
  <c r="J238" i="33"/>
  <c r="J230" i="33"/>
  <c r="J222" i="33"/>
  <c r="J214" i="33"/>
  <c r="J48" i="33"/>
  <c r="J49" i="33"/>
  <c r="J50" i="33"/>
  <c r="J51" i="33"/>
  <c r="J52" i="33"/>
  <c r="J53" i="33"/>
  <c r="J54" i="33"/>
  <c r="J55" i="33"/>
  <c r="J56" i="33"/>
  <c r="J57" i="33"/>
  <c r="J58" i="33"/>
  <c r="J269" i="33"/>
  <c r="J261" i="33"/>
  <c r="J253" i="33"/>
  <c r="J245" i="33"/>
  <c r="J237" i="33"/>
  <c r="J229" i="33"/>
  <c r="J221" i="33"/>
  <c r="J213" i="33"/>
  <c r="J268" i="33"/>
  <c r="J260" i="33"/>
  <c r="J252" i="33"/>
  <c r="J244" i="33"/>
  <c r="J236" i="33"/>
  <c r="J228" i="33"/>
  <c r="J220" i="33"/>
  <c r="J212" i="33"/>
  <c r="J267" i="33"/>
  <c r="J259" i="33"/>
  <c r="J251" i="33"/>
  <c r="J243" i="33"/>
  <c r="J235" i="33"/>
  <c r="J227" i="33"/>
  <c r="J219" i="33"/>
  <c r="J211" i="33"/>
  <c r="J266" i="33"/>
  <c r="J258" i="33"/>
  <c r="J250" i="33"/>
  <c r="J242" i="33"/>
  <c r="J234" i="33"/>
  <c r="J226" i="33"/>
  <c r="J218" i="33"/>
  <c r="J210" i="33"/>
  <c r="J224" i="33"/>
  <c r="J204" i="33"/>
  <c r="J196" i="33"/>
  <c r="J188" i="33"/>
  <c r="J180" i="33"/>
  <c r="J172" i="33"/>
  <c r="J164" i="33"/>
  <c r="J156" i="33"/>
  <c r="J148" i="33"/>
  <c r="J241" i="33"/>
  <c r="J209" i="33"/>
  <c r="J203" i="33"/>
  <c r="J195" i="33"/>
  <c r="J187" i="33"/>
  <c r="J179" i="33"/>
  <c r="J171" i="33"/>
  <c r="J163" i="33"/>
  <c r="J248" i="33"/>
  <c r="J233" i="33"/>
  <c r="J205" i="33"/>
  <c r="J206" i="33"/>
  <c r="J200" i="33"/>
  <c r="J194" i="33"/>
  <c r="J174" i="33"/>
  <c r="J168" i="33"/>
  <c r="J162" i="33"/>
  <c r="J142" i="33"/>
  <c r="J134" i="33"/>
  <c r="J207" i="33"/>
  <c r="J201" i="33"/>
  <c r="J181" i="33"/>
  <c r="J175" i="33"/>
  <c r="J169" i="33"/>
  <c r="J141" i="33"/>
  <c r="J232" i="33"/>
  <c r="J257" i="33"/>
  <c r="J217" i="33"/>
  <c r="J265" i="33"/>
  <c r="J240" i="33"/>
  <c r="J216" i="33"/>
  <c r="J249" i="33"/>
  <c r="J225" i="33"/>
  <c r="J208" i="33"/>
  <c r="J197" i="33"/>
  <c r="J191" i="33"/>
  <c r="J185" i="33"/>
  <c r="J165" i="33"/>
  <c r="J159" i="33"/>
  <c r="J145" i="33"/>
  <c r="J137" i="33"/>
  <c r="J202" i="33"/>
  <c r="J189" i="33"/>
  <c r="J157" i="33"/>
  <c r="J152" i="33"/>
  <c r="J143" i="33"/>
  <c r="J140" i="33"/>
  <c r="J127" i="33"/>
  <c r="J119" i="33"/>
  <c r="J111" i="33"/>
  <c r="J103" i="33"/>
  <c r="J199" i="33"/>
  <c r="J177" i="33"/>
  <c r="J173" i="33"/>
  <c r="J154" i="33"/>
  <c r="J192" i="33"/>
  <c r="J190" i="33"/>
  <c r="J166" i="33"/>
  <c r="J150" i="33"/>
  <c r="J183" i="33"/>
  <c r="J170" i="33"/>
  <c r="J110" i="33"/>
  <c r="J109" i="33"/>
  <c r="J108" i="33"/>
  <c r="J107" i="33"/>
  <c r="J106" i="33"/>
  <c r="J105" i="33"/>
  <c r="J104" i="33"/>
  <c r="J94" i="33"/>
  <c r="J86" i="33"/>
  <c r="J198" i="33"/>
  <c r="J155" i="33"/>
  <c r="J138" i="33"/>
  <c r="J135" i="33"/>
  <c r="J118" i="33"/>
  <c r="J117" i="33"/>
  <c r="J116" i="33"/>
  <c r="J115" i="33"/>
  <c r="J114" i="33"/>
  <c r="J113" i="33"/>
  <c r="J112" i="33"/>
  <c r="J176" i="33"/>
  <c r="J161" i="33"/>
  <c r="J153" i="33"/>
  <c r="J146" i="33"/>
  <c r="J178" i="33"/>
  <c r="J151" i="33"/>
  <c r="J144" i="33"/>
  <c r="J136" i="33"/>
  <c r="J130" i="33"/>
  <c r="J129" i="33"/>
  <c r="J128" i="33"/>
  <c r="J91" i="33"/>
  <c r="J193" i="33"/>
  <c r="J182" i="33"/>
  <c r="J167" i="33"/>
  <c r="J149" i="33"/>
  <c r="J147" i="33"/>
  <c r="J139" i="33"/>
  <c r="J131" i="33"/>
  <c r="J158" i="33"/>
  <c r="J126" i="33"/>
  <c r="J102" i="33"/>
  <c r="J98" i="33"/>
  <c r="J87" i="33"/>
  <c r="J82" i="33"/>
  <c r="J75" i="33"/>
  <c r="J67" i="33"/>
  <c r="J59" i="33"/>
  <c r="J65" i="33"/>
  <c r="J64" i="33"/>
  <c r="J85" i="33"/>
  <c r="J123" i="33"/>
  <c r="J88" i="33"/>
  <c r="J81" i="33"/>
  <c r="J74" i="33"/>
  <c r="J66" i="33"/>
  <c r="J120" i="33"/>
  <c r="J99" i="33"/>
  <c r="J95" i="33"/>
  <c r="J89" i="33"/>
  <c r="J80" i="33"/>
  <c r="J73" i="33"/>
  <c r="J63" i="33"/>
  <c r="J186" i="33"/>
  <c r="J125" i="33"/>
  <c r="J90" i="33"/>
  <c r="J79" i="33"/>
  <c r="J72" i="33"/>
  <c r="J184" i="33"/>
  <c r="J122" i="33"/>
  <c r="J100" i="33"/>
  <c r="J96" i="33"/>
  <c r="J71" i="33"/>
  <c r="J61" i="33"/>
  <c r="J133" i="33"/>
  <c r="J78" i="33"/>
  <c r="J70" i="33"/>
  <c r="J62" i="33"/>
  <c r="J101" i="33"/>
  <c r="J84" i="33"/>
  <c r="J69" i="33"/>
  <c r="J124" i="33"/>
  <c r="J97" i="33"/>
  <c r="J92" i="33"/>
  <c r="J77" i="33"/>
  <c r="J160" i="33"/>
  <c r="J132" i="33"/>
  <c r="J121" i="33"/>
  <c r="J93" i="33"/>
  <c r="J83" i="33"/>
  <c r="J76" i="33"/>
  <c r="J68" i="33"/>
  <c r="J60" i="33"/>
  <c r="AI36" i="33"/>
  <c r="AI37" i="33"/>
  <c r="AI35" i="33"/>
  <c r="AJ30" i="33"/>
  <c r="J271" i="33"/>
  <c r="K46" i="33"/>
  <c r="K32" i="33"/>
  <c r="J31" i="33"/>
  <c r="J28" i="33" s="1"/>
  <c r="K263" i="33" l="1"/>
  <c r="K255" i="33"/>
  <c r="K270" i="33"/>
  <c r="K262" i="33"/>
  <c r="K254" i="33"/>
  <c r="K246" i="33"/>
  <c r="K238" i="33"/>
  <c r="K230" i="33"/>
  <c r="K222" i="33"/>
  <c r="K214" i="33"/>
  <c r="K269" i="33"/>
  <c r="K261" i="33"/>
  <c r="K253" i="33"/>
  <c r="K245" i="33"/>
  <c r="K237" i="33"/>
  <c r="K229" i="33"/>
  <c r="K221" i="33"/>
  <c r="K213" i="33"/>
  <c r="K268" i="33"/>
  <c r="K260" i="33"/>
  <c r="K252" i="33"/>
  <c r="K244" i="33"/>
  <c r="K236" i="33"/>
  <c r="K228" i="33"/>
  <c r="K220" i="33"/>
  <c r="K212" i="33"/>
  <c r="K48" i="33"/>
  <c r="K49" i="33"/>
  <c r="K50" i="33"/>
  <c r="K51" i="33"/>
  <c r="K52" i="33"/>
  <c r="K53" i="33"/>
  <c r="K54" i="33"/>
  <c r="K55" i="33"/>
  <c r="K56" i="33"/>
  <c r="K57" i="33"/>
  <c r="K58" i="33"/>
  <c r="K267" i="33"/>
  <c r="K259" i="33"/>
  <c r="K251" i="33"/>
  <c r="K243" i="33"/>
  <c r="K235" i="33"/>
  <c r="K227" i="33"/>
  <c r="K219" i="33"/>
  <c r="K211" i="33"/>
  <c r="K266" i="33"/>
  <c r="K258" i="33"/>
  <c r="K250" i="33"/>
  <c r="K242" i="33"/>
  <c r="K234" i="33"/>
  <c r="K226" i="33"/>
  <c r="K218" i="33"/>
  <c r="K210" i="33"/>
  <c r="K265" i="33"/>
  <c r="K257" i="33"/>
  <c r="K249" i="33"/>
  <c r="K241" i="33"/>
  <c r="K233" i="33"/>
  <c r="K225" i="33"/>
  <c r="K217" i="33"/>
  <c r="K209" i="33"/>
  <c r="K231" i="33"/>
  <c r="K203" i="33"/>
  <c r="K195" i="33"/>
  <c r="K187" i="33"/>
  <c r="K179" i="33"/>
  <c r="K171" i="33"/>
  <c r="K163" i="33"/>
  <c r="K155" i="33"/>
  <c r="K248" i="33"/>
  <c r="K216" i="33"/>
  <c r="K202" i="33"/>
  <c r="K194" i="33"/>
  <c r="K186" i="33"/>
  <c r="K178" i="33"/>
  <c r="K170" i="33"/>
  <c r="K162" i="33"/>
  <c r="K239" i="33"/>
  <c r="K224" i="33"/>
  <c r="K206" i="33"/>
  <c r="K247" i="33"/>
  <c r="K223" i="33"/>
  <c r="K207" i="33"/>
  <c r="K201" i="33"/>
  <c r="K181" i="33"/>
  <c r="K175" i="33"/>
  <c r="K169" i="33"/>
  <c r="K141" i="33"/>
  <c r="K133" i="33"/>
  <c r="K232" i="33"/>
  <c r="K188" i="33"/>
  <c r="K182" i="33"/>
  <c r="K176" i="33"/>
  <c r="K140" i="33"/>
  <c r="K240" i="33"/>
  <c r="K256" i="33"/>
  <c r="K208" i="33"/>
  <c r="K264" i="33"/>
  <c r="K204" i="33"/>
  <c r="K198" i="33"/>
  <c r="K192" i="33"/>
  <c r="K172" i="33"/>
  <c r="K166" i="33"/>
  <c r="K160" i="33"/>
  <c r="K144" i="33"/>
  <c r="K136" i="33"/>
  <c r="K215" i="33"/>
  <c r="K205" i="33"/>
  <c r="K185" i="33"/>
  <c r="K183" i="33"/>
  <c r="K168" i="33"/>
  <c r="K147" i="33"/>
  <c r="K126" i="33"/>
  <c r="K118" i="33"/>
  <c r="K110" i="33"/>
  <c r="K102" i="33"/>
  <c r="K190" i="33"/>
  <c r="K164" i="33"/>
  <c r="K152" i="33"/>
  <c r="K150" i="33"/>
  <c r="K145" i="33"/>
  <c r="K148" i="33"/>
  <c r="K134" i="33"/>
  <c r="K109" i="33"/>
  <c r="K108" i="33"/>
  <c r="K107" i="33"/>
  <c r="K106" i="33"/>
  <c r="K105" i="33"/>
  <c r="K104" i="33"/>
  <c r="K103" i="33"/>
  <c r="K196" i="33"/>
  <c r="K143" i="33"/>
  <c r="K138" i="33"/>
  <c r="K135" i="33"/>
  <c r="K117" i="33"/>
  <c r="K116" i="33"/>
  <c r="K115" i="33"/>
  <c r="K114" i="33"/>
  <c r="K113" i="33"/>
  <c r="K112" i="33"/>
  <c r="K111" i="33"/>
  <c r="K93" i="33"/>
  <c r="K85" i="33"/>
  <c r="K200" i="33"/>
  <c r="K161" i="33"/>
  <c r="K159" i="33"/>
  <c r="K157" i="33"/>
  <c r="K153" i="33"/>
  <c r="K146" i="33"/>
  <c r="K125" i="33"/>
  <c r="K124" i="33"/>
  <c r="K123" i="33"/>
  <c r="K122" i="33"/>
  <c r="K121" i="33"/>
  <c r="K120" i="33"/>
  <c r="K119" i="33"/>
  <c r="K189" i="33"/>
  <c r="K174" i="33"/>
  <c r="K151" i="33"/>
  <c r="K193" i="33"/>
  <c r="K191" i="33"/>
  <c r="K167" i="33"/>
  <c r="K165" i="33"/>
  <c r="K149" i="33"/>
  <c r="K139" i="33"/>
  <c r="K131" i="33"/>
  <c r="K90" i="33"/>
  <c r="K184" i="33"/>
  <c r="K180" i="33"/>
  <c r="K158" i="33"/>
  <c r="K132" i="33"/>
  <c r="K94" i="33"/>
  <c r="K88" i="33"/>
  <c r="K81" i="33"/>
  <c r="K74" i="33"/>
  <c r="K66" i="33"/>
  <c r="K173" i="33"/>
  <c r="K156" i="33"/>
  <c r="K99" i="33"/>
  <c r="K95" i="33"/>
  <c r="K89" i="33"/>
  <c r="K80" i="33"/>
  <c r="K73" i="33"/>
  <c r="K65" i="33"/>
  <c r="K64" i="33"/>
  <c r="K71" i="33"/>
  <c r="K68" i="33"/>
  <c r="K154" i="33"/>
  <c r="K142" i="33"/>
  <c r="K128" i="33"/>
  <c r="K79" i="33"/>
  <c r="K72" i="33"/>
  <c r="K63" i="33"/>
  <c r="K137" i="33"/>
  <c r="K100" i="33"/>
  <c r="K96" i="33"/>
  <c r="K83" i="33"/>
  <c r="K130" i="33"/>
  <c r="K91" i="33"/>
  <c r="K78" i="33"/>
  <c r="K70" i="33"/>
  <c r="K199" i="33"/>
  <c r="K127" i="33"/>
  <c r="K101" i="33"/>
  <c r="K97" i="33"/>
  <c r="K92" i="33"/>
  <c r="K84" i="33"/>
  <c r="K77" i="33"/>
  <c r="K69" i="33"/>
  <c r="K61" i="33"/>
  <c r="K76" i="33"/>
  <c r="K60" i="33"/>
  <c r="K197" i="33"/>
  <c r="K177" i="33"/>
  <c r="K129" i="33"/>
  <c r="K98" i="33"/>
  <c r="K87" i="33"/>
  <c r="K82" i="33"/>
  <c r="K75" i="33"/>
  <c r="K67" i="33"/>
  <c r="K59" i="33"/>
  <c r="K62" i="33"/>
  <c r="K86" i="33"/>
  <c r="AJ37" i="33"/>
  <c r="AK30" i="33"/>
  <c r="AJ36" i="33"/>
  <c r="AJ35" i="33"/>
  <c r="L46" i="33"/>
  <c r="L32" i="33"/>
  <c r="K31" i="33"/>
  <c r="K28" i="33" s="1"/>
  <c r="K271" i="33"/>
  <c r="U80" i="1"/>
  <c r="L270" i="33" l="1"/>
  <c r="L262" i="33"/>
  <c r="L254" i="33"/>
  <c r="L269" i="33"/>
  <c r="L261" i="33"/>
  <c r="L253" i="33"/>
  <c r="L245" i="33"/>
  <c r="L237" i="33"/>
  <c r="L229" i="33"/>
  <c r="L221" i="33"/>
  <c r="L213" i="33"/>
  <c r="L268" i="33"/>
  <c r="L260" i="33"/>
  <c r="L252" i="33"/>
  <c r="L244" i="33"/>
  <c r="L236" i="33"/>
  <c r="L228" i="33"/>
  <c r="L220" i="33"/>
  <c r="L212" i="33"/>
  <c r="L267" i="33"/>
  <c r="L259" i="33"/>
  <c r="L251" i="33"/>
  <c r="L243" i="33"/>
  <c r="L235" i="33"/>
  <c r="L227" i="33"/>
  <c r="L219" i="33"/>
  <c r="L211" i="33"/>
  <c r="L266" i="33"/>
  <c r="L258" i="33"/>
  <c r="L250" i="33"/>
  <c r="L242" i="33"/>
  <c r="L234" i="33"/>
  <c r="L226" i="33"/>
  <c r="L218" i="33"/>
  <c r="L210" i="33"/>
  <c r="L48" i="33"/>
  <c r="L49" i="33"/>
  <c r="L50" i="33"/>
  <c r="L51" i="33"/>
  <c r="L52" i="33"/>
  <c r="L53" i="33"/>
  <c r="L54" i="33"/>
  <c r="L55" i="33"/>
  <c r="L56" i="33"/>
  <c r="L57" i="33"/>
  <c r="L58" i="33"/>
  <c r="L265" i="33"/>
  <c r="L257" i="33"/>
  <c r="L249" i="33"/>
  <c r="L241" i="33"/>
  <c r="L233" i="33"/>
  <c r="L225" i="33"/>
  <c r="L217" i="33"/>
  <c r="L209" i="33"/>
  <c r="L264" i="33"/>
  <c r="L256" i="33"/>
  <c r="L248" i="33"/>
  <c r="L240" i="33"/>
  <c r="L232" i="33"/>
  <c r="L224" i="33"/>
  <c r="L216" i="33"/>
  <c r="L208" i="33"/>
  <c r="L238" i="33"/>
  <c r="L202" i="33"/>
  <c r="L194" i="33"/>
  <c r="L186" i="33"/>
  <c r="L178" i="33"/>
  <c r="L170" i="33"/>
  <c r="L162" i="33"/>
  <c r="L154" i="33"/>
  <c r="L223" i="33"/>
  <c r="L201" i="33"/>
  <c r="L193" i="33"/>
  <c r="L185" i="33"/>
  <c r="L177" i="33"/>
  <c r="L169" i="33"/>
  <c r="L161" i="33"/>
  <c r="L263" i="33"/>
  <c r="L247" i="33"/>
  <c r="L207" i="33"/>
  <c r="L214" i="33"/>
  <c r="L188" i="33"/>
  <c r="L182" i="33"/>
  <c r="L176" i="33"/>
  <c r="L140" i="33"/>
  <c r="L132" i="33"/>
  <c r="L195" i="33"/>
  <c r="L189" i="33"/>
  <c r="L183" i="33"/>
  <c r="L163" i="33"/>
  <c r="L153" i="33"/>
  <c r="L152" i="33"/>
  <c r="L151" i="33"/>
  <c r="L150" i="33"/>
  <c r="L149" i="33"/>
  <c r="L148" i="33"/>
  <c r="L147" i="33"/>
  <c r="L139" i="33"/>
  <c r="L246" i="33"/>
  <c r="L231" i="33"/>
  <c r="L230" i="33"/>
  <c r="L204" i="33"/>
  <c r="L255" i="33"/>
  <c r="L239" i="33"/>
  <c r="L215" i="33"/>
  <c r="L205" i="33"/>
  <c r="L199" i="33"/>
  <c r="L179" i="33"/>
  <c r="L173" i="33"/>
  <c r="L167" i="33"/>
  <c r="L143" i="33"/>
  <c r="L200" i="33"/>
  <c r="L187" i="33"/>
  <c r="L166" i="33"/>
  <c r="L164" i="33"/>
  <c r="L155" i="33"/>
  <c r="L137" i="33"/>
  <c r="L125" i="33"/>
  <c r="L117" i="33"/>
  <c r="L109" i="33"/>
  <c r="L101" i="33"/>
  <c r="L192" i="33"/>
  <c r="L203" i="33"/>
  <c r="L196" i="33"/>
  <c r="L181" i="33"/>
  <c r="L168" i="33"/>
  <c r="L138" i="33"/>
  <c r="L135" i="33"/>
  <c r="L116" i="33"/>
  <c r="L115" i="33"/>
  <c r="L114" i="33"/>
  <c r="L113" i="33"/>
  <c r="L112" i="33"/>
  <c r="L111" i="33"/>
  <c r="L110" i="33"/>
  <c r="L198" i="33"/>
  <c r="L159" i="33"/>
  <c r="L157" i="33"/>
  <c r="L146" i="33"/>
  <c r="L124" i="33"/>
  <c r="L123" i="33"/>
  <c r="L122" i="33"/>
  <c r="L121" i="33"/>
  <c r="L120" i="33"/>
  <c r="L119" i="33"/>
  <c r="L118" i="33"/>
  <c r="L92" i="33"/>
  <c r="L84" i="33"/>
  <c r="L222" i="33"/>
  <c r="L206" i="33"/>
  <c r="L174" i="33"/>
  <c r="L172" i="33"/>
  <c r="L141" i="33"/>
  <c r="L130" i="33"/>
  <c r="L129" i="33"/>
  <c r="L128" i="33"/>
  <c r="L127" i="33"/>
  <c r="L126" i="33"/>
  <c r="L191" i="33"/>
  <c r="L165" i="33"/>
  <c r="L144" i="33"/>
  <c r="L184" i="33"/>
  <c r="L180" i="33"/>
  <c r="L158" i="33"/>
  <c r="L89" i="33"/>
  <c r="L197" i="33"/>
  <c r="L171" i="33"/>
  <c r="L160" i="33"/>
  <c r="L156" i="33"/>
  <c r="L142" i="33"/>
  <c r="L175" i="33"/>
  <c r="L99" i="33"/>
  <c r="L95" i="33"/>
  <c r="L80" i="33"/>
  <c r="L73" i="33"/>
  <c r="L65" i="33"/>
  <c r="L71" i="33"/>
  <c r="L70" i="33"/>
  <c r="L61" i="33"/>
  <c r="L75" i="33"/>
  <c r="L190" i="33"/>
  <c r="L131" i="33"/>
  <c r="L79" i="33"/>
  <c r="L72" i="33"/>
  <c r="L64" i="33"/>
  <c r="L134" i="33"/>
  <c r="L107" i="33"/>
  <c r="L105" i="33"/>
  <c r="L103" i="33"/>
  <c r="L100" i="33"/>
  <c r="L96" i="33"/>
  <c r="L90" i="33"/>
  <c r="L63" i="33"/>
  <c r="L91" i="33"/>
  <c r="L78" i="33"/>
  <c r="L62" i="33"/>
  <c r="L133" i="33"/>
  <c r="L97" i="33"/>
  <c r="L77" i="33"/>
  <c r="L69" i="33"/>
  <c r="L82" i="33"/>
  <c r="L136" i="33"/>
  <c r="L86" i="33"/>
  <c r="L85" i="33"/>
  <c r="L83" i="33"/>
  <c r="L76" i="33"/>
  <c r="L68" i="33"/>
  <c r="L60" i="33"/>
  <c r="L106" i="33"/>
  <c r="L98" i="33"/>
  <c r="L93" i="33"/>
  <c r="L67" i="33"/>
  <c r="L59" i="33"/>
  <c r="L108" i="33"/>
  <c r="L104" i="33"/>
  <c r="L87" i="33"/>
  <c r="L145" i="33"/>
  <c r="L102" i="33"/>
  <c r="L94" i="33"/>
  <c r="L88" i="33"/>
  <c r="L81" i="33"/>
  <c r="L74" i="33"/>
  <c r="L66" i="33"/>
  <c r="AL30" i="33"/>
  <c r="AK35" i="33"/>
  <c r="AK36" i="33"/>
  <c r="AK37" i="33"/>
  <c r="D59" i="33"/>
  <c r="M46" i="33"/>
  <c r="M32" i="33"/>
  <c r="L31" i="33"/>
  <c r="L28" i="33" s="1"/>
  <c r="L271" i="33"/>
  <c r="F39" i="29"/>
  <c r="G39" i="29" s="1"/>
  <c r="H39" i="29" s="1"/>
  <c r="I39" i="29" s="1"/>
  <c r="J39" i="29" s="1"/>
  <c r="K39" i="29" s="1"/>
  <c r="L39" i="29" s="1"/>
  <c r="M39" i="29" s="1"/>
  <c r="N39" i="29" s="1"/>
  <c r="D24" i="29"/>
  <c r="AL36" i="33" l="1"/>
  <c r="AM36" i="33" s="1"/>
  <c r="AL37" i="33"/>
  <c r="AM37" i="33" s="1"/>
  <c r="AL35" i="33"/>
  <c r="AM35" i="33" s="1"/>
  <c r="M53" i="33"/>
  <c r="M269" i="33"/>
  <c r="M261" i="33"/>
  <c r="M253" i="33"/>
  <c r="M54" i="33"/>
  <c r="M268" i="33"/>
  <c r="M260" i="33"/>
  <c r="M252" i="33"/>
  <c r="M244" i="33"/>
  <c r="M236" i="33"/>
  <c r="M228" i="33"/>
  <c r="M220" i="33"/>
  <c r="M212" i="33"/>
  <c r="M55" i="33"/>
  <c r="M267" i="33"/>
  <c r="M259" i="33"/>
  <c r="M251" i="33"/>
  <c r="M243" i="33"/>
  <c r="M235" i="33"/>
  <c r="M227" i="33"/>
  <c r="M219" i="33"/>
  <c r="M211" i="33"/>
  <c r="M48" i="33"/>
  <c r="M56" i="33"/>
  <c r="M266" i="33"/>
  <c r="M258" i="33"/>
  <c r="M250" i="33"/>
  <c r="M242" i="33"/>
  <c r="M234" i="33"/>
  <c r="M226" i="33"/>
  <c r="M218" i="33"/>
  <c r="M210" i="33"/>
  <c r="M49" i="33"/>
  <c r="M57" i="33"/>
  <c r="M265" i="33"/>
  <c r="M257" i="33"/>
  <c r="M249" i="33"/>
  <c r="M241" i="33"/>
  <c r="M233" i="33"/>
  <c r="M225" i="33"/>
  <c r="M217" i="33"/>
  <c r="M209" i="33"/>
  <c r="M50" i="33"/>
  <c r="M58" i="33"/>
  <c r="M264" i="33"/>
  <c r="M256" i="33"/>
  <c r="M248" i="33"/>
  <c r="M240" i="33"/>
  <c r="M232" i="33"/>
  <c r="M224" i="33"/>
  <c r="M216" i="33"/>
  <c r="M208" i="33"/>
  <c r="M51" i="33"/>
  <c r="M263" i="33"/>
  <c r="M255" i="33"/>
  <c r="M247" i="33"/>
  <c r="M239" i="33"/>
  <c r="M231" i="33"/>
  <c r="M223" i="33"/>
  <c r="M215" i="33"/>
  <c r="M207" i="33"/>
  <c r="M245" i="33"/>
  <c r="M213" i="33"/>
  <c r="M201" i="33"/>
  <c r="M193" i="33"/>
  <c r="M185" i="33"/>
  <c r="M177" i="33"/>
  <c r="M169" i="33"/>
  <c r="M161" i="33"/>
  <c r="M153" i="33"/>
  <c r="M230" i="33"/>
  <c r="M200" i="33"/>
  <c r="M192" i="33"/>
  <c r="M184" i="33"/>
  <c r="M176" i="33"/>
  <c r="M168" i="33"/>
  <c r="M160" i="33"/>
  <c r="M254" i="33"/>
  <c r="M229" i="33"/>
  <c r="M52" i="33"/>
  <c r="M262" i="33"/>
  <c r="M238" i="33"/>
  <c r="M214" i="33"/>
  <c r="M270" i="33"/>
  <c r="M237" i="33"/>
  <c r="M195" i="33"/>
  <c r="M189" i="33"/>
  <c r="M183" i="33"/>
  <c r="M163" i="33"/>
  <c r="M152" i="33"/>
  <c r="M151" i="33"/>
  <c r="M150" i="33"/>
  <c r="M149" i="33"/>
  <c r="M148" i="33"/>
  <c r="M147" i="33"/>
  <c r="M139" i="33"/>
  <c r="M131" i="33"/>
  <c r="M246" i="33"/>
  <c r="M222" i="33"/>
  <c r="M202" i="33"/>
  <c r="M196" i="33"/>
  <c r="M190" i="33"/>
  <c r="M170" i="33"/>
  <c r="M164" i="33"/>
  <c r="M158" i="33"/>
  <c r="M157" i="33"/>
  <c r="M156" i="33"/>
  <c r="M155" i="33"/>
  <c r="M154" i="33"/>
  <c r="M146" i="33"/>
  <c r="M138" i="33"/>
  <c r="M204" i="33"/>
  <c r="M221" i="33"/>
  <c r="M205" i="33"/>
  <c r="M206" i="33"/>
  <c r="M186" i="33"/>
  <c r="M180" i="33"/>
  <c r="M174" i="33"/>
  <c r="M142" i="33"/>
  <c r="M198" i="33"/>
  <c r="M181" i="33"/>
  <c r="M144" i="33"/>
  <c r="M124" i="33"/>
  <c r="M116" i="33"/>
  <c r="M108" i="33"/>
  <c r="M100" i="33"/>
  <c r="M203" i="33"/>
  <c r="M179" i="33"/>
  <c r="M166" i="33"/>
  <c r="M194" i="33"/>
  <c r="M159" i="33"/>
  <c r="M143" i="33"/>
  <c r="M123" i="33"/>
  <c r="M122" i="33"/>
  <c r="M121" i="33"/>
  <c r="M120" i="33"/>
  <c r="M119" i="33"/>
  <c r="M118" i="33"/>
  <c r="M117" i="33"/>
  <c r="M172" i="33"/>
  <c r="M141" i="33"/>
  <c r="M130" i="33"/>
  <c r="M129" i="33"/>
  <c r="M128" i="33"/>
  <c r="M127" i="33"/>
  <c r="M126" i="33"/>
  <c r="M125" i="33"/>
  <c r="M91" i="33"/>
  <c r="M191" i="33"/>
  <c r="M187" i="33"/>
  <c r="M165" i="33"/>
  <c r="M136" i="33"/>
  <c r="M178" i="33"/>
  <c r="M167" i="33"/>
  <c r="M197" i="33"/>
  <c r="M182" i="33"/>
  <c r="M171" i="33"/>
  <c r="M132" i="33"/>
  <c r="M88" i="33"/>
  <c r="M199" i="33"/>
  <c r="M175" i="33"/>
  <c r="M173" i="33"/>
  <c r="M145" i="33"/>
  <c r="M137" i="33"/>
  <c r="M133" i="33"/>
  <c r="M115" i="33"/>
  <c r="M89" i="33"/>
  <c r="M79" i="33"/>
  <c r="M72" i="33"/>
  <c r="M64" i="33"/>
  <c r="M61" i="33"/>
  <c r="M66" i="33"/>
  <c r="M134" i="33"/>
  <c r="M112" i="33"/>
  <c r="M107" i="33"/>
  <c r="M105" i="33"/>
  <c r="M103" i="33"/>
  <c r="M96" i="33"/>
  <c r="M90" i="33"/>
  <c r="M71" i="33"/>
  <c r="M63" i="33"/>
  <c r="M70" i="33"/>
  <c r="M62" i="33"/>
  <c r="M188" i="33"/>
  <c r="M109" i="33"/>
  <c r="M78" i="33"/>
  <c r="M81" i="33"/>
  <c r="M114" i="33"/>
  <c r="M97" i="33"/>
  <c r="M77" i="33"/>
  <c r="M69" i="33"/>
  <c r="M111" i="33"/>
  <c r="M101" i="33"/>
  <c r="M92" i="33"/>
  <c r="M86" i="33"/>
  <c r="M85" i="33"/>
  <c r="M84" i="33"/>
  <c r="M83" i="33"/>
  <c r="M76" i="33"/>
  <c r="M68" i="33"/>
  <c r="M60" i="33"/>
  <c r="M106" i="33"/>
  <c r="M104" i="33"/>
  <c r="M98" i="33"/>
  <c r="M93" i="33"/>
  <c r="M87" i="33"/>
  <c r="M82" i="33"/>
  <c r="M75" i="33"/>
  <c r="M67" i="33"/>
  <c r="M59" i="33"/>
  <c r="M162" i="33"/>
  <c r="M140" i="33"/>
  <c r="M113" i="33"/>
  <c r="M102" i="33"/>
  <c r="M94" i="33"/>
  <c r="M135" i="33"/>
  <c r="M110" i="33"/>
  <c r="M99" i="33"/>
  <c r="M95" i="33"/>
  <c r="M80" i="33"/>
  <c r="M73" i="33"/>
  <c r="M65" i="33"/>
  <c r="M74" i="33"/>
  <c r="D60" i="33"/>
  <c r="O59" i="33"/>
  <c r="N46" i="33"/>
  <c r="M31" i="33"/>
  <c r="M271" i="33"/>
  <c r="D61" i="33" l="1"/>
  <c r="O60" i="33"/>
  <c r="M28" i="33"/>
  <c r="M25" i="33" s="1"/>
  <c r="C973" i="29"/>
  <c r="E963" i="29"/>
  <c r="K963" i="29"/>
  <c r="C986" i="29"/>
  <c r="D986" i="29"/>
  <c r="F963" i="29" s="1"/>
  <c r="E986" i="29"/>
  <c r="G963" i="29" s="1"/>
  <c r="F986" i="29"/>
  <c r="H963" i="29" s="1"/>
  <c r="G986" i="29"/>
  <c r="I963" i="29" s="1"/>
  <c r="H986" i="29"/>
  <c r="J963" i="29" s="1"/>
  <c r="I986" i="29"/>
  <c r="C988" i="29"/>
  <c r="C972" i="29" s="1"/>
  <c r="D988" i="29"/>
  <c r="E988" i="29"/>
  <c r="C974" i="29" s="1"/>
  <c r="F988" i="29"/>
  <c r="C975" i="29" s="1"/>
  <c r="G988" i="29"/>
  <c r="C976" i="29" s="1"/>
  <c r="H988" i="29"/>
  <c r="C977" i="29" s="1"/>
  <c r="I988" i="29"/>
  <c r="C978" i="29" s="1"/>
  <c r="C989" i="29"/>
  <c r="D989" i="29"/>
  <c r="E989" i="29"/>
  <c r="F989" i="29"/>
  <c r="G989" i="29"/>
  <c r="H989" i="29"/>
  <c r="I989" i="29"/>
  <c r="D985" i="29"/>
  <c r="F962" i="29" s="1"/>
  <c r="E985" i="29"/>
  <c r="G962" i="29" s="1"/>
  <c r="F985" i="29"/>
  <c r="H962" i="29" s="1"/>
  <c r="G985" i="29"/>
  <c r="I962" i="29" s="1"/>
  <c r="H985" i="29"/>
  <c r="J962" i="29" s="1"/>
  <c r="I985" i="29"/>
  <c r="K962" i="29" s="1"/>
  <c r="C985" i="29"/>
  <c r="E962" i="29" s="1"/>
  <c r="J987" i="29"/>
  <c r="H987" i="29" s="1"/>
  <c r="J964" i="29" s="1"/>
  <c r="U64" i="29"/>
  <c r="U59" i="29"/>
  <c r="U57" i="29"/>
  <c r="U56" i="29"/>
  <c r="T962" i="29" l="1"/>
  <c r="U962" i="29"/>
  <c r="C980" i="29"/>
  <c r="C979" i="29"/>
  <c r="O61" i="33"/>
  <c r="D62" i="33"/>
  <c r="G987" i="29"/>
  <c r="I964" i="29" s="1"/>
  <c r="D976" i="29" s="1"/>
  <c r="F987" i="29"/>
  <c r="H964" i="29" s="1"/>
  <c r="E987" i="29"/>
  <c r="G964" i="29" s="1"/>
  <c r="D987" i="29"/>
  <c r="F964" i="29" s="1"/>
  <c r="C987" i="29"/>
  <c r="E964" i="29" s="1"/>
  <c r="I987" i="29"/>
  <c r="K964" i="29" s="1"/>
  <c r="C42" i="29"/>
  <c r="C43" i="29"/>
  <c r="C44" i="29"/>
  <c r="C45" i="29"/>
  <c r="C46" i="29"/>
  <c r="C47" i="29"/>
  <c r="C48" i="29"/>
  <c r="C49" i="29"/>
  <c r="C50" i="29"/>
  <c r="C51" i="29"/>
  <c r="C52" i="29"/>
  <c r="C53" i="29"/>
  <c r="C54" i="29"/>
  <c r="C55" i="29"/>
  <c r="C56" i="29"/>
  <c r="C57" i="29"/>
  <c r="C58" i="29"/>
  <c r="C59" i="29"/>
  <c r="C60" i="29"/>
  <c r="C61" i="29"/>
  <c r="C62" i="29"/>
  <c r="C63" i="29"/>
  <c r="C64" i="29"/>
  <c r="C65" i="29"/>
  <c r="C66" i="29"/>
  <c r="C67" i="29"/>
  <c r="C68" i="29"/>
  <c r="C69" i="29"/>
  <c r="C70" i="29"/>
  <c r="C71" i="29"/>
  <c r="C72" i="29"/>
  <c r="C73" i="29"/>
  <c r="C74" i="29"/>
  <c r="C75" i="29"/>
  <c r="C76" i="29"/>
  <c r="C77" i="29"/>
  <c r="C78" i="29"/>
  <c r="C79" i="29"/>
  <c r="C80" i="29"/>
  <c r="C81" i="29"/>
  <c r="C82" i="29"/>
  <c r="C83" i="29"/>
  <c r="C84" i="29"/>
  <c r="C85" i="29"/>
  <c r="C86" i="29"/>
  <c r="C87" i="29"/>
  <c r="C88" i="29"/>
  <c r="C89" i="29"/>
  <c r="C90" i="29"/>
  <c r="C91" i="29"/>
  <c r="C92" i="29"/>
  <c r="C93" i="29"/>
  <c r="C94" i="29"/>
  <c r="C95" i="29"/>
  <c r="C96" i="29"/>
  <c r="C97" i="29"/>
  <c r="C98" i="29"/>
  <c r="C99" i="29"/>
  <c r="C100" i="29"/>
  <c r="C101" i="29"/>
  <c r="C102" i="29"/>
  <c r="C103" i="29"/>
  <c r="C104" i="29"/>
  <c r="C105" i="29"/>
  <c r="C106" i="29"/>
  <c r="C107" i="29"/>
  <c r="C108" i="29"/>
  <c r="C109" i="29"/>
  <c r="C110" i="29"/>
  <c r="C111" i="29"/>
  <c r="C112" i="29"/>
  <c r="C113" i="29"/>
  <c r="C114" i="29"/>
  <c r="C115" i="29"/>
  <c r="C116" i="29"/>
  <c r="C117" i="29"/>
  <c r="C118" i="29"/>
  <c r="C119" i="29"/>
  <c r="C120" i="29"/>
  <c r="C121" i="29"/>
  <c r="C122" i="29"/>
  <c r="C123" i="29"/>
  <c r="C124" i="29"/>
  <c r="C125" i="29"/>
  <c r="C126" i="29"/>
  <c r="C127" i="29"/>
  <c r="C128" i="29"/>
  <c r="C129" i="29"/>
  <c r="C130" i="29"/>
  <c r="C131" i="29"/>
  <c r="C132" i="29"/>
  <c r="C133" i="29"/>
  <c r="C134" i="29"/>
  <c r="C135" i="29"/>
  <c r="C136" i="29"/>
  <c r="C137" i="29"/>
  <c r="C138" i="29"/>
  <c r="C139" i="29"/>
  <c r="C140" i="29"/>
  <c r="C141" i="29"/>
  <c r="C142" i="29"/>
  <c r="C143" i="29"/>
  <c r="C144" i="29"/>
  <c r="C145" i="29"/>
  <c r="C146" i="29"/>
  <c r="C147" i="29"/>
  <c r="C148" i="29"/>
  <c r="C149" i="29"/>
  <c r="C150" i="29"/>
  <c r="C151" i="29"/>
  <c r="C152" i="29"/>
  <c r="C153" i="29"/>
  <c r="C154" i="29"/>
  <c r="C155" i="29"/>
  <c r="C156" i="29"/>
  <c r="C157" i="29"/>
  <c r="C158" i="29"/>
  <c r="C159" i="29"/>
  <c r="C160" i="29"/>
  <c r="C161" i="29"/>
  <c r="C162" i="29"/>
  <c r="C163" i="29"/>
  <c r="C164" i="29"/>
  <c r="C165" i="29"/>
  <c r="C166" i="29"/>
  <c r="C167" i="29"/>
  <c r="C168" i="29"/>
  <c r="C169" i="29"/>
  <c r="C170" i="29"/>
  <c r="C171" i="29"/>
  <c r="C172" i="29"/>
  <c r="C173" i="29"/>
  <c r="C174" i="29"/>
  <c r="C175" i="29"/>
  <c r="C176" i="29"/>
  <c r="C177" i="29"/>
  <c r="C178" i="29"/>
  <c r="C179" i="29"/>
  <c r="C180" i="29"/>
  <c r="C181" i="29"/>
  <c r="C182" i="29"/>
  <c r="C183" i="29"/>
  <c r="C184" i="29"/>
  <c r="C185" i="29"/>
  <c r="C186" i="29"/>
  <c r="C187" i="29"/>
  <c r="C188" i="29"/>
  <c r="C189" i="29"/>
  <c r="C190" i="29"/>
  <c r="C191" i="29"/>
  <c r="C192" i="29"/>
  <c r="C193" i="29"/>
  <c r="C194" i="29"/>
  <c r="C195" i="29"/>
  <c r="C196" i="29"/>
  <c r="C197" i="29"/>
  <c r="C198" i="29"/>
  <c r="C199" i="29"/>
  <c r="C200" i="29"/>
  <c r="C201" i="29"/>
  <c r="C202" i="29"/>
  <c r="C203" i="29"/>
  <c r="C204" i="29"/>
  <c r="C205" i="29"/>
  <c r="C206" i="29"/>
  <c r="C207" i="29"/>
  <c r="C208" i="29"/>
  <c r="C209" i="29"/>
  <c r="C210" i="29"/>
  <c r="C211" i="29"/>
  <c r="C212" i="29"/>
  <c r="C213" i="29"/>
  <c r="C214" i="29"/>
  <c r="C215" i="29"/>
  <c r="C216" i="29"/>
  <c r="C217" i="29"/>
  <c r="C218" i="29"/>
  <c r="C219" i="29"/>
  <c r="C220" i="29"/>
  <c r="C221" i="29"/>
  <c r="C222" i="29"/>
  <c r="C223" i="29"/>
  <c r="C224" i="29"/>
  <c r="C225" i="29"/>
  <c r="C226" i="29"/>
  <c r="C227" i="29"/>
  <c r="C228" i="29"/>
  <c r="C229" i="29"/>
  <c r="C230" i="29"/>
  <c r="C231" i="29"/>
  <c r="C232" i="29"/>
  <c r="C233" i="29"/>
  <c r="C234" i="29"/>
  <c r="C235" i="29"/>
  <c r="C236" i="29"/>
  <c r="C237" i="29"/>
  <c r="C238" i="29"/>
  <c r="C239" i="29"/>
  <c r="C240" i="29"/>
  <c r="C241" i="29"/>
  <c r="C242" i="29"/>
  <c r="C243" i="29"/>
  <c r="C244" i="29"/>
  <c r="C245" i="29"/>
  <c r="C246" i="29"/>
  <c r="C247" i="29"/>
  <c r="C248" i="29"/>
  <c r="C249" i="29"/>
  <c r="C250" i="29"/>
  <c r="C251" i="29"/>
  <c r="C252" i="29"/>
  <c r="C253" i="29"/>
  <c r="C254" i="29"/>
  <c r="C255" i="29"/>
  <c r="C256" i="29"/>
  <c r="C257" i="29"/>
  <c r="C258" i="29"/>
  <c r="C259" i="29"/>
  <c r="C260" i="29"/>
  <c r="C261" i="29"/>
  <c r="C262" i="29"/>
  <c r="C263" i="29"/>
  <c r="C264" i="29"/>
  <c r="C265" i="29"/>
  <c r="C266" i="29"/>
  <c r="C267" i="29"/>
  <c r="C268" i="29"/>
  <c r="C269" i="29"/>
  <c r="C270" i="29"/>
  <c r="C271" i="29"/>
  <c r="C272" i="29"/>
  <c r="C273" i="29"/>
  <c r="C274" i="29"/>
  <c r="C275" i="29"/>
  <c r="C276" i="29"/>
  <c r="C277" i="29"/>
  <c r="C278" i="29"/>
  <c r="C279" i="29"/>
  <c r="C280" i="29"/>
  <c r="C281" i="29"/>
  <c r="C282" i="29"/>
  <c r="C283" i="29"/>
  <c r="C284" i="29"/>
  <c r="C285" i="29"/>
  <c r="C286" i="29"/>
  <c r="C287" i="29"/>
  <c r="C288" i="29"/>
  <c r="C289" i="29"/>
  <c r="C290" i="29"/>
  <c r="C291" i="29"/>
  <c r="C292" i="29"/>
  <c r="C293" i="29"/>
  <c r="C294" i="29"/>
  <c r="C295" i="29"/>
  <c r="C296" i="29"/>
  <c r="C297" i="29"/>
  <c r="C298" i="29"/>
  <c r="C299" i="29"/>
  <c r="C300" i="29"/>
  <c r="C301" i="29"/>
  <c r="C302" i="29"/>
  <c r="C303" i="29"/>
  <c r="C304" i="29"/>
  <c r="C305" i="29"/>
  <c r="C306" i="29"/>
  <c r="C307" i="29"/>
  <c r="C308" i="29"/>
  <c r="C309" i="29"/>
  <c r="C310" i="29"/>
  <c r="C311" i="29"/>
  <c r="C312" i="29"/>
  <c r="C313" i="29"/>
  <c r="C314" i="29"/>
  <c r="C315" i="29"/>
  <c r="C316" i="29"/>
  <c r="C317" i="29"/>
  <c r="C318" i="29"/>
  <c r="C319" i="29"/>
  <c r="C320" i="29"/>
  <c r="C321" i="29"/>
  <c r="C322" i="29"/>
  <c r="C323" i="29"/>
  <c r="C324" i="29"/>
  <c r="C325" i="29"/>
  <c r="C326" i="29"/>
  <c r="C327" i="29"/>
  <c r="C328" i="29"/>
  <c r="C329" i="29"/>
  <c r="C330" i="29"/>
  <c r="C331" i="29"/>
  <c r="C332" i="29"/>
  <c r="C333" i="29"/>
  <c r="C334" i="29"/>
  <c r="C335" i="29"/>
  <c r="C336" i="29"/>
  <c r="C337" i="29"/>
  <c r="C338" i="29"/>
  <c r="C339" i="29"/>
  <c r="C340" i="29"/>
  <c r="C341" i="29"/>
  <c r="C342" i="29"/>
  <c r="C343" i="29"/>
  <c r="C344" i="29"/>
  <c r="C345" i="29"/>
  <c r="C346" i="29"/>
  <c r="C347" i="29"/>
  <c r="C348" i="29"/>
  <c r="C349" i="29"/>
  <c r="C350" i="29"/>
  <c r="C351" i="29"/>
  <c r="C352" i="29"/>
  <c r="C353" i="29"/>
  <c r="C354" i="29"/>
  <c r="C355" i="29"/>
  <c r="C356" i="29"/>
  <c r="C357" i="29"/>
  <c r="C358" i="29"/>
  <c r="C359" i="29"/>
  <c r="C360" i="29"/>
  <c r="C361" i="29"/>
  <c r="C362" i="29"/>
  <c r="C363" i="29"/>
  <c r="C364" i="29"/>
  <c r="C365" i="29"/>
  <c r="C366" i="29"/>
  <c r="C367" i="29"/>
  <c r="C368" i="29"/>
  <c r="C369" i="29"/>
  <c r="C370" i="29"/>
  <c r="C371" i="29"/>
  <c r="C372" i="29"/>
  <c r="C373" i="29"/>
  <c r="C374" i="29"/>
  <c r="C375" i="29"/>
  <c r="C376" i="29"/>
  <c r="C377" i="29"/>
  <c r="C378" i="29"/>
  <c r="C379" i="29"/>
  <c r="C380" i="29"/>
  <c r="C381" i="29"/>
  <c r="C382" i="29"/>
  <c r="C383" i="29"/>
  <c r="C384" i="29"/>
  <c r="C385" i="29"/>
  <c r="C386" i="29"/>
  <c r="C387" i="29"/>
  <c r="C388" i="29"/>
  <c r="C389" i="29"/>
  <c r="C390" i="29"/>
  <c r="C391" i="29"/>
  <c r="C392" i="29"/>
  <c r="C393" i="29"/>
  <c r="C394" i="29"/>
  <c r="C395" i="29"/>
  <c r="C396" i="29"/>
  <c r="C397" i="29"/>
  <c r="C398" i="29"/>
  <c r="C399" i="29"/>
  <c r="C400" i="29"/>
  <c r="C401" i="29"/>
  <c r="C402" i="29"/>
  <c r="C403" i="29"/>
  <c r="C404" i="29"/>
  <c r="C405" i="29"/>
  <c r="C406" i="29"/>
  <c r="C407" i="29"/>
  <c r="C408" i="29"/>
  <c r="C409" i="29"/>
  <c r="C410" i="29"/>
  <c r="C411" i="29"/>
  <c r="C412" i="29"/>
  <c r="C413" i="29"/>
  <c r="C414" i="29"/>
  <c r="C415" i="29"/>
  <c r="C416" i="29"/>
  <c r="C417" i="29"/>
  <c r="C418" i="29"/>
  <c r="C419" i="29"/>
  <c r="C420" i="29"/>
  <c r="C421" i="29"/>
  <c r="C422" i="29"/>
  <c r="C423" i="29"/>
  <c r="C424" i="29"/>
  <c r="C425" i="29"/>
  <c r="C426" i="29"/>
  <c r="C427" i="29"/>
  <c r="C428" i="29"/>
  <c r="C429" i="29"/>
  <c r="C430" i="29"/>
  <c r="C431" i="29"/>
  <c r="C432" i="29"/>
  <c r="C433" i="29"/>
  <c r="C434" i="29"/>
  <c r="C435" i="29"/>
  <c r="C436" i="29"/>
  <c r="C437" i="29"/>
  <c r="C438" i="29"/>
  <c r="C439" i="29"/>
  <c r="C440" i="29"/>
  <c r="C441" i="29"/>
  <c r="C442" i="29"/>
  <c r="C443" i="29"/>
  <c r="C444" i="29"/>
  <c r="C445" i="29"/>
  <c r="C446" i="29"/>
  <c r="C447" i="29"/>
  <c r="C448" i="29"/>
  <c r="C449" i="29"/>
  <c r="C450" i="29"/>
  <c r="C451" i="29"/>
  <c r="C452" i="29"/>
  <c r="C453" i="29"/>
  <c r="C454" i="29"/>
  <c r="C455" i="29"/>
  <c r="C456" i="29"/>
  <c r="C457" i="29"/>
  <c r="C458" i="29"/>
  <c r="C459" i="29"/>
  <c r="C460" i="29"/>
  <c r="C461" i="29"/>
  <c r="C462" i="29"/>
  <c r="C463" i="29"/>
  <c r="C464" i="29"/>
  <c r="C465" i="29"/>
  <c r="C466" i="29"/>
  <c r="C467" i="29"/>
  <c r="C468" i="29"/>
  <c r="C469" i="29"/>
  <c r="C470" i="29"/>
  <c r="C471" i="29"/>
  <c r="C472" i="29"/>
  <c r="C41" i="29"/>
  <c r="D12" i="29"/>
  <c r="N962" i="29"/>
  <c r="O962" i="29"/>
  <c r="P962" i="29"/>
  <c r="Q962" i="29"/>
  <c r="R962" i="29"/>
  <c r="S962" i="29"/>
  <c r="M962" i="29"/>
  <c r="E965" i="29"/>
  <c r="F965" i="29" s="1"/>
  <c r="G965" i="29" s="1"/>
  <c r="H965" i="29" s="1"/>
  <c r="I965" i="29" s="1"/>
  <c r="J965" i="29" s="1"/>
  <c r="K965" i="29" s="1"/>
  <c r="D978" i="29"/>
  <c r="D977" i="29"/>
  <c r="D975" i="29"/>
  <c r="D974" i="29"/>
  <c r="D973" i="29"/>
  <c r="D972" i="29"/>
  <c r="D11" i="29"/>
  <c r="O398" i="29"/>
  <c r="E398" i="29"/>
  <c r="O397" i="29"/>
  <c r="E397" i="29"/>
  <c r="O396" i="29"/>
  <c r="E396" i="29"/>
  <c r="O395" i="29"/>
  <c r="E395" i="29"/>
  <c r="O394" i="29"/>
  <c r="E394" i="29"/>
  <c r="O393" i="29"/>
  <c r="E393" i="29"/>
  <c r="O392" i="29"/>
  <c r="E392" i="29"/>
  <c r="O391" i="29"/>
  <c r="E391" i="29"/>
  <c r="O390" i="29"/>
  <c r="E390" i="29"/>
  <c r="O389" i="29"/>
  <c r="E389" i="29"/>
  <c r="O388" i="29"/>
  <c r="E388" i="29"/>
  <c r="O387" i="29"/>
  <c r="E387" i="29"/>
  <c r="O386" i="29"/>
  <c r="E386" i="29"/>
  <c r="O385" i="29"/>
  <c r="E385" i="29"/>
  <c r="O384" i="29"/>
  <c r="E384" i="29"/>
  <c r="O383" i="29"/>
  <c r="E383" i="29"/>
  <c r="O382" i="29"/>
  <c r="E382" i="29"/>
  <c r="O381" i="29"/>
  <c r="E381" i="29"/>
  <c r="O380" i="29"/>
  <c r="E380" i="29"/>
  <c r="O379" i="29"/>
  <c r="E379" i="29"/>
  <c r="O378" i="29"/>
  <c r="E378" i="29"/>
  <c r="O377" i="29"/>
  <c r="E377" i="29"/>
  <c r="O376" i="29"/>
  <c r="E376" i="29"/>
  <c r="O375" i="29"/>
  <c r="E375" i="29"/>
  <c r="O374" i="29"/>
  <c r="E374" i="29"/>
  <c r="O373" i="29"/>
  <c r="E373" i="29"/>
  <c r="O372" i="29"/>
  <c r="E372" i="29"/>
  <c r="O371" i="29"/>
  <c r="E371" i="29"/>
  <c r="O370" i="29"/>
  <c r="E370" i="29"/>
  <c r="O369" i="29"/>
  <c r="E369" i="29"/>
  <c r="O368" i="29"/>
  <c r="E368" i="29"/>
  <c r="O367" i="29"/>
  <c r="E367" i="29"/>
  <c r="O366" i="29"/>
  <c r="E366" i="29"/>
  <c r="O365" i="29"/>
  <c r="E365" i="29"/>
  <c r="O364" i="29"/>
  <c r="E364" i="29"/>
  <c r="O363" i="29"/>
  <c r="E363" i="29"/>
  <c r="O362" i="29"/>
  <c r="E362" i="29"/>
  <c r="O361" i="29"/>
  <c r="E361" i="29"/>
  <c r="O360" i="29"/>
  <c r="E360" i="29"/>
  <c r="O359" i="29"/>
  <c r="E359" i="29"/>
  <c r="O358" i="29"/>
  <c r="E358" i="29"/>
  <c r="O357" i="29"/>
  <c r="E357" i="29"/>
  <c r="O356" i="29"/>
  <c r="E356" i="29"/>
  <c r="O355" i="29"/>
  <c r="E355" i="29"/>
  <c r="O354" i="29"/>
  <c r="E354" i="29"/>
  <c r="O353" i="29"/>
  <c r="E353" i="29"/>
  <c r="O352" i="29"/>
  <c r="E352" i="29"/>
  <c r="O351" i="29"/>
  <c r="E351" i="29"/>
  <c r="O350" i="29"/>
  <c r="E350" i="29"/>
  <c r="O349" i="29"/>
  <c r="E349" i="29"/>
  <c r="O348" i="29"/>
  <c r="E348" i="29"/>
  <c r="O347" i="29"/>
  <c r="E347" i="29"/>
  <c r="O346" i="29"/>
  <c r="E346" i="29"/>
  <c r="O345" i="29"/>
  <c r="E345" i="29"/>
  <c r="O344" i="29"/>
  <c r="E344" i="29"/>
  <c r="O343" i="29"/>
  <c r="E343" i="29"/>
  <c r="O342" i="29"/>
  <c r="E342" i="29"/>
  <c r="O341" i="29"/>
  <c r="E341" i="29"/>
  <c r="O340" i="29"/>
  <c r="E340" i="29"/>
  <c r="O339" i="29"/>
  <c r="E339" i="29"/>
  <c r="O338" i="29"/>
  <c r="E338" i="29"/>
  <c r="O337" i="29"/>
  <c r="E337" i="29"/>
  <c r="O336" i="29"/>
  <c r="E336" i="29"/>
  <c r="O335" i="29"/>
  <c r="E335" i="29"/>
  <c r="O334" i="29"/>
  <c r="E334" i="29"/>
  <c r="O333" i="29"/>
  <c r="E333" i="29"/>
  <c r="O332" i="29"/>
  <c r="E332" i="29"/>
  <c r="O331" i="29"/>
  <c r="E331" i="29"/>
  <c r="O330" i="29"/>
  <c r="E330" i="29"/>
  <c r="O329" i="29"/>
  <c r="E329" i="29"/>
  <c r="O328" i="29"/>
  <c r="E328" i="29"/>
  <c r="O327" i="29"/>
  <c r="E327" i="29"/>
  <c r="O326" i="29"/>
  <c r="E326" i="29"/>
  <c r="O325" i="29"/>
  <c r="E325" i="29"/>
  <c r="O324" i="29"/>
  <c r="E324" i="29"/>
  <c r="O323" i="29"/>
  <c r="E323" i="29"/>
  <c r="O322" i="29"/>
  <c r="E322" i="29"/>
  <c r="O321" i="29"/>
  <c r="E321" i="29"/>
  <c r="O320" i="29"/>
  <c r="E320" i="29"/>
  <c r="O319" i="29"/>
  <c r="E319" i="29"/>
  <c r="O318" i="29"/>
  <c r="E318" i="29"/>
  <c r="O317" i="29"/>
  <c r="E317" i="29"/>
  <c r="O316" i="29"/>
  <c r="E316" i="29"/>
  <c r="O315" i="29"/>
  <c r="E315" i="29"/>
  <c r="O314" i="29"/>
  <c r="E314" i="29"/>
  <c r="O313" i="29"/>
  <c r="E313" i="29"/>
  <c r="O312" i="29"/>
  <c r="E312" i="29"/>
  <c r="O311" i="29"/>
  <c r="E311" i="29"/>
  <c r="O310" i="29"/>
  <c r="E310" i="29"/>
  <c r="O309" i="29"/>
  <c r="E309" i="29"/>
  <c r="O308" i="29"/>
  <c r="E308" i="29"/>
  <c r="O307" i="29"/>
  <c r="E307" i="29"/>
  <c r="O306" i="29"/>
  <c r="E306" i="29"/>
  <c r="O305" i="29"/>
  <c r="E305" i="29"/>
  <c r="O304" i="29"/>
  <c r="E304" i="29"/>
  <c r="O303" i="29"/>
  <c r="E303" i="29"/>
  <c r="O302" i="29"/>
  <c r="E302" i="29"/>
  <c r="O301" i="29"/>
  <c r="E301" i="29"/>
  <c r="O300" i="29"/>
  <c r="E300" i="29"/>
  <c r="O299" i="29"/>
  <c r="E299" i="29"/>
  <c r="O298" i="29"/>
  <c r="E298" i="29"/>
  <c r="O297" i="29"/>
  <c r="E297" i="29"/>
  <c r="O296" i="29"/>
  <c r="E296" i="29"/>
  <c r="O295" i="29"/>
  <c r="E295" i="29"/>
  <c r="O294" i="29"/>
  <c r="E294" i="29"/>
  <c r="O293" i="29"/>
  <c r="E293" i="29"/>
  <c r="O292" i="29"/>
  <c r="E292" i="29"/>
  <c r="P967" i="29"/>
  <c r="Q967" i="29" s="1"/>
  <c r="V967" i="29" s="1"/>
  <c r="M967" i="29"/>
  <c r="E966" i="29"/>
  <c r="M966" i="29" s="1"/>
  <c r="C958" i="29"/>
  <c r="C957" i="29"/>
  <c r="F507" i="29"/>
  <c r="E507" i="29"/>
  <c r="E499" i="29"/>
  <c r="E498" i="29"/>
  <c r="J497" i="29"/>
  <c r="I497" i="29"/>
  <c r="H497" i="29"/>
  <c r="J496" i="29"/>
  <c r="I496" i="29"/>
  <c r="I499" i="29" s="1"/>
  <c r="H496" i="29"/>
  <c r="I488" i="29"/>
  <c r="F479" i="29"/>
  <c r="F480" i="29" s="1"/>
  <c r="D479" i="29"/>
  <c r="D480" i="29" s="1"/>
  <c r="C479" i="29"/>
  <c r="C480" i="29" s="1"/>
  <c r="E478" i="29"/>
  <c r="E479" i="29" s="1"/>
  <c r="E480" i="29" s="1"/>
  <c r="N473" i="29"/>
  <c r="O472" i="29"/>
  <c r="E472" i="29"/>
  <c r="O471" i="29"/>
  <c r="E471" i="29"/>
  <c r="O470" i="29"/>
  <c r="E470" i="29"/>
  <c r="O469" i="29"/>
  <c r="E469" i="29"/>
  <c r="O468" i="29"/>
  <c r="E468" i="29"/>
  <c r="O467" i="29"/>
  <c r="E467" i="29"/>
  <c r="O466" i="29"/>
  <c r="E466" i="29"/>
  <c r="O465" i="29"/>
  <c r="E465" i="29"/>
  <c r="O464" i="29"/>
  <c r="E464" i="29"/>
  <c r="O463" i="29"/>
  <c r="E463" i="29"/>
  <c r="O462" i="29"/>
  <c r="E462" i="29"/>
  <c r="O461" i="29"/>
  <c r="E461" i="29"/>
  <c r="O460" i="29"/>
  <c r="E460" i="29"/>
  <c r="O459" i="29"/>
  <c r="E459" i="29"/>
  <c r="O458" i="29"/>
  <c r="E458" i="29"/>
  <c r="O457" i="29"/>
  <c r="E457" i="29"/>
  <c r="O456" i="29"/>
  <c r="E456" i="29"/>
  <c r="O455" i="29"/>
  <c r="E455" i="29"/>
  <c r="O454" i="29"/>
  <c r="E454" i="29"/>
  <c r="O453" i="29"/>
  <c r="E453" i="29"/>
  <c r="O452" i="29"/>
  <c r="E452" i="29"/>
  <c r="O451" i="29"/>
  <c r="E451" i="29"/>
  <c r="O450" i="29"/>
  <c r="E450" i="29"/>
  <c r="O449" i="29"/>
  <c r="E449" i="29"/>
  <c r="O448" i="29"/>
  <c r="E448" i="29"/>
  <c r="O447" i="29"/>
  <c r="E447" i="29"/>
  <c r="O446" i="29"/>
  <c r="E446" i="29"/>
  <c r="O445" i="29"/>
  <c r="E445" i="29"/>
  <c r="O444" i="29"/>
  <c r="E444" i="29"/>
  <c r="O443" i="29"/>
  <c r="E443" i="29"/>
  <c r="O442" i="29"/>
  <c r="E442" i="29"/>
  <c r="O441" i="29"/>
  <c r="E441" i="29"/>
  <c r="O440" i="29"/>
  <c r="E440" i="29"/>
  <c r="O439" i="29"/>
  <c r="E439" i="29"/>
  <c r="O438" i="29"/>
  <c r="E438" i="29"/>
  <c r="O437" i="29"/>
  <c r="E437" i="29"/>
  <c r="O436" i="29"/>
  <c r="E436" i="29"/>
  <c r="O435" i="29"/>
  <c r="E435" i="29"/>
  <c r="O434" i="29"/>
  <c r="E434" i="29"/>
  <c r="O433" i="29"/>
  <c r="E433" i="29"/>
  <c r="O432" i="29"/>
  <c r="E432" i="29"/>
  <c r="O431" i="29"/>
  <c r="E431" i="29"/>
  <c r="O430" i="29"/>
  <c r="E430" i="29"/>
  <c r="O429" i="29"/>
  <c r="E429" i="29"/>
  <c r="O428" i="29"/>
  <c r="E428" i="29"/>
  <c r="O427" i="29"/>
  <c r="E427" i="29"/>
  <c r="O426" i="29"/>
  <c r="E426" i="29"/>
  <c r="O425" i="29"/>
  <c r="E425" i="29"/>
  <c r="O424" i="29"/>
  <c r="E424" i="29"/>
  <c r="O423" i="29"/>
  <c r="E423" i="29"/>
  <c r="O422" i="29"/>
  <c r="E422" i="29"/>
  <c r="O421" i="29"/>
  <c r="E421" i="29"/>
  <c r="O420" i="29"/>
  <c r="E420" i="29"/>
  <c r="O419" i="29"/>
  <c r="E419" i="29"/>
  <c r="O418" i="29"/>
  <c r="E418" i="29"/>
  <c r="O417" i="29"/>
  <c r="E417" i="29"/>
  <c r="O416" i="29"/>
  <c r="E416" i="29"/>
  <c r="O415" i="29"/>
  <c r="E415" i="29"/>
  <c r="O414" i="29"/>
  <c r="E414" i="29"/>
  <c r="O413" i="29"/>
  <c r="E413" i="29"/>
  <c r="O412" i="29"/>
  <c r="E412" i="29"/>
  <c r="O411" i="29"/>
  <c r="E411" i="29"/>
  <c r="O410" i="29"/>
  <c r="E410" i="29"/>
  <c r="O409" i="29"/>
  <c r="E409" i="29"/>
  <c r="O408" i="29"/>
  <c r="E408" i="29"/>
  <c r="O407" i="29"/>
  <c r="E407" i="29"/>
  <c r="O406" i="29"/>
  <c r="E406" i="29"/>
  <c r="O405" i="29"/>
  <c r="E405" i="29"/>
  <c r="O404" i="29"/>
  <c r="E404" i="29"/>
  <c r="O403" i="29"/>
  <c r="E403" i="29"/>
  <c r="O402" i="29"/>
  <c r="E402" i="29"/>
  <c r="O401" i="29"/>
  <c r="E401" i="29"/>
  <c r="O400" i="29"/>
  <c r="E400" i="29"/>
  <c r="O399" i="29"/>
  <c r="E399" i="29"/>
  <c r="O291" i="29"/>
  <c r="E291" i="29"/>
  <c r="O290" i="29"/>
  <c r="E290" i="29"/>
  <c r="O289" i="29"/>
  <c r="E289" i="29"/>
  <c r="O288" i="29"/>
  <c r="E288" i="29"/>
  <c r="O287" i="29"/>
  <c r="E287" i="29"/>
  <c r="O286" i="29"/>
  <c r="E286" i="29"/>
  <c r="O285" i="29"/>
  <c r="E285" i="29"/>
  <c r="O284" i="29"/>
  <c r="E284" i="29"/>
  <c r="O283" i="29"/>
  <c r="E283" i="29"/>
  <c r="O282" i="29"/>
  <c r="E282" i="29"/>
  <c r="O281" i="29"/>
  <c r="E281" i="29"/>
  <c r="O280" i="29"/>
  <c r="E280" i="29"/>
  <c r="O279" i="29"/>
  <c r="E279" i="29"/>
  <c r="O278" i="29"/>
  <c r="E278" i="29"/>
  <c r="O277" i="29"/>
  <c r="E277" i="29"/>
  <c r="O276" i="29"/>
  <c r="E276" i="29"/>
  <c r="O275" i="29"/>
  <c r="E275" i="29"/>
  <c r="O274" i="29"/>
  <c r="E274" i="29"/>
  <c r="O273" i="29"/>
  <c r="E273" i="29"/>
  <c r="O272" i="29"/>
  <c r="E272" i="29"/>
  <c r="O271" i="29"/>
  <c r="E271" i="29"/>
  <c r="O270" i="29"/>
  <c r="E270" i="29"/>
  <c r="O269" i="29"/>
  <c r="E269" i="29"/>
  <c r="O268" i="29"/>
  <c r="E268" i="29"/>
  <c r="O267" i="29"/>
  <c r="E267" i="29"/>
  <c r="O266" i="29"/>
  <c r="E266" i="29"/>
  <c r="O265" i="29"/>
  <c r="E265" i="29"/>
  <c r="O264" i="29"/>
  <c r="E264" i="29"/>
  <c r="O263" i="29"/>
  <c r="E263" i="29"/>
  <c r="O262" i="29"/>
  <c r="E262" i="29"/>
  <c r="O261" i="29"/>
  <c r="E261" i="29"/>
  <c r="O260" i="29"/>
  <c r="E260" i="29"/>
  <c r="O259" i="29"/>
  <c r="E259" i="29"/>
  <c r="O258" i="29"/>
  <c r="E258" i="29"/>
  <c r="O257" i="29"/>
  <c r="E257" i="29"/>
  <c r="O256" i="29"/>
  <c r="E256" i="29"/>
  <c r="O255" i="29"/>
  <c r="E255" i="29"/>
  <c r="O254" i="29"/>
  <c r="E254" i="29"/>
  <c r="O253" i="29"/>
  <c r="E253" i="29"/>
  <c r="O252" i="29"/>
  <c r="E252" i="29"/>
  <c r="O251" i="29"/>
  <c r="E251" i="29"/>
  <c r="O250" i="29"/>
  <c r="E250" i="29"/>
  <c r="O249" i="29"/>
  <c r="E249" i="29"/>
  <c r="O248" i="29"/>
  <c r="E248" i="29"/>
  <c r="O247" i="29"/>
  <c r="E247" i="29"/>
  <c r="O246" i="29"/>
  <c r="E246" i="29"/>
  <c r="O245" i="29"/>
  <c r="E245" i="29"/>
  <c r="O244" i="29"/>
  <c r="E244" i="29"/>
  <c r="O243" i="29"/>
  <c r="E243" i="29"/>
  <c r="O242" i="29"/>
  <c r="E242" i="29"/>
  <c r="O241" i="29"/>
  <c r="E241" i="29"/>
  <c r="O240" i="29"/>
  <c r="E240" i="29"/>
  <c r="O239" i="29"/>
  <c r="E239" i="29"/>
  <c r="O238" i="29"/>
  <c r="E238" i="29"/>
  <c r="O237" i="29"/>
  <c r="E237" i="29"/>
  <c r="O236" i="29"/>
  <c r="E236" i="29"/>
  <c r="O235" i="29"/>
  <c r="E235" i="29"/>
  <c r="O234" i="29"/>
  <c r="E234" i="29"/>
  <c r="O233" i="29"/>
  <c r="E233" i="29"/>
  <c r="O232" i="29"/>
  <c r="E232" i="29"/>
  <c r="O231" i="29"/>
  <c r="E231" i="29"/>
  <c r="O230" i="29"/>
  <c r="E230" i="29"/>
  <c r="O229" i="29"/>
  <c r="E229" i="29"/>
  <c r="O228" i="29"/>
  <c r="E228" i="29"/>
  <c r="O227" i="29"/>
  <c r="E227" i="29"/>
  <c r="O226" i="29"/>
  <c r="E226" i="29"/>
  <c r="O225" i="29"/>
  <c r="E225" i="29"/>
  <c r="O224" i="29"/>
  <c r="E224" i="29"/>
  <c r="O223" i="29"/>
  <c r="E223" i="29"/>
  <c r="O222" i="29"/>
  <c r="E222" i="29"/>
  <c r="O221" i="29"/>
  <c r="E221" i="29"/>
  <c r="O220" i="29"/>
  <c r="E220" i="29"/>
  <c r="O219" i="29"/>
  <c r="E219" i="29"/>
  <c r="O218" i="29"/>
  <c r="E218" i="29"/>
  <c r="O217" i="29"/>
  <c r="E217" i="29"/>
  <c r="O216" i="29"/>
  <c r="E216" i="29"/>
  <c r="O215" i="29"/>
  <c r="E215" i="29"/>
  <c r="O214" i="29"/>
  <c r="E214" i="29"/>
  <c r="O213" i="29"/>
  <c r="E213" i="29"/>
  <c r="O212" i="29"/>
  <c r="E212" i="29"/>
  <c r="O211" i="29"/>
  <c r="E211" i="29"/>
  <c r="O210" i="29"/>
  <c r="E210" i="29"/>
  <c r="O209" i="29"/>
  <c r="E209" i="29"/>
  <c r="O208" i="29"/>
  <c r="E208" i="29"/>
  <c r="O207" i="29"/>
  <c r="E207" i="29"/>
  <c r="O206" i="29"/>
  <c r="E206" i="29"/>
  <c r="O205" i="29"/>
  <c r="E205" i="29"/>
  <c r="O204" i="29"/>
  <c r="E204" i="29"/>
  <c r="O203" i="29"/>
  <c r="E203" i="29"/>
  <c r="O202" i="29"/>
  <c r="E202" i="29"/>
  <c r="O201" i="29"/>
  <c r="E201" i="29"/>
  <c r="O200" i="29"/>
  <c r="E200" i="29"/>
  <c r="O199" i="29"/>
  <c r="E199" i="29"/>
  <c r="O198" i="29"/>
  <c r="E198" i="29"/>
  <c r="O197" i="29"/>
  <c r="E197" i="29"/>
  <c r="O196" i="29"/>
  <c r="E196" i="29"/>
  <c r="O195" i="29"/>
  <c r="E195" i="29"/>
  <c r="O194" i="29"/>
  <c r="E194" i="29"/>
  <c r="O193" i="29"/>
  <c r="E193" i="29"/>
  <c r="O192" i="29"/>
  <c r="E192" i="29"/>
  <c r="O191" i="29"/>
  <c r="E191" i="29"/>
  <c r="O190" i="29"/>
  <c r="E190" i="29"/>
  <c r="O189" i="29"/>
  <c r="E189" i="29"/>
  <c r="O188" i="29"/>
  <c r="E188" i="29"/>
  <c r="O187" i="29"/>
  <c r="E187" i="29"/>
  <c r="O186" i="29"/>
  <c r="E186" i="29"/>
  <c r="O185" i="29"/>
  <c r="E185" i="29"/>
  <c r="O184" i="29"/>
  <c r="E184" i="29"/>
  <c r="O183" i="29"/>
  <c r="E183" i="29"/>
  <c r="O182" i="29"/>
  <c r="E182" i="29"/>
  <c r="O181" i="29"/>
  <c r="E181" i="29"/>
  <c r="O180" i="29"/>
  <c r="E180" i="29"/>
  <c r="O179" i="29"/>
  <c r="E179" i="29"/>
  <c r="O178" i="29"/>
  <c r="E178" i="29"/>
  <c r="O177" i="29"/>
  <c r="E177" i="29"/>
  <c r="O176" i="29"/>
  <c r="E176" i="29"/>
  <c r="O175" i="29"/>
  <c r="E175" i="29"/>
  <c r="O174" i="29"/>
  <c r="E174" i="29"/>
  <c r="O173" i="29"/>
  <c r="E173" i="29"/>
  <c r="O172" i="29"/>
  <c r="E172" i="29"/>
  <c r="O171" i="29"/>
  <c r="E171" i="29"/>
  <c r="O170" i="29"/>
  <c r="E170" i="29"/>
  <c r="O169" i="29"/>
  <c r="E169" i="29"/>
  <c r="O168" i="29"/>
  <c r="E168" i="29"/>
  <c r="O167" i="29"/>
  <c r="E167" i="29"/>
  <c r="O166" i="29"/>
  <c r="E166" i="29"/>
  <c r="O165" i="29"/>
  <c r="E165" i="29"/>
  <c r="O164" i="29"/>
  <c r="E164" i="29"/>
  <c r="O163" i="29"/>
  <c r="E163" i="29"/>
  <c r="O162" i="29"/>
  <c r="E162" i="29"/>
  <c r="O161" i="29"/>
  <c r="E161" i="29"/>
  <c r="O160" i="29"/>
  <c r="E160" i="29"/>
  <c r="O159" i="29"/>
  <c r="E159" i="29"/>
  <c r="O158" i="29"/>
  <c r="E158" i="29"/>
  <c r="O157" i="29"/>
  <c r="E157" i="29"/>
  <c r="O156" i="29"/>
  <c r="E156" i="29"/>
  <c r="O155" i="29"/>
  <c r="E155" i="29"/>
  <c r="O154" i="29"/>
  <c r="E154" i="29"/>
  <c r="O153" i="29"/>
  <c r="E153" i="29"/>
  <c r="O152" i="29"/>
  <c r="E152" i="29"/>
  <c r="O151" i="29"/>
  <c r="E151" i="29"/>
  <c r="O150" i="29"/>
  <c r="E150" i="29"/>
  <c r="O149" i="29"/>
  <c r="E149" i="29"/>
  <c r="O148" i="29"/>
  <c r="E148" i="29"/>
  <c r="O147" i="29"/>
  <c r="E147" i="29"/>
  <c r="O146" i="29"/>
  <c r="E146" i="29"/>
  <c r="O145" i="29"/>
  <c r="E145" i="29"/>
  <c r="O144" i="29"/>
  <c r="E144" i="29"/>
  <c r="O143" i="29"/>
  <c r="E143" i="29"/>
  <c r="O142" i="29"/>
  <c r="E142" i="29"/>
  <c r="O141" i="29"/>
  <c r="E141" i="29"/>
  <c r="O140" i="29"/>
  <c r="E140" i="29"/>
  <c r="O139" i="29"/>
  <c r="E139" i="29"/>
  <c r="O138" i="29"/>
  <c r="E138" i="29"/>
  <c r="O137" i="29"/>
  <c r="E137" i="29"/>
  <c r="O136" i="29"/>
  <c r="E136" i="29"/>
  <c r="O135" i="29"/>
  <c r="E135" i="29"/>
  <c r="O134" i="29"/>
  <c r="E134" i="29"/>
  <c r="O133" i="29"/>
  <c r="E133" i="29"/>
  <c r="O132" i="29"/>
  <c r="E132" i="29"/>
  <c r="O131" i="29"/>
  <c r="E131" i="29"/>
  <c r="O130" i="29"/>
  <c r="E130" i="29"/>
  <c r="O129" i="29"/>
  <c r="E129" i="29"/>
  <c r="O128" i="29"/>
  <c r="E128" i="29"/>
  <c r="O127" i="29"/>
  <c r="E127" i="29"/>
  <c r="O126" i="29"/>
  <c r="E126" i="29"/>
  <c r="O125" i="29"/>
  <c r="E125" i="29"/>
  <c r="O124" i="29"/>
  <c r="E124" i="29"/>
  <c r="O123" i="29"/>
  <c r="E123" i="29"/>
  <c r="O122" i="29"/>
  <c r="E122" i="29"/>
  <c r="O121" i="29"/>
  <c r="E121" i="29"/>
  <c r="O120" i="29"/>
  <c r="E120" i="29"/>
  <c r="O119" i="29"/>
  <c r="E119" i="29"/>
  <c r="O118" i="29"/>
  <c r="E118" i="29"/>
  <c r="O117" i="29"/>
  <c r="E117" i="29"/>
  <c r="O116" i="29"/>
  <c r="E116" i="29"/>
  <c r="O115" i="29"/>
  <c r="E115" i="29"/>
  <c r="O114" i="29"/>
  <c r="E114" i="29"/>
  <c r="O113" i="29"/>
  <c r="E113" i="29"/>
  <c r="O112" i="29"/>
  <c r="E112" i="29"/>
  <c r="O111" i="29"/>
  <c r="E111" i="29"/>
  <c r="O110" i="29"/>
  <c r="E110" i="29"/>
  <c r="O109" i="29"/>
  <c r="E109" i="29"/>
  <c r="O108" i="29"/>
  <c r="E108" i="29"/>
  <c r="O107" i="29"/>
  <c r="E107" i="29"/>
  <c r="O106" i="29"/>
  <c r="E106" i="29"/>
  <c r="O105" i="29"/>
  <c r="E105" i="29"/>
  <c r="O104" i="29"/>
  <c r="E104" i="29"/>
  <c r="O103" i="29"/>
  <c r="E103" i="29"/>
  <c r="O102" i="29"/>
  <c r="E102" i="29"/>
  <c r="O101" i="29"/>
  <c r="E101" i="29"/>
  <c r="O100" i="29"/>
  <c r="E100" i="29"/>
  <c r="O99" i="29"/>
  <c r="E99" i="29"/>
  <c r="O98" i="29"/>
  <c r="E98" i="29"/>
  <c r="O97" i="29"/>
  <c r="E97" i="29"/>
  <c r="O96" i="29"/>
  <c r="E96" i="29"/>
  <c r="O95" i="29"/>
  <c r="E95" i="29"/>
  <c r="O94" i="29"/>
  <c r="E94" i="29"/>
  <c r="O93" i="29"/>
  <c r="E93" i="29"/>
  <c r="O92" i="29"/>
  <c r="E92" i="29"/>
  <c r="O91" i="29"/>
  <c r="E91" i="29"/>
  <c r="O90" i="29"/>
  <c r="E90" i="29"/>
  <c r="O89" i="29"/>
  <c r="E89" i="29"/>
  <c r="O88" i="29"/>
  <c r="E88" i="29"/>
  <c r="O87" i="29"/>
  <c r="E87" i="29"/>
  <c r="O86" i="29"/>
  <c r="E86" i="29"/>
  <c r="O85" i="29"/>
  <c r="E85" i="29"/>
  <c r="O84" i="29"/>
  <c r="E84" i="29"/>
  <c r="O83" i="29"/>
  <c r="E83" i="29"/>
  <c r="O82" i="29"/>
  <c r="E82" i="29"/>
  <c r="O81" i="29"/>
  <c r="E81" i="29"/>
  <c r="O80" i="29"/>
  <c r="E80" i="29"/>
  <c r="O79" i="29"/>
  <c r="E79" i="29"/>
  <c r="O78" i="29"/>
  <c r="E78" i="29"/>
  <c r="O77" i="29"/>
  <c r="E77" i="29"/>
  <c r="O76" i="29"/>
  <c r="E76" i="29"/>
  <c r="O75" i="29"/>
  <c r="E75" i="29"/>
  <c r="O74" i="29"/>
  <c r="E74" i="29"/>
  <c r="O73" i="29"/>
  <c r="E73" i="29"/>
  <c r="O72" i="29"/>
  <c r="E72" i="29"/>
  <c r="O71" i="29"/>
  <c r="E71" i="29"/>
  <c r="O70" i="29"/>
  <c r="E70" i="29"/>
  <c r="O69" i="29"/>
  <c r="E69" i="29"/>
  <c r="O68" i="29"/>
  <c r="E68" i="29"/>
  <c r="O67" i="29"/>
  <c r="E67" i="29"/>
  <c r="O66" i="29"/>
  <c r="E66" i="29"/>
  <c r="O65" i="29"/>
  <c r="E65" i="29"/>
  <c r="O64" i="29"/>
  <c r="E64" i="29"/>
  <c r="O63" i="29"/>
  <c r="E63" i="29"/>
  <c r="O62" i="29"/>
  <c r="E62" i="29"/>
  <c r="O61" i="29"/>
  <c r="E61" i="29"/>
  <c r="O60" i="29"/>
  <c r="E60" i="29"/>
  <c r="O59" i="29"/>
  <c r="E59" i="29"/>
  <c r="O58" i="29"/>
  <c r="E58" i="29"/>
  <c r="O57" i="29"/>
  <c r="E57" i="29"/>
  <c r="O56" i="29"/>
  <c r="E56" i="29"/>
  <c r="O55" i="29"/>
  <c r="E55" i="29"/>
  <c r="O54" i="29"/>
  <c r="E54" i="29"/>
  <c r="O53" i="29"/>
  <c r="E53" i="29"/>
  <c r="O52" i="29"/>
  <c r="E52" i="29"/>
  <c r="O51" i="29"/>
  <c r="E51" i="29"/>
  <c r="R50" i="29"/>
  <c r="O50" i="29"/>
  <c r="E50" i="29"/>
  <c r="O49" i="29"/>
  <c r="E49" i="29"/>
  <c r="R48" i="29"/>
  <c r="R49" i="29" s="1"/>
  <c r="O48" i="29"/>
  <c r="E48" i="29"/>
  <c r="O47" i="29"/>
  <c r="E47" i="29"/>
  <c r="O46" i="29"/>
  <c r="E46" i="29"/>
  <c r="O45" i="29"/>
  <c r="E45" i="29"/>
  <c r="O44" i="29"/>
  <c r="E44" i="29"/>
  <c r="O43" i="29"/>
  <c r="E43" i="29"/>
  <c r="O42" i="29"/>
  <c r="E42" i="29"/>
  <c r="O41" i="29"/>
  <c r="E41" i="29"/>
  <c r="Q39" i="29"/>
  <c r="F315" i="29"/>
  <c r="AM38" i="29"/>
  <c r="AL38" i="29"/>
  <c r="AK38" i="29"/>
  <c r="AJ38" i="29"/>
  <c r="AI38" i="29"/>
  <c r="AH38" i="29"/>
  <c r="AG38" i="29"/>
  <c r="AF38" i="29"/>
  <c r="AE38" i="29"/>
  <c r="AD38" i="29"/>
  <c r="Q38" i="29"/>
  <c r="AM37" i="29"/>
  <c r="AL37" i="29"/>
  <c r="AK37" i="29"/>
  <c r="AJ37" i="29"/>
  <c r="AI37" i="29"/>
  <c r="AH37" i="29"/>
  <c r="AG37" i="29"/>
  <c r="AF37" i="29"/>
  <c r="AE37" i="29"/>
  <c r="AD37" i="29"/>
  <c r="AM36" i="29"/>
  <c r="AL36" i="29"/>
  <c r="AK36" i="29"/>
  <c r="AJ36" i="29"/>
  <c r="AI36" i="29"/>
  <c r="AH36" i="29"/>
  <c r="AG36" i="29"/>
  <c r="AF36" i="29"/>
  <c r="AE36" i="29"/>
  <c r="AD36" i="29"/>
  <c r="Z34" i="29"/>
  <c r="Y34" i="29"/>
  <c r="X34" i="29"/>
  <c r="W34" i="29"/>
  <c r="V34" i="29"/>
  <c r="U34" i="29"/>
  <c r="T34" i="29"/>
  <c r="S34" i="29"/>
  <c r="R34" i="29"/>
  <c r="Q34" i="29"/>
  <c r="Z33" i="29"/>
  <c r="Y33" i="29"/>
  <c r="X33" i="29"/>
  <c r="W33" i="29"/>
  <c r="V33" i="29"/>
  <c r="U33" i="29"/>
  <c r="T33" i="29"/>
  <c r="S33" i="29"/>
  <c r="R33" i="29"/>
  <c r="Q33" i="29"/>
  <c r="Z32" i="29"/>
  <c r="Y32" i="29"/>
  <c r="X32" i="29"/>
  <c r="W32" i="29"/>
  <c r="V32" i="29"/>
  <c r="U32" i="29"/>
  <c r="T32" i="29"/>
  <c r="S32" i="29"/>
  <c r="R32" i="29"/>
  <c r="Q32" i="29"/>
  <c r="L30" i="29"/>
  <c r="K30" i="29"/>
  <c r="J30" i="29"/>
  <c r="I30" i="29"/>
  <c r="N29" i="29"/>
  <c r="M29" i="29"/>
  <c r="J29" i="29"/>
  <c r="I29" i="29"/>
  <c r="N28" i="29"/>
  <c r="M28" i="29"/>
  <c r="L28" i="29"/>
  <c r="K28" i="29"/>
  <c r="N400" i="16"/>
  <c r="F19" i="16" s="1"/>
  <c r="C23" i="16" s="1"/>
  <c r="D23" i="16" s="1"/>
  <c r="G836" i="16"/>
  <c r="F813" i="16" s="1"/>
  <c r="F836" i="16"/>
  <c r="F837" i="16" s="1"/>
  <c r="F835" i="16"/>
  <c r="F838" i="16" s="1"/>
  <c r="G838" i="16" s="1"/>
  <c r="U57" i="16"/>
  <c r="U55" i="16"/>
  <c r="J811" i="16"/>
  <c r="J813" i="16"/>
  <c r="K813" i="16" s="1"/>
  <c r="L813" i="16" s="1"/>
  <c r="M813" i="16" s="1"/>
  <c r="N813" i="16" s="1"/>
  <c r="O813" i="16" s="1"/>
  <c r="P813" i="16" s="1"/>
  <c r="Q813" i="16" s="1"/>
  <c r="R813" i="16" s="1"/>
  <c r="S813" i="16" s="1"/>
  <c r="T813" i="16" s="1"/>
  <c r="U813" i="16" s="1"/>
  <c r="V813" i="16" s="1"/>
  <c r="W813" i="16" s="1"/>
  <c r="X813" i="16" s="1"/>
  <c r="Y813" i="16" s="1"/>
  <c r="Z813" i="16" s="1"/>
  <c r="AA813" i="16" s="1"/>
  <c r="AB813" i="16" s="1"/>
  <c r="AC813" i="16" s="1"/>
  <c r="AD813" i="16" s="1"/>
  <c r="AE813" i="16" s="1"/>
  <c r="AF813" i="16" s="1"/>
  <c r="AG813" i="16" s="1"/>
  <c r="AH813" i="16" s="1"/>
  <c r="AI813" i="16" s="1"/>
  <c r="AJ813" i="16" s="1"/>
  <c r="AK813" i="16" s="1"/>
  <c r="AL813" i="16" s="1"/>
  <c r="AM813" i="16" s="1"/>
  <c r="AN813" i="16" s="1"/>
  <c r="AO813" i="16" s="1"/>
  <c r="AP813" i="16" s="1"/>
  <c r="AQ813" i="16" s="1"/>
  <c r="AR813" i="16" s="1"/>
  <c r="AS813" i="16" s="1"/>
  <c r="AT813" i="16" s="1"/>
  <c r="AU813" i="16" s="1"/>
  <c r="AV813" i="16" s="1"/>
  <c r="AW813" i="16" s="1"/>
  <c r="AX813" i="16" s="1"/>
  <c r="AY813" i="16" s="1"/>
  <c r="AZ813" i="16" s="1"/>
  <c r="BA813" i="16" s="1"/>
  <c r="BB813" i="16" s="1"/>
  <c r="BC813" i="16" s="1"/>
  <c r="BD813" i="16" s="1"/>
  <c r="BE813" i="16" s="1"/>
  <c r="BF813" i="16" s="1"/>
  <c r="BG813" i="16" s="1"/>
  <c r="BH813" i="16" s="1"/>
  <c r="BI813" i="16" s="1"/>
  <c r="BJ813" i="16" s="1"/>
  <c r="BK813" i="16" s="1"/>
  <c r="BL813" i="16" s="1"/>
  <c r="BM813" i="16" s="1"/>
  <c r="BN813" i="16" s="1"/>
  <c r="BO813" i="16" s="1"/>
  <c r="BP813" i="16" s="1"/>
  <c r="BQ813" i="16" s="1"/>
  <c r="BR813" i="16" s="1"/>
  <c r="BS813" i="16" s="1"/>
  <c r="BT813" i="16" s="1"/>
  <c r="BU813" i="16" s="1"/>
  <c r="BV813" i="16" s="1"/>
  <c r="BW813" i="16" s="1"/>
  <c r="BX813" i="16" s="1"/>
  <c r="BY813" i="16" s="1"/>
  <c r="BZ813" i="16" s="1"/>
  <c r="CA813" i="16" s="1"/>
  <c r="CB813" i="16" s="1"/>
  <c r="CC813" i="16" s="1"/>
  <c r="CD813" i="16" s="1"/>
  <c r="CE813" i="16" s="1"/>
  <c r="CF813" i="16" s="1"/>
  <c r="CG813" i="16" s="1"/>
  <c r="CH813" i="16" s="1"/>
  <c r="CI813" i="16" s="1"/>
  <c r="CJ813" i="16" s="1"/>
  <c r="CK813" i="16" s="1"/>
  <c r="CL813" i="16" s="1"/>
  <c r="CM813" i="16" s="1"/>
  <c r="CN813" i="16" s="1"/>
  <c r="D12"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225" i="16"/>
  <c r="C226" i="16"/>
  <c r="C227" i="16"/>
  <c r="C228" i="16"/>
  <c r="C229" i="16"/>
  <c r="C230" i="16"/>
  <c r="C231" i="16"/>
  <c r="C232" i="16"/>
  <c r="C233" i="16"/>
  <c r="C234" i="16"/>
  <c r="C235" i="16"/>
  <c r="C236" i="16"/>
  <c r="C237" i="16"/>
  <c r="C238" i="16"/>
  <c r="C239" i="16"/>
  <c r="C240" i="16"/>
  <c r="C241" i="16"/>
  <c r="C242" i="16"/>
  <c r="C243" i="16"/>
  <c r="C244" i="16"/>
  <c r="C245" i="16"/>
  <c r="C246" i="16"/>
  <c r="C247" i="16"/>
  <c r="C248" i="16"/>
  <c r="C249" i="16"/>
  <c r="C250" i="16"/>
  <c r="C251" i="16"/>
  <c r="C252" i="16"/>
  <c r="C253" i="16"/>
  <c r="C254" i="16"/>
  <c r="C255" i="16"/>
  <c r="C256" i="16"/>
  <c r="C257" i="16"/>
  <c r="C258" i="16"/>
  <c r="C259" i="16"/>
  <c r="C260" i="16"/>
  <c r="C261" i="16"/>
  <c r="C262" i="16"/>
  <c r="C263" i="16"/>
  <c r="C264" i="16"/>
  <c r="C265" i="16"/>
  <c r="C266" i="16"/>
  <c r="C267" i="16"/>
  <c r="C268" i="16"/>
  <c r="C269" i="16"/>
  <c r="C270" i="16"/>
  <c r="C271" i="16"/>
  <c r="C272" i="16"/>
  <c r="C273" i="16"/>
  <c r="C274" i="16"/>
  <c r="C275" i="16"/>
  <c r="C276" i="16"/>
  <c r="C277" i="16"/>
  <c r="C278" i="16"/>
  <c r="C279" i="16"/>
  <c r="C280" i="16"/>
  <c r="C281" i="16"/>
  <c r="C282" i="16"/>
  <c r="C283" i="16"/>
  <c r="C284" i="16"/>
  <c r="C285" i="16"/>
  <c r="C286" i="16"/>
  <c r="C287" i="16"/>
  <c r="C288" i="16"/>
  <c r="C289" i="16"/>
  <c r="C290" i="16"/>
  <c r="C291" i="16"/>
  <c r="C292" i="16"/>
  <c r="C293" i="16"/>
  <c r="C294" i="16"/>
  <c r="C295" i="16"/>
  <c r="C296" i="16"/>
  <c r="C297" i="16"/>
  <c r="C298" i="16"/>
  <c r="C299" i="16"/>
  <c r="C300" i="16"/>
  <c r="C301" i="16"/>
  <c r="C302" i="16"/>
  <c r="C303" i="16"/>
  <c r="C304" i="16"/>
  <c r="C305" i="16"/>
  <c r="C306" i="16"/>
  <c r="C307" i="16"/>
  <c r="C308" i="16"/>
  <c r="C309" i="16"/>
  <c r="C310" i="16"/>
  <c r="C311" i="16"/>
  <c r="C312" i="16"/>
  <c r="C313" i="16"/>
  <c r="C314" i="16"/>
  <c r="C315" i="16"/>
  <c r="C316" i="16"/>
  <c r="C317" i="16"/>
  <c r="C318" i="16"/>
  <c r="C319" i="16"/>
  <c r="C320" i="16"/>
  <c r="C321" i="16"/>
  <c r="C322" i="16"/>
  <c r="C323" i="16"/>
  <c r="C324" i="16"/>
  <c r="C325" i="16"/>
  <c r="C326" i="16"/>
  <c r="C327" i="16"/>
  <c r="C328" i="16"/>
  <c r="C329" i="16"/>
  <c r="C330" i="16"/>
  <c r="C331" i="16"/>
  <c r="C332" i="16"/>
  <c r="C333" i="16"/>
  <c r="C334" i="16"/>
  <c r="C335" i="16"/>
  <c r="C336" i="16"/>
  <c r="C337" i="16"/>
  <c r="C338" i="16"/>
  <c r="C339" i="16"/>
  <c r="C340" i="16"/>
  <c r="C341" i="16"/>
  <c r="C342" i="16"/>
  <c r="C343" i="16"/>
  <c r="C344" i="16"/>
  <c r="C345" i="16"/>
  <c r="C346" i="16"/>
  <c r="C347" i="16"/>
  <c r="C348" i="16"/>
  <c r="C349" i="16"/>
  <c r="C350" i="16"/>
  <c r="C351" i="16"/>
  <c r="C352" i="16"/>
  <c r="C353" i="16"/>
  <c r="C354" i="16"/>
  <c r="C355" i="16"/>
  <c r="C356" i="16"/>
  <c r="C357" i="16"/>
  <c r="C358" i="16"/>
  <c r="C359" i="16"/>
  <c r="C360" i="16"/>
  <c r="C361" i="16"/>
  <c r="C362" i="16"/>
  <c r="C363" i="16"/>
  <c r="C364" i="16"/>
  <c r="C365" i="16"/>
  <c r="C366" i="16"/>
  <c r="C367" i="16"/>
  <c r="C368" i="16"/>
  <c r="C369" i="16"/>
  <c r="C370" i="16"/>
  <c r="C371" i="16"/>
  <c r="C372" i="16"/>
  <c r="C373" i="16"/>
  <c r="C374" i="16"/>
  <c r="C375" i="16"/>
  <c r="C376" i="16"/>
  <c r="C377" i="16"/>
  <c r="C378" i="16"/>
  <c r="C379" i="16"/>
  <c r="C380" i="16"/>
  <c r="C381" i="16"/>
  <c r="C382" i="16"/>
  <c r="C383" i="16"/>
  <c r="C384" i="16"/>
  <c r="C385" i="16"/>
  <c r="C386" i="16"/>
  <c r="C387" i="16"/>
  <c r="C388" i="16"/>
  <c r="C389" i="16"/>
  <c r="C390" i="16"/>
  <c r="C391" i="16"/>
  <c r="C392" i="16"/>
  <c r="C393" i="16"/>
  <c r="C394" i="16"/>
  <c r="C395" i="16"/>
  <c r="C396" i="16"/>
  <c r="C397" i="16"/>
  <c r="C398" i="16"/>
  <c r="C399" i="16"/>
  <c r="C41" i="16"/>
  <c r="O42" i="16"/>
  <c r="O43" i="16"/>
  <c r="O44" i="16"/>
  <c r="O45" i="16"/>
  <c r="O46" i="16"/>
  <c r="O47" i="16"/>
  <c r="O48" i="16"/>
  <c r="O49" i="16"/>
  <c r="O50" i="16"/>
  <c r="O51" i="16"/>
  <c r="O52" i="16"/>
  <c r="O53" i="16"/>
  <c r="O54" i="16"/>
  <c r="O55" i="16"/>
  <c r="O56" i="16"/>
  <c r="O57" i="16"/>
  <c r="O58" i="16"/>
  <c r="O59" i="16"/>
  <c r="O60" i="16"/>
  <c r="O61" i="16"/>
  <c r="O62" i="16"/>
  <c r="O63" i="16"/>
  <c r="O64" i="16"/>
  <c r="O65" i="16"/>
  <c r="O66" i="16"/>
  <c r="O67" i="16"/>
  <c r="O68" i="16"/>
  <c r="O69" i="16"/>
  <c r="O70" i="16"/>
  <c r="O71" i="16"/>
  <c r="O72" i="16"/>
  <c r="O73" i="16"/>
  <c r="O74" i="16"/>
  <c r="O75" i="16"/>
  <c r="O76" i="16"/>
  <c r="O77" i="16"/>
  <c r="O78" i="16"/>
  <c r="O79" i="16"/>
  <c r="O80" i="16"/>
  <c r="O81" i="16"/>
  <c r="O82" i="16"/>
  <c r="O83" i="16"/>
  <c r="O84" i="16"/>
  <c r="O85" i="16"/>
  <c r="O86" i="16"/>
  <c r="O87" i="16"/>
  <c r="O88" i="16"/>
  <c r="O89" i="16"/>
  <c r="O90" i="16"/>
  <c r="O91" i="16"/>
  <c r="O92" i="16"/>
  <c r="O93" i="16"/>
  <c r="O94" i="16"/>
  <c r="O95" i="16"/>
  <c r="O96" i="16"/>
  <c r="O97" i="16"/>
  <c r="O98" i="16"/>
  <c r="O99" i="16"/>
  <c r="O100" i="16"/>
  <c r="O101" i="16"/>
  <c r="O102" i="16"/>
  <c r="O103" i="16"/>
  <c r="O104" i="16"/>
  <c r="O105" i="16"/>
  <c r="O106" i="16"/>
  <c r="O107" i="16"/>
  <c r="O108" i="16"/>
  <c r="O109" i="16"/>
  <c r="O110" i="16"/>
  <c r="O111" i="16"/>
  <c r="O112" i="16"/>
  <c r="O113" i="16"/>
  <c r="O114" i="16"/>
  <c r="O115" i="16"/>
  <c r="O116" i="16"/>
  <c r="O117" i="16"/>
  <c r="O118" i="16"/>
  <c r="O119" i="16"/>
  <c r="O120" i="16"/>
  <c r="O121" i="16"/>
  <c r="O122" i="16"/>
  <c r="O123" i="16"/>
  <c r="O124" i="16"/>
  <c r="O125" i="16"/>
  <c r="O126" i="16"/>
  <c r="O127" i="16"/>
  <c r="O128" i="16"/>
  <c r="O129" i="16"/>
  <c r="O130" i="16"/>
  <c r="O131" i="16"/>
  <c r="O132" i="16"/>
  <c r="O133" i="16"/>
  <c r="O134" i="16"/>
  <c r="O135" i="16"/>
  <c r="O136" i="16"/>
  <c r="O137" i="16"/>
  <c r="O138" i="16"/>
  <c r="O139" i="16"/>
  <c r="O140" i="16"/>
  <c r="O141" i="16"/>
  <c r="O142" i="16"/>
  <c r="O143" i="16"/>
  <c r="O144" i="16"/>
  <c r="O145" i="16"/>
  <c r="O146" i="16"/>
  <c r="O147" i="16"/>
  <c r="O148" i="16"/>
  <c r="O149" i="16"/>
  <c r="O150" i="16"/>
  <c r="O151" i="16"/>
  <c r="O152" i="16"/>
  <c r="O153" i="16"/>
  <c r="O154" i="16"/>
  <c r="O155" i="16"/>
  <c r="O156" i="16"/>
  <c r="O157" i="16"/>
  <c r="O158" i="16"/>
  <c r="O159" i="16"/>
  <c r="O160" i="16"/>
  <c r="O161" i="16"/>
  <c r="O162" i="16"/>
  <c r="O163" i="16"/>
  <c r="O164" i="16"/>
  <c r="O165" i="16"/>
  <c r="O166" i="16"/>
  <c r="O167" i="16"/>
  <c r="O168" i="16"/>
  <c r="O169" i="16"/>
  <c r="O170" i="16"/>
  <c r="O171" i="16"/>
  <c r="O172" i="16"/>
  <c r="O173" i="16"/>
  <c r="O174" i="16"/>
  <c r="O175" i="16"/>
  <c r="O176" i="16"/>
  <c r="O177" i="16"/>
  <c r="O178" i="16"/>
  <c r="O179" i="16"/>
  <c r="O180" i="16"/>
  <c r="O181" i="16"/>
  <c r="O182" i="16"/>
  <c r="O183" i="16"/>
  <c r="O184" i="16"/>
  <c r="O185" i="16"/>
  <c r="O186" i="16"/>
  <c r="O187" i="16"/>
  <c r="O188" i="16"/>
  <c r="O189" i="16"/>
  <c r="O190" i="16"/>
  <c r="O191" i="16"/>
  <c r="O192" i="16"/>
  <c r="O193" i="16"/>
  <c r="O194" i="16"/>
  <c r="O195" i="16"/>
  <c r="O196" i="16"/>
  <c r="O197" i="16"/>
  <c r="O198" i="16"/>
  <c r="O199" i="16"/>
  <c r="O200" i="16"/>
  <c r="O201" i="16"/>
  <c r="O202" i="16"/>
  <c r="O203" i="16"/>
  <c r="O204" i="16"/>
  <c r="O205" i="16"/>
  <c r="O206" i="16"/>
  <c r="O207" i="16"/>
  <c r="O208" i="16"/>
  <c r="O209" i="16"/>
  <c r="O210" i="16"/>
  <c r="O211" i="16"/>
  <c r="O212" i="16"/>
  <c r="O213" i="16"/>
  <c r="O214" i="16"/>
  <c r="O215" i="16"/>
  <c r="O216" i="16"/>
  <c r="O217" i="16"/>
  <c r="O218" i="16"/>
  <c r="O219" i="16"/>
  <c r="O220" i="16"/>
  <c r="O221" i="16"/>
  <c r="O222" i="16"/>
  <c r="O223" i="16"/>
  <c r="O224" i="16"/>
  <c r="O225" i="16"/>
  <c r="O226" i="16"/>
  <c r="O227" i="16"/>
  <c r="O228" i="16"/>
  <c r="O229" i="16"/>
  <c r="O230" i="16"/>
  <c r="O231" i="16"/>
  <c r="O232" i="16"/>
  <c r="O233" i="16"/>
  <c r="O234" i="16"/>
  <c r="O235" i="16"/>
  <c r="O236" i="16"/>
  <c r="O237" i="16"/>
  <c r="O238" i="16"/>
  <c r="O239" i="16"/>
  <c r="O240" i="16"/>
  <c r="O241" i="16"/>
  <c r="O242" i="16"/>
  <c r="O243" i="16"/>
  <c r="O244" i="16"/>
  <c r="O245" i="16"/>
  <c r="O246" i="16"/>
  <c r="O247" i="16"/>
  <c r="O248" i="16"/>
  <c r="O249" i="16"/>
  <c r="O250" i="16"/>
  <c r="O251" i="16"/>
  <c r="O252" i="16"/>
  <c r="O253" i="16"/>
  <c r="O254" i="16"/>
  <c r="O255" i="16"/>
  <c r="O256" i="16"/>
  <c r="O257" i="16"/>
  <c r="O258" i="16"/>
  <c r="O259" i="16"/>
  <c r="O260" i="16"/>
  <c r="O261" i="16"/>
  <c r="O262" i="16"/>
  <c r="O263" i="16"/>
  <c r="O264" i="16"/>
  <c r="O265" i="16"/>
  <c r="O266" i="16"/>
  <c r="O267" i="16"/>
  <c r="O268" i="16"/>
  <c r="O269" i="16"/>
  <c r="O270" i="16"/>
  <c r="O271" i="16"/>
  <c r="O272" i="16"/>
  <c r="O273" i="16"/>
  <c r="O274" i="16"/>
  <c r="O275" i="16"/>
  <c r="O276" i="16"/>
  <c r="O277" i="16"/>
  <c r="O278" i="16"/>
  <c r="O279" i="16"/>
  <c r="O280" i="16"/>
  <c r="O281" i="16"/>
  <c r="O282" i="16"/>
  <c r="O283" i="16"/>
  <c r="O284" i="16"/>
  <c r="O285" i="16"/>
  <c r="O286" i="16"/>
  <c r="O287" i="16"/>
  <c r="O288" i="16"/>
  <c r="O289" i="16"/>
  <c r="O290" i="16"/>
  <c r="O291" i="16"/>
  <c r="O292" i="16"/>
  <c r="O293" i="16"/>
  <c r="O294" i="16"/>
  <c r="O295" i="16"/>
  <c r="O296" i="16"/>
  <c r="O297" i="16"/>
  <c r="O298" i="16"/>
  <c r="O299" i="16"/>
  <c r="O300" i="16"/>
  <c r="O301" i="16"/>
  <c r="O302" i="16"/>
  <c r="O303" i="16"/>
  <c r="O304" i="16"/>
  <c r="O305" i="16"/>
  <c r="O306" i="16"/>
  <c r="O307" i="16"/>
  <c r="O308" i="16"/>
  <c r="O309" i="16"/>
  <c r="O310" i="16"/>
  <c r="O311" i="16"/>
  <c r="O312" i="16"/>
  <c r="O313" i="16"/>
  <c r="O314" i="16"/>
  <c r="O315" i="16"/>
  <c r="O316" i="16"/>
  <c r="O317" i="16"/>
  <c r="O318" i="16"/>
  <c r="O319" i="16"/>
  <c r="O320" i="16"/>
  <c r="O321" i="16"/>
  <c r="O322" i="16"/>
  <c r="O323" i="16"/>
  <c r="O324" i="16"/>
  <c r="O325" i="16"/>
  <c r="O326" i="16"/>
  <c r="O327" i="16"/>
  <c r="O328" i="16"/>
  <c r="O329" i="16"/>
  <c r="O330" i="16"/>
  <c r="O331" i="16"/>
  <c r="O332" i="16"/>
  <c r="O333" i="16"/>
  <c r="O334" i="16"/>
  <c r="O335" i="16"/>
  <c r="O336" i="16"/>
  <c r="O337" i="16"/>
  <c r="O338" i="16"/>
  <c r="O339" i="16"/>
  <c r="O340" i="16"/>
  <c r="O341" i="16"/>
  <c r="O342" i="16"/>
  <c r="O343" i="16"/>
  <c r="O344" i="16"/>
  <c r="O345" i="16"/>
  <c r="O346" i="16"/>
  <c r="O347" i="16"/>
  <c r="O348" i="16"/>
  <c r="O349" i="16"/>
  <c r="O350" i="16"/>
  <c r="O351" i="16"/>
  <c r="O352" i="16"/>
  <c r="O353" i="16"/>
  <c r="O354" i="16"/>
  <c r="O355" i="16"/>
  <c r="O356" i="16"/>
  <c r="O357" i="16"/>
  <c r="O358" i="16"/>
  <c r="O359" i="16"/>
  <c r="O360" i="16"/>
  <c r="O361" i="16"/>
  <c r="O362" i="16"/>
  <c r="O363" i="16"/>
  <c r="O364" i="16"/>
  <c r="O365" i="16"/>
  <c r="O366" i="16"/>
  <c r="O367" i="16"/>
  <c r="O368" i="16"/>
  <c r="O369" i="16"/>
  <c r="O370" i="16"/>
  <c r="O371" i="16"/>
  <c r="O372" i="16"/>
  <c r="O373" i="16"/>
  <c r="O374" i="16"/>
  <c r="O375" i="16"/>
  <c r="O376" i="16"/>
  <c r="O377" i="16"/>
  <c r="O378" i="16"/>
  <c r="O379" i="16"/>
  <c r="O380" i="16"/>
  <c r="O381" i="16"/>
  <c r="O382" i="16"/>
  <c r="O383" i="16"/>
  <c r="O384" i="16"/>
  <c r="O385" i="16"/>
  <c r="O386" i="16"/>
  <c r="O387" i="16"/>
  <c r="O388" i="16"/>
  <c r="O389" i="16"/>
  <c r="O390" i="16"/>
  <c r="O391" i="16"/>
  <c r="O392" i="16"/>
  <c r="O393" i="16"/>
  <c r="O394" i="16"/>
  <c r="O395" i="16"/>
  <c r="O396" i="16"/>
  <c r="O397" i="16"/>
  <c r="O398" i="16"/>
  <c r="O399" i="16"/>
  <c r="D20" i="16" l="1"/>
  <c r="D21" i="16"/>
  <c r="D980" i="29"/>
  <c r="D979" i="29"/>
  <c r="N474" i="29"/>
  <c r="F19" i="29"/>
  <c r="C23" i="29" s="1"/>
  <c r="D23" i="29" s="1"/>
  <c r="D20" i="29" s="1"/>
  <c r="H813" i="16"/>
  <c r="H811" i="16"/>
  <c r="M811" i="16" s="1"/>
  <c r="H812" i="16"/>
  <c r="HH812" i="16" s="1"/>
  <c r="HI812" i="16" s="1"/>
  <c r="HJ812" i="16" s="1"/>
  <c r="HK812" i="16" s="1"/>
  <c r="HL812" i="16" s="1"/>
  <c r="HM812" i="16" s="1"/>
  <c r="HN812" i="16" s="1"/>
  <c r="HO812" i="16" s="1"/>
  <c r="HP812" i="16" s="1"/>
  <c r="HQ812" i="16" s="1"/>
  <c r="HR812" i="16" s="1"/>
  <c r="HS812" i="16" s="1"/>
  <c r="HT812" i="16" s="1"/>
  <c r="HU812" i="16" s="1"/>
  <c r="HV812" i="16" s="1"/>
  <c r="HW812" i="16" s="1"/>
  <c r="HX812" i="16" s="1"/>
  <c r="HY812" i="16" s="1"/>
  <c r="HZ812" i="16" s="1"/>
  <c r="IA812" i="16" s="1"/>
  <c r="IB812" i="16" s="1"/>
  <c r="IC812" i="16" s="1"/>
  <c r="ID812" i="16" s="1"/>
  <c r="IE812" i="16" s="1"/>
  <c r="IF812" i="16" s="1"/>
  <c r="IG812" i="16" s="1"/>
  <c r="IH812" i="16" s="1"/>
  <c r="II812" i="16" s="1"/>
  <c r="IJ812" i="16" s="1"/>
  <c r="IK812" i="16" s="1"/>
  <c r="IL812" i="16" s="1"/>
  <c r="IM812" i="16" s="1"/>
  <c r="IN812" i="16" s="1"/>
  <c r="IO812" i="16" s="1"/>
  <c r="IP812" i="16" s="1"/>
  <c r="IQ812" i="16" s="1"/>
  <c r="IR812" i="16" s="1"/>
  <c r="IS812" i="16" s="1"/>
  <c r="IT812" i="16" s="1"/>
  <c r="IU812" i="16" s="1"/>
  <c r="IV812" i="16" s="1"/>
  <c r="IW812" i="16" s="1"/>
  <c r="IX812" i="16" s="1"/>
  <c r="IY812" i="16" s="1"/>
  <c r="IZ812" i="16" s="1"/>
  <c r="JA812" i="16" s="1"/>
  <c r="JB812" i="16" s="1"/>
  <c r="JC812" i="16" s="1"/>
  <c r="JD812" i="16" s="1"/>
  <c r="JE812" i="16" s="1"/>
  <c r="JF812" i="16" s="1"/>
  <c r="JG812" i="16" s="1"/>
  <c r="JH812" i="16" s="1"/>
  <c r="JI812" i="16" s="1"/>
  <c r="JJ812" i="16" s="1"/>
  <c r="JK812" i="16" s="1"/>
  <c r="JL812" i="16" s="1"/>
  <c r="JM812" i="16" s="1"/>
  <c r="JN812" i="16" s="1"/>
  <c r="JO812" i="16" s="1"/>
  <c r="JP812" i="16" s="1"/>
  <c r="JQ812" i="16" s="1"/>
  <c r="JR812" i="16" s="1"/>
  <c r="JS812" i="16" s="1"/>
  <c r="JT812" i="16" s="1"/>
  <c r="JU812" i="16" s="1"/>
  <c r="JV812" i="16" s="1"/>
  <c r="JW812" i="16" s="1"/>
  <c r="JX812" i="16" s="1"/>
  <c r="JY812" i="16" s="1"/>
  <c r="JZ812" i="16" s="1"/>
  <c r="KA812" i="16" s="1"/>
  <c r="KB812" i="16" s="1"/>
  <c r="KC812" i="16" s="1"/>
  <c r="KD812" i="16" s="1"/>
  <c r="KE812" i="16" s="1"/>
  <c r="KF812" i="16" s="1"/>
  <c r="KG812" i="16" s="1"/>
  <c r="KH812" i="16" s="1"/>
  <c r="KI812" i="16" s="1"/>
  <c r="KJ812" i="16" s="1"/>
  <c r="KK812" i="16" s="1"/>
  <c r="KL812" i="16" s="1"/>
  <c r="KM812" i="16" s="1"/>
  <c r="KN812" i="16" s="1"/>
  <c r="KO812" i="16" s="1"/>
  <c r="KP812" i="16" s="1"/>
  <c r="KQ812" i="16" s="1"/>
  <c r="KR812" i="16" s="1"/>
  <c r="KS812" i="16" s="1"/>
  <c r="KT812" i="16" s="1"/>
  <c r="KU812" i="16" s="1"/>
  <c r="KV812" i="16" s="1"/>
  <c r="KW812" i="16" s="1"/>
  <c r="KX812" i="16" s="1"/>
  <c r="KY812" i="16" s="1"/>
  <c r="KZ812" i="16" s="1"/>
  <c r="LA812" i="16" s="1"/>
  <c r="LB812" i="16" s="1"/>
  <c r="LC812" i="16" s="1"/>
  <c r="LD812" i="16" s="1"/>
  <c r="LE812" i="16" s="1"/>
  <c r="LF812" i="16" s="1"/>
  <c r="LG812" i="16" s="1"/>
  <c r="LH812" i="16" s="1"/>
  <c r="LI812" i="16" s="1"/>
  <c r="LJ812" i="16" s="1"/>
  <c r="LK812" i="16" s="1"/>
  <c r="LL812" i="16" s="1"/>
  <c r="LM812" i="16" s="1"/>
  <c r="LN812" i="16" s="1"/>
  <c r="LO812" i="16" s="1"/>
  <c r="LP812" i="16" s="1"/>
  <c r="LQ812" i="16" s="1"/>
  <c r="LR812" i="16" s="1"/>
  <c r="LS812" i="16" s="1"/>
  <c r="LT812" i="16" s="1"/>
  <c r="LU812" i="16" s="1"/>
  <c r="LV812" i="16" s="1"/>
  <c r="LW812" i="16" s="1"/>
  <c r="LX812" i="16" s="1"/>
  <c r="LY812" i="16" s="1"/>
  <c r="LZ812" i="16" s="1"/>
  <c r="MA812" i="16" s="1"/>
  <c r="MB812" i="16" s="1"/>
  <c r="MC812" i="16" s="1"/>
  <c r="MD812" i="16" s="1"/>
  <c r="ME812" i="16" s="1"/>
  <c r="MF812" i="16" s="1"/>
  <c r="MG812" i="16" s="1"/>
  <c r="MH812" i="16" s="1"/>
  <c r="MI812" i="16" s="1"/>
  <c r="MJ812" i="16" s="1"/>
  <c r="MK812" i="16" s="1"/>
  <c r="ML812" i="16" s="1"/>
  <c r="MM812" i="16" s="1"/>
  <c r="MN812" i="16" s="1"/>
  <c r="MO812" i="16" s="1"/>
  <c r="MP812" i="16" s="1"/>
  <c r="MQ812" i="16" s="1"/>
  <c r="MR812" i="16" s="1"/>
  <c r="MS812" i="16" s="1"/>
  <c r="MT812" i="16" s="1"/>
  <c r="MU812" i="16" s="1"/>
  <c r="MV812" i="16" s="1"/>
  <c r="MW812" i="16" s="1"/>
  <c r="MX812" i="16" s="1"/>
  <c r="MY812" i="16" s="1"/>
  <c r="MZ812" i="16" s="1"/>
  <c r="NA812" i="16" s="1"/>
  <c r="NB812" i="16" s="1"/>
  <c r="NC812" i="16" s="1"/>
  <c r="ND812" i="16" s="1"/>
  <c r="CO813" i="16"/>
  <c r="CP813" i="16" s="1"/>
  <c r="CQ813" i="16" s="1"/>
  <c r="CR813" i="16" s="1"/>
  <c r="CS813" i="16" s="1"/>
  <c r="CT813" i="16" s="1"/>
  <c r="CU813" i="16" s="1"/>
  <c r="CV813" i="16" s="1"/>
  <c r="D822" i="16"/>
  <c r="G837" i="16"/>
  <c r="F811" i="16"/>
  <c r="K811" i="16" s="1"/>
  <c r="F812" i="16"/>
  <c r="CO812" i="16" s="1"/>
  <c r="CP812" i="16" s="1"/>
  <c r="CQ812" i="16" s="1"/>
  <c r="CR812" i="16" s="1"/>
  <c r="CS812" i="16" s="1"/>
  <c r="CT812" i="16" s="1"/>
  <c r="CU812" i="16" s="1"/>
  <c r="CV812" i="16" s="1"/>
  <c r="D63" i="33"/>
  <c r="O62" i="33"/>
  <c r="C481" i="29"/>
  <c r="C482" i="29" s="1"/>
  <c r="C485" i="29" s="1"/>
  <c r="C486" i="29" s="1"/>
  <c r="C483" i="29"/>
  <c r="C484" i="29" s="1"/>
  <c r="D481" i="29"/>
  <c r="D482" i="29" s="1"/>
  <c r="D485" i="29" s="1"/>
  <c r="D486" i="29" s="1"/>
  <c r="D483" i="29"/>
  <c r="D484" i="29" s="1"/>
  <c r="F481" i="29"/>
  <c r="F482" i="29" s="1"/>
  <c r="F485" i="29" s="1"/>
  <c r="F486" i="29" s="1"/>
  <c r="F483" i="29"/>
  <c r="F484" i="29" s="1"/>
  <c r="E481" i="29"/>
  <c r="E482" i="29" s="1"/>
  <c r="E485" i="29" s="1"/>
  <c r="E486" i="29" s="1"/>
  <c r="E483" i="29"/>
  <c r="E484" i="29" s="1"/>
  <c r="H491" i="29"/>
  <c r="Q491" i="29"/>
  <c r="I491" i="29"/>
  <c r="D491" i="29"/>
  <c r="P491" i="29"/>
  <c r="O491" i="29"/>
  <c r="L491" i="29"/>
  <c r="N491" i="29"/>
  <c r="M491" i="29"/>
  <c r="J491" i="29"/>
  <c r="K491" i="29"/>
  <c r="I500" i="29"/>
  <c r="R51" i="29"/>
  <c r="F87" i="29"/>
  <c r="F310" i="29"/>
  <c r="F329" i="29"/>
  <c r="F345" i="29"/>
  <c r="F353" i="29"/>
  <c r="F369" i="29"/>
  <c r="E24" i="29"/>
  <c r="E23" i="29" s="1"/>
  <c r="E20" i="29" s="1"/>
  <c r="AN38" i="29"/>
  <c r="F43" i="29"/>
  <c r="F47" i="29"/>
  <c r="F52" i="29"/>
  <c r="F491" i="29"/>
  <c r="F62" i="29"/>
  <c r="F64" i="29"/>
  <c r="F66" i="29"/>
  <c r="F107" i="29"/>
  <c r="E491" i="29"/>
  <c r="F297" i="29"/>
  <c r="F305" i="29"/>
  <c r="F313" i="29"/>
  <c r="F294" i="29"/>
  <c r="F302" i="29"/>
  <c r="F337" i="29"/>
  <c r="F361" i="29"/>
  <c r="F377" i="29"/>
  <c r="F385" i="29"/>
  <c r="F393" i="29"/>
  <c r="F54" i="29"/>
  <c r="F73" i="29"/>
  <c r="F95" i="29"/>
  <c r="G491" i="29"/>
  <c r="F292" i="29"/>
  <c r="F300" i="29"/>
  <c r="F308" i="29"/>
  <c r="F303" i="29"/>
  <c r="F311" i="29"/>
  <c r="F322" i="29"/>
  <c r="AN36" i="29"/>
  <c r="G55" i="29"/>
  <c r="F46" i="29"/>
  <c r="F58" i="29"/>
  <c r="F103" i="29"/>
  <c r="F298" i="29"/>
  <c r="F306" i="29"/>
  <c r="F314" i="29"/>
  <c r="F321" i="29"/>
  <c r="F325" i="29"/>
  <c r="F333" i="29"/>
  <c r="F341" i="29"/>
  <c r="F349" i="29"/>
  <c r="F357" i="29"/>
  <c r="F365" i="29"/>
  <c r="F373" i="29"/>
  <c r="F381" i="29"/>
  <c r="F389" i="29"/>
  <c r="F83" i="29"/>
  <c r="F42" i="29"/>
  <c r="F44" i="29"/>
  <c r="F48" i="29"/>
  <c r="F51" i="29"/>
  <c r="F65" i="29"/>
  <c r="F91" i="29"/>
  <c r="F293" i="29"/>
  <c r="F301" i="29"/>
  <c r="F309" i="29"/>
  <c r="F77" i="29"/>
  <c r="F398" i="29"/>
  <c r="F390" i="29"/>
  <c r="F382" i="29"/>
  <c r="F374" i="29"/>
  <c r="F366" i="29"/>
  <c r="F358" i="29"/>
  <c r="F350" i="29"/>
  <c r="F342" i="29"/>
  <c r="F334" i="29"/>
  <c r="F326" i="29"/>
  <c r="F395" i="29"/>
  <c r="F387" i="29"/>
  <c r="F379" i="29"/>
  <c r="F371" i="29"/>
  <c r="F363" i="29"/>
  <c r="F355" i="29"/>
  <c r="F347" i="29"/>
  <c r="F339" i="29"/>
  <c r="F331" i="29"/>
  <c r="F323" i="29"/>
  <c r="F392" i="29"/>
  <c r="F384" i="29"/>
  <c r="F376" i="29"/>
  <c r="F368" i="29"/>
  <c r="F360" i="29"/>
  <c r="F352" i="29"/>
  <c r="F344" i="29"/>
  <c r="F336" i="29"/>
  <c r="F328" i="29"/>
  <c r="F320" i="29"/>
  <c r="F397" i="29"/>
  <c r="F394" i="29"/>
  <c r="F386" i="29"/>
  <c r="F378" i="29"/>
  <c r="F370" i="29"/>
  <c r="F362" i="29"/>
  <c r="F354" i="29"/>
  <c r="F346" i="29"/>
  <c r="F338" i="29"/>
  <c r="F330" i="29"/>
  <c r="F391" i="29"/>
  <c r="F383" i="29"/>
  <c r="F375" i="29"/>
  <c r="F367" i="29"/>
  <c r="F359" i="29"/>
  <c r="F351" i="29"/>
  <c r="F343" i="29"/>
  <c r="F335" i="29"/>
  <c r="F327" i="29"/>
  <c r="F319" i="29"/>
  <c r="F396" i="29"/>
  <c r="F388" i="29"/>
  <c r="F380" i="29"/>
  <c r="F372" i="29"/>
  <c r="F364" i="29"/>
  <c r="F356" i="29"/>
  <c r="F348" i="29"/>
  <c r="F340" i="29"/>
  <c r="F332" i="29"/>
  <c r="F324" i="29"/>
  <c r="F316" i="29"/>
  <c r="AN37" i="29"/>
  <c r="Q37" i="29"/>
  <c r="F55" i="29"/>
  <c r="F57" i="29"/>
  <c r="F70" i="29"/>
  <c r="F72" i="29"/>
  <c r="F74" i="29"/>
  <c r="F79" i="29"/>
  <c r="F296" i="29"/>
  <c r="F304" i="29"/>
  <c r="F312" i="29"/>
  <c r="F317" i="29"/>
  <c r="F318" i="29"/>
  <c r="F49" i="29"/>
  <c r="F295" i="29"/>
  <c r="F50" i="29"/>
  <c r="F99" i="29"/>
  <c r="F299" i="29"/>
  <c r="F307" i="29"/>
  <c r="E473" i="29"/>
  <c r="E474" i="29" s="1"/>
  <c r="F60" i="29"/>
  <c r="F68" i="29"/>
  <c r="F76" i="29"/>
  <c r="F41" i="29"/>
  <c r="F53" i="29"/>
  <c r="F63" i="29"/>
  <c r="F71" i="29"/>
  <c r="G76" i="29"/>
  <c r="F56" i="29"/>
  <c r="F61" i="29"/>
  <c r="F69" i="29"/>
  <c r="G96" i="29"/>
  <c r="G56" i="29"/>
  <c r="G61" i="29"/>
  <c r="F467" i="29"/>
  <c r="F459" i="29"/>
  <c r="F451" i="29"/>
  <c r="F443" i="29"/>
  <c r="F435" i="29"/>
  <c r="F469" i="29"/>
  <c r="F461" i="29"/>
  <c r="F453" i="29"/>
  <c r="F445" i="29"/>
  <c r="F437" i="29"/>
  <c r="F429" i="29"/>
  <c r="F471" i="29"/>
  <c r="F463" i="29"/>
  <c r="F455" i="29"/>
  <c r="F447" i="29"/>
  <c r="F439" i="29"/>
  <c r="F431" i="29"/>
  <c r="F470" i="29"/>
  <c r="F462" i="29"/>
  <c r="F454" i="29"/>
  <c r="F446" i="29"/>
  <c r="F438" i="29"/>
  <c r="F430" i="29"/>
  <c r="F425" i="29"/>
  <c r="F417" i="29"/>
  <c r="F409" i="29"/>
  <c r="F401" i="29"/>
  <c r="F286" i="29"/>
  <c r="F278" i="29"/>
  <c r="F270" i="29"/>
  <c r="F465" i="29"/>
  <c r="F457" i="29"/>
  <c r="F449" i="29"/>
  <c r="F441" i="29"/>
  <c r="F433" i="29"/>
  <c r="F419" i="29"/>
  <c r="F411" i="29"/>
  <c r="F403" i="29"/>
  <c r="F288" i="29"/>
  <c r="F280" i="29"/>
  <c r="F272" i="29"/>
  <c r="F421" i="29"/>
  <c r="F413" i="29"/>
  <c r="F405" i="29"/>
  <c r="F290" i="29"/>
  <c r="F282" i="29"/>
  <c r="F274" i="29"/>
  <c r="F468" i="29"/>
  <c r="F460" i="29"/>
  <c r="F452" i="29"/>
  <c r="F444" i="29"/>
  <c r="F436" i="29"/>
  <c r="F428" i="29"/>
  <c r="F418" i="29"/>
  <c r="F410" i="29"/>
  <c r="F402" i="29"/>
  <c r="F287" i="29"/>
  <c r="F427" i="29"/>
  <c r="F423" i="29"/>
  <c r="F415" i="29"/>
  <c r="F407" i="29"/>
  <c r="F399" i="29"/>
  <c r="F284" i="29"/>
  <c r="F268" i="29"/>
  <c r="F260" i="29"/>
  <c r="F252" i="29"/>
  <c r="F244" i="29"/>
  <c r="F450" i="29"/>
  <c r="F442" i="29"/>
  <c r="F434" i="29"/>
  <c r="F262" i="29"/>
  <c r="F254" i="29"/>
  <c r="F246" i="29"/>
  <c r="F238" i="29"/>
  <c r="F230" i="29"/>
  <c r="F426" i="29"/>
  <c r="F264" i="29"/>
  <c r="F256" i="29"/>
  <c r="F248" i="29"/>
  <c r="F240" i="29"/>
  <c r="F232" i="29"/>
  <c r="F448" i="29"/>
  <c r="F440" i="29"/>
  <c r="F432" i="29"/>
  <c r="F420" i="29"/>
  <c r="F412" i="29"/>
  <c r="F404" i="29"/>
  <c r="F289" i="29"/>
  <c r="F261" i="29"/>
  <c r="F253" i="29"/>
  <c r="F279" i="29"/>
  <c r="F271" i="29"/>
  <c r="F267" i="29"/>
  <c r="F259" i="29"/>
  <c r="F251" i="29"/>
  <c r="F225" i="29"/>
  <c r="F222" i="29"/>
  <c r="F214" i="29"/>
  <c r="F206" i="29"/>
  <c r="F198" i="29"/>
  <c r="F237" i="29"/>
  <c r="F229" i="29"/>
  <c r="F219" i="29"/>
  <c r="F211" i="29"/>
  <c r="F203" i="29"/>
  <c r="F195" i="29"/>
  <c r="F187" i="29"/>
  <c r="F179" i="29"/>
  <c r="F171" i="29"/>
  <c r="F163" i="29"/>
  <c r="F472" i="29"/>
  <c r="F456" i="29"/>
  <c r="F416" i="29"/>
  <c r="F408" i="29"/>
  <c r="F400" i="29"/>
  <c r="F285" i="29"/>
  <c r="F277" i="29"/>
  <c r="F236" i="29"/>
  <c r="F228" i="29"/>
  <c r="F224" i="29"/>
  <c r="F216" i="29"/>
  <c r="F208" i="29"/>
  <c r="F200" i="29"/>
  <c r="F192" i="29"/>
  <c r="F184" i="29"/>
  <c r="F176" i="29"/>
  <c r="F168" i="29"/>
  <c r="F160" i="29"/>
  <c r="F152" i="29"/>
  <c r="F458" i="29"/>
  <c r="F424" i="29"/>
  <c r="F269" i="29"/>
  <c r="F235" i="29"/>
  <c r="F221" i="29"/>
  <c r="F213" i="29"/>
  <c r="F205" i="29"/>
  <c r="F197" i="29"/>
  <c r="F189" i="29"/>
  <c r="F414" i="29"/>
  <c r="F406" i="29"/>
  <c r="F291" i="29"/>
  <c r="F283" i="29"/>
  <c r="F275" i="29"/>
  <c r="F263" i="29"/>
  <c r="F255" i="29"/>
  <c r="F247" i="29"/>
  <c r="F245" i="29"/>
  <c r="F243" i="29"/>
  <c r="F242" i="29"/>
  <c r="F234" i="29"/>
  <c r="F227" i="29"/>
  <c r="F218" i="29"/>
  <c r="F210" i="29"/>
  <c r="F202" i="29"/>
  <c r="F194" i="29"/>
  <c r="F186" i="29"/>
  <c r="F178" i="29"/>
  <c r="F170" i="29"/>
  <c r="F162" i="29"/>
  <c r="F422" i="29"/>
  <c r="F241" i="29"/>
  <c r="F233" i="29"/>
  <c r="F223" i="29"/>
  <c r="F215" i="29"/>
  <c r="F207" i="29"/>
  <c r="F199" i="29"/>
  <c r="F191" i="29"/>
  <c r="F464" i="29"/>
  <c r="F281" i="29"/>
  <c r="F273" i="29"/>
  <c r="F265" i="29"/>
  <c r="F257" i="29"/>
  <c r="F249" i="29"/>
  <c r="F226" i="29"/>
  <c r="F220" i="29"/>
  <c r="F212" i="29"/>
  <c r="F204" i="29"/>
  <c r="F196" i="29"/>
  <c r="F188" i="29"/>
  <c r="F180" i="29"/>
  <c r="F172" i="29"/>
  <c r="F164" i="29"/>
  <c r="F156" i="29"/>
  <c r="F148" i="29"/>
  <c r="F466" i="29"/>
  <c r="F276" i="29"/>
  <c r="F266" i="29"/>
  <c r="F258" i="29"/>
  <c r="F250" i="29"/>
  <c r="F239" i="29"/>
  <c r="F231" i="29"/>
  <c r="F217" i="29"/>
  <c r="F209" i="29"/>
  <c r="F201" i="29"/>
  <c r="F193" i="29"/>
  <c r="F185" i="29"/>
  <c r="F177" i="29"/>
  <c r="F169" i="29"/>
  <c r="F142" i="29"/>
  <c r="F134" i="29"/>
  <c r="F126" i="29"/>
  <c r="F118" i="29"/>
  <c r="F110" i="29"/>
  <c r="F102" i="29"/>
  <c r="F94" i="29"/>
  <c r="F86" i="29"/>
  <c r="F78" i="29"/>
  <c r="F181" i="29"/>
  <c r="F173" i="29"/>
  <c r="F155" i="29"/>
  <c r="F147" i="29"/>
  <c r="F139" i="29"/>
  <c r="F131" i="29"/>
  <c r="F123" i="29"/>
  <c r="F115" i="29"/>
  <c r="F154" i="29"/>
  <c r="F144" i="29"/>
  <c r="F136" i="29"/>
  <c r="F128" i="29"/>
  <c r="F120" i="29"/>
  <c r="F112" i="29"/>
  <c r="F104" i="29"/>
  <c r="F96" i="29"/>
  <c r="F88" i="29"/>
  <c r="F80" i="29"/>
  <c r="F182" i="29"/>
  <c r="F174" i="29"/>
  <c r="F165" i="29"/>
  <c r="F153" i="29"/>
  <c r="F141" i="29"/>
  <c r="F133" i="29"/>
  <c r="F125" i="29"/>
  <c r="F117" i="29"/>
  <c r="F109" i="29"/>
  <c r="F101" i="29"/>
  <c r="F93" i="29"/>
  <c r="F85" i="29"/>
  <c r="F166" i="29"/>
  <c r="F146" i="29"/>
  <c r="F138" i="29"/>
  <c r="F130" i="29"/>
  <c r="F122" i="29"/>
  <c r="F114" i="29"/>
  <c r="F106" i="29"/>
  <c r="F98" i="29"/>
  <c r="F90" i="29"/>
  <c r="F82" i="29"/>
  <c r="F183" i="29"/>
  <c r="F175" i="29"/>
  <c r="F167" i="29"/>
  <c r="F151" i="29"/>
  <c r="F143" i="29"/>
  <c r="F135" i="29"/>
  <c r="F127" i="29"/>
  <c r="F119" i="29"/>
  <c r="F190" i="29"/>
  <c r="F159" i="29"/>
  <c r="F158" i="29"/>
  <c r="F150" i="29"/>
  <c r="F140" i="29"/>
  <c r="F132" i="29"/>
  <c r="F124" i="29"/>
  <c r="F116" i="29"/>
  <c r="F108" i="29"/>
  <c r="F100" i="29"/>
  <c r="F92" i="29"/>
  <c r="F84" i="29"/>
  <c r="F161" i="29"/>
  <c r="F157" i="29"/>
  <c r="F149" i="29"/>
  <c r="F145" i="29"/>
  <c r="F137" i="29"/>
  <c r="F129" i="29"/>
  <c r="F121" i="29"/>
  <c r="F113" i="29"/>
  <c r="F105" i="29"/>
  <c r="F97" i="29"/>
  <c r="F89" i="29"/>
  <c r="F81" i="29"/>
  <c r="G42" i="29"/>
  <c r="F45" i="29"/>
  <c r="G54" i="29"/>
  <c r="F59" i="29"/>
  <c r="G64" i="29"/>
  <c r="F67" i="29"/>
  <c r="F75" i="29"/>
  <c r="G472" i="29"/>
  <c r="G464" i="29"/>
  <c r="G456" i="29"/>
  <c r="G448" i="29"/>
  <c r="G440" i="29"/>
  <c r="G432" i="29"/>
  <c r="G466" i="29"/>
  <c r="G458" i="29"/>
  <c r="G450" i="29"/>
  <c r="G442" i="29"/>
  <c r="G434" i="29"/>
  <c r="G468" i="29"/>
  <c r="G460" i="29"/>
  <c r="G452" i="29"/>
  <c r="G444" i="29"/>
  <c r="G436" i="29"/>
  <c r="G428" i="29"/>
  <c r="G467" i="29"/>
  <c r="G459" i="29"/>
  <c r="G451" i="29"/>
  <c r="G443" i="29"/>
  <c r="G435" i="29"/>
  <c r="G427" i="29"/>
  <c r="G471" i="29"/>
  <c r="G463" i="29"/>
  <c r="G455" i="29"/>
  <c r="G447" i="29"/>
  <c r="G439" i="29"/>
  <c r="G431" i="29"/>
  <c r="G422" i="29"/>
  <c r="G414" i="29"/>
  <c r="G406" i="29"/>
  <c r="G291" i="29"/>
  <c r="G283" i="29"/>
  <c r="G275" i="29"/>
  <c r="G424" i="29"/>
  <c r="G416" i="29"/>
  <c r="G408" i="29"/>
  <c r="G400" i="29"/>
  <c r="G285" i="29"/>
  <c r="G277" i="29"/>
  <c r="G418" i="29"/>
  <c r="G410" i="29"/>
  <c r="G402" i="29"/>
  <c r="G287" i="29"/>
  <c r="G279" i="29"/>
  <c r="G271" i="29"/>
  <c r="G423" i="29"/>
  <c r="G415" i="29"/>
  <c r="G407" i="29"/>
  <c r="G399" i="29"/>
  <c r="G284" i="29"/>
  <c r="G469" i="29"/>
  <c r="G461" i="29"/>
  <c r="G470" i="29"/>
  <c r="G462" i="29"/>
  <c r="G265" i="29"/>
  <c r="G257" i="29"/>
  <c r="G249" i="29"/>
  <c r="G425" i="29"/>
  <c r="G417" i="29"/>
  <c r="G409" i="29"/>
  <c r="G401" i="29"/>
  <c r="G286" i="29"/>
  <c r="G267" i="29"/>
  <c r="G259" i="29"/>
  <c r="G251" i="29"/>
  <c r="G243" i="29"/>
  <c r="G235" i="29"/>
  <c r="G227" i="29"/>
  <c r="G465" i="29"/>
  <c r="G457" i="29"/>
  <c r="G426" i="29"/>
  <c r="G453" i="29"/>
  <c r="G445" i="29"/>
  <c r="G437" i="29"/>
  <c r="G429" i="29"/>
  <c r="G420" i="29"/>
  <c r="G419" i="29"/>
  <c r="G412" i="29"/>
  <c r="G411" i="29"/>
  <c r="G404" i="29"/>
  <c r="G403" i="29"/>
  <c r="G289" i="29"/>
  <c r="G288" i="29"/>
  <c r="G261" i="29"/>
  <c r="G253" i="29"/>
  <c r="G245" i="29"/>
  <c r="G237" i="29"/>
  <c r="G229" i="29"/>
  <c r="G281" i="29"/>
  <c r="G276" i="29"/>
  <c r="G273" i="29"/>
  <c r="G266" i="29"/>
  <c r="G258" i="29"/>
  <c r="G250" i="29"/>
  <c r="G238" i="29"/>
  <c r="G230" i="29"/>
  <c r="G219" i="29"/>
  <c r="G211" i="29"/>
  <c r="G203" i="29"/>
  <c r="G195" i="29"/>
  <c r="G454" i="29"/>
  <c r="G438" i="29"/>
  <c r="G421" i="29"/>
  <c r="G413" i="29"/>
  <c r="G405" i="29"/>
  <c r="G290" i="29"/>
  <c r="G282" i="29"/>
  <c r="G274" i="29"/>
  <c r="G268" i="29"/>
  <c r="G260" i="29"/>
  <c r="G252" i="29"/>
  <c r="G236" i="29"/>
  <c r="G228" i="29"/>
  <c r="G224" i="29"/>
  <c r="G216" i="29"/>
  <c r="G208" i="29"/>
  <c r="G200" i="29"/>
  <c r="G192" i="29"/>
  <c r="G184" i="29"/>
  <c r="G176" i="29"/>
  <c r="G168" i="29"/>
  <c r="G160" i="29"/>
  <c r="G449" i="29"/>
  <c r="G433" i="29"/>
  <c r="G269" i="29"/>
  <c r="G221" i="29"/>
  <c r="G213" i="29"/>
  <c r="G205" i="29"/>
  <c r="G197" i="29"/>
  <c r="G189" i="29"/>
  <c r="G181" i="29"/>
  <c r="G173" i="29"/>
  <c r="G165" i="29"/>
  <c r="G157" i="29"/>
  <c r="G149" i="29"/>
  <c r="G280" i="29"/>
  <c r="G272" i="29"/>
  <c r="G263" i="29"/>
  <c r="G262" i="29"/>
  <c r="G255" i="29"/>
  <c r="G254" i="29"/>
  <c r="G247" i="29"/>
  <c r="G242" i="29"/>
  <c r="G234" i="29"/>
  <c r="G218" i="29"/>
  <c r="G210" i="29"/>
  <c r="G202" i="29"/>
  <c r="G194" i="29"/>
  <c r="G186" i="29"/>
  <c r="G246" i="29"/>
  <c r="G244" i="29"/>
  <c r="G241" i="29"/>
  <c r="G233" i="29"/>
  <c r="G223" i="29"/>
  <c r="G215" i="29"/>
  <c r="G207" i="29"/>
  <c r="G199" i="29"/>
  <c r="G191" i="29"/>
  <c r="G183" i="29"/>
  <c r="G175" i="29"/>
  <c r="G167" i="29"/>
  <c r="G159" i="29"/>
  <c r="G446" i="29"/>
  <c r="G430" i="29"/>
  <c r="G278" i="29"/>
  <c r="G270" i="29"/>
  <c r="G264" i="29"/>
  <c r="G256" i="29"/>
  <c r="G248" i="29"/>
  <c r="G226" i="29"/>
  <c r="G220" i="29"/>
  <c r="G212" i="29"/>
  <c r="G204" i="29"/>
  <c r="G196" i="29"/>
  <c r="G188" i="29"/>
  <c r="G441" i="29"/>
  <c r="G240" i="29"/>
  <c r="G239" i="29"/>
  <c r="G232" i="29"/>
  <c r="G231" i="29"/>
  <c r="G217" i="29"/>
  <c r="G209" i="29"/>
  <c r="G201" i="29"/>
  <c r="G193" i="29"/>
  <c r="G185" i="29"/>
  <c r="G177" i="29"/>
  <c r="G169" i="29"/>
  <c r="G161" i="29"/>
  <c r="G153" i="29"/>
  <c r="G225" i="29"/>
  <c r="G222" i="29"/>
  <c r="G214" i="29"/>
  <c r="G206" i="29"/>
  <c r="G198" i="29"/>
  <c r="G190" i="29"/>
  <c r="G182" i="29"/>
  <c r="G174" i="29"/>
  <c r="G162" i="29"/>
  <c r="G156" i="29"/>
  <c r="G155" i="29"/>
  <c r="G148" i="29"/>
  <c r="G147" i="29"/>
  <c r="G139" i="29"/>
  <c r="G131" i="29"/>
  <c r="G123" i="29"/>
  <c r="G115" i="29"/>
  <c r="G107" i="29"/>
  <c r="G99" i="29"/>
  <c r="G91" i="29"/>
  <c r="G83" i="29"/>
  <c r="G163" i="29"/>
  <c r="G154" i="29"/>
  <c r="G144" i="29"/>
  <c r="G136" i="29"/>
  <c r="G128" i="29"/>
  <c r="G120" i="29"/>
  <c r="G112" i="29"/>
  <c r="G187" i="29"/>
  <c r="G164" i="29"/>
  <c r="G141" i="29"/>
  <c r="G133" i="29"/>
  <c r="G125" i="29"/>
  <c r="G117" i="29"/>
  <c r="G109" i="29"/>
  <c r="G101" i="29"/>
  <c r="G93" i="29"/>
  <c r="G85" i="29"/>
  <c r="G178" i="29"/>
  <c r="G170" i="29"/>
  <c r="G166" i="29"/>
  <c r="G146" i="29"/>
  <c r="G138" i="29"/>
  <c r="G130" i="29"/>
  <c r="G122" i="29"/>
  <c r="G114" i="29"/>
  <c r="G106" i="29"/>
  <c r="G98" i="29"/>
  <c r="G90" i="29"/>
  <c r="G82" i="29"/>
  <c r="G152" i="29"/>
  <c r="G151" i="29"/>
  <c r="G143" i="29"/>
  <c r="G135" i="29"/>
  <c r="G127" i="29"/>
  <c r="G119" i="29"/>
  <c r="G111" i="29"/>
  <c r="G103" i="29"/>
  <c r="G95" i="29"/>
  <c r="G87" i="29"/>
  <c r="G79" i="29"/>
  <c r="G179" i="29"/>
  <c r="G171" i="29"/>
  <c r="G158" i="29"/>
  <c r="G150" i="29"/>
  <c r="G140" i="29"/>
  <c r="G132" i="29"/>
  <c r="G124" i="29"/>
  <c r="G116" i="29"/>
  <c r="G145" i="29"/>
  <c r="G137" i="29"/>
  <c r="G129" i="29"/>
  <c r="G121" i="29"/>
  <c r="G113" i="29"/>
  <c r="G105" i="29"/>
  <c r="G97" i="29"/>
  <c r="G89" i="29"/>
  <c r="G81" i="29"/>
  <c r="G180" i="29"/>
  <c r="G172" i="29"/>
  <c r="G142" i="29"/>
  <c r="G134" i="29"/>
  <c r="G126" i="29"/>
  <c r="G118" i="29"/>
  <c r="G110" i="29"/>
  <c r="G102" i="29"/>
  <c r="G94" i="29"/>
  <c r="G86" i="29"/>
  <c r="G45" i="29"/>
  <c r="G59" i="29"/>
  <c r="G67" i="29"/>
  <c r="G75" i="29"/>
  <c r="G78" i="29"/>
  <c r="F111" i="29"/>
  <c r="G84" i="29"/>
  <c r="G92" i="29"/>
  <c r="G100" i="29"/>
  <c r="G108" i="29"/>
  <c r="M965" i="29"/>
  <c r="D11" i="16"/>
  <c r="O41" i="16"/>
  <c r="Q38" i="16"/>
  <c r="Q39" i="16"/>
  <c r="R50" i="16"/>
  <c r="R48" i="16"/>
  <c r="R49" i="16" s="1"/>
  <c r="C683" i="1"/>
  <c r="H675" i="1"/>
  <c r="H674" i="1"/>
  <c r="J673" i="1"/>
  <c r="K673" i="1" s="1"/>
  <c r="L673" i="1" s="1"/>
  <c r="M673" i="1" s="1"/>
  <c r="N673" i="1" s="1"/>
  <c r="O673" i="1" s="1"/>
  <c r="P673" i="1" s="1"/>
  <c r="Q673" i="1" s="1"/>
  <c r="R673" i="1" s="1"/>
  <c r="S673" i="1" s="1"/>
  <c r="T673" i="1" s="1"/>
  <c r="U673" i="1" s="1"/>
  <c r="V673" i="1" s="1"/>
  <c r="W673" i="1" s="1"/>
  <c r="X673" i="1" s="1"/>
  <c r="Y673" i="1" s="1"/>
  <c r="Z673" i="1" s="1"/>
  <c r="AA673" i="1" s="1"/>
  <c r="AB673" i="1" s="1"/>
  <c r="AC673" i="1" s="1"/>
  <c r="AD673" i="1" s="1"/>
  <c r="AE673" i="1" s="1"/>
  <c r="AF673" i="1" s="1"/>
  <c r="AG673" i="1" s="1"/>
  <c r="AH673" i="1" s="1"/>
  <c r="AI673" i="1" s="1"/>
  <c r="AJ673" i="1" s="1"/>
  <c r="AK673" i="1" s="1"/>
  <c r="AL673" i="1" s="1"/>
  <c r="AM673" i="1" s="1"/>
  <c r="AN673" i="1" s="1"/>
  <c r="AO673" i="1" s="1"/>
  <c r="AP673" i="1" s="1"/>
  <c r="AQ673" i="1" s="1"/>
  <c r="AR673" i="1" s="1"/>
  <c r="AS673" i="1" s="1"/>
  <c r="AT673" i="1" s="1"/>
  <c r="AU673" i="1" s="1"/>
  <c r="AV673" i="1" s="1"/>
  <c r="BE673" i="1" s="1"/>
  <c r="BF673" i="1" s="1"/>
  <c r="BG673" i="1" s="1"/>
  <c r="BH673" i="1" s="1"/>
  <c r="BI673" i="1" s="1"/>
  <c r="BJ673" i="1" s="1"/>
  <c r="BK673" i="1" s="1"/>
  <c r="BL673" i="1" s="1"/>
  <c r="BM673" i="1" s="1"/>
  <c r="BN673" i="1" s="1"/>
  <c r="BO673" i="1" s="1"/>
  <c r="BP673" i="1" s="1"/>
  <c r="BQ673" i="1" s="1"/>
  <c r="BR673" i="1" s="1"/>
  <c r="BS673" i="1" s="1"/>
  <c r="BT673" i="1" s="1"/>
  <c r="BU673" i="1" s="1"/>
  <c r="BV673" i="1" s="1"/>
  <c r="BW673" i="1" s="1"/>
  <c r="BX673" i="1" s="1"/>
  <c r="BY673" i="1" s="1"/>
  <c r="BZ673" i="1" s="1"/>
  <c r="CA673" i="1" s="1"/>
  <c r="CB673" i="1" s="1"/>
  <c r="CC673" i="1" s="1"/>
  <c r="CD673" i="1" s="1"/>
  <c r="CE673" i="1" s="1"/>
  <c r="CF673" i="1" s="1"/>
  <c r="CG673" i="1" s="1"/>
  <c r="CH673" i="1" s="1"/>
  <c r="CI673" i="1" s="1"/>
  <c r="CJ673" i="1" s="1"/>
  <c r="CK673" i="1" s="1"/>
  <c r="CL673" i="1" s="1"/>
  <c r="CM673" i="1" s="1"/>
  <c r="CN673" i="1" s="1"/>
  <c r="CO673" i="1" s="1"/>
  <c r="CP673" i="1" s="1"/>
  <c r="CQ673" i="1" s="1"/>
  <c r="CR673" i="1" s="1"/>
  <c r="CS673" i="1" s="1"/>
  <c r="CT673" i="1" s="1"/>
  <c r="CU673" i="1" s="1"/>
  <c r="CV673" i="1" s="1"/>
  <c r="CW673" i="1" s="1"/>
  <c r="CX673" i="1" s="1"/>
  <c r="CY673" i="1" s="1"/>
  <c r="CZ673" i="1" s="1"/>
  <c r="DA673" i="1" s="1"/>
  <c r="DB673" i="1" s="1"/>
  <c r="DC673" i="1" s="1"/>
  <c r="DD673" i="1" s="1"/>
  <c r="DE673" i="1" s="1"/>
  <c r="DF673" i="1" s="1"/>
  <c r="DG673" i="1" s="1"/>
  <c r="DH673" i="1" s="1"/>
  <c r="DI673" i="1" s="1"/>
  <c r="DJ673" i="1" s="1"/>
  <c r="DK673" i="1" s="1"/>
  <c r="DL673" i="1" s="1"/>
  <c r="DM673" i="1" s="1"/>
  <c r="DN673" i="1" s="1"/>
  <c r="DO673" i="1" s="1"/>
  <c r="DP673" i="1" s="1"/>
  <c r="DQ673" i="1" s="1"/>
  <c r="DR673" i="1" s="1"/>
  <c r="DS673" i="1" s="1"/>
  <c r="DT673" i="1" s="1"/>
  <c r="DU673" i="1" s="1"/>
  <c r="DV673" i="1" s="1"/>
  <c r="DW673" i="1" s="1"/>
  <c r="DX673" i="1" s="1"/>
  <c r="DY673" i="1" s="1"/>
  <c r="DZ673" i="1" s="1"/>
  <c r="EA673" i="1" s="1"/>
  <c r="EB673" i="1" s="1"/>
  <c r="EC673" i="1" s="1"/>
  <c r="ED673" i="1" s="1"/>
  <c r="EE673" i="1" s="1"/>
  <c r="EF673" i="1" s="1"/>
  <c r="EG673" i="1" s="1"/>
  <c r="EH673" i="1" s="1"/>
  <c r="EI673" i="1" s="1"/>
  <c r="EJ673" i="1" s="1"/>
  <c r="EK673" i="1" s="1"/>
  <c r="EL673" i="1" s="1"/>
  <c r="EM673" i="1" s="1"/>
  <c r="EN673" i="1" s="1"/>
  <c r="EO673" i="1" s="1"/>
  <c r="EP673" i="1" s="1"/>
  <c r="EQ673" i="1" s="1"/>
  <c r="ER673" i="1" s="1"/>
  <c r="ES673" i="1" s="1"/>
  <c r="ET673" i="1" s="1"/>
  <c r="EU673" i="1" s="1"/>
  <c r="EV673" i="1" s="1"/>
  <c r="EW673" i="1" s="1"/>
  <c r="EX673" i="1" s="1"/>
  <c r="EY673" i="1" s="1"/>
  <c r="EZ673" i="1" s="1"/>
  <c r="FA673" i="1" s="1"/>
  <c r="FB673" i="1" s="1"/>
  <c r="FC673" i="1" s="1"/>
  <c r="FD673" i="1" s="1"/>
  <c r="FE673" i="1" s="1"/>
  <c r="FF673" i="1" s="1"/>
  <c r="FG673" i="1" s="1"/>
  <c r="FH673" i="1" s="1"/>
  <c r="FI673" i="1" s="1"/>
  <c r="FJ673" i="1" s="1"/>
  <c r="FK673" i="1" s="1"/>
  <c r="FL673" i="1" s="1"/>
  <c r="FM673" i="1" s="1"/>
  <c r="FN673" i="1" s="1"/>
  <c r="FO673" i="1" s="1"/>
  <c r="FP673" i="1" s="1"/>
  <c r="FQ673" i="1" s="1"/>
  <c r="FR673" i="1" s="1"/>
  <c r="FS673" i="1" s="1"/>
  <c r="FT673" i="1" s="1"/>
  <c r="FV673" i="1" s="1"/>
  <c r="FW673" i="1" s="1"/>
  <c r="GK673" i="1" s="1"/>
  <c r="GL673" i="1" s="1"/>
  <c r="GM673" i="1" s="1"/>
  <c r="GN673" i="1" s="1"/>
  <c r="GO673" i="1" s="1"/>
  <c r="GP673" i="1" s="1"/>
  <c r="GS673" i="1" s="1"/>
  <c r="GT673" i="1"/>
  <c r="GU673" i="1" s="1"/>
  <c r="GV673" i="1" s="1"/>
  <c r="GW673" i="1" s="1"/>
  <c r="GX673" i="1" s="1"/>
  <c r="GY673" i="1" s="1"/>
  <c r="GZ673" i="1" s="1"/>
  <c r="HA673" i="1" s="1"/>
  <c r="HB673" i="1" s="1"/>
  <c r="HC673" i="1" s="1"/>
  <c r="HD673" i="1" s="1"/>
  <c r="HE673" i="1" s="1"/>
  <c r="HF673" i="1" s="1"/>
  <c r="HG673" i="1" s="1"/>
  <c r="HH673" i="1" s="1"/>
  <c r="HI673" i="1" s="1"/>
  <c r="HJ673" i="1" s="1"/>
  <c r="HK673" i="1" s="1"/>
  <c r="HL673" i="1" s="1"/>
  <c r="HM673" i="1" s="1"/>
  <c r="HN673" i="1" s="1"/>
  <c r="HO673" i="1" s="1"/>
  <c r="HP673" i="1" s="1"/>
  <c r="HQ673" i="1" s="1"/>
  <c r="HR673" i="1" s="1"/>
  <c r="HS673" i="1" s="1"/>
  <c r="HT673" i="1" s="1"/>
  <c r="HU673" i="1" s="1"/>
  <c r="HV673" i="1" s="1"/>
  <c r="HW673" i="1" s="1"/>
  <c r="HX673" i="1" s="1"/>
  <c r="HY673" i="1" s="1"/>
  <c r="HZ673" i="1" s="1"/>
  <c r="IA673" i="1" s="1"/>
  <c r="IB673" i="1" s="1"/>
  <c r="IC673" i="1" s="1"/>
  <c r="ID673" i="1" s="1"/>
  <c r="IE673" i="1" s="1"/>
  <c r="IF673" i="1" s="1"/>
  <c r="IG673" i="1" s="1"/>
  <c r="IH673" i="1" s="1"/>
  <c r="II673" i="1" s="1"/>
  <c r="IJ673" i="1" s="1"/>
  <c r="IK673" i="1" s="1"/>
  <c r="IL673" i="1" s="1"/>
  <c r="IM673" i="1" s="1"/>
  <c r="IN673" i="1" s="1"/>
  <c r="IO673" i="1" s="1"/>
  <c r="IP673" i="1" s="1"/>
  <c r="IQ673" i="1" s="1"/>
  <c r="IR673" i="1" s="1"/>
  <c r="IS673" i="1" s="1"/>
  <c r="IT673" i="1" s="1"/>
  <c r="IU673" i="1" s="1"/>
  <c r="IV673" i="1" s="1"/>
  <c r="IW673" i="1" s="1"/>
  <c r="IX673" i="1" s="1"/>
  <c r="IY673" i="1" s="1"/>
  <c r="IZ673" i="1" s="1"/>
  <c r="JA673" i="1" s="1"/>
  <c r="JB673" i="1" s="1"/>
  <c r="JC673" i="1" s="1"/>
  <c r="JD673" i="1" s="1"/>
  <c r="JE673" i="1" s="1"/>
  <c r="JF673" i="1" s="1"/>
  <c r="JG673" i="1" s="1"/>
  <c r="JH673" i="1" s="1"/>
  <c r="JI673" i="1" s="1"/>
  <c r="JJ673" i="1" s="1"/>
  <c r="JK673" i="1" s="1"/>
  <c r="JL673" i="1"/>
  <c r="JM673" i="1" s="1"/>
  <c r="JN673" i="1" s="1"/>
  <c r="JO673" i="1" s="1"/>
  <c r="JP673" i="1" s="1"/>
  <c r="JQ673" i="1" s="1"/>
  <c r="JR673" i="1" s="1"/>
  <c r="JS673" i="1" s="1"/>
  <c r="JT673" i="1" s="1"/>
  <c r="JU673" i="1" s="1"/>
  <c r="JV673" i="1" s="1"/>
  <c r="JW673" i="1" s="1"/>
  <c r="JX673" i="1" s="1"/>
  <c r="JY673" i="1" s="1"/>
  <c r="JZ673" i="1" s="1"/>
  <c r="KA673" i="1" s="1"/>
  <c r="KB673" i="1" s="1"/>
  <c r="KC673" i="1" s="1"/>
  <c r="KD673" i="1" s="1"/>
  <c r="KE673" i="1" s="1"/>
  <c r="JL672" i="1"/>
  <c r="JM672" i="1" s="1"/>
  <c r="JN672" i="1" s="1"/>
  <c r="JO672" i="1" s="1"/>
  <c r="JP672" i="1" s="1"/>
  <c r="JQ672" i="1" s="1"/>
  <c r="JR672" i="1" s="1"/>
  <c r="JS672" i="1" s="1"/>
  <c r="JT672" i="1" s="1"/>
  <c r="JU672" i="1" s="1"/>
  <c r="JV672" i="1" s="1"/>
  <c r="JW672" i="1" s="1"/>
  <c r="JX672" i="1" s="1"/>
  <c r="JY672" i="1" s="1"/>
  <c r="JZ672" i="1" s="1"/>
  <c r="KA672" i="1" s="1"/>
  <c r="KB672" i="1" s="1"/>
  <c r="KC672" i="1" s="1"/>
  <c r="KD672" i="1" s="1"/>
  <c r="KE672" i="1" s="1"/>
  <c r="GT672" i="1"/>
  <c r="GU672" i="1" s="1"/>
  <c r="GV672" i="1" s="1"/>
  <c r="GW672" i="1" s="1"/>
  <c r="GX672" i="1" s="1"/>
  <c r="GY672" i="1" s="1"/>
  <c r="GZ672" i="1" s="1"/>
  <c r="HA672" i="1" s="1"/>
  <c r="HB672" i="1" s="1"/>
  <c r="HC672" i="1" s="1"/>
  <c r="HD672" i="1" s="1"/>
  <c r="HE672" i="1" s="1"/>
  <c r="HF672" i="1" s="1"/>
  <c r="HG672" i="1" s="1"/>
  <c r="HH672" i="1" s="1"/>
  <c r="HI672" i="1" s="1"/>
  <c r="HJ672" i="1" s="1"/>
  <c r="HK672" i="1" s="1"/>
  <c r="HL672" i="1" s="1"/>
  <c r="HM672" i="1" s="1"/>
  <c r="HN672" i="1" s="1"/>
  <c r="HO672" i="1" s="1"/>
  <c r="HP672" i="1" s="1"/>
  <c r="HQ672" i="1" s="1"/>
  <c r="HR672" i="1" s="1"/>
  <c r="HS672" i="1" s="1"/>
  <c r="HT672" i="1" s="1"/>
  <c r="HU672" i="1" s="1"/>
  <c r="HV672" i="1" s="1"/>
  <c r="HW672" i="1" s="1"/>
  <c r="HX672" i="1" s="1"/>
  <c r="HY672" i="1" s="1"/>
  <c r="HZ672" i="1" s="1"/>
  <c r="IA672" i="1" s="1"/>
  <c r="IB672" i="1" s="1"/>
  <c r="IC672" i="1" s="1"/>
  <c r="ID672" i="1" s="1"/>
  <c r="IE672" i="1" s="1"/>
  <c r="IF672" i="1" s="1"/>
  <c r="IG672" i="1" s="1"/>
  <c r="IH672" i="1" s="1"/>
  <c r="II672" i="1" s="1"/>
  <c r="IJ672" i="1" s="1"/>
  <c r="IK672" i="1" s="1"/>
  <c r="IL672" i="1" s="1"/>
  <c r="IM672" i="1" s="1"/>
  <c r="IN672" i="1" s="1"/>
  <c r="IO672" i="1" s="1"/>
  <c r="IP672" i="1" s="1"/>
  <c r="IQ672" i="1" s="1"/>
  <c r="IR672" i="1" s="1"/>
  <c r="IS672" i="1" s="1"/>
  <c r="IT672" i="1" s="1"/>
  <c r="IU672" i="1" s="1"/>
  <c r="IV672" i="1" s="1"/>
  <c r="IW672" i="1" s="1"/>
  <c r="IX672" i="1" s="1"/>
  <c r="IY672" i="1" s="1"/>
  <c r="IZ672" i="1" s="1"/>
  <c r="JA672" i="1" s="1"/>
  <c r="JB672" i="1" s="1"/>
  <c r="JC672" i="1" s="1"/>
  <c r="JD672" i="1" s="1"/>
  <c r="JE672" i="1" s="1"/>
  <c r="JF672" i="1" s="1"/>
  <c r="JG672" i="1" s="1"/>
  <c r="JH672" i="1" s="1"/>
  <c r="JI672" i="1" s="1"/>
  <c r="JJ672" i="1" s="1"/>
  <c r="JK672" i="1" s="1"/>
  <c r="J672" i="1"/>
  <c r="K672" i="1" s="1"/>
  <c r="L672" i="1" s="1"/>
  <c r="M672" i="1" s="1"/>
  <c r="N672" i="1" s="1"/>
  <c r="O672" i="1" s="1"/>
  <c r="P672" i="1" s="1"/>
  <c r="Q672" i="1" s="1"/>
  <c r="R672" i="1" s="1"/>
  <c r="S672" i="1" s="1"/>
  <c r="T672" i="1" s="1"/>
  <c r="U672" i="1" s="1"/>
  <c r="V672" i="1" s="1"/>
  <c r="W672" i="1" s="1"/>
  <c r="X672" i="1" s="1"/>
  <c r="Y672" i="1" s="1"/>
  <c r="Z672" i="1" s="1"/>
  <c r="AA672" i="1" s="1"/>
  <c r="AB672" i="1" s="1"/>
  <c r="AC672" i="1" s="1"/>
  <c r="AD672" i="1" s="1"/>
  <c r="AE672" i="1" s="1"/>
  <c r="AF672" i="1" s="1"/>
  <c r="AG672" i="1" s="1"/>
  <c r="AH672" i="1" s="1"/>
  <c r="AI672" i="1" s="1"/>
  <c r="AJ672" i="1" s="1"/>
  <c r="AK672" i="1" s="1"/>
  <c r="AL672" i="1" s="1"/>
  <c r="AM672" i="1" s="1"/>
  <c r="AN672" i="1" s="1"/>
  <c r="AO672" i="1" s="1"/>
  <c r="AP672" i="1" s="1"/>
  <c r="AQ672" i="1" s="1"/>
  <c r="AR672" i="1" s="1"/>
  <c r="AS672" i="1" s="1"/>
  <c r="AT672" i="1" s="1"/>
  <c r="AU672" i="1" s="1"/>
  <c r="AV672" i="1" s="1"/>
  <c r="BE672" i="1" s="1"/>
  <c r="BF672" i="1" s="1"/>
  <c r="BG672" i="1" s="1"/>
  <c r="BH672" i="1" s="1"/>
  <c r="BI672" i="1" s="1"/>
  <c r="BJ672" i="1" s="1"/>
  <c r="BK672" i="1" s="1"/>
  <c r="BL672" i="1" s="1"/>
  <c r="BM672" i="1" s="1"/>
  <c r="BN672" i="1" s="1"/>
  <c r="BO672" i="1" s="1"/>
  <c r="BP672" i="1" s="1"/>
  <c r="BQ672" i="1" s="1"/>
  <c r="BR672" i="1" s="1"/>
  <c r="BS672" i="1" s="1"/>
  <c r="BT672" i="1" s="1"/>
  <c r="BU672" i="1" s="1"/>
  <c r="BV672" i="1" s="1"/>
  <c r="BW672" i="1" s="1"/>
  <c r="BX672" i="1" s="1"/>
  <c r="BY672" i="1" s="1"/>
  <c r="BZ672" i="1" s="1"/>
  <c r="CA672" i="1" s="1"/>
  <c r="CB672" i="1" s="1"/>
  <c r="CC672" i="1" s="1"/>
  <c r="CD672" i="1" s="1"/>
  <c r="CE672" i="1" s="1"/>
  <c r="CF672" i="1" s="1"/>
  <c r="CG672" i="1" s="1"/>
  <c r="CH672" i="1" s="1"/>
  <c r="CI672" i="1" s="1"/>
  <c r="CJ672" i="1" s="1"/>
  <c r="CK672" i="1" s="1"/>
  <c r="CL672" i="1" s="1"/>
  <c r="CM672" i="1" s="1"/>
  <c r="CN672" i="1" s="1"/>
  <c r="CO672" i="1" s="1"/>
  <c r="CP672" i="1" s="1"/>
  <c r="CQ672" i="1" s="1"/>
  <c r="CR672" i="1" s="1"/>
  <c r="CS672" i="1" s="1"/>
  <c r="CT672" i="1" s="1"/>
  <c r="CU672" i="1" s="1"/>
  <c r="CV672" i="1" s="1"/>
  <c r="CW672" i="1" s="1"/>
  <c r="CX672" i="1" s="1"/>
  <c r="CY672" i="1" s="1"/>
  <c r="CZ672" i="1" s="1"/>
  <c r="DA672" i="1" s="1"/>
  <c r="DB672" i="1" s="1"/>
  <c r="DC672" i="1" s="1"/>
  <c r="DD672" i="1" s="1"/>
  <c r="DE672" i="1" s="1"/>
  <c r="DF672" i="1" s="1"/>
  <c r="DG672" i="1" s="1"/>
  <c r="DH672" i="1" s="1"/>
  <c r="DI672" i="1" s="1"/>
  <c r="DJ672" i="1" s="1"/>
  <c r="DK672" i="1" s="1"/>
  <c r="DL672" i="1" s="1"/>
  <c r="DM672" i="1" s="1"/>
  <c r="DN672" i="1" s="1"/>
  <c r="DO672" i="1" s="1"/>
  <c r="DP672" i="1" s="1"/>
  <c r="DQ672" i="1" s="1"/>
  <c r="DR672" i="1" s="1"/>
  <c r="DS672" i="1" s="1"/>
  <c r="DT672" i="1" s="1"/>
  <c r="DU672" i="1" s="1"/>
  <c r="DV672" i="1" s="1"/>
  <c r="DW672" i="1" s="1"/>
  <c r="DX672" i="1" s="1"/>
  <c r="DY672" i="1" s="1"/>
  <c r="DZ672" i="1" s="1"/>
  <c r="EA672" i="1" s="1"/>
  <c r="EB672" i="1" s="1"/>
  <c r="EC672" i="1" s="1"/>
  <c r="ED672" i="1" s="1"/>
  <c r="EE672" i="1" s="1"/>
  <c r="EF672" i="1" s="1"/>
  <c r="EG672" i="1" s="1"/>
  <c r="EH672" i="1" s="1"/>
  <c r="EI672" i="1" s="1"/>
  <c r="EJ672" i="1" s="1"/>
  <c r="EK672" i="1" s="1"/>
  <c r="EL672" i="1" s="1"/>
  <c r="EM672" i="1" s="1"/>
  <c r="EN672" i="1" s="1"/>
  <c r="EO672" i="1" s="1"/>
  <c r="EP672" i="1" s="1"/>
  <c r="EQ672" i="1" s="1"/>
  <c r="ER672" i="1" s="1"/>
  <c r="ES672" i="1" s="1"/>
  <c r="ET672" i="1" s="1"/>
  <c r="EU672" i="1" s="1"/>
  <c r="EV672" i="1" s="1"/>
  <c r="EW672" i="1" s="1"/>
  <c r="EX672" i="1" s="1"/>
  <c r="EY672" i="1" s="1"/>
  <c r="EZ672" i="1" s="1"/>
  <c r="FA672" i="1" s="1"/>
  <c r="FB672" i="1" s="1"/>
  <c r="FC672" i="1" s="1"/>
  <c r="FD672" i="1" s="1"/>
  <c r="FE672" i="1" s="1"/>
  <c r="FF672" i="1" s="1"/>
  <c r="FG672" i="1" s="1"/>
  <c r="FH672" i="1" s="1"/>
  <c r="FI672" i="1" s="1"/>
  <c r="FJ672" i="1" s="1"/>
  <c r="FK672" i="1" s="1"/>
  <c r="FL672" i="1" s="1"/>
  <c r="FM672" i="1" s="1"/>
  <c r="FN672" i="1" s="1"/>
  <c r="FO672" i="1" s="1"/>
  <c r="FP672" i="1" s="1"/>
  <c r="FQ672" i="1" s="1"/>
  <c r="FR672" i="1" s="1"/>
  <c r="FS672" i="1" s="1"/>
  <c r="FT672" i="1" s="1"/>
  <c r="FV672" i="1" s="1"/>
  <c r="FW672" i="1" s="1"/>
  <c r="GK672" i="1" s="1"/>
  <c r="GL672" i="1" s="1"/>
  <c r="GM672" i="1" s="1"/>
  <c r="GN672" i="1" s="1"/>
  <c r="GO672" i="1" s="1"/>
  <c r="GP672" i="1" s="1"/>
  <c r="GS672" i="1" s="1"/>
  <c r="N671" i="1"/>
  <c r="L671" i="1"/>
  <c r="K671" i="1"/>
  <c r="J671" i="1"/>
  <c r="D1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7" i="1"/>
  <c r="C318" i="1"/>
  <c r="C319" i="1"/>
  <c r="C320" i="1"/>
  <c r="C321" i="1"/>
  <c r="C322" i="1"/>
  <c r="C323" i="1"/>
  <c r="C324" i="1"/>
  <c r="C325" i="1"/>
  <c r="C326" i="1"/>
  <c r="C327" i="1"/>
  <c r="C328" i="1"/>
  <c r="C329" i="1"/>
  <c r="C48" i="1"/>
  <c r="D17" i="1" s="1"/>
  <c r="O48" i="1"/>
  <c r="E394" i="16"/>
  <c r="E124" i="16"/>
  <c r="E123" i="16"/>
  <c r="E122" i="16"/>
  <c r="E121" i="16"/>
  <c r="E120" i="16"/>
  <c r="E119" i="16"/>
  <c r="E118" i="16"/>
  <c r="E117" i="16"/>
  <c r="E116" i="16"/>
  <c r="E115" i="16"/>
  <c r="E114" i="16"/>
  <c r="E113" i="16"/>
  <c r="E112" i="16"/>
  <c r="E111" i="16"/>
  <c r="E110" i="16"/>
  <c r="E109" i="16"/>
  <c r="E108" i="16"/>
  <c r="E107" i="16"/>
  <c r="E106" i="16"/>
  <c r="E105" i="16"/>
  <c r="E104" i="16"/>
  <c r="E103" i="16"/>
  <c r="E102" i="16"/>
  <c r="E101" i="16"/>
  <c r="E100" i="16"/>
  <c r="E99" i="16"/>
  <c r="E98" i="16"/>
  <c r="E97" i="16"/>
  <c r="E96" i="16"/>
  <c r="E95" i="16"/>
  <c r="E94" i="16"/>
  <c r="E93" i="16"/>
  <c r="E92" i="16"/>
  <c r="E91" i="16"/>
  <c r="E90" i="16"/>
  <c r="E89" i="16"/>
  <c r="E88" i="16"/>
  <c r="E87" i="16"/>
  <c r="E86" i="16"/>
  <c r="E85" i="16"/>
  <c r="E84" i="16"/>
  <c r="E83" i="16"/>
  <c r="E82" i="16"/>
  <c r="E81" i="16"/>
  <c r="E80" i="16"/>
  <c r="E79" i="16"/>
  <c r="E78" i="16"/>
  <c r="E77" i="16"/>
  <c r="E76" i="16"/>
  <c r="E75" i="16"/>
  <c r="E74" i="16"/>
  <c r="E73" i="16"/>
  <c r="E72" i="16"/>
  <c r="E71" i="16"/>
  <c r="E70" i="16"/>
  <c r="E69" i="16"/>
  <c r="E68" i="16"/>
  <c r="E67" i="16"/>
  <c r="E66" i="16"/>
  <c r="E65" i="16"/>
  <c r="E64" i="16"/>
  <c r="E63" i="16"/>
  <c r="E62" i="16"/>
  <c r="E61" i="16"/>
  <c r="E60" i="16"/>
  <c r="E59" i="16"/>
  <c r="E58" i="16"/>
  <c r="E57" i="16"/>
  <c r="E56" i="16"/>
  <c r="E55" i="16"/>
  <c r="E54" i="16"/>
  <c r="E53" i="16"/>
  <c r="E52" i="16"/>
  <c r="E51" i="16"/>
  <c r="E50" i="16"/>
  <c r="E48" i="16"/>
  <c r="E47" i="16"/>
  <c r="E46" i="16"/>
  <c r="E45" i="16"/>
  <c r="E44" i="16"/>
  <c r="E43" i="16"/>
  <c r="E42" i="16"/>
  <c r="E206" i="16"/>
  <c r="E204" i="16"/>
  <c r="E202" i="16"/>
  <c r="E200" i="16"/>
  <c r="E198" i="16"/>
  <c r="E196" i="16"/>
  <c r="E194" i="16"/>
  <c r="E192" i="16"/>
  <c r="E190" i="16"/>
  <c r="E188" i="16"/>
  <c r="E186" i="16"/>
  <c r="E184" i="16"/>
  <c r="E182" i="16"/>
  <c r="E180" i="16"/>
  <c r="E178" i="16"/>
  <c r="E176" i="16"/>
  <c r="E174" i="16"/>
  <c r="E172" i="16"/>
  <c r="E158" i="16"/>
  <c r="E156" i="16"/>
  <c r="E154" i="16"/>
  <c r="E152" i="16"/>
  <c r="E150" i="16"/>
  <c r="E149" i="16"/>
  <c r="E148" i="16"/>
  <c r="E147" i="16"/>
  <c r="E146" i="16"/>
  <c r="E145" i="16"/>
  <c r="E144" i="16"/>
  <c r="E143" i="16"/>
  <c r="E142" i="16"/>
  <c r="E141" i="16"/>
  <c r="E140" i="16"/>
  <c r="E139" i="16"/>
  <c r="E138" i="16"/>
  <c r="E137" i="16"/>
  <c r="E136" i="16"/>
  <c r="E135" i="16"/>
  <c r="E131" i="16"/>
  <c r="E130" i="16"/>
  <c r="E129" i="16"/>
  <c r="E128" i="16"/>
  <c r="E127" i="16"/>
  <c r="E126" i="16"/>
  <c r="E125" i="16"/>
  <c r="E286" i="16"/>
  <c r="E284" i="16"/>
  <c r="E282" i="16"/>
  <c r="E280" i="16"/>
  <c r="E270" i="16"/>
  <c r="E268" i="16"/>
  <c r="E266" i="16"/>
  <c r="E264" i="16"/>
  <c r="E254" i="16"/>
  <c r="E252" i="16"/>
  <c r="E250" i="16"/>
  <c r="E248" i="16"/>
  <c r="E238" i="16"/>
  <c r="E234" i="16"/>
  <c r="E231" i="16"/>
  <c r="E229" i="16"/>
  <c r="E227" i="16"/>
  <c r="E221" i="16"/>
  <c r="E215" i="16"/>
  <c r="E214" i="16"/>
  <c r="E213" i="16"/>
  <c r="E212" i="16"/>
  <c r="E211" i="16"/>
  <c r="E210" i="16"/>
  <c r="E208" i="16"/>
  <c r="N330" i="1"/>
  <c r="G675" i="1"/>
  <c r="G674" i="1"/>
  <c r="U94" i="17"/>
  <c r="G811" i="16" l="1"/>
  <c r="L811" i="16" s="1"/>
  <c r="G812" i="16"/>
  <c r="CW812" i="16" s="1"/>
  <c r="CX812" i="16" s="1"/>
  <c r="CY812" i="16" s="1"/>
  <c r="CZ812" i="16" s="1"/>
  <c r="DA812" i="16" s="1"/>
  <c r="DB812" i="16" s="1"/>
  <c r="DC812" i="16" s="1"/>
  <c r="DD812" i="16" s="1"/>
  <c r="DE812" i="16" s="1"/>
  <c r="DF812" i="16" s="1"/>
  <c r="DG812" i="16" s="1"/>
  <c r="DH812" i="16" s="1"/>
  <c r="DI812" i="16" s="1"/>
  <c r="DJ812" i="16" s="1"/>
  <c r="DK812" i="16" s="1"/>
  <c r="DL812" i="16" s="1"/>
  <c r="DM812" i="16" s="1"/>
  <c r="DN812" i="16" s="1"/>
  <c r="DO812" i="16" s="1"/>
  <c r="DP812" i="16" s="1"/>
  <c r="DQ812" i="16" s="1"/>
  <c r="DR812" i="16" s="1"/>
  <c r="DS812" i="16" s="1"/>
  <c r="DT812" i="16" s="1"/>
  <c r="DU812" i="16" s="1"/>
  <c r="DV812" i="16" s="1"/>
  <c r="DW812" i="16" s="1"/>
  <c r="DX812" i="16" s="1"/>
  <c r="DY812" i="16" s="1"/>
  <c r="DZ812" i="16" s="1"/>
  <c r="EA812" i="16" s="1"/>
  <c r="EB812" i="16" s="1"/>
  <c r="EC812" i="16" s="1"/>
  <c r="ED812" i="16" s="1"/>
  <c r="EE812" i="16" s="1"/>
  <c r="EF812" i="16" s="1"/>
  <c r="EG812" i="16" s="1"/>
  <c r="EH812" i="16" s="1"/>
  <c r="EI812" i="16" s="1"/>
  <c r="EJ812" i="16" s="1"/>
  <c r="EK812" i="16" s="1"/>
  <c r="EL812" i="16" s="1"/>
  <c r="EM812" i="16" s="1"/>
  <c r="EN812" i="16" s="1"/>
  <c r="EO812" i="16" s="1"/>
  <c r="EP812" i="16" s="1"/>
  <c r="EQ812" i="16" s="1"/>
  <c r="ER812" i="16" s="1"/>
  <c r="ES812" i="16" s="1"/>
  <c r="ET812" i="16" s="1"/>
  <c r="EU812" i="16" s="1"/>
  <c r="EV812" i="16" s="1"/>
  <c r="EW812" i="16" s="1"/>
  <c r="EX812" i="16" s="1"/>
  <c r="EY812" i="16" s="1"/>
  <c r="EZ812" i="16" s="1"/>
  <c r="FA812" i="16" s="1"/>
  <c r="FB812" i="16" s="1"/>
  <c r="FC812" i="16" s="1"/>
  <c r="FD812" i="16" s="1"/>
  <c r="FE812" i="16" s="1"/>
  <c r="FF812" i="16" s="1"/>
  <c r="FG812" i="16" s="1"/>
  <c r="FH812" i="16" s="1"/>
  <c r="FI812" i="16" s="1"/>
  <c r="FJ812" i="16" s="1"/>
  <c r="FK812" i="16" s="1"/>
  <c r="FL812" i="16" s="1"/>
  <c r="FM812" i="16" s="1"/>
  <c r="FN812" i="16" s="1"/>
  <c r="FO812" i="16" s="1"/>
  <c r="FP812" i="16" s="1"/>
  <c r="FQ812" i="16" s="1"/>
  <c r="FR812" i="16" s="1"/>
  <c r="FS812" i="16" s="1"/>
  <c r="FT812" i="16" s="1"/>
  <c r="FU812" i="16" s="1"/>
  <c r="FV812" i="16" s="1"/>
  <c r="FW812" i="16" s="1"/>
  <c r="FX812" i="16" s="1"/>
  <c r="FY812" i="16" s="1"/>
  <c r="FZ812" i="16" s="1"/>
  <c r="GA812" i="16" s="1"/>
  <c r="GB812" i="16" s="1"/>
  <c r="GC812" i="16" s="1"/>
  <c r="GD812" i="16" s="1"/>
  <c r="GE812" i="16" s="1"/>
  <c r="GF812" i="16" s="1"/>
  <c r="GG812" i="16" s="1"/>
  <c r="GH812" i="16" s="1"/>
  <c r="GI812" i="16" s="1"/>
  <c r="GJ812" i="16" s="1"/>
  <c r="GK812" i="16" s="1"/>
  <c r="GL812" i="16" s="1"/>
  <c r="GM812" i="16" s="1"/>
  <c r="GN812" i="16" s="1"/>
  <c r="GO812" i="16" s="1"/>
  <c r="GP812" i="16" s="1"/>
  <c r="GQ812" i="16" s="1"/>
  <c r="GR812" i="16" s="1"/>
  <c r="GS812" i="16" s="1"/>
  <c r="GT812" i="16" s="1"/>
  <c r="GU812" i="16" s="1"/>
  <c r="GV812" i="16" s="1"/>
  <c r="GW812" i="16" s="1"/>
  <c r="GX812" i="16" s="1"/>
  <c r="GY812" i="16" s="1"/>
  <c r="GZ812" i="16" s="1"/>
  <c r="HA812" i="16" s="1"/>
  <c r="HB812" i="16" s="1"/>
  <c r="HC812" i="16" s="1"/>
  <c r="HD812" i="16" s="1"/>
  <c r="HE812" i="16" s="1"/>
  <c r="HF812" i="16" s="1"/>
  <c r="HG812" i="16" s="1"/>
  <c r="G813" i="16"/>
  <c r="HH813" i="16"/>
  <c r="HI813" i="16" s="1"/>
  <c r="HJ813" i="16" s="1"/>
  <c r="HK813" i="16" s="1"/>
  <c r="HL813" i="16" s="1"/>
  <c r="HM813" i="16" s="1"/>
  <c r="HN813" i="16" s="1"/>
  <c r="HO813" i="16" s="1"/>
  <c r="HP813" i="16" s="1"/>
  <c r="HQ813" i="16" s="1"/>
  <c r="HR813" i="16" s="1"/>
  <c r="HS813" i="16" s="1"/>
  <c r="HT813" i="16" s="1"/>
  <c r="HU813" i="16" s="1"/>
  <c r="HV813" i="16" s="1"/>
  <c r="HW813" i="16" s="1"/>
  <c r="HX813" i="16" s="1"/>
  <c r="HY813" i="16" s="1"/>
  <c r="HZ813" i="16" s="1"/>
  <c r="IA813" i="16" s="1"/>
  <c r="IB813" i="16" s="1"/>
  <c r="IC813" i="16" s="1"/>
  <c r="ID813" i="16" s="1"/>
  <c r="IE813" i="16" s="1"/>
  <c r="IF813" i="16" s="1"/>
  <c r="IG813" i="16" s="1"/>
  <c r="IH813" i="16" s="1"/>
  <c r="II813" i="16" s="1"/>
  <c r="IJ813" i="16" s="1"/>
  <c r="IK813" i="16" s="1"/>
  <c r="IL813" i="16" s="1"/>
  <c r="IM813" i="16" s="1"/>
  <c r="IN813" i="16" s="1"/>
  <c r="IO813" i="16" s="1"/>
  <c r="IP813" i="16" s="1"/>
  <c r="IQ813" i="16" s="1"/>
  <c r="IR813" i="16" s="1"/>
  <c r="IS813" i="16" s="1"/>
  <c r="IT813" i="16" s="1"/>
  <c r="IU813" i="16" s="1"/>
  <c r="IV813" i="16" s="1"/>
  <c r="IW813" i="16" s="1"/>
  <c r="IX813" i="16" s="1"/>
  <c r="IY813" i="16" s="1"/>
  <c r="IZ813" i="16" s="1"/>
  <c r="JA813" i="16" s="1"/>
  <c r="JB813" i="16" s="1"/>
  <c r="JC813" i="16" s="1"/>
  <c r="JD813" i="16" s="1"/>
  <c r="JE813" i="16" s="1"/>
  <c r="JF813" i="16" s="1"/>
  <c r="JG813" i="16" s="1"/>
  <c r="JH813" i="16" s="1"/>
  <c r="JI813" i="16" s="1"/>
  <c r="JJ813" i="16" s="1"/>
  <c r="JK813" i="16" s="1"/>
  <c r="JL813" i="16" s="1"/>
  <c r="JM813" i="16" s="1"/>
  <c r="JN813" i="16" s="1"/>
  <c r="JO813" i="16" s="1"/>
  <c r="JP813" i="16" s="1"/>
  <c r="JQ813" i="16" s="1"/>
  <c r="JR813" i="16" s="1"/>
  <c r="JS813" i="16" s="1"/>
  <c r="JT813" i="16" s="1"/>
  <c r="JU813" i="16" s="1"/>
  <c r="JV813" i="16" s="1"/>
  <c r="JW813" i="16" s="1"/>
  <c r="JX813" i="16" s="1"/>
  <c r="JY813" i="16" s="1"/>
  <c r="JZ813" i="16" s="1"/>
  <c r="KA813" i="16" s="1"/>
  <c r="KB813" i="16" s="1"/>
  <c r="KC813" i="16" s="1"/>
  <c r="KD813" i="16" s="1"/>
  <c r="KE813" i="16" s="1"/>
  <c r="KF813" i="16" s="1"/>
  <c r="KG813" i="16" s="1"/>
  <c r="KH813" i="16" s="1"/>
  <c r="KI813" i="16" s="1"/>
  <c r="KJ813" i="16" s="1"/>
  <c r="KK813" i="16" s="1"/>
  <c r="KL813" i="16" s="1"/>
  <c r="KM813" i="16" s="1"/>
  <c r="KN813" i="16" s="1"/>
  <c r="KO813" i="16" s="1"/>
  <c r="KP813" i="16" s="1"/>
  <c r="KQ813" i="16" s="1"/>
  <c r="KR813" i="16" s="1"/>
  <c r="KS813" i="16" s="1"/>
  <c r="KT813" i="16" s="1"/>
  <c r="KU813" i="16" s="1"/>
  <c r="KV813" i="16" s="1"/>
  <c r="KW813" i="16" s="1"/>
  <c r="KX813" i="16" s="1"/>
  <c r="KY813" i="16" s="1"/>
  <c r="KZ813" i="16" s="1"/>
  <c r="LA813" i="16" s="1"/>
  <c r="LB813" i="16" s="1"/>
  <c r="LC813" i="16" s="1"/>
  <c r="LD813" i="16" s="1"/>
  <c r="LE813" i="16" s="1"/>
  <c r="LF813" i="16" s="1"/>
  <c r="LG813" i="16" s="1"/>
  <c r="LH813" i="16" s="1"/>
  <c r="LI813" i="16" s="1"/>
  <c r="LJ813" i="16" s="1"/>
  <c r="LK813" i="16" s="1"/>
  <c r="LL813" i="16" s="1"/>
  <c r="LM813" i="16" s="1"/>
  <c r="LN813" i="16" s="1"/>
  <c r="LO813" i="16" s="1"/>
  <c r="LP813" i="16" s="1"/>
  <c r="LQ813" i="16" s="1"/>
  <c r="LR813" i="16" s="1"/>
  <c r="LS813" i="16" s="1"/>
  <c r="LT813" i="16" s="1"/>
  <c r="LU813" i="16" s="1"/>
  <c r="LV813" i="16" s="1"/>
  <c r="LW813" i="16" s="1"/>
  <c r="LX813" i="16" s="1"/>
  <c r="LY813" i="16" s="1"/>
  <c r="LZ813" i="16" s="1"/>
  <c r="MA813" i="16" s="1"/>
  <c r="MB813" i="16" s="1"/>
  <c r="MC813" i="16" s="1"/>
  <c r="MD813" i="16" s="1"/>
  <c r="ME813" i="16" s="1"/>
  <c r="MF813" i="16" s="1"/>
  <c r="MG813" i="16" s="1"/>
  <c r="MH813" i="16" s="1"/>
  <c r="MI813" i="16" s="1"/>
  <c r="MJ813" i="16" s="1"/>
  <c r="MK813" i="16" s="1"/>
  <c r="ML813" i="16" s="1"/>
  <c r="MM813" i="16" s="1"/>
  <c r="MN813" i="16" s="1"/>
  <c r="MO813" i="16" s="1"/>
  <c r="MP813" i="16" s="1"/>
  <c r="MQ813" i="16" s="1"/>
  <c r="MR813" i="16" s="1"/>
  <c r="MS813" i="16" s="1"/>
  <c r="MT813" i="16" s="1"/>
  <c r="MU813" i="16" s="1"/>
  <c r="MV813" i="16" s="1"/>
  <c r="MW813" i="16" s="1"/>
  <c r="MX813" i="16" s="1"/>
  <c r="MY813" i="16" s="1"/>
  <c r="MZ813" i="16" s="1"/>
  <c r="NA813" i="16" s="1"/>
  <c r="NB813" i="16" s="1"/>
  <c r="NC813" i="16" s="1"/>
  <c r="ND813" i="16" s="1"/>
  <c r="D824" i="16"/>
  <c r="F26" i="1"/>
  <c r="C31" i="1"/>
  <c r="D64" i="33"/>
  <c r="O63" i="33"/>
  <c r="Q37" i="16"/>
  <c r="G66" i="29"/>
  <c r="G70" i="29"/>
  <c r="G43" i="29"/>
  <c r="G47" i="29"/>
  <c r="F24" i="29"/>
  <c r="G104" i="29"/>
  <c r="G58" i="29"/>
  <c r="G68" i="29"/>
  <c r="G73" i="29"/>
  <c r="G62" i="29"/>
  <c r="G88" i="29"/>
  <c r="G51" i="29"/>
  <c r="G60" i="29"/>
  <c r="G65" i="29"/>
  <c r="G77" i="29"/>
  <c r="G80" i="29"/>
  <c r="G49" i="29"/>
  <c r="G69" i="29"/>
  <c r="G74" i="29"/>
  <c r="G44" i="29"/>
  <c r="G46" i="29"/>
  <c r="G72" i="29"/>
  <c r="G395" i="29"/>
  <c r="G387" i="29"/>
  <c r="G379" i="29"/>
  <c r="G371" i="29"/>
  <c r="G363" i="29"/>
  <c r="G355" i="29"/>
  <c r="G347" i="29"/>
  <c r="G339" i="29"/>
  <c r="G331" i="29"/>
  <c r="G323" i="29"/>
  <c r="G392" i="29"/>
  <c r="G384" i="29"/>
  <c r="G376" i="29"/>
  <c r="G368" i="29"/>
  <c r="G360" i="29"/>
  <c r="G352" i="29"/>
  <c r="G344" i="29"/>
  <c r="G336" i="29"/>
  <c r="G328" i="29"/>
  <c r="G320" i="29"/>
  <c r="G397" i="29"/>
  <c r="G389" i="29"/>
  <c r="G381" i="29"/>
  <c r="G373" i="29"/>
  <c r="G365" i="29"/>
  <c r="G357" i="29"/>
  <c r="G349" i="29"/>
  <c r="G341" i="29"/>
  <c r="G333" i="29"/>
  <c r="G325" i="29"/>
  <c r="G317" i="29"/>
  <c r="G391" i="29"/>
  <c r="G383" i="29"/>
  <c r="G375" i="29"/>
  <c r="G367" i="29"/>
  <c r="G359" i="29"/>
  <c r="G351" i="29"/>
  <c r="G343" i="29"/>
  <c r="G335" i="29"/>
  <c r="G327" i="29"/>
  <c r="G396" i="29"/>
  <c r="G388" i="29"/>
  <c r="G380" i="29"/>
  <c r="G372" i="29"/>
  <c r="G364" i="29"/>
  <c r="G356" i="29"/>
  <c r="G348" i="29"/>
  <c r="G340" i="29"/>
  <c r="G332" i="29"/>
  <c r="G324" i="29"/>
  <c r="G393" i="29"/>
  <c r="G385" i="29"/>
  <c r="G377" i="29"/>
  <c r="G369" i="29"/>
  <c r="G361" i="29"/>
  <c r="G353" i="29"/>
  <c r="G345" i="29"/>
  <c r="G337" i="29"/>
  <c r="G329" i="29"/>
  <c r="G321" i="29"/>
  <c r="G318" i="29"/>
  <c r="G312" i="29"/>
  <c r="G304" i="29"/>
  <c r="G296" i="29"/>
  <c r="G57" i="29"/>
  <c r="G398" i="29"/>
  <c r="G319" i="29"/>
  <c r="G316" i="29"/>
  <c r="G315" i="29"/>
  <c r="G309" i="29"/>
  <c r="G301" i="29"/>
  <c r="G293" i="29"/>
  <c r="G53" i="29"/>
  <c r="G48" i="29"/>
  <c r="G300" i="29"/>
  <c r="G394" i="29"/>
  <c r="G386" i="29"/>
  <c r="G378" i="29"/>
  <c r="G370" i="29"/>
  <c r="G362" i="29"/>
  <c r="G354" i="29"/>
  <c r="G346" i="29"/>
  <c r="G338" i="29"/>
  <c r="G330" i="29"/>
  <c r="G314" i="29"/>
  <c r="G306" i="29"/>
  <c r="G298" i="29"/>
  <c r="G63" i="29"/>
  <c r="G322" i="29"/>
  <c r="G311" i="29"/>
  <c r="G303" i="29"/>
  <c r="G295" i="29"/>
  <c r="G308" i="29"/>
  <c r="G292" i="29"/>
  <c r="G313" i="29"/>
  <c r="G305" i="29"/>
  <c r="G297" i="29"/>
  <c r="G71" i="29"/>
  <c r="G52" i="29"/>
  <c r="G299" i="29"/>
  <c r="G50" i="29"/>
  <c r="G390" i="29"/>
  <c r="G382" i="29"/>
  <c r="G374" i="29"/>
  <c r="G366" i="29"/>
  <c r="G358" i="29"/>
  <c r="G350" i="29"/>
  <c r="G342" i="29"/>
  <c r="G334" i="29"/>
  <c r="G326" i="29"/>
  <c r="G310" i="29"/>
  <c r="G302" i="29"/>
  <c r="G294" i="29"/>
  <c r="G41" i="29"/>
  <c r="G307" i="29"/>
  <c r="F473" i="29"/>
  <c r="F474" i="29" s="1"/>
  <c r="F23" i="29"/>
  <c r="F20" i="29" s="1"/>
  <c r="R51" i="16"/>
  <c r="E393" i="16"/>
  <c r="E395" i="16"/>
  <c r="E349" i="16"/>
  <c r="E351" i="16"/>
  <c r="E353" i="16"/>
  <c r="E355" i="16"/>
  <c r="E357" i="16"/>
  <c r="E359" i="16"/>
  <c r="E361" i="16"/>
  <c r="E363" i="16"/>
  <c r="E365" i="16"/>
  <c r="E367" i="16"/>
  <c r="E369" i="16"/>
  <c r="E350" i="16"/>
  <c r="E352" i="16"/>
  <c r="E354" i="16"/>
  <c r="E356" i="16"/>
  <c r="E358" i="16"/>
  <c r="E360" i="16"/>
  <c r="E362" i="16"/>
  <c r="E364" i="16"/>
  <c r="E366" i="16"/>
  <c r="E368" i="16"/>
  <c r="E370" i="16"/>
  <c r="E49" i="16"/>
  <c r="E151" i="16"/>
  <c r="E165" i="16"/>
  <c r="E132" i="16"/>
  <c r="E153" i="16"/>
  <c r="E163" i="16"/>
  <c r="E170" i="16"/>
  <c r="E175" i="16"/>
  <c r="E134" i="16"/>
  <c r="E155" i="16"/>
  <c r="E159" i="16"/>
  <c r="E166" i="16"/>
  <c r="E173" i="16"/>
  <c r="E181" i="16"/>
  <c r="E177" i="16"/>
  <c r="E168" i="16"/>
  <c r="E157" i="16"/>
  <c r="E164" i="16"/>
  <c r="E161" i="16"/>
  <c r="E162" i="16"/>
  <c r="E171" i="16"/>
  <c r="E179" i="16"/>
  <c r="E167" i="16"/>
  <c r="E133" i="16"/>
  <c r="E160" i="16"/>
  <c r="E169" i="16"/>
  <c r="E183" i="16"/>
  <c r="E185" i="16"/>
  <c r="E187" i="16"/>
  <c r="E189" i="16"/>
  <c r="E191" i="16"/>
  <c r="E193" i="16"/>
  <c r="E195" i="16"/>
  <c r="E197" i="16"/>
  <c r="E199" i="16"/>
  <c r="E201" i="16"/>
  <c r="E203" i="16"/>
  <c r="E205" i="16"/>
  <c r="E207" i="16"/>
  <c r="E218" i="16"/>
  <c r="E219" i="16"/>
  <c r="E232" i="16"/>
  <c r="E247" i="16"/>
  <c r="E262" i="16"/>
  <c r="E278" i="16"/>
  <c r="E209" i="16"/>
  <c r="E230" i="16"/>
  <c r="E233" i="16"/>
  <c r="E244" i="16"/>
  <c r="E228" i="16"/>
  <c r="E236" i="16"/>
  <c r="E226" i="16"/>
  <c r="E245" i="16"/>
  <c r="E259" i="16"/>
  <c r="E275" i="16"/>
  <c r="E224" i="16"/>
  <c r="E216" i="16"/>
  <c r="E217" i="16"/>
  <c r="E222" i="16"/>
  <c r="E225" i="16"/>
  <c r="E260" i="16"/>
  <c r="E276" i="16"/>
  <c r="E220" i="16"/>
  <c r="E223" i="16"/>
  <c r="E237" i="16"/>
  <c r="E243" i="16"/>
  <c r="E246" i="16"/>
  <c r="E261" i="16"/>
  <c r="E277" i="16"/>
  <c r="E241" i="16"/>
  <c r="E257" i="16"/>
  <c r="E273" i="16"/>
  <c r="E239" i="16"/>
  <c r="E255" i="16"/>
  <c r="E271" i="16"/>
  <c r="E287" i="16"/>
  <c r="E290" i="16"/>
  <c r="E235" i="16"/>
  <c r="E242" i="16"/>
  <c r="E253" i="16"/>
  <c r="E258" i="16"/>
  <c r="E269" i="16"/>
  <c r="E274" i="16"/>
  <c r="E285" i="16"/>
  <c r="E240" i="16"/>
  <c r="E251" i="16"/>
  <c r="E256" i="16"/>
  <c r="E267" i="16"/>
  <c r="E272" i="16"/>
  <c r="E283" i="16"/>
  <c r="E288" i="16"/>
  <c r="E249" i="16"/>
  <c r="E265" i="16"/>
  <c r="E281" i="16"/>
  <c r="E263" i="16"/>
  <c r="E279" i="16"/>
  <c r="E289" i="16"/>
  <c r="V94" i="17"/>
  <c r="V93" i="17"/>
  <c r="U93" i="17"/>
  <c r="CW813" i="16" l="1"/>
  <c r="CX813" i="16" s="1"/>
  <c r="CY813" i="16" s="1"/>
  <c r="CZ813" i="16" s="1"/>
  <c r="DA813" i="16" s="1"/>
  <c r="DB813" i="16" s="1"/>
  <c r="DC813" i="16" s="1"/>
  <c r="DD813" i="16" s="1"/>
  <c r="DE813" i="16" s="1"/>
  <c r="DF813" i="16" s="1"/>
  <c r="DG813" i="16" s="1"/>
  <c r="DH813" i="16" s="1"/>
  <c r="DI813" i="16" s="1"/>
  <c r="DJ813" i="16" s="1"/>
  <c r="DK813" i="16" s="1"/>
  <c r="DL813" i="16" s="1"/>
  <c r="DM813" i="16" s="1"/>
  <c r="DN813" i="16" s="1"/>
  <c r="DO813" i="16" s="1"/>
  <c r="DP813" i="16" s="1"/>
  <c r="DQ813" i="16" s="1"/>
  <c r="DR813" i="16" s="1"/>
  <c r="DS813" i="16" s="1"/>
  <c r="DT813" i="16" s="1"/>
  <c r="DU813" i="16" s="1"/>
  <c r="DV813" i="16" s="1"/>
  <c r="DW813" i="16" s="1"/>
  <c r="DX813" i="16" s="1"/>
  <c r="DY813" i="16" s="1"/>
  <c r="DZ813" i="16" s="1"/>
  <c r="EA813" i="16" s="1"/>
  <c r="EB813" i="16" s="1"/>
  <c r="EC813" i="16" s="1"/>
  <c r="ED813" i="16" s="1"/>
  <c r="EE813" i="16" s="1"/>
  <c r="EF813" i="16" s="1"/>
  <c r="EG813" i="16" s="1"/>
  <c r="EH813" i="16" s="1"/>
  <c r="EI813" i="16" s="1"/>
  <c r="EJ813" i="16" s="1"/>
  <c r="EK813" i="16" s="1"/>
  <c r="EL813" i="16" s="1"/>
  <c r="EM813" i="16" s="1"/>
  <c r="EN813" i="16" s="1"/>
  <c r="EO813" i="16" s="1"/>
  <c r="EP813" i="16" s="1"/>
  <c r="EQ813" i="16" s="1"/>
  <c r="ER813" i="16" s="1"/>
  <c r="ES813" i="16" s="1"/>
  <c r="ET813" i="16" s="1"/>
  <c r="EU813" i="16" s="1"/>
  <c r="EV813" i="16" s="1"/>
  <c r="EW813" i="16" s="1"/>
  <c r="EX813" i="16" s="1"/>
  <c r="EY813" i="16" s="1"/>
  <c r="EZ813" i="16" s="1"/>
  <c r="FA813" i="16" s="1"/>
  <c r="FB813" i="16" s="1"/>
  <c r="FC813" i="16" s="1"/>
  <c r="FD813" i="16" s="1"/>
  <c r="FE813" i="16" s="1"/>
  <c r="FF813" i="16" s="1"/>
  <c r="FG813" i="16" s="1"/>
  <c r="FH813" i="16" s="1"/>
  <c r="FI813" i="16" s="1"/>
  <c r="FJ813" i="16" s="1"/>
  <c r="FK813" i="16" s="1"/>
  <c r="FL813" i="16" s="1"/>
  <c r="FM813" i="16" s="1"/>
  <c r="FN813" i="16" s="1"/>
  <c r="FO813" i="16" s="1"/>
  <c r="FP813" i="16" s="1"/>
  <c r="FQ813" i="16" s="1"/>
  <c r="FR813" i="16" s="1"/>
  <c r="FS813" i="16" s="1"/>
  <c r="FT813" i="16" s="1"/>
  <c r="FU813" i="16" s="1"/>
  <c r="FV813" i="16" s="1"/>
  <c r="FW813" i="16" s="1"/>
  <c r="FX813" i="16" s="1"/>
  <c r="FY813" i="16" s="1"/>
  <c r="FZ813" i="16" s="1"/>
  <c r="GA813" i="16" s="1"/>
  <c r="GB813" i="16" s="1"/>
  <c r="GC813" i="16" s="1"/>
  <c r="GD813" i="16" s="1"/>
  <c r="GE813" i="16" s="1"/>
  <c r="GF813" i="16" s="1"/>
  <c r="GG813" i="16" s="1"/>
  <c r="GH813" i="16" s="1"/>
  <c r="GI813" i="16" s="1"/>
  <c r="GJ813" i="16" s="1"/>
  <c r="GK813" i="16" s="1"/>
  <c r="GL813" i="16" s="1"/>
  <c r="GM813" i="16" s="1"/>
  <c r="GN813" i="16" s="1"/>
  <c r="GO813" i="16" s="1"/>
  <c r="GP813" i="16" s="1"/>
  <c r="GQ813" i="16" s="1"/>
  <c r="GR813" i="16" s="1"/>
  <c r="GS813" i="16" s="1"/>
  <c r="GT813" i="16" s="1"/>
  <c r="GU813" i="16" s="1"/>
  <c r="GV813" i="16" s="1"/>
  <c r="GW813" i="16" s="1"/>
  <c r="GX813" i="16" s="1"/>
  <c r="GY813" i="16" s="1"/>
  <c r="GZ813" i="16" s="1"/>
  <c r="HA813" i="16" s="1"/>
  <c r="HB813" i="16" s="1"/>
  <c r="HC813" i="16" s="1"/>
  <c r="HD813" i="16" s="1"/>
  <c r="HE813" i="16" s="1"/>
  <c r="HF813" i="16" s="1"/>
  <c r="HG813" i="16" s="1"/>
  <c r="D823" i="16"/>
  <c r="O64" i="33"/>
  <c r="D65" i="33"/>
  <c r="G473" i="29"/>
  <c r="G474" i="29" s="1"/>
  <c r="H72" i="29"/>
  <c r="H392" i="29"/>
  <c r="H384" i="29"/>
  <c r="H376" i="29"/>
  <c r="H368" i="29"/>
  <c r="H360" i="29"/>
  <c r="H352" i="29"/>
  <c r="H344" i="29"/>
  <c r="H336" i="29"/>
  <c r="H328" i="29"/>
  <c r="H397" i="29"/>
  <c r="H389" i="29"/>
  <c r="H381" i="29"/>
  <c r="H373" i="29"/>
  <c r="H365" i="29"/>
  <c r="H357" i="29"/>
  <c r="H349" i="29"/>
  <c r="H341" i="29"/>
  <c r="H333" i="29"/>
  <c r="H325" i="29"/>
  <c r="H317" i="29"/>
  <c r="H394" i="29"/>
  <c r="H386" i="29"/>
  <c r="H378" i="29"/>
  <c r="H370" i="29"/>
  <c r="H362" i="29"/>
  <c r="H354" i="29"/>
  <c r="H346" i="29"/>
  <c r="H338" i="29"/>
  <c r="H330" i="29"/>
  <c r="H322" i="29"/>
  <c r="H314" i="29"/>
  <c r="H396" i="29"/>
  <c r="H388" i="29"/>
  <c r="H380" i="29"/>
  <c r="H372" i="29"/>
  <c r="H364" i="29"/>
  <c r="H356" i="29"/>
  <c r="H348" i="29"/>
  <c r="H340" i="29"/>
  <c r="H332" i="29"/>
  <c r="H324" i="29"/>
  <c r="H393" i="29"/>
  <c r="H385" i="29"/>
  <c r="H377" i="29"/>
  <c r="H369" i="29"/>
  <c r="H361" i="29"/>
  <c r="H353" i="29"/>
  <c r="H345" i="29"/>
  <c r="H337" i="29"/>
  <c r="H329" i="29"/>
  <c r="H321" i="29"/>
  <c r="H398" i="29"/>
  <c r="H390" i="29"/>
  <c r="H382" i="29"/>
  <c r="H374" i="29"/>
  <c r="H366" i="29"/>
  <c r="H358" i="29"/>
  <c r="H350" i="29"/>
  <c r="H342" i="29"/>
  <c r="H334" i="29"/>
  <c r="H326" i="29"/>
  <c r="H318" i="29"/>
  <c r="H319" i="29"/>
  <c r="H316" i="29"/>
  <c r="H315" i="29"/>
  <c r="H309" i="29"/>
  <c r="H301" i="29"/>
  <c r="H293" i="29"/>
  <c r="H297" i="29"/>
  <c r="H391" i="29"/>
  <c r="H383" i="29"/>
  <c r="H375" i="29"/>
  <c r="H367" i="29"/>
  <c r="H359" i="29"/>
  <c r="H351" i="29"/>
  <c r="H343" i="29"/>
  <c r="H335" i="29"/>
  <c r="H327" i="29"/>
  <c r="H306" i="29"/>
  <c r="H298" i="29"/>
  <c r="H320" i="29"/>
  <c r="H311" i="29"/>
  <c r="H303" i="29"/>
  <c r="H295" i="29"/>
  <c r="H46" i="29"/>
  <c r="H313" i="29"/>
  <c r="H308" i="29"/>
  <c r="H300" i="29"/>
  <c r="H292" i="29"/>
  <c r="H305" i="29"/>
  <c r="H395" i="29"/>
  <c r="H387" i="29"/>
  <c r="H379" i="29"/>
  <c r="H371" i="29"/>
  <c r="H363" i="29"/>
  <c r="H355" i="29"/>
  <c r="H347" i="29"/>
  <c r="H339" i="29"/>
  <c r="H331" i="29"/>
  <c r="H323" i="29"/>
  <c r="H310" i="29"/>
  <c r="H302" i="29"/>
  <c r="H294" i="29"/>
  <c r="H312" i="29"/>
  <c r="H304" i="29"/>
  <c r="H307" i="29"/>
  <c r="H299" i="29"/>
  <c r="H296" i="29"/>
  <c r="H48" i="29"/>
  <c r="H59" i="29"/>
  <c r="H68" i="29"/>
  <c r="H58" i="29"/>
  <c r="H101" i="29"/>
  <c r="H61" i="29"/>
  <c r="H453" i="29"/>
  <c r="H439" i="29"/>
  <c r="H472" i="29"/>
  <c r="H403" i="29"/>
  <c r="H434" i="29"/>
  <c r="H467" i="29"/>
  <c r="H435" i="29"/>
  <c r="H268" i="29"/>
  <c r="H462" i="29"/>
  <c r="H400" i="29"/>
  <c r="H240" i="29"/>
  <c r="H242" i="29"/>
  <c r="H269" i="29"/>
  <c r="H229" i="29"/>
  <c r="H197" i="29"/>
  <c r="H218" i="29"/>
  <c r="H154" i="29"/>
  <c r="H241" i="29"/>
  <c r="H422" i="29"/>
  <c r="H204" i="29"/>
  <c r="H249" i="29"/>
  <c r="H225" i="29"/>
  <c r="H166" i="29"/>
  <c r="H259" i="29"/>
  <c r="H187" i="29"/>
  <c r="H112" i="29"/>
  <c r="H133" i="29"/>
  <c r="H114" i="29"/>
  <c r="H135" i="29"/>
  <c r="H183" i="29"/>
  <c r="H100" i="29"/>
  <c r="H113" i="29"/>
  <c r="H126" i="29"/>
  <c r="H168" i="29"/>
  <c r="H115" i="29"/>
  <c r="H63" i="29"/>
  <c r="H69" i="29"/>
  <c r="H448" i="29"/>
  <c r="H405" i="29"/>
  <c r="H420" i="29"/>
  <c r="H254" i="29"/>
  <c r="H247" i="29"/>
  <c r="H194" i="29"/>
  <c r="H401" i="29"/>
  <c r="H206" i="29"/>
  <c r="H163" i="29"/>
  <c r="H90" i="29"/>
  <c r="H140" i="29"/>
  <c r="H102" i="29"/>
  <c r="H91" i="29"/>
  <c r="H57" i="29"/>
  <c r="H44" i="29"/>
  <c r="H47" i="29"/>
  <c r="H440" i="29"/>
  <c r="H290" i="29"/>
  <c r="H412" i="29"/>
  <c r="H273" i="29"/>
  <c r="H200" i="29"/>
  <c r="H283" i="29"/>
  <c r="H172" i="29"/>
  <c r="H198" i="29"/>
  <c r="H144" i="29"/>
  <c r="H82" i="29"/>
  <c r="H145" i="29"/>
  <c r="H147" i="29"/>
  <c r="H50" i="29"/>
  <c r="H70" i="29"/>
  <c r="H76" i="29"/>
  <c r="H109" i="29"/>
  <c r="H64" i="29"/>
  <c r="H445" i="29"/>
  <c r="H431" i="29"/>
  <c r="H464" i="29"/>
  <c r="H288" i="29"/>
  <c r="H421" i="29"/>
  <c r="H460" i="29"/>
  <c r="H428" i="29"/>
  <c r="H427" i="29"/>
  <c r="H454" i="29"/>
  <c r="H285" i="29"/>
  <c r="H232" i="29"/>
  <c r="H234" i="29"/>
  <c r="H263" i="29"/>
  <c r="H228" i="29"/>
  <c r="H189" i="29"/>
  <c r="H210" i="29"/>
  <c r="H414" i="29"/>
  <c r="H233" i="29"/>
  <c r="H417" i="29"/>
  <c r="H196" i="29"/>
  <c r="H239" i="29"/>
  <c r="H222" i="29"/>
  <c r="H158" i="29"/>
  <c r="H251" i="29"/>
  <c r="H179" i="29"/>
  <c r="H104" i="29"/>
  <c r="H125" i="29"/>
  <c r="H106" i="29"/>
  <c r="H127" i="29"/>
  <c r="H175" i="29"/>
  <c r="H92" i="29"/>
  <c r="H192" i="29"/>
  <c r="H118" i="29"/>
  <c r="H156" i="29"/>
  <c r="H107" i="29"/>
  <c r="H429" i="29"/>
  <c r="H452" i="29"/>
  <c r="H281" i="29"/>
  <c r="H208" i="29"/>
  <c r="H291" i="29"/>
  <c r="H180" i="29"/>
  <c r="H418" i="29"/>
  <c r="H153" i="29"/>
  <c r="H159" i="29"/>
  <c r="H43" i="29"/>
  <c r="H449" i="29"/>
  <c r="H451" i="29"/>
  <c r="H246" i="29"/>
  <c r="H260" i="29"/>
  <c r="H186" i="29"/>
  <c r="H286" i="29"/>
  <c r="H410" i="29"/>
  <c r="H146" i="29"/>
  <c r="H132" i="29"/>
  <c r="H94" i="29"/>
  <c r="H45" i="29"/>
  <c r="H52" i="29"/>
  <c r="G24" i="29"/>
  <c r="H65" i="29"/>
  <c r="H66" i="29"/>
  <c r="H51" i="29"/>
  <c r="H437" i="29"/>
  <c r="H465" i="29"/>
  <c r="H456" i="29"/>
  <c r="H280" i="29"/>
  <c r="H413" i="29"/>
  <c r="H459" i="29"/>
  <c r="H423" i="29"/>
  <c r="H426" i="29"/>
  <c r="H446" i="29"/>
  <c r="H262" i="29"/>
  <c r="H224" i="29"/>
  <c r="H279" i="29"/>
  <c r="H255" i="29"/>
  <c r="H216" i="29"/>
  <c r="H181" i="29"/>
  <c r="H202" i="29"/>
  <c r="H406" i="29"/>
  <c r="H227" i="29"/>
  <c r="H409" i="29"/>
  <c r="H188" i="29"/>
  <c r="H231" i="29"/>
  <c r="H214" i="29"/>
  <c r="H150" i="29"/>
  <c r="H238" i="29"/>
  <c r="H171" i="29"/>
  <c r="H96" i="29"/>
  <c r="H117" i="29"/>
  <c r="H98" i="29"/>
  <c r="H119" i="29"/>
  <c r="H167" i="29"/>
  <c r="H84" i="29"/>
  <c r="H161" i="29"/>
  <c r="H110" i="29"/>
  <c r="H155" i="29"/>
  <c r="H99" i="29"/>
  <c r="H41" i="29"/>
  <c r="H457" i="29"/>
  <c r="H272" i="29"/>
  <c r="H415" i="29"/>
  <c r="H438" i="29"/>
  <c r="H278" i="29"/>
  <c r="H173" i="29"/>
  <c r="H223" i="29"/>
  <c r="H217" i="29"/>
  <c r="H230" i="29"/>
  <c r="H88" i="29"/>
  <c r="H111" i="29"/>
  <c r="H160" i="29"/>
  <c r="H148" i="29"/>
  <c r="H81" i="29"/>
  <c r="H74" i="29"/>
  <c r="H471" i="29"/>
  <c r="H466" i="29"/>
  <c r="H407" i="29"/>
  <c r="H430" i="29"/>
  <c r="H277" i="29"/>
  <c r="H165" i="29"/>
  <c r="H215" i="29"/>
  <c r="H209" i="29"/>
  <c r="H219" i="29"/>
  <c r="H80" i="29"/>
  <c r="H103" i="29"/>
  <c r="H157" i="29"/>
  <c r="H83" i="29"/>
  <c r="H89" i="29"/>
  <c r="H73" i="29"/>
  <c r="H77" i="29"/>
  <c r="H42" i="29"/>
  <c r="H463" i="29"/>
  <c r="H441" i="29"/>
  <c r="H432" i="29"/>
  <c r="H458" i="29"/>
  <c r="H282" i="29"/>
  <c r="H444" i="29"/>
  <c r="H399" i="29"/>
  <c r="H404" i="29"/>
  <c r="H424" i="29"/>
  <c r="H264" i="29"/>
  <c r="H266" i="29"/>
  <c r="H275" i="29"/>
  <c r="H252" i="29"/>
  <c r="H221" i="29"/>
  <c r="H261" i="29"/>
  <c r="H178" i="29"/>
  <c r="H245" i="29"/>
  <c r="H207" i="29"/>
  <c r="H226" i="29"/>
  <c r="H164" i="29"/>
  <c r="H201" i="29"/>
  <c r="H190" i="29"/>
  <c r="H402" i="29"/>
  <c r="H211" i="29"/>
  <c r="H136" i="29"/>
  <c r="H177" i="29"/>
  <c r="H138" i="29"/>
  <c r="H152" i="29"/>
  <c r="H95" i="29"/>
  <c r="H124" i="29"/>
  <c r="H137" i="29"/>
  <c r="H149" i="29"/>
  <c r="H86" i="29"/>
  <c r="H139" i="29"/>
  <c r="H67" i="29"/>
  <c r="H258" i="29"/>
  <c r="H128" i="29"/>
  <c r="H151" i="29"/>
  <c r="H116" i="29"/>
  <c r="H129" i="29"/>
  <c r="H184" i="29"/>
  <c r="H131" i="29"/>
  <c r="H105" i="29"/>
  <c r="H55" i="29"/>
  <c r="H60" i="29"/>
  <c r="H53" i="29"/>
  <c r="H93" i="29"/>
  <c r="H54" i="29"/>
  <c r="H447" i="29"/>
  <c r="H411" i="29"/>
  <c r="H442" i="29"/>
  <c r="H436" i="29"/>
  <c r="H470" i="29"/>
  <c r="H408" i="29"/>
  <c r="H250" i="29"/>
  <c r="H236" i="29"/>
  <c r="H235" i="29"/>
  <c r="H243" i="29"/>
  <c r="H191" i="29"/>
  <c r="H257" i="29"/>
  <c r="H174" i="29"/>
  <c r="H195" i="29"/>
  <c r="H141" i="29"/>
  <c r="H122" i="29"/>
  <c r="H79" i="29"/>
  <c r="H121" i="29"/>
  <c r="H176" i="29"/>
  <c r="H123" i="29"/>
  <c r="H62" i="29"/>
  <c r="H97" i="29"/>
  <c r="H71" i="29"/>
  <c r="H49" i="29"/>
  <c r="H85" i="29"/>
  <c r="H56" i="29"/>
  <c r="H469" i="29"/>
  <c r="H455" i="29"/>
  <c r="H433" i="29"/>
  <c r="H419" i="29"/>
  <c r="H450" i="29"/>
  <c r="H274" i="29"/>
  <c r="H443" i="29"/>
  <c r="H284" i="29"/>
  <c r="H289" i="29"/>
  <c r="H416" i="29"/>
  <c r="H256" i="29"/>
  <c r="H271" i="29"/>
  <c r="H237" i="29"/>
  <c r="H213" i="29"/>
  <c r="H253" i="29"/>
  <c r="H170" i="29"/>
  <c r="H244" i="29"/>
  <c r="H199" i="29"/>
  <c r="H220" i="29"/>
  <c r="H265" i="29"/>
  <c r="H193" i="29"/>
  <c r="H182" i="29"/>
  <c r="H287" i="29"/>
  <c r="H203" i="29"/>
  <c r="H169" i="29"/>
  <c r="H130" i="29"/>
  <c r="H87" i="29"/>
  <c r="H142" i="29"/>
  <c r="H75" i="29"/>
  <c r="H461" i="29"/>
  <c r="H425" i="29"/>
  <c r="H468" i="29"/>
  <c r="H276" i="29"/>
  <c r="H248" i="29"/>
  <c r="H270" i="29"/>
  <c r="H205" i="29"/>
  <c r="H162" i="29"/>
  <c r="H212" i="29"/>
  <c r="H185" i="29"/>
  <c r="H267" i="29"/>
  <c r="H120" i="29"/>
  <c r="H143" i="29"/>
  <c r="H108" i="29"/>
  <c r="H134" i="29"/>
  <c r="H78" i="29"/>
  <c r="BQ35" i="17"/>
  <c r="D66" i="33" l="1"/>
  <c r="O65" i="33"/>
  <c r="I397" i="29"/>
  <c r="I389" i="29"/>
  <c r="I381" i="29"/>
  <c r="I373" i="29"/>
  <c r="I365" i="29"/>
  <c r="I357" i="29"/>
  <c r="I349" i="29"/>
  <c r="I341" i="29"/>
  <c r="I333" i="29"/>
  <c r="I325" i="29"/>
  <c r="I394" i="29"/>
  <c r="I386" i="29"/>
  <c r="I378" i="29"/>
  <c r="I370" i="29"/>
  <c r="I362" i="29"/>
  <c r="I354" i="29"/>
  <c r="I346" i="29"/>
  <c r="I338" i="29"/>
  <c r="I330" i="29"/>
  <c r="I322" i="29"/>
  <c r="I391" i="29"/>
  <c r="I383" i="29"/>
  <c r="I375" i="29"/>
  <c r="I367" i="29"/>
  <c r="I359" i="29"/>
  <c r="I351" i="29"/>
  <c r="I343" i="29"/>
  <c r="I335" i="29"/>
  <c r="I327" i="29"/>
  <c r="I319" i="29"/>
  <c r="I396" i="29"/>
  <c r="I393" i="29"/>
  <c r="I385" i="29"/>
  <c r="I377" i="29"/>
  <c r="I369" i="29"/>
  <c r="I361" i="29"/>
  <c r="I353" i="29"/>
  <c r="I345" i="29"/>
  <c r="I337" i="29"/>
  <c r="I329" i="29"/>
  <c r="I398" i="29"/>
  <c r="I390" i="29"/>
  <c r="I382" i="29"/>
  <c r="I374" i="29"/>
  <c r="I366" i="29"/>
  <c r="I358" i="29"/>
  <c r="I350" i="29"/>
  <c r="I342" i="29"/>
  <c r="I334" i="29"/>
  <c r="I326" i="29"/>
  <c r="I395" i="29"/>
  <c r="I387" i="29"/>
  <c r="I379" i="29"/>
  <c r="I371" i="29"/>
  <c r="I363" i="29"/>
  <c r="I355" i="29"/>
  <c r="I347" i="29"/>
  <c r="I339" i="29"/>
  <c r="I331" i="29"/>
  <c r="I323" i="29"/>
  <c r="I315" i="29"/>
  <c r="I388" i="29"/>
  <c r="I380" i="29"/>
  <c r="I372" i="29"/>
  <c r="I364" i="29"/>
  <c r="I356" i="29"/>
  <c r="I348" i="29"/>
  <c r="I340" i="29"/>
  <c r="I332" i="29"/>
  <c r="I324" i="29"/>
  <c r="I317" i="29"/>
  <c r="I306" i="29"/>
  <c r="I298" i="29"/>
  <c r="I392" i="29"/>
  <c r="I368" i="29"/>
  <c r="I302" i="29"/>
  <c r="I320" i="29"/>
  <c r="I314" i="29"/>
  <c r="I311" i="29"/>
  <c r="I303" i="29"/>
  <c r="I295" i="29"/>
  <c r="I360" i="29"/>
  <c r="I336" i="29"/>
  <c r="I321" i="29"/>
  <c r="I308" i="29"/>
  <c r="I300" i="29"/>
  <c r="I292" i="29"/>
  <c r="I384" i="29"/>
  <c r="I310" i="29"/>
  <c r="I294" i="29"/>
  <c r="I313" i="29"/>
  <c r="I305" i="29"/>
  <c r="I297" i="29"/>
  <c r="I376" i="29"/>
  <c r="I352" i="29"/>
  <c r="I344" i="29"/>
  <c r="I328" i="29"/>
  <c r="I307" i="29"/>
  <c r="I299" i="29"/>
  <c r="I309" i="29"/>
  <c r="I293" i="29"/>
  <c r="I312" i="29"/>
  <c r="I304" i="29"/>
  <c r="I296" i="29"/>
  <c r="I318" i="29"/>
  <c r="I316" i="29"/>
  <c r="I301" i="29"/>
  <c r="I452" i="29"/>
  <c r="I438" i="29"/>
  <c r="I472" i="29"/>
  <c r="I440" i="29"/>
  <c r="I277" i="29"/>
  <c r="I427" i="29"/>
  <c r="I417" i="29"/>
  <c r="I259" i="29"/>
  <c r="I261" i="29"/>
  <c r="I270" i="29"/>
  <c r="I435" i="29"/>
  <c r="I290" i="29"/>
  <c r="I423" i="29"/>
  <c r="I218" i="29"/>
  <c r="I419" i="29"/>
  <c r="I241" i="29"/>
  <c r="I191" i="29"/>
  <c r="I220" i="29"/>
  <c r="I256" i="29"/>
  <c r="I177" i="29"/>
  <c r="I214" i="29"/>
  <c r="I230" i="29"/>
  <c r="I163" i="29"/>
  <c r="I228" i="29"/>
  <c r="I181" i="29"/>
  <c r="I101" i="29"/>
  <c r="I122" i="29"/>
  <c r="I143" i="29"/>
  <c r="I79" i="29"/>
  <c r="I84" i="29"/>
  <c r="I105" i="29"/>
  <c r="I134" i="29"/>
  <c r="I131" i="29"/>
  <c r="I136" i="29"/>
  <c r="I72" i="29"/>
  <c r="I106" i="29"/>
  <c r="I49" i="29"/>
  <c r="I60" i="29"/>
  <c r="I102" i="29"/>
  <c r="I48" i="29"/>
  <c r="I186" i="29"/>
  <c r="I266" i="29"/>
  <c r="I133" i="29"/>
  <c r="I116" i="29"/>
  <c r="I99" i="29"/>
  <c r="I53" i="29"/>
  <c r="I62" i="29"/>
  <c r="I454" i="29"/>
  <c r="I400" i="29"/>
  <c r="I455" i="29"/>
  <c r="I451" i="29"/>
  <c r="I260" i="29"/>
  <c r="I244" i="29"/>
  <c r="I246" i="29"/>
  <c r="I225" i="29"/>
  <c r="I284" i="29"/>
  <c r="I138" i="29"/>
  <c r="I100" i="29"/>
  <c r="I149" i="29"/>
  <c r="I88" i="29"/>
  <c r="I52" i="29"/>
  <c r="I429" i="29"/>
  <c r="I273" i="29"/>
  <c r="I443" i="29"/>
  <c r="I162" i="29"/>
  <c r="I185" i="29"/>
  <c r="I236" i="29"/>
  <c r="I152" i="29"/>
  <c r="I142" i="29"/>
  <c r="I47" i="29"/>
  <c r="I50" i="29"/>
  <c r="I466" i="29"/>
  <c r="I444" i="29"/>
  <c r="I430" i="29"/>
  <c r="I465" i="29"/>
  <c r="I433" i="29"/>
  <c r="I269" i="29"/>
  <c r="I426" i="29"/>
  <c r="I409" i="29"/>
  <c r="I251" i="29"/>
  <c r="I253" i="29"/>
  <c r="I263" i="29"/>
  <c r="I422" i="29"/>
  <c r="I283" i="29"/>
  <c r="I268" i="29"/>
  <c r="I210" i="29"/>
  <c r="I411" i="29"/>
  <c r="I234" i="29"/>
  <c r="I183" i="29"/>
  <c r="I212" i="29"/>
  <c r="I249" i="29"/>
  <c r="I169" i="29"/>
  <c r="I206" i="29"/>
  <c r="I219" i="29"/>
  <c r="I155" i="29"/>
  <c r="I216" i="29"/>
  <c r="I173" i="29"/>
  <c r="I93" i="29"/>
  <c r="I114" i="29"/>
  <c r="I135" i="29"/>
  <c r="I140" i="29"/>
  <c r="I158" i="29"/>
  <c r="I97" i="29"/>
  <c r="I126" i="29"/>
  <c r="I123" i="29"/>
  <c r="I128" i="29"/>
  <c r="I64" i="29"/>
  <c r="I98" i="29"/>
  <c r="I44" i="29"/>
  <c r="I46" i="29"/>
  <c r="I94" i="29"/>
  <c r="I407" i="29"/>
  <c r="I69" i="29"/>
  <c r="I448" i="29"/>
  <c r="I458" i="29"/>
  <c r="I436" i="29"/>
  <c r="I469" i="29"/>
  <c r="I464" i="29"/>
  <c r="I432" i="29"/>
  <c r="I418" i="29"/>
  <c r="I420" i="29"/>
  <c r="I401" i="29"/>
  <c r="I243" i="29"/>
  <c r="I245" i="29"/>
  <c r="I255" i="29"/>
  <c r="I421" i="29"/>
  <c r="I282" i="29"/>
  <c r="I224" i="29"/>
  <c r="I202" i="29"/>
  <c r="I403" i="29"/>
  <c r="I233" i="29"/>
  <c r="I175" i="29"/>
  <c r="I204" i="29"/>
  <c r="I248" i="29"/>
  <c r="I161" i="29"/>
  <c r="I198" i="29"/>
  <c r="I211" i="29"/>
  <c r="I147" i="29"/>
  <c r="I208" i="29"/>
  <c r="I154" i="29"/>
  <c r="I85" i="29"/>
  <c r="I189" i="29"/>
  <c r="I127" i="29"/>
  <c r="I132" i="29"/>
  <c r="I150" i="29"/>
  <c r="I89" i="29"/>
  <c r="I118" i="29"/>
  <c r="I115" i="29"/>
  <c r="I120" i="29"/>
  <c r="I42" i="29"/>
  <c r="I90" i="29"/>
  <c r="I71" i="29"/>
  <c r="I55" i="29"/>
  <c r="I86" i="29"/>
  <c r="I54" i="29"/>
  <c r="I239" i="29"/>
  <c r="I213" i="29"/>
  <c r="I159" i="29"/>
  <c r="I188" i="29"/>
  <c r="I240" i="29"/>
  <c r="I192" i="29"/>
  <c r="I174" i="29"/>
  <c r="I137" i="29"/>
  <c r="I172" i="29"/>
  <c r="I74" i="29"/>
  <c r="I75" i="29"/>
  <c r="I437" i="29"/>
  <c r="I276" i="29"/>
  <c r="I197" i="29"/>
  <c r="I207" i="29"/>
  <c r="I193" i="29"/>
  <c r="I179" i="29"/>
  <c r="I117" i="29"/>
  <c r="I95" i="29"/>
  <c r="I148" i="29"/>
  <c r="I76" i="29"/>
  <c r="I446" i="29"/>
  <c r="I285" i="29"/>
  <c r="I431" i="29"/>
  <c r="I252" i="29"/>
  <c r="I199" i="29"/>
  <c r="I222" i="29"/>
  <c r="I168" i="29"/>
  <c r="I87" i="29"/>
  <c r="I139" i="29"/>
  <c r="I51" i="29"/>
  <c r="I450" i="29"/>
  <c r="I428" i="29"/>
  <c r="I461" i="29"/>
  <c r="I457" i="29"/>
  <c r="I424" i="29"/>
  <c r="I410" i="29"/>
  <c r="I412" i="29"/>
  <c r="I286" i="29"/>
  <c r="I467" i="29"/>
  <c r="I237" i="29"/>
  <c r="I247" i="29"/>
  <c r="I414" i="29"/>
  <c r="I280" i="29"/>
  <c r="I221" i="29"/>
  <c r="I194" i="29"/>
  <c r="I288" i="29"/>
  <c r="I227" i="29"/>
  <c r="I167" i="29"/>
  <c r="I196" i="29"/>
  <c r="I217" i="29"/>
  <c r="I425" i="29"/>
  <c r="I190" i="29"/>
  <c r="I203" i="29"/>
  <c r="I415" i="29"/>
  <c r="I200" i="29"/>
  <c r="I141" i="29"/>
  <c r="I164" i="29"/>
  <c r="I182" i="29"/>
  <c r="I119" i="29"/>
  <c r="I124" i="29"/>
  <c r="I145" i="29"/>
  <c r="I81" i="29"/>
  <c r="I180" i="29"/>
  <c r="I107" i="29"/>
  <c r="I112" i="29"/>
  <c r="I77" i="29"/>
  <c r="I82" i="29"/>
  <c r="I63" i="29"/>
  <c r="I43" i="29"/>
  <c r="I70" i="29"/>
  <c r="I78" i="29"/>
  <c r="I223" i="29"/>
  <c r="I195" i="29"/>
  <c r="I153" i="29"/>
  <c r="I160" i="29"/>
  <c r="I104" i="29"/>
  <c r="H24" i="29"/>
  <c r="I468" i="29"/>
  <c r="I279" i="29"/>
  <c r="I439" i="29"/>
  <c r="I405" i="29"/>
  <c r="I170" i="29"/>
  <c r="I264" i="29"/>
  <c r="I250" i="29"/>
  <c r="I176" i="29"/>
  <c r="I165" i="29"/>
  <c r="I121" i="29"/>
  <c r="I83" i="29"/>
  <c r="I56" i="29"/>
  <c r="I65" i="29"/>
  <c r="I59" i="29"/>
  <c r="I441" i="29"/>
  <c r="I267" i="29"/>
  <c r="I291" i="29"/>
  <c r="I242" i="29"/>
  <c r="I257" i="29"/>
  <c r="I171" i="29"/>
  <c r="I130" i="29"/>
  <c r="I113" i="29"/>
  <c r="I80" i="29"/>
  <c r="I68" i="29"/>
  <c r="I45" i="29"/>
  <c r="I442" i="29"/>
  <c r="I470" i="29"/>
  <c r="I453" i="29"/>
  <c r="I456" i="29"/>
  <c r="I416" i="29"/>
  <c r="I402" i="29"/>
  <c r="I404" i="29"/>
  <c r="I471" i="29"/>
  <c r="I459" i="29"/>
  <c r="I229" i="29"/>
  <c r="I413" i="29"/>
  <c r="I274" i="29"/>
  <c r="I262" i="29"/>
  <c r="I209" i="29"/>
  <c r="I111" i="29"/>
  <c r="I281" i="29"/>
  <c r="I434" i="29"/>
  <c r="I462" i="29"/>
  <c r="I445" i="29"/>
  <c r="I449" i="29"/>
  <c r="I408" i="29"/>
  <c r="I287" i="29"/>
  <c r="I289" i="29"/>
  <c r="I463" i="29"/>
  <c r="I447" i="29"/>
  <c r="I278" i="29"/>
  <c r="I231" i="29"/>
  <c r="I406" i="29"/>
  <c r="I272" i="29"/>
  <c r="I205" i="29"/>
  <c r="I178" i="29"/>
  <c r="I254" i="29"/>
  <c r="I215" i="29"/>
  <c r="I151" i="29"/>
  <c r="I265" i="29"/>
  <c r="I201" i="29"/>
  <c r="I232" i="29"/>
  <c r="I258" i="29"/>
  <c r="I187" i="29"/>
  <c r="I399" i="29"/>
  <c r="I184" i="29"/>
  <c r="I125" i="29"/>
  <c r="I146" i="29"/>
  <c r="I166" i="29"/>
  <c r="I103" i="29"/>
  <c r="I108" i="29"/>
  <c r="I129" i="29"/>
  <c r="I157" i="29"/>
  <c r="I156" i="29"/>
  <c r="I91" i="29"/>
  <c r="I96" i="29"/>
  <c r="I61" i="29"/>
  <c r="I66" i="29"/>
  <c r="I41" i="29"/>
  <c r="I73" i="29"/>
  <c r="I57" i="29"/>
  <c r="I67" i="29"/>
  <c r="I58" i="29"/>
  <c r="I460" i="29"/>
  <c r="I271" i="29"/>
  <c r="I275" i="29"/>
  <c r="I235" i="29"/>
  <c r="I226" i="29"/>
  <c r="I238" i="29"/>
  <c r="I109" i="29"/>
  <c r="I92" i="29"/>
  <c r="I144" i="29"/>
  <c r="I110" i="29"/>
  <c r="G23" i="29"/>
  <c r="G20" i="29" s="1"/>
  <c r="H473" i="29"/>
  <c r="H474" i="29" s="1"/>
  <c r="AH28" i="17"/>
  <c r="AG28" i="17"/>
  <c r="AF28" i="17"/>
  <c r="AE28" i="17"/>
  <c r="AD28" i="17"/>
  <c r="AC28" i="17"/>
  <c r="AB28" i="17"/>
  <c r="AH27" i="17"/>
  <c r="AG27" i="17"/>
  <c r="AF27" i="17"/>
  <c r="AE27" i="17"/>
  <c r="AD27" i="17"/>
  <c r="AC27" i="17"/>
  <c r="AB27" i="17"/>
  <c r="AH44" i="17"/>
  <c r="AG44" i="17"/>
  <c r="AF44" i="17"/>
  <c r="AE44" i="17"/>
  <c r="AD44" i="17"/>
  <c r="AC44" i="17"/>
  <c r="AB44" i="17"/>
  <c r="AH43" i="17"/>
  <c r="AG43" i="17"/>
  <c r="AF43" i="17"/>
  <c r="AE43" i="17"/>
  <c r="AD43" i="17"/>
  <c r="AC43" i="17"/>
  <c r="AB43" i="17"/>
  <c r="AB59" i="17"/>
  <c r="AH60" i="17"/>
  <c r="AG60" i="17"/>
  <c r="AF60" i="17"/>
  <c r="AE60" i="17"/>
  <c r="AD60" i="17"/>
  <c r="AC60" i="17"/>
  <c r="AB60" i="17"/>
  <c r="AH59" i="17"/>
  <c r="AG59" i="17"/>
  <c r="AF59" i="17"/>
  <c r="AE59" i="17"/>
  <c r="AD59" i="17"/>
  <c r="AC59" i="17"/>
  <c r="Z60" i="17"/>
  <c r="Y60" i="17"/>
  <c r="X60" i="17"/>
  <c r="W60" i="17"/>
  <c r="V60" i="17"/>
  <c r="AN33" i="17" s="1"/>
  <c r="U60" i="17"/>
  <c r="T60" i="17"/>
  <c r="Z59" i="17"/>
  <c r="Y59" i="17"/>
  <c r="X59" i="17"/>
  <c r="W59" i="17"/>
  <c r="V59" i="17"/>
  <c r="U59" i="17"/>
  <c r="T59" i="17"/>
  <c r="Z44" i="17"/>
  <c r="Y44" i="17"/>
  <c r="X44" i="17"/>
  <c r="W44" i="17"/>
  <c r="V44" i="17"/>
  <c r="U44" i="17"/>
  <c r="T44" i="17"/>
  <c r="Z43" i="17"/>
  <c r="Y43" i="17"/>
  <c r="X43" i="17"/>
  <c r="W43" i="17"/>
  <c r="V43" i="17"/>
  <c r="U43" i="17"/>
  <c r="T43" i="17"/>
  <c r="T27" i="17"/>
  <c r="T28" i="17"/>
  <c r="U28" i="17"/>
  <c r="V28" i="17"/>
  <c r="W28" i="17"/>
  <c r="X28" i="17"/>
  <c r="Y28" i="17"/>
  <c r="Z28" i="17"/>
  <c r="U27" i="17"/>
  <c r="V27" i="17"/>
  <c r="W27" i="17"/>
  <c r="X27" i="17"/>
  <c r="Y27" i="17"/>
  <c r="Z27" i="17"/>
  <c r="O66" i="33" l="1"/>
  <c r="D67" i="33"/>
  <c r="H23" i="29"/>
  <c r="H20" i="29" s="1"/>
  <c r="I473" i="29"/>
  <c r="I474" i="29" s="1"/>
  <c r="J394" i="29"/>
  <c r="J386" i="29"/>
  <c r="J378" i="29"/>
  <c r="J370" i="29"/>
  <c r="J362" i="29"/>
  <c r="J354" i="29"/>
  <c r="J346" i="29"/>
  <c r="J338" i="29"/>
  <c r="J330" i="29"/>
  <c r="J391" i="29"/>
  <c r="J383" i="29"/>
  <c r="J375" i="29"/>
  <c r="J367" i="29"/>
  <c r="J359" i="29"/>
  <c r="J351" i="29"/>
  <c r="J343" i="29"/>
  <c r="J335" i="29"/>
  <c r="J327" i="29"/>
  <c r="J319" i="29"/>
  <c r="J396" i="29"/>
  <c r="J388" i="29"/>
  <c r="J380" i="29"/>
  <c r="J372" i="29"/>
  <c r="J364" i="29"/>
  <c r="J356" i="29"/>
  <c r="J348" i="29"/>
  <c r="J340" i="29"/>
  <c r="J332" i="29"/>
  <c r="J324" i="29"/>
  <c r="J316" i="29"/>
  <c r="J398" i="29"/>
  <c r="J390" i="29"/>
  <c r="J382" i="29"/>
  <c r="J374" i="29"/>
  <c r="J366" i="29"/>
  <c r="J358" i="29"/>
  <c r="J350" i="29"/>
  <c r="J342" i="29"/>
  <c r="J334" i="29"/>
  <c r="J326" i="29"/>
  <c r="J395" i="29"/>
  <c r="J387" i="29"/>
  <c r="J379" i="29"/>
  <c r="J371" i="29"/>
  <c r="J363" i="29"/>
  <c r="J355" i="29"/>
  <c r="J347" i="29"/>
  <c r="J339" i="29"/>
  <c r="J331" i="29"/>
  <c r="J323" i="29"/>
  <c r="J392" i="29"/>
  <c r="J384" i="29"/>
  <c r="J376" i="29"/>
  <c r="J368" i="29"/>
  <c r="J360" i="29"/>
  <c r="J352" i="29"/>
  <c r="J344" i="29"/>
  <c r="J336" i="29"/>
  <c r="J328" i="29"/>
  <c r="J320" i="29"/>
  <c r="J314" i="29"/>
  <c r="J311" i="29"/>
  <c r="J303" i="29"/>
  <c r="J295" i="29"/>
  <c r="J299" i="29"/>
  <c r="J321" i="29"/>
  <c r="J308" i="29"/>
  <c r="J300" i="29"/>
  <c r="J292" i="29"/>
  <c r="J307" i="29"/>
  <c r="J389" i="29"/>
  <c r="J381" i="29"/>
  <c r="J373" i="29"/>
  <c r="J365" i="29"/>
  <c r="J357" i="29"/>
  <c r="J349" i="29"/>
  <c r="J341" i="29"/>
  <c r="J333" i="29"/>
  <c r="J325" i="29"/>
  <c r="J322" i="29"/>
  <c r="J313" i="29"/>
  <c r="J305" i="29"/>
  <c r="J297" i="29"/>
  <c r="J310" i="29"/>
  <c r="J302" i="29"/>
  <c r="J294" i="29"/>
  <c r="J397" i="29"/>
  <c r="J312" i="29"/>
  <c r="J304" i="29"/>
  <c r="J296" i="29"/>
  <c r="J317" i="29"/>
  <c r="J298" i="29"/>
  <c r="J393" i="29"/>
  <c r="J385" i="29"/>
  <c r="J377" i="29"/>
  <c r="J369" i="29"/>
  <c r="J361" i="29"/>
  <c r="J353" i="29"/>
  <c r="J345" i="29"/>
  <c r="J337" i="29"/>
  <c r="J329" i="29"/>
  <c r="J318" i="29"/>
  <c r="J309" i="29"/>
  <c r="J301" i="29"/>
  <c r="J293" i="29"/>
  <c r="J315" i="29"/>
  <c r="J306" i="29"/>
  <c r="J455" i="29"/>
  <c r="J433" i="29"/>
  <c r="J458" i="29"/>
  <c r="J290" i="29"/>
  <c r="J276" i="29"/>
  <c r="J469" i="29"/>
  <c r="J437" i="29"/>
  <c r="J283" i="29"/>
  <c r="J264" i="29"/>
  <c r="J402" i="29"/>
  <c r="J226" i="29"/>
  <c r="J271" i="29"/>
  <c r="J460" i="29"/>
  <c r="J202" i="29"/>
  <c r="J254" i="29"/>
  <c r="J199" i="29"/>
  <c r="J247" i="29"/>
  <c r="J188" i="29"/>
  <c r="J209" i="29"/>
  <c r="J225" i="29"/>
  <c r="J166" i="29"/>
  <c r="J238" i="29"/>
  <c r="J259" i="29"/>
  <c r="J168" i="29"/>
  <c r="J205" i="29"/>
  <c r="J146" i="29"/>
  <c r="J82" i="29"/>
  <c r="J151" i="29"/>
  <c r="J84" i="29"/>
  <c r="J97" i="29"/>
  <c r="J142" i="29"/>
  <c r="J161" i="29"/>
  <c r="J144" i="29"/>
  <c r="J80" i="29"/>
  <c r="J109" i="29"/>
  <c r="J79" i="29"/>
  <c r="J44" i="29"/>
  <c r="J60" i="29"/>
  <c r="J55" i="29"/>
  <c r="J52" i="29"/>
  <c r="J72" i="29"/>
  <c r="J270" i="29"/>
  <c r="J228" i="29"/>
  <c r="J275" i="29"/>
  <c r="J169" i="29"/>
  <c r="J96" i="29"/>
  <c r="J447" i="29"/>
  <c r="J467" i="29"/>
  <c r="J450" i="29"/>
  <c r="J282" i="29"/>
  <c r="J417" i="29"/>
  <c r="J462" i="29"/>
  <c r="J430" i="29"/>
  <c r="J472" i="29"/>
  <c r="J256" i="29"/>
  <c r="J288" i="29"/>
  <c r="J448" i="29"/>
  <c r="J269" i="29"/>
  <c r="J268" i="29"/>
  <c r="J194" i="29"/>
  <c r="J253" i="29"/>
  <c r="J191" i="29"/>
  <c r="J246" i="29"/>
  <c r="J180" i="29"/>
  <c r="J201" i="29"/>
  <c r="J222" i="29"/>
  <c r="J158" i="29"/>
  <c r="J230" i="29"/>
  <c r="J251" i="29"/>
  <c r="J160" i="29"/>
  <c r="J197" i="29"/>
  <c r="J138" i="29"/>
  <c r="J165" i="29"/>
  <c r="J140" i="29"/>
  <c r="J150" i="29"/>
  <c r="J89" i="29"/>
  <c r="J134" i="29"/>
  <c r="J139" i="29"/>
  <c r="J136" i="29"/>
  <c r="J163" i="29"/>
  <c r="J101" i="29"/>
  <c r="J77" i="29"/>
  <c r="J71" i="29"/>
  <c r="J46" i="29"/>
  <c r="J43" i="29"/>
  <c r="J78" i="29"/>
  <c r="J64" i="29"/>
  <c r="J449" i="29"/>
  <c r="J445" i="29"/>
  <c r="J277" i="29"/>
  <c r="J204" i="29"/>
  <c r="J184" i="29"/>
  <c r="J113" i="29"/>
  <c r="J51" i="29"/>
  <c r="J439" i="29"/>
  <c r="J459" i="29"/>
  <c r="J442" i="29"/>
  <c r="J274" i="29"/>
  <c r="J409" i="29"/>
  <c r="J461" i="29"/>
  <c r="J429" i="29"/>
  <c r="J464" i="29"/>
  <c r="J248" i="29"/>
  <c r="J287" i="29"/>
  <c r="J440" i="29"/>
  <c r="J260" i="29"/>
  <c r="J265" i="29"/>
  <c r="J416" i="29"/>
  <c r="J241" i="29"/>
  <c r="J183" i="29"/>
  <c r="J245" i="29"/>
  <c r="J172" i="29"/>
  <c r="J193" i="29"/>
  <c r="J214" i="29"/>
  <c r="J420" i="29"/>
  <c r="J219" i="29"/>
  <c r="J216" i="29"/>
  <c r="J152" i="29"/>
  <c r="J189" i="29"/>
  <c r="J130" i="29"/>
  <c r="J143" i="29"/>
  <c r="J132" i="29"/>
  <c r="J145" i="29"/>
  <c r="J81" i="29"/>
  <c r="J126" i="29"/>
  <c r="J131" i="29"/>
  <c r="J128" i="29"/>
  <c r="J162" i="29"/>
  <c r="J93" i="29"/>
  <c r="J56" i="29"/>
  <c r="J63" i="29"/>
  <c r="J107" i="29"/>
  <c r="I24" i="29"/>
  <c r="J75" i="29"/>
  <c r="J54" i="29"/>
  <c r="J471" i="29"/>
  <c r="J406" i="29"/>
  <c r="J218" i="29"/>
  <c r="J182" i="29"/>
  <c r="J178" i="29"/>
  <c r="J125" i="29"/>
  <c r="J61" i="29"/>
  <c r="J431" i="29"/>
  <c r="J451" i="29"/>
  <c r="J434" i="29"/>
  <c r="J423" i="29"/>
  <c r="J401" i="29"/>
  <c r="J454" i="29"/>
  <c r="J425" i="29"/>
  <c r="J456" i="29"/>
  <c r="J419" i="29"/>
  <c r="J266" i="29"/>
  <c r="J432" i="29"/>
  <c r="J252" i="29"/>
  <c r="J257" i="29"/>
  <c r="J408" i="29"/>
  <c r="J233" i="29"/>
  <c r="J175" i="29"/>
  <c r="J243" i="29"/>
  <c r="J164" i="29"/>
  <c r="J185" i="29"/>
  <c r="J206" i="29"/>
  <c r="J412" i="29"/>
  <c r="J211" i="29"/>
  <c r="J208" i="29"/>
  <c r="J237" i="29"/>
  <c r="J181" i="29"/>
  <c r="J122" i="29"/>
  <c r="J135" i="29"/>
  <c r="J124" i="29"/>
  <c r="J137" i="29"/>
  <c r="J179" i="29"/>
  <c r="J118" i="29"/>
  <c r="J123" i="29"/>
  <c r="J120" i="29"/>
  <c r="J154" i="29"/>
  <c r="J85" i="29"/>
  <c r="J74" i="29"/>
  <c r="J53" i="29"/>
  <c r="J99" i="29"/>
  <c r="J62" i="29"/>
  <c r="J67" i="29"/>
  <c r="J42" i="29"/>
  <c r="J148" i="29"/>
  <c r="J104" i="29"/>
  <c r="J58" i="29"/>
  <c r="J48" i="29"/>
  <c r="J427" i="29"/>
  <c r="J436" i="29"/>
  <c r="J215" i="29"/>
  <c r="J232" i="29"/>
  <c r="J221" i="29"/>
  <c r="J157" i="29"/>
  <c r="J76" i="29"/>
  <c r="J465" i="29"/>
  <c r="J443" i="29"/>
  <c r="J426" i="29"/>
  <c r="J415" i="29"/>
  <c r="J286" i="29"/>
  <c r="J453" i="29"/>
  <c r="J422" i="29"/>
  <c r="J452" i="29"/>
  <c r="J418" i="29"/>
  <c r="J258" i="29"/>
  <c r="J280" i="29"/>
  <c r="J244" i="29"/>
  <c r="J249" i="29"/>
  <c r="J400" i="29"/>
  <c r="J227" i="29"/>
  <c r="J167" i="29"/>
  <c r="J220" i="29"/>
  <c r="J156" i="29"/>
  <c r="J240" i="29"/>
  <c r="J198" i="29"/>
  <c r="J404" i="29"/>
  <c r="J203" i="29"/>
  <c r="J200" i="29"/>
  <c r="J229" i="29"/>
  <c r="J173" i="29"/>
  <c r="J114" i="29"/>
  <c r="J127" i="29"/>
  <c r="J116" i="29"/>
  <c r="J129" i="29"/>
  <c r="J171" i="29"/>
  <c r="J110" i="29"/>
  <c r="J115" i="29"/>
  <c r="J112" i="29"/>
  <c r="J141" i="29"/>
  <c r="J111" i="29"/>
  <c r="J66" i="29"/>
  <c r="J41" i="29"/>
  <c r="J91" i="29"/>
  <c r="J57" i="29"/>
  <c r="J59" i="29"/>
  <c r="J69" i="29"/>
  <c r="J239" i="29"/>
  <c r="J133" i="29"/>
  <c r="J50" i="29"/>
  <c r="J45" i="29"/>
  <c r="J413" i="29"/>
  <c r="J410" i="29"/>
  <c r="J262" i="29"/>
  <c r="J281" i="29"/>
  <c r="J98" i="29"/>
  <c r="J94" i="29"/>
  <c r="J73" i="29"/>
  <c r="J457" i="29"/>
  <c r="J435" i="29"/>
  <c r="J421" i="29"/>
  <c r="J407" i="29"/>
  <c r="J278" i="29"/>
  <c r="J446" i="29"/>
  <c r="J414" i="29"/>
  <c r="J444" i="29"/>
  <c r="J411" i="29"/>
  <c r="J250" i="29"/>
  <c r="J279" i="29"/>
  <c r="J236" i="29"/>
  <c r="J235" i="29"/>
  <c r="J285" i="29"/>
  <c r="J223" i="29"/>
  <c r="J424" i="29"/>
  <c r="J212" i="29"/>
  <c r="J190" i="29"/>
  <c r="J289" i="29"/>
  <c r="J195" i="29"/>
  <c r="J192" i="29"/>
  <c r="J224" i="29"/>
  <c r="J177" i="29"/>
  <c r="J106" i="29"/>
  <c r="J119" i="29"/>
  <c r="J108" i="29"/>
  <c r="J121" i="29"/>
  <c r="J159" i="29"/>
  <c r="J102" i="29"/>
  <c r="J186" i="29"/>
  <c r="J103" i="29"/>
  <c r="J83" i="29"/>
  <c r="J399" i="29"/>
  <c r="J242" i="29"/>
  <c r="J263" i="29"/>
  <c r="J187" i="29"/>
  <c r="J100" i="29"/>
  <c r="J95" i="29"/>
  <c r="J463" i="29"/>
  <c r="J441" i="29"/>
  <c r="J466" i="29"/>
  <c r="J405" i="29"/>
  <c r="J284" i="29"/>
  <c r="J470" i="29"/>
  <c r="J438" i="29"/>
  <c r="J291" i="29"/>
  <c r="J428" i="29"/>
  <c r="J403" i="29"/>
  <c r="J234" i="29"/>
  <c r="J272" i="29"/>
  <c r="J468" i="29"/>
  <c r="J210" i="29"/>
  <c r="J261" i="29"/>
  <c r="J207" i="29"/>
  <c r="J255" i="29"/>
  <c r="J196" i="29"/>
  <c r="J217" i="29"/>
  <c r="J231" i="29"/>
  <c r="J174" i="29"/>
  <c r="J273" i="29"/>
  <c r="J267" i="29"/>
  <c r="J176" i="29"/>
  <c r="J213" i="29"/>
  <c r="J153" i="29"/>
  <c r="J90" i="29"/>
  <c r="J170" i="29"/>
  <c r="J92" i="29"/>
  <c r="J105" i="29"/>
  <c r="J149" i="29"/>
  <c r="J86" i="29"/>
  <c r="J147" i="29"/>
  <c r="J88" i="29"/>
  <c r="J117" i="29"/>
  <c r="J87" i="29"/>
  <c r="J49" i="29"/>
  <c r="J68" i="29"/>
  <c r="J65" i="29"/>
  <c r="J70" i="29"/>
  <c r="J47" i="29"/>
  <c r="J155" i="29"/>
  <c r="D68" i="33" l="1"/>
  <c r="O67" i="33"/>
  <c r="J473" i="29"/>
  <c r="J474" i="29" s="1"/>
  <c r="K391" i="29"/>
  <c r="K383" i="29"/>
  <c r="K375" i="29"/>
  <c r="K367" i="29"/>
  <c r="K359" i="29"/>
  <c r="K351" i="29"/>
  <c r="K343" i="29"/>
  <c r="K335" i="29"/>
  <c r="K327" i="29"/>
  <c r="K396" i="29"/>
  <c r="K388" i="29"/>
  <c r="K380" i="29"/>
  <c r="K372" i="29"/>
  <c r="K364" i="29"/>
  <c r="K356" i="29"/>
  <c r="K348" i="29"/>
  <c r="K340" i="29"/>
  <c r="K332" i="29"/>
  <c r="K324" i="29"/>
  <c r="K316" i="29"/>
  <c r="K393" i="29"/>
  <c r="K385" i="29"/>
  <c r="K377" i="29"/>
  <c r="K369" i="29"/>
  <c r="K361" i="29"/>
  <c r="K353" i="29"/>
  <c r="K345" i="29"/>
  <c r="K337" i="29"/>
  <c r="K329" i="29"/>
  <c r="K321" i="29"/>
  <c r="K398" i="29"/>
  <c r="K395" i="29"/>
  <c r="K387" i="29"/>
  <c r="K379" i="29"/>
  <c r="K371" i="29"/>
  <c r="K363" i="29"/>
  <c r="K355" i="29"/>
  <c r="K347" i="29"/>
  <c r="K339" i="29"/>
  <c r="K331" i="29"/>
  <c r="K323" i="29"/>
  <c r="K392" i="29"/>
  <c r="K384" i="29"/>
  <c r="K376" i="29"/>
  <c r="K368" i="29"/>
  <c r="K360" i="29"/>
  <c r="K352" i="29"/>
  <c r="K344" i="29"/>
  <c r="K336" i="29"/>
  <c r="K328" i="29"/>
  <c r="K320" i="29"/>
  <c r="K397" i="29"/>
  <c r="K389" i="29"/>
  <c r="K381" i="29"/>
  <c r="K373" i="29"/>
  <c r="K365" i="29"/>
  <c r="K357" i="29"/>
  <c r="K349" i="29"/>
  <c r="K341" i="29"/>
  <c r="K333" i="29"/>
  <c r="K325" i="29"/>
  <c r="K317" i="29"/>
  <c r="K308" i="29"/>
  <c r="K300" i="29"/>
  <c r="K292" i="29"/>
  <c r="K394" i="29"/>
  <c r="K386" i="29"/>
  <c r="K378" i="29"/>
  <c r="K370" i="29"/>
  <c r="K362" i="29"/>
  <c r="K354" i="29"/>
  <c r="K346" i="29"/>
  <c r="K338" i="29"/>
  <c r="K330" i="29"/>
  <c r="K322" i="29"/>
  <c r="K313" i="29"/>
  <c r="K305" i="29"/>
  <c r="K297" i="29"/>
  <c r="K310" i="29"/>
  <c r="K302" i="29"/>
  <c r="K294" i="29"/>
  <c r="K304" i="29"/>
  <c r="K296" i="29"/>
  <c r="K307" i="29"/>
  <c r="K299" i="29"/>
  <c r="K312" i="29"/>
  <c r="K390" i="29"/>
  <c r="K382" i="29"/>
  <c r="K374" i="29"/>
  <c r="K366" i="29"/>
  <c r="K358" i="29"/>
  <c r="K350" i="29"/>
  <c r="K342" i="29"/>
  <c r="K334" i="29"/>
  <c r="K326" i="29"/>
  <c r="K318" i="29"/>
  <c r="K309" i="29"/>
  <c r="K301" i="29"/>
  <c r="K293" i="29"/>
  <c r="K319" i="29"/>
  <c r="K314" i="29"/>
  <c r="K295" i="29"/>
  <c r="K315" i="29"/>
  <c r="K306" i="29"/>
  <c r="K298" i="29"/>
  <c r="K311" i="29"/>
  <c r="K303" i="29"/>
  <c r="K444" i="29"/>
  <c r="K430" i="29"/>
  <c r="K463" i="29"/>
  <c r="K287" i="29"/>
  <c r="K420" i="29"/>
  <c r="K453" i="29"/>
  <c r="K291" i="29"/>
  <c r="K457" i="29"/>
  <c r="K401" i="29"/>
  <c r="K247" i="29"/>
  <c r="K274" i="29"/>
  <c r="K262" i="29"/>
  <c r="K215" i="29"/>
  <c r="K243" i="29"/>
  <c r="K180" i="29"/>
  <c r="K209" i="29"/>
  <c r="K264" i="29"/>
  <c r="K206" i="29"/>
  <c r="K211" i="29"/>
  <c r="K266" i="29"/>
  <c r="K192" i="29"/>
  <c r="K237" i="29"/>
  <c r="K197" i="29"/>
  <c r="K260" i="29"/>
  <c r="K178" i="29"/>
  <c r="K95" i="29"/>
  <c r="K140" i="29"/>
  <c r="K129" i="29"/>
  <c r="K175" i="29"/>
  <c r="K110" i="29"/>
  <c r="K123" i="29"/>
  <c r="K148" i="29"/>
  <c r="K176" i="29"/>
  <c r="K109" i="29"/>
  <c r="K114" i="29"/>
  <c r="K71" i="29"/>
  <c r="J24" i="29"/>
  <c r="K43" i="29"/>
  <c r="K59" i="29"/>
  <c r="K108" i="29"/>
  <c r="K47" i="29"/>
  <c r="K141" i="29"/>
  <c r="K81" i="29"/>
  <c r="K436" i="29"/>
  <c r="K472" i="29"/>
  <c r="K455" i="29"/>
  <c r="K279" i="29"/>
  <c r="K412" i="29"/>
  <c r="K445" i="29"/>
  <c r="K283" i="29"/>
  <c r="K466" i="29"/>
  <c r="K286" i="29"/>
  <c r="K239" i="29"/>
  <c r="K268" i="29"/>
  <c r="K254" i="29"/>
  <c r="K207" i="29"/>
  <c r="K242" i="29"/>
  <c r="K172" i="29"/>
  <c r="K201" i="29"/>
  <c r="K256" i="29"/>
  <c r="K198" i="29"/>
  <c r="K203" i="29"/>
  <c r="K259" i="29"/>
  <c r="K450" i="29"/>
  <c r="K236" i="29"/>
  <c r="K189" i="29"/>
  <c r="K252" i="29"/>
  <c r="K170" i="29"/>
  <c r="K87" i="29"/>
  <c r="K132" i="29"/>
  <c r="K121" i="29"/>
  <c r="K167" i="29"/>
  <c r="K102" i="29"/>
  <c r="K115" i="29"/>
  <c r="K147" i="29"/>
  <c r="K168" i="29"/>
  <c r="K101" i="29"/>
  <c r="K106" i="29"/>
  <c r="K63" i="29"/>
  <c r="K104" i="29"/>
  <c r="K70" i="29"/>
  <c r="K45" i="29"/>
  <c r="K100" i="29"/>
  <c r="K58" i="29"/>
  <c r="K191" i="29"/>
  <c r="K82" i="29"/>
  <c r="K80" i="29"/>
  <c r="K77" i="29"/>
  <c r="K446" i="29"/>
  <c r="K410" i="29"/>
  <c r="K414" i="29"/>
  <c r="K263" i="29"/>
  <c r="K233" i="29"/>
  <c r="K226" i="29"/>
  <c r="K222" i="29"/>
  <c r="K208" i="29"/>
  <c r="K149" i="29"/>
  <c r="K152" i="29"/>
  <c r="K139" i="29"/>
  <c r="K130" i="29"/>
  <c r="K65" i="29"/>
  <c r="K428" i="29"/>
  <c r="K464" i="29"/>
  <c r="K447" i="29"/>
  <c r="K271" i="29"/>
  <c r="K404" i="29"/>
  <c r="K437" i="29"/>
  <c r="K275" i="29"/>
  <c r="K458" i="29"/>
  <c r="K261" i="29"/>
  <c r="K231" i="29"/>
  <c r="K265" i="29"/>
  <c r="K416" i="29"/>
  <c r="K199" i="29"/>
  <c r="K234" i="29"/>
  <c r="K164" i="29"/>
  <c r="K193" i="29"/>
  <c r="K248" i="29"/>
  <c r="K190" i="29"/>
  <c r="K195" i="29"/>
  <c r="K258" i="29"/>
  <c r="K434" i="29"/>
  <c r="K229" i="29"/>
  <c r="K181" i="29"/>
  <c r="K235" i="29"/>
  <c r="K143" i="29"/>
  <c r="K79" i="29"/>
  <c r="K124" i="29"/>
  <c r="K113" i="29"/>
  <c r="K159" i="29"/>
  <c r="K94" i="29"/>
  <c r="K107" i="29"/>
  <c r="K144" i="29"/>
  <c r="K162" i="29"/>
  <c r="K93" i="29"/>
  <c r="K98" i="29"/>
  <c r="K53" i="29"/>
  <c r="K96" i="29"/>
  <c r="K62" i="29"/>
  <c r="K75" i="29"/>
  <c r="K92" i="29"/>
  <c r="K51" i="29"/>
  <c r="K142" i="29"/>
  <c r="K72" i="29"/>
  <c r="K112" i="29"/>
  <c r="K470" i="29"/>
  <c r="K456" i="29"/>
  <c r="K439" i="29"/>
  <c r="K467" i="29"/>
  <c r="K289" i="29"/>
  <c r="K429" i="29"/>
  <c r="K419" i="29"/>
  <c r="K449" i="29"/>
  <c r="K253" i="29"/>
  <c r="K421" i="29"/>
  <c r="K257" i="29"/>
  <c r="K408" i="29"/>
  <c r="K424" i="29"/>
  <c r="K220" i="29"/>
  <c r="K442" i="29"/>
  <c r="K185" i="29"/>
  <c r="K240" i="29"/>
  <c r="K278" i="29"/>
  <c r="K187" i="29"/>
  <c r="K251" i="29"/>
  <c r="K415" i="29"/>
  <c r="K228" i="29"/>
  <c r="K173" i="29"/>
  <c r="K218" i="29"/>
  <c r="K135" i="29"/>
  <c r="K182" i="29"/>
  <c r="K116" i="29"/>
  <c r="K105" i="29"/>
  <c r="K158" i="29"/>
  <c r="K86" i="29"/>
  <c r="K99" i="29"/>
  <c r="K136" i="29"/>
  <c r="K154" i="29"/>
  <c r="K85" i="29"/>
  <c r="K90" i="29"/>
  <c r="K41" i="29"/>
  <c r="K88" i="29"/>
  <c r="K57" i="29"/>
  <c r="K67" i="29"/>
  <c r="K84" i="29"/>
  <c r="K49" i="29"/>
  <c r="K91" i="29"/>
  <c r="K288" i="29"/>
  <c r="K196" i="29"/>
  <c r="K284" i="29"/>
  <c r="K145" i="29"/>
  <c r="K66" i="29"/>
  <c r="K61" i="29"/>
  <c r="K462" i="29"/>
  <c r="K448" i="29"/>
  <c r="K431" i="29"/>
  <c r="K459" i="29"/>
  <c r="K281" i="29"/>
  <c r="K425" i="29"/>
  <c r="K411" i="29"/>
  <c r="K441" i="29"/>
  <c r="K245" i="29"/>
  <c r="K413" i="29"/>
  <c r="K249" i="29"/>
  <c r="K400" i="29"/>
  <c r="K277" i="29"/>
  <c r="K212" i="29"/>
  <c r="K280" i="29"/>
  <c r="K177" i="29"/>
  <c r="K232" i="29"/>
  <c r="K270" i="29"/>
  <c r="K179" i="29"/>
  <c r="K250" i="29"/>
  <c r="K407" i="29"/>
  <c r="K224" i="29"/>
  <c r="K165" i="29"/>
  <c r="K210" i="29"/>
  <c r="K127" i="29"/>
  <c r="K174" i="29"/>
  <c r="K97" i="29"/>
  <c r="K78" i="29"/>
  <c r="K146" i="29"/>
  <c r="K76" i="29"/>
  <c r="K52" i="29"/>
  <c r="K468" i="29"/>
  <c r="K454" i="29"/>
  <c r="K440" i="29"/>
  <c r="K418" i="29"/>
  <c r="K451" i="29"/>
  <c r="K273" i="29"/>
  <c r="K422" i="29"/>
  <c r="K403" i="29"/>
  <c r="K433" i="29"/>
  <c r="K426" i="29"/>
  <c r="K405" i="29"/>
  <c r="K241" i="29"/>
  <c r="K285" i="29"/>
  <c r="K269" i="29"/>
  <c r="K204" i="29"/>
  <c r="K272" i="29"/>
  <c r="K169" i="29"/>
  <c r="K225" i="29"/>
  <c r="K238" i="29"/>
  <c r="K171" i="29"/>
  <c r="K216" i="29"/>
  <c r="K399" i="29"/>
  <c r="K221" i="29"/>
  <c r="K157" i="29"/>
  <c r="K202" i="29"/>
  <c r="K119" i="29"/>
  <c r="K166" i="29"/>
  <c r="K150" i="29"/>
  <c r="K89" i="29"/>
  <c r="K134" i="29"/>
  <c r="K160" i="29"/>
  <c r="K83" i="29"/>
  <c r="K120" i="29"/>
  <c r="K133" i="29"/>
  <c r="K138" i="29"/>
  <c r="K74" i="29"/>
  <c r="K68" i="29"/>
  <c r="K73" i="29"/>
  <c r="K50" i="29"/>
  <c r="K64" i="29"/>
  <c r="K69" i="29"/>
  <c r="K460" i="29"/>
  <c r="K432" i="29"/>
  <c r="K443" i="29"/>
  <c r="K417" i="29"/>
  <c r="K290" i="29"/>
  <c r="K246" i="29"/>
  <c r="K161" i="29"/>
  <c r="K163" i="29"/>
  <c r="K213" i="29"/>
  <c r="K111" i="29"/>
  <c r="K126" i="29"/>
  <c r="K125" i="29"/>
  <c r="K60" i="29"/>
  <c r="K54" i="29"/>
  <c r="K452" i="29"/>
  <c r="K438" i="29"/>
  <c r="K471" i="29"/>
  <c r="K402" i="29"/>
  <c r="K435" i="29"/>
  <c r="K461" i="29"/>
  <c r="K406" i="29"/>
  <c r="K465" i="29"/>
  <c r="K409" i="29"/>
  <c r="K255" i="29"/>
  <c r="K282" i="29"/>
  <c r="K427" i="29"/>
  <c r="K223" i="29"/>
  <c r="K244" i="29"/>
  <c r="K188" i="29"/>
  <c r="K217" i="29"/>
  <c r="K153" i="29"/>
  <c r="K214" i="29"/>
  <c r="K219" i="29"/>
  <c r="K267" i="29"/>
  <c r="K200" i="29"/>
  <c r="K276" i="29"/>
  <c r="K205" i="29"/>
  <c r="K423" i="29"/>
  <c r="K186" i="29"/>
  <c r="K103" i="29"/>
  <c r="K151" i="29"/>
  <c r="K137" i="29"/>
  <c r="K183" i="29"/>
  <c r="K118" i="29"/>
  <c r="K131" i="29"/>
  <c r="K155" i="29"/>
  <c r="K184" i="29"/>
  <c r="K117" i="29"/>
  <c r="K122" i="29"/>
  <c r="K44" i="29"/>
  <c r="K46" i="29"/>
  <c r="K55" i="29"/>
  <c r="K42" i="29"/>
  <c r="K56" i="29"/>
  <c r="K128" i="29"/>
  <c r="K469" i="29"/>
  <c r="K227" i="29"/>
  <c r="K230" i="29"/>
  <c r="K194" i="29"/>
  <c r="K156" i="29"/>
  <c r="K48" i="29"/>
  <c r="I23" i="29"/>
  <c r="I20" i="29" s="1"/>
  <c r="F394" i="16"/>
  <c r="F361" i="16"/>
  <c r="F353" i="16"/>
  <c r="F119" i="16"/>
  <c r="F111" i="16"/>
  <c r="F103" i="16"/>
  <c r="F95" i="16"/>
  <c r="F87" i="16"/>
  <c r="F79" i="16"/>
  <c r="F71" i="16"/>
  <c r="F63" i="16"/>
  <c r="F55" i="16"/>
  <c r="F395" i="16"/>
  <c r="F369" i="16"/>
  <c r="F118" i="16"/>
  <c r="F110" i="16"/>
  <c r="F102" i="16"/>
  <c r="F360" i="16"/>
  <c r="F352" i="16"/>
  <c r="F117" i="16"/>
  <c r="F109" i="16"/>
  <c r="F101" i="16"/>
  <c r="F93" i="16"/>
  <c r="F85" i="16"/>
  <c r="F77" i="16"/>
  <c r="F69" i="16"/>
  <c r="F61" i="16"/>
  <c r="F53" i="16"/>
  <c r="F51" i="16"/>
  <c r="F393" i="16"/>
  <c r="F368" i="16"/>
  <c r="F116" i="16"/>
  <c r="F108" i="16"/>
  <c r="F100" i="16"/>
  <c r="F92" i="16"/>
  <c r="F84" i="16"/>
  <c r="F76" i="16"/>
  <c r="F68" i="16"/>
  <c r="F60" i="16"/>
  <c r="F52" i="16"/>
  <c r="F50" i="16"/>
  <c r="F47" i="16"/>
  <c r="F362" i="16"/>
  <c r="F358" i="16"/>
  <c r="F354" i="16"/>
  <c r="F115" i="16"/>
  <c r="F107" i="16"/>
  <c r="F99" i="16"/>
  <c r="F91" i="16"/>
  <c r="F83" i="16"/>
  <c r="F75" i="16"/>
  <c r="F67" i="16"/>
  <c r="F59" i="16"/>
  <c r="F370" i="16"/>
  <c r="F114" i="16"/>
  <c r="F106" i="16"/>
  <c r="F98" i="16"/>
  <c r="F90" i="16"/>
  <c r="F82" i="16"/>
  <c r="F74" i="16"/>
  <c r="F66" i="16"/>
  <c r="F58" i="16"/>
  <c r="F356" i="16"/>
  <c r="F123" i="16"/>
  <c r="F121" i="16"/>
  <c r="F113" i="16"/>
  <c r="F105" i="16"/>
  <c r="F97" i="16"/>
  <c r="F89" i="16"/>
  <c r="F81" i="16"/>
  <c r="F73" i="16"/>
  <c r="F65" i="16"/>
  <c r="F57" i="16"/>
  <c r="F124" i="16"/>
  <c r="F48" i="16"/>
  <c r="F45" i="16"/>
  <c r="F207" i="16"/>
  <c r="F203" i="16"/>
  <c r="F199" i="16"/>
  <c r="F195" i="16"/>
  <c r="F191" i="16"/>
  <c r="F187" i="16"/>
  <c r="F183" i="16"/>
  <c r="F160" i="16"/>
  <c r="F138" i="16"/>
  <c r="F137" i="16"/>
  <c r="F127" i="16"/>
  <c r="F126" i="16"/>
  <c r="F44" i="16"/>
  <c r="F180" i="16"/>
  <c r="F43" i="16"/>
  <c r="F204" i="16"/>
  <c r="F200" i="16"/>
  <c r="F196" i="16"/>
  <c r="F192" i="16"/>
  <c r="F188" i="16"/>
  <c r="F184" i="16"/>
  <c r="F162" i="16"/>
  <c r="F158" i="16"/>
  <c r="F150" i="16"/>
  <c r="F149" i="16"/>
  <c r="F122" i="16"/>
  <c r="F94" i="16"/>
  <c r="F86" i="16"/>
  <c r="F78" i="16"/>
  <c r="F70" i="16"/>
  <c r="F62" i="16"/>
  <c r="F54" i="16"/>
  <c r="F49" i="16"/>
  <c r="F42" i="16"/>
  <c r="F181" i="16"/>
  <c r="F173" i="16"/>
  <c r="F148" i="16"/>
  <c r="F147" i="16"/>
  <c r="F205" i="16"/>
  <c r="F201" i="16"/>
  <c r="F197" i="16"/>
  <c r="F193" i="16"/>
  <c r="F189" i="16"/>
  <c r="F185" i="16"/>
  <c r="F178" i="16"/>
  <c r="F176" i="16"/>
  <c r="F171" i="16"/>
  <c r="F146" i="16"/>
  <c r="F145" i="16"/>
  <c r="F88" i="16"/>
  <c r="F80" i="16"/>
  <c r="F72" i="16"/>
  <c r="F64" i="16"/>
  <c r="F56" i="16"/>
  <c r="F166" i="16"/>
  <c r="F163" i="16"/>
  <c r="F159" i="16"/>
  <c r="F156" i="16"/>
  <c r="F144" i="16"/>
  <c r="F143" i="16"/>
  <c r="F132" i="16"/>
  <c r="F287" i="16"/>
  <c r="F120" i="16"/>
  <c r="F112" i="16"/>
  <c r="F104" i="16"/>
  <c r="F96" i="16"/>
  <c r="F206" i="16"/>
  <c r="F202" i="16"/>
  <c r="F198" i="16"/>
  <c r="F194" i="16"/>
  <c r="F190" i="16"/>
  <c r="F186" i="16"/>
  <c r="F182" i="16"/>
  <c r="F179" i="16"/>
  <c r="F177" i="16"/>
  <c r="F174" i="16"/>
  <c r="F142" i="16"/>
  <c r="F141" i="16"/>
  <c r="F131" i="16"/>
  <c r="F130" i="16"/>
  <c r="F349" i="16"/>
  <c r="F125" i="16"/>
  <c r="F272" i="16"/>
  <c r="F269" i="16"/>
  <c r="F265" i="16"/>
  <c r="F217" i="16"/>
  <c r="F134" i="16"/>
  <c r="F283" i="16"/>
  <c r="F232" i="16"/>
  <c r="F229" i="16"/>
  <c r="F215" i="16"/>
  <c r="F213" i="16"/>
  <c r="F136" i="16"/>
  <c r="F286" i="16"/>
  <c r="F270" i="16"/>
  <c r="F256" i="16"/>
  <c r="F253" i="16"/>
  <c r="F249" i="16"/>
  <c r="F227" i="16"/>
  <c r="F224" i="16"/>
  <c r="F140" i="16"/>
  <c r="F128" i="16"/>
  <c r="F284" i="16"/>
  <c r="F282" i="16"/>
  <c r="F267" i="16"/>
  <c r="F239" i="16"/>
  <c r="F234" i="16"/>
  <c r="F214" i="16"/>
  <c r="F208" i="16"/>
  <c r="F46" i="16"/>
  <c r="F254" i="16"/>
  <c r="F230" i="16"/>
  <c r="F223" i="16"/>
  <c r="F210" i="16"/>
  <c r="F209" i="16"/>
  <c r="F271" i="16"/>
  <c r="F268" i="16"/>
  <c r="F266" i="16"/>
  <c r="F251" i="16"/>
  <c r="F212" i="16"/>
  <c r="F211" i="16"/>
  <c r="F135" i="16"/>
  <c r="F285" i="16"/>
  <c r="F281" i="16"/>
  <c r="F240" i="16"/>
  <c r="F231" i="16"/>
  <c r="F228" i="16"/>
  <c r="F157" i="16"/>
  <c r="F139" i="16"/>
  <c r="F129" i="16"/>
  <c r="F255" i="16"/>
  <c r="F252" i="16"/>
  <c r="F250" i="16"/>
  <c r="F366" i="16"/>
  <c r="F152" i="16"/>
  <c r="F247" i="16"/>
  <c r="F262" i="16"/>
  <c r="F244" i="16"/>
  <c r="F233" i="16"/>
  <c r="F363" i="16"/>
  <c r="F355" i="16"/>
  <c r="F172" i="16"/>
  <c r="F153" i="16"/>
  <c r="F168" i="16"/>
  <c r="F221" i="16"/>
  <c r="F278" i="16"/>
  <c r="F216" i="16"/>
  <c r="F246" i="16"/>
  <c r="F280" i="16"/>
  <c r="F367" i="16"/>
  <c r="F288" i="16"/>
  <c r="F155" i="16"/>
  <c r="F263" i="16"/>
  <c r="F364" i="16"/>
  <c r="F289" i="16"/>
  <c r="F169" i="16"/>
  <c r="F264" i="16"/>
  <c r="F279" i="16"/>
  <c r="F235" i="16"/>
  <c r="F154" i="16"/>
  <c r="F133" i="16"/>
  <c r="F275" i="16"/>
  <c r="F226" i="16"/>
  <c r="F238" i="16"/>
  <c r="F273" i="16"/>
  <c r="F218" i="16"/>
  <c r="F245" i="16"/>
  <c r="F260" i="16"/>
  <c r="F243" i="16"/>
  <c r="F274" i="16"/>
  <c r="F359" i="16"/>
  <c r="F222" i="16"/>
  <c r="F219" i="16"/>
  <c r="F241" i="16"/>
  <c r="F257" i="16"/>
  <c r="F350" i="16"/>
  <c r="F165" i="16"/>
  <c r="F220" i="16"/>
  <c r="F259" i="16"/>
  <c r="F277" i="16"/>
  <c r="F242" i="16"/>
  <c r="F357" i="16"/>
  <c r="F351" i="16"/>
  <c r="F151" i="16"/>
  <c r="F161" i="16"/>
  <c r="F175" i="16"/>
  <c r="F167" i="16"/>
  <c r="F236" i="16"/>
  <c r="F365" i="16"/>
  <c r="F170" i="16"/>
  <c r="F237" i="16"/>
  <c r="F261" i="16"/>
  <c r="F290" i="16"/>
  <c r="F258" i="16"/>
  <c r="F164" i="16"/>
  <c r="F248" i="16"/>
  <c r="F276" i="16"/>
  <c r="F225" i="16"/>
  <c r="H360" i="1"/>
  <c r="E335" i="1"/>
  <c r="E336" i="1" s="1"/>
  <c r="E337" i="1" s="1"/>
  <c r="E338" i="1" s="1"/>
  <c r="E339" i="1" s="1"/>
  <c r="F336" i="1"/>
  <c r="F337" i="1" s="1"/>
  <c r="F338" i="1" s="1"/>
  <c r="F339" i="1" s="1"/>
  <c r="O68" i="33" l="1"/>
  <c r="D69" i="33"/>
  <c r="K473" i="29"/>
  <c r="K474" i="29" s="1"/>
  <c r="J23" i="29"/>
  <c r="J20" i="29" s="1"/>
  <c r="L396" i="29"/>
  <c r="L388" i="29"/>
  <c r="L380" i="29"/>
  <c r="L372" i="29"/>
  <c r="L364" i="29"/>
  <c r="L356" i="29"/>
  <c r="L348" i="29"/>
  <c r="L340" i="29"/>
  <c r="L332" i="29"/>
  <c r="L324" i="29"/>
  <c r="L393" i="29"/>
  <c r="L385" i="29"/>
  <c r="L377" i="29"/>
  <c r="L369" i="29"/>
  <c r="L361" i="29"/>
  <c r="L353" i="29"/>
  <c r="L345" i="29"/>
  <c r="L337" i="29"/>
  <c r="L329" i="29"/>
  <c r="L321" i="29"/>
  <c r="L398" i="29"/>
  <c r="L390" i="29"/>
  <c r="L382" i="29"/>
  <c r="L374" i="29"/>
  <c r="L366" i="29"/>
  <c r="L358" i="29"/>
  <c r="L350" i="29"/>
  <c r="L342" i="29"/>
  <c r="L334" i="29"/>
  <c r="L326" i="29"/>
  <c r="L318" i="29"/>
  <c r="L395" i="29"/>
  <c r="L392" i="29"/>
  <c r="L384" i="29"/>
  <c r="L376" i="29"/>
  <c r="L368" i="29"/>
  <c r="L360" i="29"/>
  <c r="L352" i="29"/>
  <c r="L344" i="29"/>
  <c r="L336" i="29"/>
  <c r="L328" i="29"/>
  <c r="L397" i="29"/>
  <c r="L389" i="29"/>
  <c r="L381" i="29"/>
  <c r="L373" i="29"/>
  <c r="L365" i="29"/>
  <c r="L357" i="29"/>
  <c r="L349" i="29"/>
  <c r="L341" i="29"/>
  <c r="L333" i="29"/>
  <c r="L325" i="29"/>
  <c r="L394" i="29"/>
  <c r="L386" i="29"/>
  <c r="L378" i="29"/>
  <c r="L370" i="29"/>
  <c r="L362" i="29"/>
  <c r="L354" i="29"/>
  <c r="L346" i="29"/>
  <c r="L338" i="29"/>
  <c r="L330" i="29"/>
  <c r="L322" i="29"/>
  <c r="L314" i="29"/>
  <c r="L391" i="29"/>
  <c r="L383" i="29"/>
  <c r="L375" i="29"/>
  <c r="L367" i="29"/>
  <c r="L359" i="29"/>
  <c r="L351" i="29"/>
  <c r="L343" i="29"/>
  <c r="L335" i="29"/>
  <c r="L327" i="29"/>
  <c r="L320" i="29"/>
  <c r="L313" i="29"/>
  <c r="L305" i="29"/>
  <c r="L297" i="29"/>
  <c r="L379" i="29"/>
  <c r="L347" i="29"/>
  <c r="L331" i="29"/>
  <c r="L323" i="29"/>
  <c r="L310" i="29"/>
  <c r="L302" i="29"/>
  <c r="L294" i="29"/>
  <c r="L387" i="29"/>
  <c r="L371" i="29"/>
  <c r="L293" i="29"/>
  <c r="L307" i="29"/>
  <c r="L299" i="29"/>
  <c r="L355" i="29"/>
  <c r="L339" i="29"/>
  <c r="L301" i="29"/>
  <c r="L312" i="29"/>
  <c r="L304" i="29"/>
  <c r="L296" i="29"/>
  <c r="L363" i="29"/>
  <c r="L309" i="29"/>
  <c r="L315" i="29"/>
  <c r="L306" i="29"/>
  <c r="L298" i="29"/>
  <c r="L300" i="29"/>
  <c r="L319" i="29"/>
  <c r="L317" i="29"/>
  <c r="L316" i="29"/>
  <c r="L311" i="29"/>
  <c r="L303" i="29"/>
  <c r="L295" i="29"/>
  <c r="L308" i="29"/>
  <c r="L292" i="29"/>
  <c r="L457" i="29"/>
  <c r="L435" i="29"/>
  <c r="L460" i="29"/>
  <c r="L442" i="29"/>
  <c r="L268" i="29"/>
  <c r="L270" i="29"/>
  <c r="L411" i="29"/>
  <c r="L400" i="29"/>
  <c r="L425" i="29"/>
  <c r="L289" i="29"/>
  <c r="L244" i="29"/>
  <c r="L414" i="29"/>
  <c r="L230" i="29"/>
  <c r="L274" i="29"/>
  <c r="L212" i="29"/>
  <c r="L245" i="29"/>
  <c r="L169" i="29"/>
  <c r="L222" i="29"/>
  <c r="L158" i="29"/>
  <c r="L211" i="29"/>
  <c r="L184" i="29"/>
  <c r="L221" i="29"/>
  <c r="L287" i="29"/>
  <c r="L170" i="29"/>
  <c r="L207" i="29"/>
  <c r="L152" i="29"/>
  <c r="L92" i="29"/>
  <c r="L142" i="29"/>
  <c r="L78" i="29"/>
  <c r="L115" i="29"/>
  <c r="L147" i="29"/>
  <c r="L88" i="29"/>
  <c r="L188" i="29"/>
  <c r="L98" i="29"/>
  <c r="L127" i="29"/>
  <c r="L63" i="29"/>
  <c r="L85" i="29"/>
  <c r="L62" i="29"/>
  <c r="L45" i="29"/>
  <c r="L81" i="29"/>
  <c r="L66" i="29"/>
  <c r="L449" i="29"/>
  <c r="L469" i="29"/>
  <c r="L452" i="29"/>
  <c r="L434" i="29"/>
  <c r="L427" i="29"/>
  <c r="L470" i="29"/>
  <c r="L403" i="29"/>
  <c r="L285" i="29"/>
  <c r="L266" i="29"/>
  <c r="L281" i="29"/>
  <c r="L236" i="29"/>
  <c r="L406" i="29"/>
  <c r="L267" i="29"/>
  <c r="L261" i="29"/>
  <c r="L204" i="29"/>
  <c r="L226" i="29"/>
  <c r="L161" i="29"/>
  <c r="L214" i="29"/>
  <c r="L150" i="29"/>
  <c r="L203" i="29"/>
  <c r="L176" i="29"/>
  <c r="L213" i="29"/>
  <c r="L235" i="29"/>
  <c r="L162" i="29"/>
  <c r="L199" i="29"/>
  <c r="L151" i="29"/>
  <c r="L84" i="29"/>
  <c r="L134" i="29"/>
  <c r="L179" i="29"/>
  <c r="L107" i="29"/>
  <c r="L144" i="29"/>
  <c r="L80" i="29"/>
  <c r="L163" i="29"/>
  <c r="L90" i="29"/>
  <c r="L119" i="29"/>
  <c r="L76" i="29"/>
  <c r="L73" i="29"/>
  <c r="L57" i="29"/>
  <c r="L64" i="29"/>
  <c r="L77" i="29"/>
  <c r="L58" i="29"/>
  <c r="L441" i="29"/>
  <c r="L461" i="29"/>
  <c r="L444" i="29"/>
  <c r="L423" i="29"/>
  <c r="L426" i="29"/>
  <c r="L462" i="29"/>
  <c r="L288" i="29"/>
  <c r="L472" i="29"/>
  <c r="L258" i="29"/>
  <c r="L277" i="29"/>
  <c r="L228" i="29"/>
  <c r="L291" i="29"/>
  <c r="L259" i="29"/>
  <c r="L253" i="29"/>
  <c r="L196" i="29"/>
  <c r="L217" i="29"/>
  <c r="L264" i="29"/>
  <c r="L206" i="29"/>
  <c r="L265" i="29"/>
  <c r="L195" i="29"/>
  <c r="L168" i="29"/>
  <c r="L205" i="29"/>
  <c r="L218" i="29"/>
  <c r="L154" i="29"/>
  <c r="L191" i="29"/>
  <c r="L140" i="29"/>
  <c r="L145" i="29"/>
  <c r="L126" i="29"/>
  <c r="L171" i="29"/>
  <c r="L99" i="29"/>
  <c r="L136" i="29"/>
  <c r="L180" i="29"/>
  <c r="L146" i="29"/>
  <c r="L82" i="29"/>
  <c r="L111" i="29"/>
  <c r="L68" i="29"/>
  <c r="L65" i="29"/>
  <c r="L52" i="29"/>
  <c r="L42" i="29"/>
  <c r="L69" i="29"/>
  <c r="L51" i="29"/>
  <c r="L433" i="29"/>
  <c r="L453" i="29"/>
  <c r="L436" i="29"/>
  <c r="L415" i="29"/>
  <c r="L417" i="29"/>
  <c r="L454" i="29"/>
  <c r="L280" i="29"/>
  <c r="L471" i="29"/>
  <c r="L250" i="29"/>
  <c r="L275" i="29"/>
  <c r="L448" i="29"/>
  <c r="L283" i="29"/>
  <c r="L251" i="29"/>
  <c r="L243" i="29"/>
  <c r="L447" i="29"/>
  <c r="L209" i="29"/>
  <c r="L256" i="29"/>
  <c r="L198" i="29"/>
  <c r="L257" i="29"/>
  <c r="L187" i="29"/>
  <c r="L160" i="29"/>
  <c r="L197" i="29"/>
  <c r="L210" i="29"/>
  <c r="L279" i="29"/>
  <c r="L183" i="29"/>
  <c r="L132" i="29"/>
  <c r="L137" i="29"/>
  <c r="L118" i="29"/>
  <c r="L157" i="29"/>
  <c r="L91" i="29"/>
  <c r="L128" i="29"/>
  <c r="L172" i="29"/>
  <c r="L138" i="29"/>
  <c r="L181" i="29"/>
  <c r="L103" i="29"/>
  <c r="L60" i="29"/>
  <c r="L55" i="29"/>
  <c r="L50" i="29"/>
  <c r="L72" i="29"/>
  <c r="L61" i="29"/>
  <c r="L49" i="29"/>
  <c r="L467" i="29"/>
  <c r="L445" i="29"/>
  <c r="L428" i="29"/>
  <c r="L407" i="29"/>
  <c r="L409" i="29"/>
  <c r="L446" i="29"/>
  <c r="L272" i="29"/>
  <c r="L464" i="29"/>
  <c r="L242" i="29"/>
  <c r="L273" i="29"/>
  <c r="L440" i="29"/>
  <c r="L262" i="29"/>
  <c r="L413" i="29"/>
  <c r="L241" i="29"/>
  <c r="L431" i="29"/>
  <c r="L201" i="29"/>
  <c r="L248" i="29"/>
  <c r="L190" i="29"/>
  <c r="L249" i="29"/>
  <c r="L216" i="29"/>
  <c r="L439" i="29"/>
  <c r="L189" i="29"/>
  <c r="L202" i="29"/>
  <c r="L271" i="29"/>
  <c r="L175" i="29"/>
  <c r="L124" i="29"/>
  <c r="L129" i="29"/>
  <c r="L110" i="29"/>
  <c r="L149" i="29"/>
  <c r="L83" i="29"/>
  <c r="L120" i="29"/>
  <c r="L141" i="29"/>
  <c r="L130" i="29"/>
  <c r="L173" i="29"/>
  <c r="L95" i="29"/>
  <c r="L46" i="29"/>
  <c r="L43" i="29"/>
  <c r="L48" i="29"/>
  <c r="L54" i="29"/>
  <c r="L56" i="29"/>
  <c r="L44" i="29"/>
  <c r="L459" i="29"/>
  <c r="L437" i="29"/>
  <c r="L466" i="29"/>
  <c r="L399" i="29"/>
  <c r="L401" i="29"/>
  <c r="L438" i="29"/>
  <c r="L424" i="29"/>
  <c r="L463" i="29"/>
  <c r="L420" i="29"/>
  <c r="L269" i="29"/>
  <c r="L432" i="29"/>
  <c r="L254" i="29"/>
  <c r="L405" i="29"/>
  <c r="L234" i="29"/>
  <c r="L263" i="29"/>
  <c r="L193" i="29"/>
  <c r="L240" i="29"/>
  <c r="L182" i="29"/>
  <c r="L239" i="29"/>
  <c r="L208" i="29"/>
  <c r="L237" i="29"/>
  <c r="L418" i="29"/>
  <c r="L194" i="29"/>
  <c r="L227" i="29"/>
  <c r="L167" i="29"/>
  <c r="L116" i="29"/>
  <c r="L121" i="29"/>
  <c r="L102" i="29"/>
  <c r="L139" i="29"/>
  <c r="L156" i="29"/>
  <c r="L112" i="29"/>
  <c r="L133" i="29"/>
  <c r="L122" i="29"/>
  <c r="L153" i="29"/>
  <c r="L87" i="29"/>
  <c r="L109" i="29"/>
  <c r="K24" i="29"/>
  <c r="L75" i="29"/>
  <c r="L105" i="29"/>
  <c r="L47" i="29"/>
  <c r="L53" i="29"/>
  <c r="L451" i="29"/>
  <c r="L429" i="29"/>
  <c r="L458" i="29"/>
  <c r="L284" i="29"/>
  <c r="L286" i="29"/>
  <c r="L430" i="29"/>
  <c r="L416" i="29"/>
  <c r="L456" i="29"/>
  <c r="L412" i="29"/>
  <c r="L260" i="29"/>
  <c r="L421" i="29"/>
  <c r="L246" i="29"/>
  <c r="L290" i="29"/>
  <c r="L233" i="29"/>
  <c r="L255" i="29"/>
  <c r="L185" i="29"/>
  <c r="L232" i="29"/>
  <c r="L174" i="29"/>
  <c r="L231" i="29"/>
  <c r="L200" i="29"/>
  <c r="L229" i="29"/>
  <c r="L410" i="29"/>
  <c r="L186" i="29"/>
  <c r="L223" i="29"/>
  <c r="L165" i="29"/>
  <c r="L108" i="29"/>
  <c r="L113" i="29"/>
  <c r="L94" i="29"/>
  <c r="L131" i="29"/>
  <c r="L155" i="29"/>
  <c r="L104" i="29"/>
  <c r="L125" i="29"/>
  <c r="L114" i="29"/>
  <c r="L143" i="29"/>
  <c r="L79" i="29"/>
  <c r="L101" i="29"/>
  <c r="L67" i="29"/>
  <c r="L97" i="29"/>
  <c r="L41" i="29"/>
  <c r="L465" i="29"/>
  <c r="L443" i="29"/>
  <c r="L468" i="29"/>
  <c r="L450" i="29"/>
  <c r="L276" i="29"/>
  <c r="L278" i="29"/>
  <c r="L419" i="29"/>
  <c r="L408" i="29"/>
  <c r="L455" i="29"/>
  <c r="L404" i="29"/>
  <c r="L252" i="29"/>
  <c r="L422" i="29"/>
  <c r="L238" i="29"/>
  <c r="L282" i="29"/>
  <c r="L220" i="29"/>
  <c r="L247" i="29"/>
  <c r="L177" i="29"/>
  <c r="L225" i="29"/>
  <c r="L166" i="29"/>
  <c r="L219" i="29"/>
  <c r="L192" i="29"/>
  <c r="L224" i="29"/>
  <c r="L402" i="29"/>
  <c r="L178" i="29"/>
  <c r="L215" i="29"/>
  <c r="L164" i="29"/>
  <c r="L100" i="29"/>
  <c r="L159" i="29"/>
  <c r="L86" i="29"/>
  <c r="L123" i="29"/>
  <c r="L148" i="29"/>
  <c r="L96" i="29"/>
  <c r="L117" i="29"/>
  <c r="L106" i="29"/>
  <c r="L135" i="29"/>
  <c r="L71" i="29"/>
  <c r="L93" i="29"/>
  <c r="L70" i="29"/>
  <c r="L59" i="29"/>
  <c r="L89" i="29"/>
  <c r="L74" i="29"/>
  <c r="G118" i="16"/>
  <c r="G110" i="16"/>
  <c r="G102" i="16"/>
  <c r="G94" i="16"/>
  <c r="G86" i="16"/>
  <c r="G78" i="16"/>
  <c r="G70" i="16"/>
  <c r="G62" i="16"/>
  <c r="G54" i="16"/>
  <c r="G49" i="16"/>
  <c r="G117" i="16"/>
  <c r="G109" i="16"/>
  <c r="G101" i="16"/>
  <c r="G116" i="16"/>
  <c r="G108" i="16"/>
  <c r="G100" i="16"/>
  <c r="G92" i="16"/>
  <c r="G84" i="16"/>
  <c r="G76" i="16"/>
  <c r="G68" i="16"/>
  <c r="G60" i="16"/>
  <c r="G52" i="16"/>
  <c r="G50" i="16"/>
  <c r="G115" i="16"/>
  <c r="G107" i="16"/>
  <c r="G99" i="16"/>
  <c r="G91" i="16"/>
  <c r="G83" i="16"/>
  <c r="G75" i="16"/>
  <c r="G67" i="16"/>
  <c r="G59" i="16"/>
  <c r="G114" i="16"/>
  <c r="G106" i="16"/>
  <c r="G98" i="16"/>
  <c r="G90" i="16"/>
  <c r="G82" i="16"/>
  <c r="G74" i="16"/>
  <c r="G66" i="16"/>
  <c r="G58" i="16"/>
  <c r="G123" i="16"/>
  <c r="G121" i="16"/>
  <c r="G113" i="16"/>
  <c r="G105" i="16"/>
  <c r="G97" i="16"/>
  <c r="G89" i="16"/>
  <c r="G81" i="16"/>
  <c r="G73" i="16"/>
  <c r="G65" i="16"/>
  <c r="G57" i="16"/>
  <c r="G124" i="16"/>
  <c r="G122" i="16"/>
  <c r="G120" i="16"/>
  <c r="G112" i="16"/>
  <c r="G104" i="16"/>
  <c r="G96" i="16"/>
  <c r="G88" i="16"/>
  <c r="G80" i="16"/>
  <c r="G72" i="16"/>
  <c r="G64" i="16"/>
  <c r="G56" i="16"/>
  <c r="G394" i="16"/>
  <c r="G119" i="16"/>
  <c r="G111" i="16"/>
  <c r="G103" i="16"/>
  <c r="G95" i="16"/>
  <c r="G87" i="16"/>
  <c r="G79" i="16"/>
  <c r="G71" i="16"/>
  <c r="G63" i="16"/>
  <c r="G55" i="16"/>
  <c r="G44" i="16"/>
  <c r="G175" i="16"/>
  <c r="G154" i="16"/>
  <c r="G136" i="16"/>
  <c r="G135" i="16"/>
  <c r="G288" i="16"/>
  <c r="G43" i="16"/>
  <c r="G152" i="16"/>
  <c r="G150" i="16"/>
  <c r="G149" i="16"/>
  <c r="G42" i="16"/>
  <c r="G181" i="16"/>
  <c r="G173" i="16"/>
  <c r="G148" i="16"/>
  <c r="G147" i="16"/>
  <c r="G125" i="16"/>
  <c r="G205" i="16"/>
  <c r="G201" i="16"/>
  <c r="G197" i="16"/>
  <c r="G193" i="16"/>
  <c r="G189" i="16"/>
  <c r="G185" i="16"/>
  <c r="G171" i="16"/>
  <c r="G155" i="16"/>
  <c r="G146" i="16"/>
  <c r="G145" i="16"/>
  <c r="G159" i="16"/>
  <c r="G156" i="16"/>
  <c r="G144" i="16"/>
  <c r="G143" i="16"/>
  <c r="G179" i="16"/>
  <c r="G153" i="16"/>
  <c r="G142" i="16"/>
  <c r="G141" i="16"/>
  <c r="G131" i="16"/>
  <c r="G130" i="16"/>
  <c r="G290" i="16"/>
  <c r="G93" i="16"/>
  <c r="G85" i="16"/>
  <c r="G77" i="16"/>
  <c r="G69" i="16"/>
  <c r="G61" i="16"/>
  <c r="G53" i="16"/>
  <c r="G47" i="16"/>
  <c r="G46" i="16"/>
  <c r="G157" i="16"/>
  <c r="G140" i="16"/>
  <c r="G139" i="16"/>
  <c r="G129" i="16"/>
  <c r="G128" i="16"/>
  <c r="G229" i="16"/>
  <c r="G219" i="16"/>
  <c r="G48" i="16"/>
  <c r="G169" i="16"/>
  <c r="G286" i="16"/>
  <c r="G270" i="16"/>
  <c r="G258" i="16"/>
  <c r="G256" i="16"/>
  <c r="G227" i="16"/>
  <c r="G203" i="16"/>
  <c r="G195" i="16"/>
  <c r="G187" i="16"/>
  <c r="G126" i="16"/>
  <c r="G284" i="16"/>
  <c r="G238" i="16"/>
  <c r="G214" i="16"/>
  <c r="G208" i="16"/>
  <c r="G138" i="16"/>
  <c r="G254" i="16"/>
  <c r="G210" i="16"/>
  <c r="G209" i="16"/>
  <c r="G268" i="16"/>
  <c r="G237" i="16"/>
  <c r="G211" i="16"/>
  <c r="G242" i="16"/>
  <c r="G240" i="16"/>
  <c r="G235" i="16"/>
  <c r="G231" i="16"/>
  <c r="G45" i="16"/>
  <c r="G207" i="16"/>
  <c r="G199" i="16"/>
  <c r="G191" i="16"/>
  <c r="G183" i="16"/>
  <c r="G137" i="16"/>
  <c r="G252" i="16"/>
  <c r="G127" i="16"/>
  <c r="G274" i="16"/>
  <c r="G272" i="16"/>
  <c r="G225" i="16"/>
  <c r="G352" i="16"/>
  <c r="G368" i="16"/>
  <c r="G167" i="16"/>
  <c r="G177" i="16"/>
  <c r="G134" i="16"/>
  <c r="G184" i="16"/>
  <c r="G192" i="16"/>
  <c r="G200" i="16"/>
  <c r="G247" i="16"/>
  <c r="G278" i="16"/>
  <c r="G212" i="16"/>
  <c r="G246" i="16"/>
  <c r="G393" i="16"/>
  <c r="G349" i="16"/>
  <c r="G357" i="16"/>
  <c r="G365" i="16"/>
  <c r="G354" i="16"/>
  <c r="G370" i="16"/>
  <c r="G51" i="16"/>
  <c r="G170" i="16"/>
  <c r="G151" i="16"/>
  <c r="G273" i="16"/>
  <c r="G395" i="16"/>
  <c r="G353" i="16"/>
  <c r="G361" i="16"/>
  <c r="G369" i="16"/>
  <c r="G362" i="16"/>
  <c r="G162" i="16"/>
  <c r="G163" i="16"/>
  <c r="G180" i="16"/>
  <c r="G232" i="16"/>
  <c r="G221" i="16"/>
  <c r="G228" i="16"/>
  <c r="G216" i="16"/>
  <c r="G260" i="16"/>
  <c r="G276" i="16"/>
  <c r="G241" i="16"/>
  <c r="G250" i="16"/>
  <c r="G255" i="16"/>
  <c r="G264" i="16"/>
  <c r="G358" i="16"/>
  <c r="G132" i="16"/>
  <c r="G161" i="16"/>
  <c r="G172" i="16"/>
  <c r="G188" i="16"/>
  <c r="G202" i="16"/>
  <c r="G259" i="16"/>
  <c r="G261" i="16"/>
  <c r="G280" i="16"/>
  <c r="G263" i="16"/>
  <c r="G355" i="16"/>
  <c r="G360" i="16"/>
  <c r="G168" i="16"/>
  <c r="G174" i="16"/>
  <c r="G190" i="16"/>
  <c r="G217" i="16"/>
  <c r="G244" i="16"/>
  <c r="G222" i="16"/>
  <c r="G234" i="16"/>
  <c r="G267" i="16"/>
  <c r="G289" i="16"/>
  <c r="G359" i="16"/>
  <c r="G364" i="16"/>
  <c r="G176" i="16"/>
  <c r="G204" i="16"/>
  <c r="G226" i="16"/>
  <c r="G236" i="16"/>
  <c r="G257" i="16"/>
  <c r="G266" i="16"/>
  <c r="G282" i="16"/>
  <c r="G271" i="16"/>
  <c r="G287" i="16"/>
  <c r="G283" i="16"/>
  <c r="G366" i="16"/>
  <c r="G133" i="16"/>
  <c r="G178" i="16"/>
  <c r="G194" i="16"/>
  <c r="G206" i="16"/>
  <c r="G230" i="16"/>
  <c r="G239" i="16"/>
  <c r="G269" i="16"/>
  <c r="G281" i="16"/>
  <c r="G363" i="16"/>
  <c r="G158" i="16"/>
  <c r="G182" i="16"/>
  <c r="G223" i="16"/>
  <c r="G233" i="16"/>
  <c r="G265" i="16"/>
  <c r="G220" i="16"/>
  <c r="G367" i="16"/>
  <c r="G164" i="16"/>
  <c r="G160" i="16"/>
  <c r="G196" i="16"/>
  <c r="G215" i="16"/>
  <c r="G275" i="16"/>
  <c r="G251" i="16"/>
  <c r="G249" i="16"/>
  <c r="G350" i="16"/>
  <c r="G186" i="16"/>
  <c r="G198" i="16"/>
  <c r="G262" i="16"/>
  <c r="G245" i="16"/>
  <c r="G248" i="16"/>
  <c r="G224" i="16"/>
  <c r="G351" i="16"/>
  <c r="G356" i="16"/>
  <c r="G166" i="16"/>
  <c r="G165" i="16"/>
  <c r="G213" i="16"/>
  <c r="G218" i="16"/>
  <c r="G243" i="16"/>
  <c r="G277" i="16"/>
  <c r="G253" i="16"/>
  <c r="G285" i="16"/>
  <c r="G279" i="16"/>
  <c r="E421" i="16"/>
  <c r="E420" i="16"/>
  <c r="D70" i="33" l="1"/>
  <c r="O69" i="33"/>
  <c r="K23" i="29"/>
  <c r="K20" i="29" s="1"/>
  <c r="L473" i="29"/>
  <c r="L474" i="29" s="1"/>
  <c r="M393" i="29"/>
  <c r="M385" i="29"/>
  <c r="M377" i="29"/>
  <c r="M369" i="29"/>
  <c r="M361" i="29"/>
  <c r="M353" i="29"/>
  <c r="M345" i="29"/>
  <c r="M337" i="29"/>
  <c r="M329" i="29"/>
  <c r="M398" i="29"/>
  <c r="M390" i="29"/>
  <c r="M382" i="29"/>
  <c r="M374" i="29"/>
  <c r="M366" i="29"/>
  <c r="M358" i="29"/>
  <c r="M350" i="29"/>
  <c r="M342" i="29"/>
  <c r="M334" i="29"/>
  <c r="M326" i="29"/>
  <c r="M318" i="29"/>
  <c r="M395" i="29"/>
  <c r="M387" i="29"/>
  <c r="M379" i="29"/>
  <c r="M371" i="29"/>
  <c r="M363" i="29"/>
  <c r="M355" i="29"/>
  <c r="M347" i="29"/>
  <c r="M339" i="29"/>
  <c r="M331" i="29"/>
  <c r="M323" i="29"/>
  <c r="M315" i="29"/>
  <c r="M397" i="29"/>
  <c r="M389" i="29"/>
  <c r="M381" i="29"/>
  <c r="M373" i="29"/>
  <c r="M365" i="29"/>
  <c r="M357" i="29"/>
  <c r="M349" i="29"/>
  <c r="M341" i="29"/>
  <c r="M333" i="29"/>
  <c r="M325" i="29"/>
  <c r="M394" i="29"/>
  <c r="M386" i="29"/>
  <c r="M378" i="29"/>
  <c r="M370" i="29"/>
  <c r="M362" i="29"/>
  <c r="M354" i="29"/>
  <c r="M346" i="29"/>
  <c r="M338" i="29"/>
  <c r="M330" i="29"/>
  <c r="M322" i="29"/>
  <c r="M391" i="29"/>
  <c r="M383" i="29"/>
  <c r="M375" i="29"/>
  <c r="M367" i="29"/>
  <c r="M359" i="29"/>
  <c r="M351" i="29"/>
  <c r="M343" i="29"/>
  <c r="M335" i="29"/>
  <c r="M327" i="29"/>
  <c r="M319" i="29"/>
  <c r="M321" i="29"/>
  <c r="M310" i="29"/>
  <c r="M302" i="29"/>
  <c r="M294" i="29"/>
  <c r="M396" i="29"/>
  <c r="M307" i="29"/>
  <c r="M299" i="29"/>
  <c r="M312" i="29"/>
  <c r="M304" i="29"/>
  <c r="M296" i="29"/>
  <c r="M306" i="29"/>
  <c r="M298" i="29"/>
  <c r="M392" i="29"/>
  <c r="M384" i="29"/>
  <c r="M376" i="29"/>
  <c r="M368" i="29"/>
  <c r="M360" i="29"/>
  <c r="M352" i="29"/>
  <c r="M344" i="29"/>
  <c r="M336" i="29"/>
  <c r="M328" i="29"/>
  <c r="M309" i="29"/>
  <c r="M301" i="29"/>
  <c r="M293" i="29"/>
  <c r="M317" i="29"/>
  <c r="M316" i="29"/>
  <c r="M311" i="29"/>
  <c r="M303" i="29"/>
  <c r="M295" i="29"/>
  <c r="M388" i="29"/>
  <c r="M380" i="29"/>
  <c r="M372" i="29"/>
  <c r="M314" i="29"/>
  <c r="M308" i="29"/>
  <c r="M300" i="29"/>
  <c r="M292" i="29"/>
  <c r="M364" i="29"/>
  <c r="M356" i="29"/>
  <c r="M348" i="29"/>
  <c r="M340" i="29"/>
  <c r="M332" i="29"/>
  <c r="M324" i="29"/>
  <c r="M320" i="29"/>
  <c r="M313" i="29"/>
  <c r="M305" i="29"/>
  <c r="M297" i="29"/>
  <c r="M440" i="29"/>
  <c r="M436" i="29"/>
  <c r="M463" i="29"/>
  <c r="M270" i="29"/>
  <c r="M259" i="29"/>
  <c r="M245" i="29"/>
  <c r="M198" i="29"/>
  <c r="M147" i="29"/>
  <c r="M250" i="29"/>
  <c r="M202" i="29"/>
  <c r="M459" i="29"/>
  <c r="M113" i="29"/>
  <c r="M149" i="29"/>
  <c r="M112" i="29"/>
  <c r="M143" i="29"/>
  <c r="M79" i="29"/>
  <c r="M98" i="29"/>
  <c r="M70" i="29"/>
  <c r="M67" i="29"/>
  <c r="M47" i="29"/>
  <c r="M63" i="29"/>
  <c r="M446" i="29"/>
  <c r="M432" i="29"/>
  <c r="M457" i="29"/>
  <c r="M289" i="29"/>
  <c r="M428" i="29"/>
  <c r="M416" i="29"/>
  <c r="M455" i="29"/>
  <c r="M282" i="29"/>
  <c r="M280" i="29"/>
  <c r="M265" i="29"/>
  <c r="M437" i="29"/>
  <c r="M251" i="29"/>
  <c r="M264" i="29"/>
  <c r="M244" i="29"/>
  <c r="M403" i="29"/>
  <c r="M190" i="29"/>
  <c r="M203" i="29"/>
  <c r="M467" i="29"/>
  <c r="M208" i="29"/>
  <c r="M237" i="29"/>
  <c r="M181" i="29"/>
  <c r="M194" i="29"/>
  <c r="M199" i="29"/>
  <c r="M268" i="29"/>
  <c r="M188" i="29"/>
  <c r="M105" i="29"/>
  <c r="M134" i="29"/>
  <c r="M139" i="29"/>
  <c r="M160" i="29"/>
  <c r="M104" i="29"/>
  <c r="M117" i="29"/>
  <c r="M154" i="29"/>
  <c r="M135" i="29"/>
  <c r="M177" i="29"/>
  <c r="M108" i="29"/>
  <c r="M90" i="29"/>
  <c r="M62" i="29"/>
  <c r="M59" i="29"/>
  <c r="M56" i="29"/>
  <c r="M74" i="29"/>
  <c r="M53" i="29"/>
  <c r="M438" i="29"/>
  <c r="M466" i="29"/>
  <c r="M449" i="29"/>
  <c r="M281" i="29"/>
  <c r="M422" i="29"/>
  <c r="M408" i="29"/>
  <c r="M447" i="29"/>
  <c r="M418" i="29"/>
  <c r="M279" i="29"/>
  <c r="M257" i="29"/>
  <c r="M429" i="29"/>
  <c r="M243" i="29"/>
  <c r="M256" i="29"/>
  <c r="M242" i="29"/>
  <c r="M288" i="29"/>
  <c r="M182" i="29"/>
  <c r="M195" i="29"/>
  <c r="M417" i="29"/>
  <c r="M200" i="29"/>
  <c r="M229" i="29"/>
  <c r="M173" i="29"/>
  <c r="M186" i="29"/>
  <c r="M191" i="29"/>
  <c r="M261" i="29"/>
  <c r="M180" i="29"/>
  <c r="M97" i="29"/>
  <c r="M126" i="29"/>
  <c r="M131" i="29"/>
  <c r="M156" i="29"/>
  <c r="M96" i="29"/>
  <c r="M109" i="29"/>
  <c r="M146" i="29"/>
  <c r="M127" i="29"/>
  <c r="M169" i="29"/>
  <c r="M100" i="29"/>
  <c r="M82" i="29"/>
  <c r="M57" i="29"/>
  <c r="M45" i="29"/>
  <c r="M110" i="29"/>
  <c r="M66" i="29"/>
  <c r="M41" i="29"/>
  <c r="M434" i="29"/>
  <c r="M283" i="29"/>
  <c r="M263" i="29"/>
  <c r="M427" i="29"/>
  <c r="M254" i="29"/>
  <c r="M231" i="29"/>
  <c r="M266" i="29"/>
  <c r="M218" i="29"/>
  <c r="M212" i="29"/>
  <c r="M158" i="29"/>
  <c r="M141" i="29"/>
  <c r="M95" i="29"/>
  <c r="M68" i="29"/>
  <c r="M42" i="29"/>
  <c r="M44" i="29"/>
  <c r="M430" i="29"/>
  <c r="M458" i="29"/>
  <c r="M441" i="29"/>
  <c r="M273" i="29"/>
  <c r="M414" i="29"/>
  <c r="M400" i="29"/>
  <c r="M439" i="29"/>
  <c r="M410" i="29"/>
  <c r="M278" i="29"/>
  <c r="M249" i="29"/>
  <c r="M451" i="29"/>
  <c r="M235" i="29"/>
  <c r="M248" i="29"/>
  <c r="M226" i="29"/>
  <c r="M240" i="29"/>
  <c r="M174" i="29"/>
  <c r="M187" i="29"/>
  <c r="M409" i="29"/>
  <c r="M192" i="29"/>
  <c r="M224" i="29"/>
  <c r="M165" i="29"/>
  <c r="M260" i="29"/>
  <c r="M183" i="29"/>
  <c r="M253" i="29"/>
  <c r="M172" i="29"/>
  <c r="M89" i="29"/>
  <c r="M118" i="29"/>
  <c r="M123" i="29"/>
  <c r="M148" i="29"/>
  <c r="M88" i="29"/>
  <c r="M101" i="29"/>
  <c r="M138" i="29"/>
  <c r="M119" i="29"/>
  <c r="M164" i="29"/>
  <c r="M92" i="29"/>
  <c r="M73" i="29"/>
  <c r="M52" i="29"/>
  <c r="M72" i="29"/>
  <c r="M102" i="29"/>
  <c r="M58" i="29"/>
  <c r="M60" i="29"/>
  <c r="M420" i="29"/>
  <c r="M128" i="29"/>
  <c r="M472" i="29"/>
  <c r="M450" i="29"/>
  <c r="M433" i="29"/>
  <c r="M468" i="29"/>
  <c r="M406" i="29"/>
  <c r="M285" i="29"/>
  <c r="M431" i="29"/>
  <c r="M402" i="29"/>
  <c r="M276" i="29"/>
  <c r="M241" i="29"/>
  <c r="M443" i="29"/>
  <c r="M423" i="29"/>
  <c r="M461" i="29"/>
  <c r="M217" i="29"/>
  <c r="M232" i="29"/>
  <c r="M166" i="29"/>
  <c r="M179" i="29"/>
  <c r="M401" i="29"/>
  <c r="M184" i="29"/>
  <c r="M221" i="29"/>
  <c r="M236" i="29"/>
  <c r="M252" i="29"/>
  <c r="M175" i="29"/>
  <c r="M234" i="29"/>
  <c r="M145" i="29"/>
  <c r="M81" i="29"/>
  <c r="M193" i="29"/>
  <c r="M115" i="29"/>
  <c r="M144" i="29"/>
  <c r="M80" i="29"/>
  <c r="M93" i="29"/>
  <c r="M130" i="29"/>
  <c r="M111" i="29"/>
  <c r="M152" i="29"/>
  <c r="M84" i="29"/>
  <c r="M65" i="29"/>
  <c r="M50" i="29"/>
  <c r="M64" i="29"/>
  <c r="M94" i="29"/>
  <c r="M51" i="29"/>
  <c r="M46" i="29"/>
  <c r="M456" i="29"/>
  <c r="M269" i="29"/>
  <c r="M225" i="29"/>
  <c r="M201" i="29"/>
  <c r="M238" i="29"/>
  <c r="M223" i="29"/>
  <c r="M170" i="29"/>
  <c r="M176" i="29"/>
  <c r="M43" i="29"/>
  <c r="M464" i="29"/>
  <c r="M442" i="29"/>
  <c r="M425" i="29"/>
  <c r="M460" i="29"/>
  <c r="M291" i="29"/>
  <c r="M277" i="29"/>
  <c r="M421" i="29"/>
  <c r="M287" i="29"/>
  <c r="M274" i="29"/>
  <c r="M233" i="29"/>
  <c r="M435" i="29"/>
  <c r="M415" i="29"/>
  <c r="M262" i="29"/>
  <c r="M209" i="29"/>
  <c r="M222" i="29"/>
  <c r="M239" i="29"/>
  <c r="M171" i="29"/>
  <c r="M286" i="29"/>
  <c r="M469" i="29"/>
  <c r="M213" i="29"/>
  <c r="M228" i="29"/>
  <c r="M227" i="29"/>
  <c r="M167" i="29"/>
  <c r="M220" i="29"/>
  <c r="M137" i="29"/>
  <c r="M178" i="29"/>
  <c r="M185" i="29"/>
  <c r="M107" i="29"/>
  <c r="M136" i="29"/>
  <c r="M161" i="29"/>
  <c r="M85" i="29"/>
  <c r="M122" i="29"/>
  <c r="M103" i="29"/>
  <c r="M140" i="29"/>
  <c r="M76" i="29"/>
  <c r="M55" i="29"/>
  <c r="M48" i="29"/>
  <c r="M54" i="29"/>
  <c r="M86" i="29"/>
  <c r="M49" i="29"/>
  <c r="M470" i="29"/>
  <c r="M452" i="29"/>
  <c r="M413" i="29"/>
  <c r="M272" i="29"/>
  <c r="M407" i="29"/>
  <c r="M214" i="29"/>
  <c r="M163" i="29"/>
  <c r="M205" i="29"/>
  <c r="M159" i="29"/>
  <c r="M129" i="29"/>
  <c r="M99" i="29"/>
  <c r="M114" i="29"/>
  <c r="M132" i="29"/>
  <c r="M24" i="29"/>
  <c r="M78" i="29"/>
  <c r="M462" i="29"/>
  <c r="M448" i="29"/>
  <c r="M426" i="29"/>
  <c r="M412" i="29"/>
  <c r="M444" i="29"/>
  <c r="M275" i="29"/>
  <c r="M471" i="29"/>
  <c r="M405" i="29"/>
  <c r="M255" i="29"/>
  <c r="M271" i="29"/>
  <c r="M453" i="29"/>
  <c r="M267" i="29"/>
  <c r="M399" i="29"/>
  <c r="M246" i="29"/>
  <c r="M419" i="29"/>
  <c r="M206" i="29"/>
  <c r="M219" i="29"/>
  <c r="M155" i="29"/>
  <c r="M230" i="29"/>
  <c r="M258" i="29"/>
  <c r="M197" i="29"/>
  <c r="M210" i="29"/>
  <c r="M215" i="29"/>
  <c r="M151" i="29"/>
  <c r="M204" i="29"/>
  <c r="M121" i="29"/>
  <c r="M150" i="29"/>
  <c r="M157" i="29"/>
  <c r="M91" i="29"/>
  <c r="M120" i="29"/>
  <c r="M133" i="29"/>
  <c r="M168" i="29"/>
  <c r="M153" i="29"/>
  <c r="M87" i="29"/>
  <c r="M124" i="29"/>
  <c r="M106" i="29"/>
  <c r="L24" i="29"/>
  <c r="M75" i="29"/>
  <c r="M69" i="29"/>
  <c r="M77" i="29"/>
  <c r="M71" i="29"/>
  <c r="M454" i="29"/>
  <c r="M465" i="29"/>
  <c r="M404" i="29"/>
  <c r="M424" i="29"/>
  <c r="M290" i="29"/>
  <c r="M247" i="29"/>
  <c r="M445" i="29"/>
  <c r="M284" i="29"/>
  <c r="M411" i="29"/>
  <c r="M211" i="29"/>
  <c r="M216" i="29"/>
  <c r="M189" i="29"/>
  <c r="M207" i="29"/>
  <c r="M196" i="29"/>
  <c r="M142" i="29"/>
  <c r="M83" i="29"/>
  <c r="M125" i="29"/>
  <c r="M162" i="29"/>
  <c r="M116" i="29"/>
  <c r="M61" i="29"/>
  <c r="H364" i="16"/>
  <c r="H117" i="16"/>
  <c r="H109" i="16"/>
  <c r="H101" i="16"/>
  <c r="H93" i="16"/>
  <c r="H85" i="16"/>
  <c r="H77" i="16"/>
  <c r="H69" i="16"/>
  <c r="H61" i="16"/>
  <c r="H53" i="16"/>
  <c r="H48" i="16"/>
  <c r="H360" i="16"/>
  <c r="H352" i="16"/>
  <c r="H116" i="16"/>
  <c r="H108" i="16"/>
  <c r="H100" i="16"/>
  <c r="H394" i="16"/>
  <c r="H368" i="16"/>
  <c r="H115" i="16"/>
  <c r="H107" i="16"/>
  <c r="H99" i="16"/>
  <c r="H91" i="16"/>
  <c r="H83" i="16"/>
  <c r="H75" i="16"/>
  <c r="H67" i="16"/>
  <c r="H59" i="16"/>
  <c r="H362" i="16"/>
  <c r="H354" i="16"/>
  <c r="H114" i="16"/>
  <c r="H106" i="16"/>
  <c r="H98" i="16"/>
  <c r="H90" i="16"/>
  <c r="H82" i="16"/>
  <c r="H74" i="16"/>
  <c r="H66" i="16"/>
  <c r="H58" i="16"/>
  <c r="H370" i="16"/>
  <c r="H350" i="16"/>
  <c r="H113" i="16"/>
  <c r="H105" i="16"/>
  <c r="H97" i="16"/>
  <c r="H89" i="16"/>
  <c r="H81" i="16"/>
  <c r="H73" i="16"/>
  <c r="H65" i="16"/>
  <c r="H57" i="16"/>
  <c r="H366" i="16"/>
  <c r="H124" i="16"/>
  <c r="H122" i="16"/>
  <c r="H120" i="16"/>
  <c r="H112" i="16"/>
  <c r="H104" i="16"/>
  <c r="H96" i="16"/>
  <c r="H88" i="16"/>
  <c r="H80" i="16"/>
  <c r="H72" i="16"/>
  <c r="H64" i="16"/>
  <c r="H56" i="16"/>
  <c r="H50" i="16"/>
  <c r="H119" i="16"/>
  <c r="H111" i="16"/>
  <c r="H103" i="16"/>
  <c r="H95" i="16"/>
  <c r="H87" i="16"/>
  <c r="H79" i="16"/>
  <c r="H71" i="16"/>
  <c r="H63" i="16"/>
  <c r="H55" i="16"/>
  <c r="H43" i="16"/>
  <c r="H150" i="16"/>
  <c r="H92" i="16"/>
  <c r="H84" i="16"/>
  <c r="H76" i="16"/>
  <c r="H68" i="16"/>
  <c r="H60" i="16"/>
  <c r="H52" i="16"/>
  <c r="H42" i="16"/>
  <c r="H181" i="16"/>
  <c r="H173" i="16"/>
  <c r="H148" i="16"/>
  <c r="H118" i="16"/>
  <c r="H110" i="16"/>
  <c r="H102" i="16"/>
  <c r="H94" i="16"/>
  <c r="H86" i="16"/>
  <c r="H78" i="16"/>
  <c r="H70" i="16"/>
  <c r="H62" i="16"/>
  <c r="H54" i="16"/>
  <c r="H205" i="16"/>
  <c r="H201" i="16"/>
  <c r="H197" i="16"/>
  <c r="H193" i="16"/>
  <c r="H189" i="16"/>
  <c r="H185" i="16"/>
  <c r="H171" i="16"/>
  <c r="H155" i="16"/>
  <c r="H146" i="16"/>
  <c r="H159" i="16"/>
  <c r="H51" i="16"/>
  <c r="H179" i="16"/>
  <c r="H163" i="16"/>
  <c r="H161" i="16"/>
  <c r="H142" i="16"/>
  <c r="H131" i="16"/>
  <c r="H287" i="16"/>
  <c r="H356" i="16"/>
  <c r="H47" i="16"/>
  <c r="H46" i="16"/>
  <c r="H140" i="16"/>
  <c r="H129" i="16"/>
  <c r="H45" i="16"/>
  <c r="H207" i="16"/>
  <c r="H203" i="16"/>
  <c r="H199" i="16"/>
  <c r="H195" i="16"/>
  <c r="H191" i="16"/>
  <c r="H187" i="16"/>
  <c r="H183" i="16"/>
  <c r="H138" i="16"/>
  <c r="H134" i="16"/>
  <c r="H127" i="16"/>
  <c r="H44" i="16"/>
  <c r="H283" i="16"/>
  <c r="H227" i="16"/>
  <c r="H221" i="16"/>
  <c r="H215" i="16"/>
  <c r="H136" i="16"/>
  <c r="H253" i="16"/>
  <c r="H241" i="16"/>
  <c r="H238" i="16"/>
  <c r="H214" i="16"/>
  <c r="H289" i="16"/>
  <c r="H267" i="16"/>
  <c r="H239" i="16"/>
  <c r="H209" i="16"/>
  <c r="H273" i="16"/>
  <c r="H219" i="16"/>
  <c r="H216" i="16"/>
  <c r="H144" i="16"/>
  <c r="H271" i="16"/>
  <c r="H251" i="16"/>
  <c r="H235" i="16"/>
  <c r="H231" i="16"/>
  <c r="H285" i="16"/>
  <c r="H257" i="16"/>
  <c r="H213" i="16"/>
  <c r="H175" i="16"/>
  <c r="H255" i="16"/>
  <c r="H125" i="16"/>
  <c r="H269" i="16"/>
  <c r="H229" i="16"/>
  <c r="H211" i="16"/>
  <c r="H395" i="16"/>
  <c r="H355" i="16"/>
  <c r="H363" i="16"/>
  <c r="H358" i="16"/>
  <c r="H349" i="16"/>
  <c r="H357" i="16"/>
  <c r="H365" i="16"/>
  <c r="H170" i="16"/>
  <c r="H126" i="16"/>
  <c r="H137" i="16"/>
  <c r="H177" i="16"/>
  <c r="H174" i="16"/>
  <c r="H186" i="16"/>
  <c r="H194" i="16"/>
  <c r="H202" i="16"/>
  <c r="H212" i="16"/>
  <c r="H168" i="16"/>
  <c r="H152" i="16"/>
  <c r="H128" i="16"/>
  <c r="H139" i="16"/>
  <c r="H132" i="16"/>
  <c r="H160" i="16"/>
  <c r="H158" i="16"/>
  <c r="H176" i="16"/>
  <c r="H210" i="16"/>
  <c r="H217" i="16"/>
  <c r="H222" i="16"/>
  <c r="H243" i="16"/>
  <c r="H288" i="16"/>
  <c r="H351" i="16"/>
  <c r="H359" i="16"/>
  <c r="H367" i="16"/>
  <c r="H121" i="16"/>
  <c r="H133" i="16"/>
  <c r="H157" i="16"/>
  <c r="H166" i="16"/>
  <c r="H147" i="16"/>
  <c r="H167" i="16"/>
  <c r="H218" i="16"/>
  <c r="H225" i="16"/>
  <c r="H244" i="16"/>
  <c r="H246" i="16"/>
  <c r="H149" i="16"/>
  <c r="H153" i="16"/>
  <c r="H165" i="16"/>
  <c r="H184" i="16"/>
  <c r="H275" i="16"/>
  <c r="H242" i="16"/>
  <c r="H353" i="16"/>
  <c r="H151" i="16"/>
  <c r="H198" i="16"/>
  <c r="H247" i="16"/>
  <c r="H226" i="16"/>
  <c r="H245" i="16"/>
  <c r="H233" i="16"/>
  <c r="H249" i="16"/>
  <c r="H265" i="16"/>
  <c r="H281" i="16"/>
  <c r="H270" i="16"/>
  <c r="H282" i="16"/>
  <c r="H393" i="16"/>
  <c r="H188" i="16"/>
  <c r="H200" i="16"/>
  <c r="H232" i="16"/>
  <c r="H278" i="16"/>
  <c r="H230" i="16"/>
  <c r="H228" i="16"/>
  <c r="H266" i="16"/>
  <c r="H154" i="16"/>
  <c r="H162" i="16"/>
  <c r="H156" i="16"/>
  <c r="H236" i="16"/>
  <c r="H262" i="16"/>
  <c r="H259" i="16"/>
  <c r="H277" i="16"/>
  <c r="H252" i="16"/>
  <c r="H284" i="16"/>
  <c r="H250" i="16"/>
  <c r="H361" i="16"/>
  <c r="H123" i="16"/>
  <c r="H135" i="16"/>
  <c r="H164" i="16"/>
  <c r="H190" i="16"/>
  <c r="H204" i="16"/>
  <c r="H208" i="16"/>
  <c r="H248" i="16"/>
  <c r="H276" i="16"/>
  <c r="H220" i="16"/>
  <c r="H280" i="16"/>
  <c r="H141" i="16"/>
  <c r="H178" i="16"/>
  <c r="H192" i="16"/>
  <c r="H224" i="16"/>
  <c r="H237" i="16"/>
  <c r="H261" i="16"/>
  <c r="H254" i="16"/>
  <c r="H286" i="16"/>
  <c r="H49" i="16"/>
  <c r="H143" i="16"/>
  <c r="H169" i="16"/>
  <c r="H180" i="16"/>
  <c r="H206" i="16"/>
  <c r="H223" i="16"/>
  <c r="H256" i="16"/>
  <c r="H272" i="16"/>
  <c r="H264" i="16"/>
  <c r="H369" i="16"/>
  <c r="H130" i="16"/>
  <c r="H145" i="16"/>
  <c r="H172" i="16"/>
  <c r="H182" i="16"/>
  <c r="H196" i="16"/>
  <c r="H260" i="16"/>
  <c r="H258" i="16"/>
  <c r="H274" i="16"/>
  <c r="H240" i="16"/>
  <c r="H263" i="16"/>
  <c r="H279" i="16"/>
  <c r="H234" i="16"/>
  <c r="H268" i="16"/>
  <c r="H290" i="16"/>
  <c r="AC37" i="1"/>
  <c r="AC36" i="1"/>
  <c r="AC35" i="1"/>
  <c r="AE36" i="16"/>
  <c r="AF36" i="16"/>
  <c r="AG36" i="16"/>
  <c r="AH36" i="16"/>
  <c r="AI36" i="16"/>
  <c r="AJ36" i="16"/>
  <c r="AK36" i="16"/>
  <c r="AL36" i="16"/>
  <c r="AM36" i="16"/>
  <c r="AE37" i="16"/>
  <c r="AF37" i="16"/>
  <c r="AG37" i="16"/>
  <c r="AH37" i="16"/>
  <c r="AI37" i="16"/>
  <c r="AJ37" i="16"/>
  <c r="AK37" i="16"/>
  <c r="AL37" i="16"/>
  <c r="AM37" i="16"/>
  <c r="AE38" i="16"/>
  <c r="AF38" i="16"/>
  <c r="AG38" i="16"/>
  <c r="AH38" i="16"/>
  <c r="AI38" i="16"/>
  <c r="AJ38" i="16"/>
  <c r="AK38" i="16"/>
  <c r="AL38" i="16"/>
  <c r="AM38" i="16"/>
  <c r="AD38" i="16"/>
  <c r="AD37" i="16"/>
  <c r="AD36" i="16"/>
  <c r="D71" i="33" l="1"/>
  <c r="O70" i="33"/>
  <c r="M23" i="29"/>
  <c r="M20" i="29" s="1"/>
  <c r="L23" i="29"/>
  <c r="L20" i="29" s="1"/>
  <c r="M473" i="29"/>
  <c r="M474" i="29" s="1"/>
  <c r="AN37" i="16"/>
  <c r="AN38" i="16"/>
  <c r="I395" i="16"/>
  <c r="I116" i="16"/>
  <c r="I108" i="16"/>
  <c r="I100" i="16"/>
  <c r="I92" i="16"/>
  <c r="I84" i="16"/>
  <c r="I76" i="16"/>
  <c r="I68" i="16"/>
  <c r="I60" i="16"/>
  <c r="I52" i="16"/>
  <c r="I47" i="16"/>
  <c r="I115" i="16"/>
  <c r="I107" i="16"/>
  <c r="I99" i="16"/>
  <c r="I393" i="16"/>
  <c r="I114" i="16"/>
  <c r="I106" i="16"/>
  <c r="I98" i="16"/>
  <c r="I90" i="16"/>
  <c r="I82" i="16"/>
  <c r="I74" i="16"/>
  <c r="I66" i="16"/>
  <c r="I58" i="16"/>
  <c r="I113" i="16"/>
  <c r="I105" i="16"/>
  <c r="I97" i="16"/>
  <c r="I89" i="16"/>
  <c r="I81" i="16"/>
  <c r="I73" i="16"/>
  <c r="I65" i="16"/>
  <c r="I57" i="16"/>
  <c r="I124" i="16"/>
  <c r="I122" i="16"/>
  <c r="I120" i="16"/>
  <c r="I112" i="16"/>
  <c r="I104" i="16"/>
  <c r="I96" i="16"/>
  <c r="I88" i="16"/>
  <c r="I80" i="16"/>
  <c r="I72" i="16"/>
  <c r="I64" i="16"/>
  <c r="I56" i="16"/>
  <c r="I119" i="16"/>
  <c r="I111" i="16"/>
  <c r="I103" i="16"/>
  <c r="I95" i="16"/>
  <c r="I87" i="16"/>
  <c r="I79" i="16"/>
  <c r="I71" i="16"/>
  <c r="I63" i="16"/>
  <c r="I55" i="16"/>
  <c r="I394" i="16"/>
  <c r="I118" i="16"/>
  <c r="I110" i="16"/>
  <c r="I102" i="16"/>
  <c r="I94" i="16"/>
  <c r="I86" i="16"/>
  <c r="I78" i="16"/>
  <c r="I70" i="16"/>
  <c r="I62" i="16"/>
  <c r="I54" i="16"/>
  <c r="I50" i="16"/>
  <c r="I42" i="16"/>
  <c r="I181" i="16"/>
  <c r="I173" i="16"/>
  <c r="I149" i="16"/>
  <c r="I148" i="16"/>
  <c r="I125" i="16"/>
  <c r="I206" i="16"/>
  <c r="I205" i="16"/>
  <c r="I202" i="16"/>
  <c r="I201" i="16"/>
  <c r="I198" i="16"/>
  <c r="I197" i="16"/>
  <c r="I194" i="16"/>
  <c r="I193" i="16"/>
  <c r="I190" i="16"/>
  <c r="I189" i="16"/>
  <c r="I186" i="16"/>
  <c r="I185" i="16"/>
  <c r="I182" i="16"/>
  <c r="I174" i="16"/>
  <c r="I171" i="16"/>
  <c r="I167" i="16"/>
  <c r="I155" i="16"/>
  <c r="I147" i="16"/>
  <c r="I146" i="16"/>
  <c r="I159" i="16"/>
  <c r="I145" i="16"/>
  <c r="I144" i="16"/>
  <c r="I179" i="16"/>
  <c r="I163" i="16"/>
  <c r="I161" i="16"/>
  <c r="I117" i="16"/>
  <c r="I109" i="16"/>
  <c r="I101" i="16"/>
  <c r="I91" i="16"/>
  <c r="I83" i="16"/>
  <c r="I75" i="16"/>
  <c r="I67" i="16"/>
  <c r="I59" i="16"/>
  <c r="I46" i="16"/>
  <c r="I180" i="16"/>
  <c r="I153" i="16"/>
  <c r="I141" i="16"/>
  <c r="I140" i="16"/>
  <c r="I130" i="16"/>
  <c r="I129" i="16"/>
  <c r="I93" i="16"/>
  <c r="I85" i="16"/>
  <c r="I77" i="16"/>
  <c r="I69" i="16"/>
  <c r="I61" i="16"/>
  <c r="I53" i="16"/>
  <c r="I45" i="16"/>
  <c r="I207" i="16"/>
  <c r="I204" i="16"/>
  <c r="I203" i="16"/>
  <c r="I200" i="16"/>
  <c r="I199" i="16"/>
  <c r="I196" i="16"/>
  <c r="I195" i="16"/>
  <c r="I192" i="16"/>
  <c r="I191" i="16"/>
  <c r="I188" i="16"/>
  <c r="I187" i="16"/>
  <c r="I184" i="16"/>
  <c r="I183" i="16"/>
  <c r="I157" i="16"/>
  <c r="I139" i="16"/>
  <c r="I138" i="16"/>
  <c r="I134" i="16"/>
  <c r="I128" i="16"/>
  <c r="I127" i="16"/>
  <c r="I48" i="16"/>
  <c r="I44" i="16"/>
  <c r="I175" i="16"/>
  <c r="I169" i="16"/>
  <c r="I137" i="16"/>
  <c r="I136" i="16"/>
  <c r="I126" i="16"/>
  <c r="I143" i="16"/>
  <c r="I131" i="16"/>
  <c r="I253" i="16"/>
  <c r="I241" i="16"/>
  <c r="I232" i="16"/>
  <c r="I214" i="16"/>
  <c r="I267" i="16"/>
  <c r="I239" i="16"/>
  <c r="I209" i="16"/>
  <c r="I43" i="16"/>
  <c r="I178" i="16"/>
  <c r="I273" i="16"/>
  <c r="I271" i="16"/>
  <c r="I251" i="16"/>
  <c r="I235" i="16"/>
  <c r="I230" i="16"/>
  <c r="I211" i="16"/>
  <c r="I176" i="16"/>
  <c r="I142" i="16"/>
  <c r="I285" i="16"/>
  <c r="I257" i="16"/>
  <c r="I238" i="16"/>
  <c r="I220" i="16"/>
  <c r="I212" i="16"/>
  <c r="I135" i="16"/>
  <c r="I255" i="16"/>
  <c r="I228" i="16"/>
  <c r="I226" i="16"/>
  <c r="I217" i="16"/>
  <c r="I150" i="16"/>
  <c r="I287" i="16"/>
  <c r="I269" i="16"/>
  <c r="I234" i="16"/>
  <c r="I283" i="16"/>
  <c r="I215" i="16"/>
  <c r="I350" i="16"/>
  <c r="I366" i="16"/>
  <c r="I349" i="16"/>
  <c r="I362" i="16"/>
  <c r="I361" i="16"/>
  <c r="I168" i="16"/>
  <c r="I152" i="16"/>
  <c r="I160" i="16"/>
  <c r="I158" i="16"/>
  <c r="I221" i="16"/>
  <c r="I243" i="16"/>
  <c r="I352" i="16"/>
  <c r="I368" i="16"/>
  <c r="I351" i="16"/>
  <c r="I367" i="16"/>
  <c r="I121" i="16"/>
  <c r="I165" i="16"/>
  <c r="I172" i="16"/>
  <c r="I245" i="16"/>
  <c r="I259" i="16"/>
  <c r="I275" i="16"/>
  <c r="I223" i="16"/>
  <c r="I260" i="16"/>
  <c r="I276" i="16"/>
  <c r="I237" i="16"/>
  <c r="I261" i="16"/>
  <c r="I240" i="16"/>
  <c r="I281" i="16"/>
  <c r="I358" i="16"/>
  <c r="I357" i="16"/>
  <c r="I360" i="16"/>
  <c r="I359" i="16"/>
  <c r="I164" i="16"/>
  <c r="I210" i="16"/>
  <c r="I229" i="16"/>
  <c r="I225" i="16"/>
  <c r="I248" i="16"/>
  <c r="I219" i="16"/>
  <c r="I272" i="16"/>
  <c r="I49" i="16"/>
  <c r="I151" i="16"/>
  <c r="I233" i="16"/>
  <c r="I216" i="16"/>
  <c r="I247" i="16"/>
  <c r="I249" i="16"/>
  <c r="I265" i="16"/>
  <c r="I177" i="16"/>
  <c r="I236" i="16"/>
  <c r="I231" i="16"/>
  <c r="I278" i="16"/>
  <c r="I213" i="16"/>
  <c r="I227" i="16"/>
  <c r="I266" i="16"/>
  <c r="I370" i="16"/>
  <c r="I170" i="16"/>
  <c r="I154" i="16"/>
  <c r="I162" i="16"/>
  <c r="I156" i="16"/>
  <c r="I262" i="16"/>
  <c r="I277" i="16"/>
  <c r="I252" i="16"/>
  <c r="I284" i="16"/>
  <c r="I250" i="16"/>
  <c r="I256" i="16"/>
  <c r="I264" i="16"/>
  <c r="I353" i="16"/>
  <c r="I369" i="16"/>
  <c r="I51" i="16"/>
  <c r="I133" i="16"/>
  <c r="I279" i="16"/>
  <c r="I354" i="16"/>
  <c r="I246" i="16"/>
  <c r="I254" i="16"/>
  <c r="I286" i="16"/>
  <c r="I280" i="16"/>
  <c r="I364" i="16"/>
  <c r="I355" i="16"/>
  <c r="I363" i="16"/>
  <c r="I132" i="16"/>
  <c r="I224" i="16"/>
  <c r="I222" i="16"/>
  <c r="I356" i="16"/>
  <c r="I123" i="16"/>
  <c r="I166" i="16"/>
  <c r="I208" i="16"/>
  <c r="I218" i="16"/>
  <c r="I258" i="16"/>
  <c r="I274" i="16"/>
  <c r="I268" i="16"/>
  <c r="I290" i="16"/>
  <c r="I289" i="16"/>
  <c r="I365" i="16"/>
  <c r="I244" i="16"/>
  <c r="I242" i="16"/>
  <c r="I288" i="16"/>
  <c r="I263" i="16"/>
  <c r="I270" i="16"/>
  <c r="I282" i="16"/>
  <c r="AN36" i="16"/>
  <c r="D72" i="33" l="1"/>
  <c r="O71" i="33"/>
  <c r="J369" i="16"/>
  <c r="J115" i="16"/>
  <c r="J107" i="16"/>
  <c r="J104" i="16"/>
  <c r="J99" i="16"/>
  <c r="J96" i="16"/>
  <c r="J91" i="16"/>
  <c r="J88" i="16"/>
  <c r="J50" i="16"/>
  <c r="J123" i="16"/>
  <c r="J121" i="16"/>
  <c r="J363" i="16"/>
  <c r="J355" i="16"/>
  <c r="J118" i="16"/>
  <c r="J113" i="16"/>
  <c r="J110" i="16"/>
  <c r="J105" i="16"/>
  <c r="J102" i="16"/>
  <c r="J97" i="16"/>
  <c r="J94" i="16"/>
  <c r="J89" i="16"/>
  <c r="J54" i="16"/>
  <c r="J124" i="16"/>
  <c r="J122" i="16"/>
  <c r="J120" i="16"/>
  <c r="J112" i="16"/>
  <c r="J85" i="16"/>
  <c r="J80" i="16"/>
  <c r="J77" i="16"/>
  <c r="J72" i="16"/>
  <c r="J69" i="16"/>
  <c r="J64" i="16"/>
  <c r="J61" i="16"/>
  <c r="J56" i="16"/>
  <c r="J119" i="16"/>
  <c r="J116" i="16"/>
  <c r="J111" i="16"/>
  <c r="J108" i="16"/>
  <c r="J103" i="16"/>
  <c r="J100" i="16"/>
  <c r="J95" i="16"/>
  <c r="J92" i="16"/>
  <c r="J87" i="16"/>
  <c r="J55" i="16"/>
  <c r="J52" i="16"/>
  <c r="J394" i="16"/>
  <c r="J86" i="16"/>
  <c r="J83" i="16"/>
  <c r="J78" i="16"/>
  <c r="J75" i="16"/>
  <c r="J70" i="16"/>
  <c r="J67" i="16"/>
  <c r="J62" i="16"/>
  <c r="J59" i="16"/>
  <c r="J117" i="16"/>
  <c r="J114" i="16"/>
  <c r="J109" i="16"/>
  <c r="J106" i="16"/>
  <c r="J101" i="16"/>
  <c r="J98" i="16"/>
  <c r="J93" i="16"/>
  <c r="J90" i="16"/>
  <c r="J53" i="16"/>
  <c r="J48" i="16"/>
  <c r="J84" i="16"/>
  <c r="J76" i="16"/>
  <c r="J68" i="16"/>
  <c r="J60" i="16"/>
  <c r="J180" i="16"/>
  <c r="J171" i="16"/>
  <c r="J155" i="16"/>
  <c r="J146" i="16"/>
  <c r="J141" i="16"/>
  <c r="J130" i="16"/>
  <c r="J286" i="16"/>
  <c r="J81" i="16"/>
  <c r="J73" i="16"/>
  <c r="J65" i="16"/>
  <c r="J57" i="16"/>
  <c r="J45" i="16"/>
  <c r="J204" i="16"/>
  <c r="J200" i="16"/>
  <c r="J196" i="16"/>
  <c r="J192" i="16"/>
  <c r="J188" i="16"/>
  <c r="J184" i="16"/>
  <c r="J162" i="16"/>
  <c r="J159" i="16"/>
  <c r="J158" i="16"/>
  <c r="J49" i="16"/>
  <c r="J47" i="16"/>
  <c r="J163" i="16"/>
  <c r="J142" i="16"/>
  <c r="J137" i="16"/>
  <c r="J132" i="16"/>
  <c r="J131" i="16"/>
  <c r="J126" i="16"/>
  <c r="J46" i="16"/>
  <c r="J43" i="16"/>
  <c r="J178" i="16"/>
  <c r="J176" i="16"/>
  <c r="J156" i="16"/>
  <c r="J153" i="16"/>
  <c r="J361" i="16"/>
  <c r="J157" i="16"/>
  <c r="J149" i="16"/>
  <c r="J138" i="16"/>
  <c r="J134" i="16"/>
  <c r="J127" i="16"/>
  <c r="J44" i="16"/>
  <c r="J206" i="16"/>
  <c r="J202" i="16"/>
  <c r="J198" i="16"/>
  <c r="J194" i="16"/>
  <c r="J190" i="16"/>
  <c r="J186" i="16"/>
  <c r="J182" i="16"/>
  <c r="J174" i="16"/>
  <c r="J169" i="16"/>
  <c r="J147" i="16"/>
  <c r="J136" i="16"/>
  <c r="J285" i="16"/>
  <c r="J353" i="16"/>
  <c r="J172" i="16"/>
  <c r="J165" i="16"/>
  <c r="J150" i="16"/>
  <c r="J145" i="16"/>
  <c r="J270" i="16"/>
  <c r="J267" i="16"/>
  <c r="J258" i="16"/>
  <c r="J256" i="16"/>
  <c r="J239" i="16"/>
  <c r="J238" i="16"/>
  <c r="J209" i="16"/>
  <c r="J79" i="16"/>
  <c r="J66" i="16"/>
  <c r="J128" i="16"/>
  <c r="J284" i="16"/>
  <c r="J273" i="16"/>
  <c r="J243" i="16"/>
  <c r="J154" i="16"/>
  <c r="J148" i="16"/>
  <c r="J140" i="16"/>
  <c r="J271" i="16"/>
  <c r="J254" i="16"/>
  <c r="J251" i="16"/>
  <c r="J235" i="16"/>
  <c r="J234" i="16"/>
  <c r="J230" i="16"/>
  <c r="J221" i="16"/>
  <c r="J219" i="16"/>
  <c r="J211" i="16"/>
  <c r="J71" i="16"/>
  <c r="J58" i="16"/>
  <c r="J144" i="16"/>
  <c r="J268" i="16"/>
  <c r="J257" i="16"/>
  <c r="J231" i="16"/>
  <c r="J42" i="16"/>
  <c r="J160" i="16"/>
  <c r="J135" i="16"/>
  <c r="J255" i="16"/>
  <c r="J242" i="16"/>
  <c r="J240" i="16"/>
  <c r="J228" i="16"/>
  <c r="J82" i="16"/>
  <c r="J63" i="16"/>
  <c r="J139" i="16"/>
  <c r="J287" i="16"/>
  <c r="J269" i="16"/>
  <c r="J252" i="16"/>
  <c r="J222" i="16"/>
  <c r="J143" i="16"/>
  <c r="J129" i="16"/>
  <c r="J125" i="16"/>
  <c r="J283" i="16"/>
  <c r="J274" i="16"/>
  <c r="J272" i="16"/>
  <c r="J229" i="16"/>
  <c r="J215" i="16"/>
  <c r="J208" i="16"/>
  <c r="J74" i="16"/>
  <c r="J253" i="16"/>
  <c r="J241" i="16"/>
  <c r="J237" i="16"/>
  <c r="J232" i="16"/>
  <c r="J220" i="16"/>
  <c r="J214" i="16"/>
  <c r="J210" i="16"/>
  <c r="J349" i="16"/>
  <c r="J351" i="16"/>
  <c r="J350" i="16"/>
  <c r="J366" i="16"/>
  <c r="J367" i="16"/>
  <c r="J354" i="16"/>
  <c r="J370" i="16"/>
  <c r="J51" i="16"/>
  <c r="J166" i="16"/>
  <c r="J164" i="16"/>
  <c r="J189" i="16"/>
  <c r="J205" i="16"/>
  <c r="J224" i="16"/>
  <c r="J223" i="16"/>
  <c r="J245" i="16"/>
  <c r="J259" i="16"/>
  <c r="J275" i="16"/>
  <c r="J261" i="16"/>
  <c r="J393" i="16"/>
  <c r="J356" i="16"/>
  <c r="J173" i="16"/>
  <c r="J151" i="16"/>
  <c r="J191" i="16"/>
  <c r="J207" i="16"/>
  <c r="J225" i="16"/>
  <c r="J248" i="16"/>
  <c r="J277" i="16"/>
  <c r="J365" i="16"/>
  <c r="J395" i="16"/>
  <c r="J357" i="16"/>
  <c r="J358" i="16"/>
  <c r="J359" i="16"/>
  <c r="J364" i="16"/>
  <c r="J179" i="16"/>
  <c r="J183" i="16"/>
  <c r="J199" i="16"/>
  <c r="J247" i="16"/>
  <c r="J168" i="16"/>
  <c r="J203" i="16"/>
  <c r="J244" i="16"/>
  <c r="J264" i="16"/>
  <c r="J133" i="16"/>
  <c r="J167" i="16"/>
  <c r="J260" i="16"/>
  <c r="J250" i="16"/>
  <c r="J266" i="16"/>
  <c r="J282" i="16"/>
  <c r="J265" i="16"/>
  <c r="J290" i="16"/>
  <c r="J161" i="16"/>
  <c r="J177" i="16"/>
  <c r="J185" i="16"/>
  <c r="J216" i="16"/>
  <c r="J352" i="16"/>
  <c r="J187" i="16"/>
  <c r="J218" i="16"/>
  <c r="J279" i="16"/>
  <c r="J360" i="16"/>
  <c r="J193" i="16"/>
  <c r="J278" i="16"/>
  <c r="J213" i="16"/>
  <c r="J280" i="16"/>
  <c r="J281" i="16"/>
  <c r="J362" i="16"/>
  <c r="J289" i="16"/>
  <c r="J175" i="16"/>
  <c r="J195" i="16"/>
  <c r="J262" i="16"/>
  <c r="J233" i="16"/>
  <c r="J249" i="16"/>
  <c r="J368" i="16"/>
  <c r="J181" i="16"/>
  <c r="J197" i="16"/>
  <c r="J212" i="16"/>
  <c r="J226" i="16"/>
  <c r="J217" i="16"/>
  <c r="J236" i="16"/>
  <c r="J276" i="16"/>
  <c r="J246" i="16"/>
  <c r="J288" i="16"/>
  <c r="J170" i="16"/>
  <c r="J152" i="16"/>
  <c r="J201" i="16"/>
  <c r="J227" i="16"/>
  <c r="J263" i="16"/>
  <c r="D73" i="33" l="1"/>
  <c r="O72" i="33"/>
  <c r="K355" i="16"/>
  <c r="K83" i="16"/>
  <c r="K82" i="16"/>
  <c r="K75" i="16"/>
  <c r="K74" i="16"/>
  <c r="K67" i="16"/>
  <c r="K66" i="16"/>
  <c r="K59" i="16"/>
  <c r="K58" i="16"/>
  <c r="K363" i="16"/>
  <c r="K114" i="16"/>
  <c r="K113" i="16"/>
  <c r="K106" i="16"/>
  <c r="K105" i="16"/>
  <c r="K98" i="16"/>
  <c r="K97" i="16"/>
  <c r="K124" i="16"/>
  <c r="K122" i="16"/>
  <c r="K120" i="16"/>
  <c r="K112" i="16"/>
  <c r="K81" i="16"/>
  <c r="K80" i="16"/>
  <c r="K73" i="16"/>
  <c r="K72" i="16"/>
  <c r="K65" i="16"/>
  <c r="K64" i="16"/>
  <c r="K57" i="16"/>
  <c r="K56" i="16"/>
  <c r="K359" i="16"/>
  <c r="K351" i="16"/>
  <c r="K119" i="16"/>
  <c r="K111" i="16"/>
  <c r="K104" i="16"/>
  <c r="K103" i="16"/>
  <c r="K96" i="16"/>
  <c r="K95" i="16"/>
  <c r="K88" i="16"/>
  <c r="K87" i="16"/>
  <c r="K55" i="16"/>
  <c r="K394" i="16"/>
  <c r="K367" i="16"/>
  <c r="K123" i="16"/>
  <c r="K121" i="16"/>
  <c r="K86" i="16"/>
  <c r="K79" i="16"/>
  <c r="K78" i="16"/>
  <c r="K71" i="16"/>
  <c r="K70" i="16"/>
  <c r="K63" i="16"/>
  <c r="K62" i="16"/>
  <c r="K361" i="16"/>
  <c r="K357" i="16"/>
  <c r="K353" i="16"/>
  <c r="K349" i="16"/>
  <c r="K118" i="16"/>
  <c r="K117" i="16"/>
  <c r="K110" i="16"/>
  <c r="K109" i="16"/>
  <c r="K102" i="16"/>
  <c r="K101" i="16"/>
  <c r="K94" i="16"/>
  <c r="K93" i="16"/>
  <c r="K54" i="16"/>
  <c r="K53" i="16"/>
  <c r="K48" i="16"/>
  <c r="K369" i="16"/>
  <c r="K365" i="16"/>
  <c r="K85" i="16"/>
  <c r="K84" i="16"/>
  <c r="K77" i="16"/>
  <c r="K76" i="16"/>
  <c r="K69" i="16"/>
  <c r="K68" i="16"/>
  <c r="K61" i="16"/>
  <c r="K60" i="16"/>
  <c r="K51" i="16"/>
  <c r="K115" i="16"/>
  <c r="K107" i="16"/>
  <c r="K99" i="16"/>
  <c r="K92" i="16"/>
  <c r="K52" i="16"/>
  <c r="K204" i="16"/>
  <c r="K200" i="16"/>
  <c r="K196" i="16"/>
  <c r="K192" i="16"/>
  <c r="K188" i="16"/>
  <c r="K184" i="16"/>
  <c r="K162" i="16"/>
  <c r="K158" i="16"/>
  <c r="K152" i="16"/>
  <c r="K147" i="16"/>
  <c r="K144" i="16"/>
  <c r="K164" i="16"/>
  <c r="K145" i="16"/>
  <c r="K89" i="16"/>
  <c r="K46" i="16"/>
  <c r="K178" i="16"/>
  <c r="K176" i="16"/>
  <c r="K156" i="16"/>
  <c r="K153" i="16"/>
  <c r="K143" i="16"/>
  <c r="K140" i="16"/>
  <c r="K129" i="16"/>
  <c r="K91" i="16"/>
  <c r="K47" i="16"/>
  <c r="K45" i="16"/>
  <c r="K44" i="16"/>
  <c r="K206" i="16"/>
  <c r="K202" i="16"/>
  <c r="K198" i="16"/>
  <c r="K194" i="16"/>
  <c r="K190" i="16"/>
  <c r="K186" i="16"/>
  <c r="K182" i="16"/>
  <c r="K174" i="16"/>
  <c r="K166" i="16"/>
  <c r="K139" i="16"/>
  <c r="K136" i="16"/>
  <c r="K132" i="16"/>
  <c r="K128" i="16"/>
  <c r="K285" i="16"/>
  <c r="K150" i="16"/>
  <c r="K137" i="16"/>
  <c r="K126" i="16"/>
  <c r="K116" i="16"/>
  <c r="K108" i="16"/>
  <c r="K100" i="16"/>
  <c r="K43" i="16"/>
  <c r="K42" i="16"/>
  <c r="K154" i="16"/>
  <c r="K148" i="16"/>
  <c r="K135" i="16"/>
  <c r="K125" i="16"/>
  <c r="K180" i="16"/>
  <c r="K149" i="16"/>
  <c r="K273" i="16"/>
  <c r="K243" i="16"/>
  <c r="K224" i="16"/>
  <c r="K213" i="16"/>
  <c r="K155" i="16"/>
  <c r="K279" i="16"/>
  <c r="K271" i="16"/>
  <c r="K251" i="16"/>
  <c r="K249" i="16"/>
  <c r="K235" i="16"/>
  <c r="K234" i="16"/>
  <c r="K230" i="16"/>
  <c r="K211" i="16"/>
  <c r="K208" i="16"/>
  <c r="K138" i="16"/>
  <c r="K257" i="16"/>
  <c r="K210" i="16"/>
  <c r="K90" i="16"/>
  <c r="K142" i="16"/>
  <c r="K130" i="16"/>
  <c r="K275" i="16"/>
  <c r="K263" i="16"/>
  <c r="K255" i="16"/>
  <c r="K287" i="16"/>
  <c r="K269" i="16"/>
  <c r="K283" i="16"/>
  <c r="K281" i="16"/>
  <c r="K259" i="16"/>
  <c r="K245" i="16"/>
  <c r="K50" i="16"/>
  <c r="K146" i="16"/>
  <c r="K127" i="16"/>
  <c r="K253" i="16"/>
  <c r="K241" i="16"/>
  <c r="K237" i="16"/>
  <c r="K232" i="16"/>
  <c r="K220" i="16"/>
  <c r="K214" i="16"/>
  <c r="K141" i="16"/>
  <c r="K131" i="16"/>
  <c r="K267" i="16"/>
  <c r="K265" i="16"/>
  <c r="K239" i="16"/>
  <c r="K238" i="16"/>
  <c r="K222" i="16"/>
  <c r="K217" i="16"/>
  <c r="K209" i="16"/>
  <c r="K354" i="16"/>
  <c r="K362" i="16"/>
  <c r="K370" i="16"/>
  <c r="K395" i="16"/>
  <c r="K356" i="16"/>
  <c r="K364" i="16"/>
  <c r="K173" i="16"/>
  <c r="K228" i="16"/>
  <c r="K216" i="16"/>
  <c r="K223" i="16"/>
  <c r="K260" i="16"/>
  <c r="K276" i="16"/>
  <c r="K277" i="16"/>
  <c r="K168" i="16"/>
  <c r="K185" i="16"/>
  <c r="K193" i="16"/>
  <c r="K201" i="16"/>
  <c r="K233" i="16"/>
  <c r="K262" i="16"/>
  <c r="K242" i="16"/>
  <c r="K256" i="16"/>
  <c r="K350" i="16"/>
  <c r="K358" i="16"/>
  <c r="K366" i="16"/>
  <c r="K175" i="16"/>
  <c r="K181" i="16"/>
  <c r="K161" i="16"/>
  <c r="K151" i="16"/>
  <c r="K189" i="16"/>
  <c r="K197" i="16"/>
  <c r="K205" i="16"/>
  <c r="K236" i="16"/>
  <c r="K215" i="16"/>
  <c r="K218" i="16"/>
  <c r="K274" i="16"/>
  <c r="K352" i="16"/>
  <c r="K165" i="16"/>
  <c r="K172" i="16"/>
  <c r="K179" i="16"/>
  <c r="K231" i="16"/>
  <c r="K278" i="16"/>
  <c r="K212" i="16"/>
  <c r="K227" i="16"/>
  <c r="K225" i="16"/>
  <c r="K221" i="16"/>
  <c r="K266" i="16"/>
  <c r="K160" i="16"/>
  <c r="K159" i="16"/>
  <c r="K177" i="16"/>
  <c r="K170" i="16"/>
  <c r="K203" i="16"/>
  <c r="K229" i="16"/>
  <c r="K252" i="16"/>
  <c r="K284" i="16"/>
  <c r="K250" i="16"/>
  <c r="K280" i="16"/>
  <c r="K272" i="16"/>
  <c r="K268" i="16"/>
  <c r="K49" i="16"/>
  <c r="K191" i="16"/>
  <c r="K360" i="16"/>
  <c r="K248" i="16"/>
  <c r="K219" i="16"/>
  <c r="K246" i="16"/>
  <c r="K254" i="16"/>
  <c r="K286" i="16"/>
  <c r="K134" i="16"/>
  <c r="K157" i="16"/>
  <c r="K171" i="16"/>
  <c r="K167" i="16"/>
  <c r="K195" i="16"/>
  <c r="K207" i="16"/>
  <c r="K261" i="16"/>
  <c r="K290" i="16"/>
  <c r="K264" i="16"/>
  <c r="K163" i="16"/>
  <c r="K183" i="16"/>
  <c r="K258" i="16"/>
  <c r="K393" i="16"/>
  <c r="K368" i="16"/>
  <c r="K169" i="16"/>
  <c r="K244" i="16"/>
  <c r="K240" i="16"/>
  <c r="K288" i="16"/>
  <c r="K289" i="16"/>
  <c r="K133" i="16"/>
  <c r="K187" i="16"/>
  <c r="K199" i="16"/>
  <c r="K247" i="16"/>
  <c r="K226" i="16"/>
  <c r="K270" i="16"/>
  <c r="K282" i="16"/>
  <c r="D31" i="1"/>
  <c r="D28" i="1" s="1"/>
  <c r="D74" i="33" l="1"/>
  <c r="O73" i="33"/>
  <c r="L114" i="16"/>
  <c r="L113" i="16"/>
  <c r="L106" i="16"/>
  <c r="L105" i="16"/>
  <c r="L98" i="16"/>
  <c r="L97" i="16"/>
  <c r="L90" i="16"/>
  <c r="L89" i="16"/>
  <c r="L51" i="16"/>
  <c r="L355" i="16"/>
  <c r="L124" i="16"/>
  <c r="L122" i="16"/>
  <c r="L120" i="16"/>
  <c r="L112" i="16"/>
  <c r="L119" i="16"/>
  <c r="L111" i="16"/>
  <c r="L104" i="16"/>
  <c r="L103" i="16"/>
  <c r="L96" i="16"/>
  <c r="L95" i="16"/>
  <c r="L88" i="16"/>
  <c r="L87" i="16"/>
  <c r="L55" i="16"/>
  <c r="L123" i="16"/>
  <c r="L121" i="16"/>
  <c r="L86" i="16"/>
  <c r="L79" i="16"/>
  <c r="L78" i="16"/>
  <c r="L71" i="16"/>
  <c r="L70" i="16"/>
  <c r="L63" i="16"/>
  <c r="L62" i="16"/>
  <c r="L118" i="16"/>
  <c r="L117" i="16"/>
  <c r="L110" i="16"/>
  <c r="L109" i="16"/>
  <c r="L102" i="16"/>
  <c r="L101" i="16"/>
  <c r="L94" i="16"/>
  <c r="L93" i="16"/>
  <c r="L54" i="16"/>
  <c r="L53" i="16"/>
  <c r="L85" i="16"/>
  <c r="L84" i="16"/>
  <c r="L77" i="16"/>
  <c r="L76" i="16"/>
  <c r="L69" i="16"/>
  <c r="L68" i="16"/>
  <c r="L61" i="16"/>
  <c r="L60" i="16"/>
  <c r="L361" i="16"/>
  <c r="L353" i="16"/>
  <c r="L349" i="16"/>
  <c r="L116" i="16"/>
  <c r="L115" i="16"/>
  <c r="L108" i="16"/>
  <c r="L107" i="16"/>
  <c r="L100" i="16"/>
  <c r="L99" i="16"/>
  <c r="L92" i="16"/>
  <c r="L91" i="16"/>
  <c r="L52" i="16"/>
  <c r="L47" i="16"/>
  <c r="L164" i="16"/>
  <c r="L145" i="16"/>
  <c r="L142" i="16"/>
  <c r="L131" i="16"/>
  <c r="L46" i="16"/>
  <c r="L178" i="16"/>
  <c r="L176" i="16"/>
  <c r="L156" i="16"/>
  <c r="L369" i="16"/>
  <c r="L81" i="16"/>
  <c r="L73" i="16"/>
  <c r="L65" i="16"/>
  <c r="L57" i="16"/>
  <c r="L141" i="16"/>
  <c r="L138" i="16"/>
  <c r="L130" i="16"/>
  <c r="L127" i="16"/>
  <c r="L365" i="16"/>
  <c r="L83" i="16"/>
  <c r="L75" i="16"/>
  <c r="L67" i="16"/>
  <c r="L59" i="16"/>
  <c r="L45" i="16"/>
  <c r="L44" i="16"/>
  <c r="L206" i="16"/>
  <c r="L202" i="16"/>
  <c r="L198" i="16"/>
  <c r="L194" i="16"/>
  <c r="L190" i="16"/>
  <c r="L186" i="16"/>
  <c r="L182" i="16"/>
  <c r="L174" i="16"/>
  <c r="L166" i="16"/>
  <c r="L80" i="16"/>
  <c r="L72" i="16"/>
  <c r="L64" i="16"/>
  <c r="L56" i="16"/>
  <c r="L150" i="16"/>
  <c r="L137" i="16"/>
  <c r="L126" i="16"/>
  <c r="L48" i="16"/>
  <c r="L43" i="16"/>
  <c r="L42" i="16"/>
  <c r="L172" i="16"/>
  <c r="L154" i="16"/>
  <c r="L148" i="16"/>
  <c r="L135" i="16"/>
  <c r="L125" i="16"/>
  <c r="L82" i="16"/>
  <c r="L74" i="16"/>
  <c r="L66" i="16"/>
  <c r="L58" i="16"/>
  <c r="L180" i="16"/>
  <c r="L160" i="16"/>
  <c r="L149" i="16"/>
  <c r="L146" i="16"/>
  <c r="L204" i="16"/>
  <c r="L196" i="16"/>
  <c r="L188" i="16"/>
  <c r="L136" i="16"/>
  <c r="L134" i="16"/>
  <c r="L286" i="16"/>
  <c r="L284" i="16"/>
  <c r="L235" i="16"/>
  <c r="L234" i="16"/>
  <c r="L230" i="16"/>
  <c r="L211" i="16"/>
  <c r="L208" i="16"/>
  <c r="L140" i="16"/>
  <c r="L254" i="16"/>
  <c r="L224" i="16"/>
  <c r="L210" i="16"/>
  <c r="L144" i="16"/>
  <c r="L128" i="16"/>
  <c r="L268" i="16"/>
  <c r="L162" i="16"/>
  <c r="L242" i="16"/>
  <c r="L240" i="16"/>
  <c r="L228" i="16"/>
  <c r="L212" i="16"/>
  <c r="L200" i="16"/>
  <c r="L192" i="16"/>
  <c r="L184" i="16"/>
  <c r="L152" i="16"/>
  <c r="L147" i="16"/>
  <c r="L132" i="16"/>
  <c r="L252" i="16"/>
  <c r="L226" i="16"/>
  <c r="L214" i="16"/>
  <c r="L158" i="16"/>
  <c r="L129" i="16"/>
  <c r="L274" i="16"/>
  <c r="L272" i="16"/>
  <c r="L237" i="16"/>
  <c r="L232" i="16"/>
  <c r="L220" i="16"/>
  <c r="L139" i="16"/>
  <c r="L238" i="16"/>
  <c r="L222" i="16"/>
  <c r="L217" i="16"/>
  <c r="L143" i="16"/>
  <c r="L270" i="16"/>
  <c r="L258" i="16"/>
  <c r="L256" i="16"/>
  <c r="L244" i="16"/>
  <c r="L213" i="16"/>
  <c r="L395" i="16"/>
  <c r="L363" i="16"/>
  <c r="L50" i="16"/>
  <c r="L233" i="16"/>
  <c r="L209" i="16"/>
  <c r="L248" i="16"/>
  <c r="L241" i="16"/>
  <c r="L350" i="16"/>
  <c r="L358" i="16"/>
  <c r="L366" i="16"/>
  <c r="L159" i="16"/>
  <c r="L177" i="16"/>
  <c r="L167" i="16"/>
  <c r="L187" i="16"/>
  <c r="L195" i="16"/>
  <c r="L203" i="16"/>
  <c r="L231" i="16"/>
  <c r="L227" i="16"/>
  <c r="L257" i="16"/>
  <c r="L394" i="16"/>
  <c r="L393" i="16"/>
  <c r="L288" i="16"/>
  <c r="L354" i="16"/>
  <c r="L362" i="16"/>
  <c r="L370" i="16"/>
  <c r="L171" i="16"/>
  <c r="L183" i="16"/>
  <c r="L191" i="16"/>
  <c r="L199" i="16"/>
  <c r="L207" i="16"/>
  <c r="L262" i="16"/>
  <c r="L215" i="16"/>
  <c r="L351" i="16"/>
  <c r="L352" i="16"/>
  <c r="L153" i="16"/>
  <c r="L197" i="16"/>
  <c r="L229" i="16"/>
  <c r="L245" i="16"/>
  <c r="L260" i="16"/>
  <c r="L251" i="16"/>
  <c r="L283" i="16"/>
  <c r="L367" i="16"/>
  <c r="L357" i="16"/>
  <c r="L151" i="16"/>
  <c r="L170" i="16"/>
  <c r="L185" i="16"/>
  <c r="L218" i="16"/>
  <c r="L243" i="16"/>
  <c r="L277" i="16"/>
  <c r="L356" i="16"/>
  <c r="L173" i="16"/>
  <c r="L168" i="16"/>
  <c r="L236" i="16"/>
  <c r="L259" i="16"/>
  <c r="L219" i="16"/>
  <c r="L253" i="16"/>
  <c r="L266" i="16"/>
  <c r="L285" i="16"/>
  <c r="L279" i="16"/>
  <c r="L360" i="16"/>
  <c r="L157" i="16"/>
  <c r="L189" i="16"/>
  <c r="L201" i="16"/>
  <c r="L278" i="16"/>
  <c r="L261" i="16"/>
  <c r="L290" i="16"/>
  <c r="L263" i="16"/>
  <c r="L163" i="16"/>
  <c r="L175" i="16"/>
  <c r="L161" i="16"/>
  <c r="L223" i="16"/>
  <c r="L255" i="16"/>
  <c r="L271" i="16"/>
  <c r="L267" i="16"/>
  <c r="L280" i="16"/>
  <c r="L364" i="16"/>
  <c r="L49" i="16"/>
  <c r="L181" i="16"/>
  <c r="L169" i="16"/>
  <c r="L205" i="16"/>
  <c r="L276" i="16"/>
  <c r="L246" i="16"/>
  <c r="L273" i="16"/>
  <c r="L239" i="16"/>
  <c r="L287" i="16"/>
  <c r="L368" i="16"/>
  <c r="L155" i="16"/>
  <c r="L133" i="16"/>
  <c r="L193" i="16"/>
  <c r="L247" i="16"/>
  <c r="L216" i="16"/>
  <c r="L250" i="16"/>
  <c r="L269" i="16"/>
  <c r="L282" i="16"/>
  <c r="L281" i="16"/>
  <c r="L289" i="16"/>
  <c r="L359" i="16"/>
  <c r="L165" i="16"/>
  <c r="L179" i="16"/>
  <c r="L225" i="16"/>
  <c r="L275" i="16"/>
  <c r="L221" i="16"/>
  <c r="L265" i="16"/>
  <c r="L264" i="16"/>
  <c r="L249" i="16"/>
  <c r="AM19" i="17"/>
  <c r="BE60" i="17" s="1"/>
  <c r="AN19" i="17"/>
  <c r="BG60" i="17" s="1"/>
  <c r="AO19" i="17"/>
  <c r="BI60" i="17" s="1"/>
  <c r="AP19" i="17"/>
  <c r="BK60" i="17" s="1"/>
  <c r="AQ19" i="17"/>
  <c r="BM60" i="17" s="1"/>
  <c r="AR19" i="17"/>
  <c r="BO60" i="17" s="1"/>
  <c r="AS19" i="17"/>
  <c r="AT19" i="17"/>
  <c r="BC77" i="17" s="1"/>
  <c r="AU19" i="17"/>
  <c r="BE77" i="17" s="1"/>
  <c r="AV19" i="17"/>
  <c r="BG77" i="17" s="1"/>
  <c r="AW19" i="17"/>
  <c r="BI77" i="17" s="1"/>
  <c r="AX19" i="17"/>
  <c r="BK77" i="17" s="1"/>
  <c r="AY19" i="17"/>
  <c r="BM77" i="17" s="1"/>
  <c r="AZ19" i="17"/>
  <c r="BO77" i="17" s="1"/>
  <c r="AM26" i="17"/>
  <c r="BE65" i="17" s="1"/>
  <c r="AN26" i="17"/>
  <c r="BG65" i="17" s="1"/>
  <c r="AO26" i="17"/>
  <c r="BI65" i="17" s="1"/>
  <c r="AP26" i="17"/>
  <c r="BK65" i="17" s="1"/>
  <c r="AQ26" i="17"/>
  <c r="BM65" i="17" s="1"/>
  <c r="AR26" i="17"/>
  <c r="BO65" i="17" s="1"/>
  <c r="AS26" i="17"/>
  <c r="AT26" i="17"/>
  <c r="BC82" i="17" s="1"/>
  <c r="AU26" i="17"/>
  <c r="BE82" i="17" s="1"/>
  <c r="AV26" i="17"/>
  <c r="BG82" i="17" s="1"/>
  <c r="AW26" i="17"/>
  <c r="BI82" i="17" s="1"/>
  <c r="AX26" i="17"/>
  <c r="BK82" i="17" s="1"/>
  <c r="AY26" i="17"/>
  <c r="BM82" i="17" s="1"/>
  <c r="AZ26" i="17"/>
  <c r="BO82" i="17" s="1"/>
  <c r="AM33" i="17"/>
  <c r="BE70" i="17" s="1"/>
  <c r="BG70" i="17"/>
  <c r="AO33" i="17"/>
  <c r="BI70" i="17" s="1"/>
  <c r="AP33" i="17"/>
  <c r="BK70" i="17" s="1"/>
  <c r="AQ33" i="17"/>
  <c r="BM70" i="17" s="1"/>
  <c r="AR33" i="17"/>
  <c r="BO70" i="17" s="1"/>
  <c r="AS33" i="17"/>
  <c r="AT33" i="17"/>
  <c r="BC95" i="17" s="1"/>
  <c r="AU33" i="17"/>
  <c r="BE95" i="17" s="1"/>
  <c r="AV33" i="17"/>
  <c r="BG95" i="17" s="1"/>
  <c r="AW33" i="17"/>
  <c r="BI95" i="17" s="1"/>
  <c r="AX33" i="17"/>
  <c r="BK95" i="17" s="1"/>
  <c r="AY33" i="17"/>
  <c r="BM95" i="17" s="1"/>
  <c r="AZ33" i="17"/>
  <c r="BO95" i="17" s="1"/>
  <c r="AL33" i="17"/>
  <c r="BC70" i="17" s="1"/>
  <c r="AL26" i="17"/>
  <c r="BC65" i="17" s="1"/>
  <c r="AL19" i="17"/>
  <c r="BC60" i="17" s="1"/>
  <c r="T16" i="17"/>
  <c r="AL14" i="17" s="1"/>
  <c r="BC35" i="17" s="1"/>
  <c r="D75" i="33" l="1"/>
  <c r="O74" i="33"/>
  <c r="M124" i="16"/>
  <c r="M122" i="16"/>
  <c r="M120" i="16"/>
  <c r="M112" i="16"/>
  <c r="M81" i="16"/>
  <c r="M80" i="16"/>
  <c r="M73" i="16"/>
  <c r="M72" i="16"/>
  <c r="M65" i="16"/>
  <c r="M64" i="16"/>
  <c r="M57" i="16"/>
  <c r="M56" i="16"/>
  <c r="M119" i="16"/>
  <c r="M111" i="16"/>
  <c r="M104" i="16"/>
  <c r="M103" i="16"/>
  <c r="M96" i="16"/>
  <c r="M95" i="16"/>
  <c r="M123" i="16"/>
  <c r="M121" i="16"/>
  <c r="M86" i="16"/>
  <c r="M79" i="16"/>
  <c r="M78" i="16"/>
  <c r="M71" i="16"/>
  <c r="M70" i="16"/>
  <c r="M63" i="16"/>
  <c r="M62" i="16"/>
  <c r="M394" i="16"/>
  <c r="M118" i="16"/>
  <c r="M117" i="16"/>
  <c r="M110" i="16"/>
  <c r="M109" i="16"/>
  <c r="M102" i="16"/>
  <c r="M101" i="16"/>
  <c r="M94" i="16"/>
  <c r="M93" i="16"/>
  <c r="M54" i="16"/>
  <c r="M53" i="16"/>
  <c r="M48" i="16"/>
  <c r="M85" i="16"/>
  <c r="M84" i="16"/>
  <c r="M77" i="16"/>
  <c r="M76" i="16"/>
  <c r="M69" i="16"/>
  <c r="M68" i="16"/>
  <c r="M61" i="16"/>
  <c r="M60" i="16"/>
  <c r="M116" i="16"/>
  <c r="M115" i="16"/>
  <c r="M108" i="16"/>
  <c r="M107" i="16"/>
  <c r="M100" i="16"/>
  <c r="M99" i="16"/>
  <c r="M92" i="16"/>
  <c r="M91" i="16"/>
  <c r="M52" i="16"/>
  <c r="M83" i="16"/>
  <c r="M82" i="16"/>
  <c r="M75" i="16"/>
  <c r="M74" i="16"/>
  <c r="M67" i="16"/>
  <c r="M66" i="16"/>
  <c r="M59" i="16"/>
  <c r="M58" i="16"/>
  <c r="M50" i="16"/>
  <c r="M49" i="16"/>
  <c r="M46" i="16"/>
  <c r="M205" i="16"/>
  <c r="M201" i="16"/>
  <c r="M197" i="16"/>
  <c r="M193" i="16"/>
  <c r="M189" i="16"/>
  <c r="M185" i="16"/>
  <c r="M178" i="16"/>
  <c r="M176" i="16"/>
  <c r="M168" i="16"/>
  <c r="M156" i="16"/>
  <c r="M143" i="16"/>
  <c r="M140" i="16"/>
  <c r="M129" i="16"/>
  <c r="M89" i="16"/>
  <c r="M114" i="16"/>
  <c r="M106" i="16"/>
  <c r="M98" i="16"/>
  <c r="M45" i="16"/>
  <c r="M44" i="16"/>
  <c r="M206" i="16"/>
  <c r="M202" i="16"/>
  <c r="M198" i="16"/>
  <c r="M194" i="16"/>
  <c r="M190" i="16"/>
  <c r="M186" i="16"/>
  <c r="M182" i="16"/>
  <c r="M174" i="16"/>
  <c r="M166" i="16"/>
  <c r="M139" i="16"/>
  <c r="M136" i="16"/>
  <c r="M128" i="16"/>
  <c r="M51" i="16"/>
  <c r="M47" i="16"/>
  <c r="M150" i="16"/>
  <c r="M113" i="16"/>
  <c r="M105" i="16"/>
  <c r="M97" i="16"/>
  <c r="M88" i="16"/>
  <c r="M43" i="16"/>
  <c r="M42" i="16"/>
  <c r="M203" i="16"/>
  <c r="M199" i="16"/>
  <c r="M195" i="16"/>
  <c r="M191" i="16"/>
  <c r="M187" i="16"/>
  <c r="M183" i="16"/>
  <c r="M172" i="16"/>
  <c r="M154" i="16"/>
  <c r="M148" i="16"/>
  <c r="M135" i="16"/>
  <c r="M125" i="16"/>
  <c r="M180" i="16"/>
  <c r="M160" i="16"/>
  <c r="M149" i="16"/>
  <c r="M146" i="16"/>
  <c r="M90" i="16"/>
  <c r="M204" i="16"/>
  <c r="M200" i="16"/>
  <c r="M196" i="16"/>
  <c r="M192" i="16"/>
  <c r="M188" i="16"/>
  <c r="M184" i="16"/>
  <c r="M162" i="16"/>
  <c r="M158" i="16"/>
  <c r="M152" i="16"/>
  <c r="M147" i="16"/>
  <c r="M144" i="16"/>
  <c r="M145" i="16"/>
  <c r="M254" i="16"/>
  <c r="M210" i="16"/>
  <c r="M138" i="16"/>
  <c r="M126" i="16"/>
  <c r="M268" i="16"/>
  <c r="M264" i="16"/>
  <c r="M221" i="16"/>
  <c r="M219" i="16"/>
  <c r="M164" i="16"/>
  <c r="M142" i="16"/>
  <c r="M130" i="16"/>
  <c r="M282" i="16"/>
  <c r="M276" i="16"/>
  <c r="M242" i="16"/>
  <c r="M240" i="16"/>
  <c r="M231" i="16"/>
  <c r="M216" i="16"/>
  <c r="M133" i="16"/>
  <c r="M288" i="16"/>
  <c r="M252" i="16"/>
  <c r="M223" i="16"/>
  <c r="M274" i="16"/>
  <c r="M272" i="16"/>
  <c r="M266" i="16"/>
  <c r="M260" i="16"/>
  <c r="M246" i="16"/>
  <c r="M137" i="16"/>
  <c r="M127" i="16"/>
  <c r="M238" i="16"/>
  <c r="M229" i="16"/>
  <c r="M215" i="16"/>
  <c r="M214" i="16"/>
  <c r="M141" i="16"/>
  <c r="M131" i="16"/>
  <c r="M270" i="16"/>
  <c r="M258" i="16"/>
  <c r="M256" i="16"/>
  <c r="M250" i="16"/>
  <c r="M244" i="16"/>
  <c r="M225" i="16"/>
  <c r="M213" i="16"/>
  <c r="M209" i="16"/>
  <c r="M87" i="16"/>
  <c r="M55" i="16"/>
  <c r="M286" i="16"/>
  <c r="M284" i="16"/>
  <c r="M280" i="16"/>
  <c r="M234" i="16"/>
  <c r="M227" i="16"/>
  <c r="M208" i="16"/>
  <c r="M355" i="16"/>
  <c r="M354" i="16"/>
  <c r="M351" i="16"/>
  <c r="M367" i="16"/>
  <c r="M350" i="16"/>
  <c r="M366" i="16"/>
  <c r="M163" i="16"/>
  <c r="M170" i="16"/>
  <c r="M230" i="16"/>
  <c r="M226" i="16"/>
  <c r="M220" i="16"/>
  <c r="M393" i="16"/>
  <c r="M357" i="16"/>
  <c r="M356" i="16"/>
  <c r="M179" i="16"/>
  <c r="M247" i="16"/>
  <c r="M271" i="16"/>
  <c r="M363" i="16"/>
  <c r="M349" i="16"/>
  <c r="M365" i="16"/>
  <c r="M364" i="16"/>
  <c r="M151" i="16"/>
  <c r="M173" i="16"/>
  <c r="M278" i="16"/>
  <c r="M245" i="16"/>
  <c r="M259" i="16"/>
  <c r="M275" i="16"/>
  <c r="M233" i="16"/>
  <c r="M243" i="16"/>
  <c r="M277" i="16"/>
  <c r="M239" i="16"/>
  <c r="M358" i="16"/>
  <c r="M253" i="16"/>
  <c r="M285" i="16"/>
  <c r="M289" i="16"/>
  <c r="M359" i="16"/>
  <c r="M369" i="16"/>
  <c r="M157" i="16"/>
  <c r="M261" i="16"/>
  <c r="M263" i="16"/>
  <c r="M352" i="16"/>
  <c r="M360" i="16"/>
  <c r="M368" i="16"/>
  <c r="M175" i="16"/>
  <c r="M161" i="16"/>
  <c r="M171" i="16"/>
  <c r="M167" i="16"/>
  <c r="M222" i="16"/>
  <c r="M236" i="16"/>
  <c r="M255" i="16"/>
  <c r="M235" i="16"/>
  <c r="M267" i="16"/>
  <c r="M290" i="16"/>
  <c r="M353" i="16"/>
  <c r="M361" i="16"/>
  <c r="M132" i="16"/>
  <c r="M134" i="16"/>
  <c r="M181" i="16"/>
  <c r="M169" i="16"/>
  <c r="M232" i="16"/>
  <c r="M212" i="16"/>
  <c r="M228" i="16"/>
  <c r="M237" i="16"/>
  <c r="M257" i="16"/>
  <c r="M273" i="16"/>
  <c r="M287" i="16"/>
  <c r="M395" i="16"/>
  <c r="M362" i="16"/>
  <c r="M155" i="16"/>
  <c r="M207" i="16"/>
  <c r="M262" i="16"/>
  <c r="M217" i="16"/>
  <c r="M269" i="16"/>
  <c r="M281" i="16"/>
  <c r="M265" i="16"/>
  <c r="M370" i="16"/>
  <c r="M165" i="16"/>
  <c r="M211" i="16"/>
  <c r="M248" i="16"/>
  <c r="M241" i="16"/>
  <c r="M153" i="16"/>
  <c r="M218" i="16"/>
  <c r="M251" i="16"/>
  <c r="M283" i="16"/>
  <c r="M249" i="16"/>
  <c r="M159" i="16"/>
  <c r="M177" i="16"/>
  <c r="M224" i="16"/>
  <c r="M279" i="16"/>
  <c r="D76" i="33" l="1"/>
  <c r="O75" i="33"/>
  <c r="D49" i="1"/>
  <c r="D50" i="1" s="1"/>
  <c r="D51" i="1" s="1"/>
  <c r="D52" i="1" s="1"/>
  <c r="D53" i="1" s="1"/>
  <c r="D54" i="1" s="1"/>
  <c r="D55" i="1" s="1"/>
  <c r="D56" i="1" s="1"/>
  <c r="D57" i="1" s="1"/>
  <c r="D58" i="1" s="1"/>
  <c r="D657" i="1"/>
  <c r="B120" i="15"/>
  <c r="B146" i="14"/>
  <c r="D77" i="33" l="1"/>
  <c r="O76" i="33"/>
  <c r="D59" i="1"/>
  <c r="O58" i="1"/>
  <c r="E31" i="1"/>
  <c r="E28" i="1" s="1"/>
  <c r="B143" i="14"/>
  <c r="D78" i="33" l="1"/>
  <c r="O77" i="33"/>
  <c r="D60" i="1"/>
  <c r="O59" i="1"/>
  <c r="F31" i="1"/>
  <c r="F28" i="1" s="1"/>
  <c r="B142" i="14"/>
  <c r="D79" i="33" l="1"/>
  <c r="O78" i="33"/>
  <c r="D61" i="1"/>
  <c r="O60" i="1"/>
  <c r="G31" i="1"/>
  <c r="G28" i="1" s="1"/>
  <c r="F52" i="19"/>
  <c r="G52" i="19"/>
  <c r="H52" i="19"/>
  <c r="I52" i="19"/>
  <c r="J52" i="19"/>
  <c r="K52" i="19"/>
  <c r="L52" i="19"/>
  <c r="M52" i="19"/>
  <c r="N52" i="19"/>
  <c r="E52" i="19"/>
  <c r="E24" i="19"/>
  <c r="F24" i="19"/>
  <c r="G24" i="19"/>
  <c r="H24" i="19"/>
  <c r="I24" i="19"/>
  <c r="J24" i="19"/>
  <c r="K24" i="19"/>
  <c r="L24" i="19"/>
  <c r="M24" i="19"/>
  <c r="D24" i="19"/>
  <c r="D80" i="33" l="1"/>
  <c r="O79" i="33"/>
  <c r="D62" i="1"/>
  <c r="O61" i="1"/>
  <c r="H31" i="1"/>
  <c r="H28" i="1" s="1"/>
  <c r="AF22" i="17"/>
  <c r="AH58" i="17"/>
  <c r="AG58" i="17"/>
  <c r="AF58" i="17"/>
  <c r="AE58" i="17"/>
  <c r="AD58" i="17"/>
  <c r="AC58" i="17"/>
  <c r="AB58" i="17"/>
  <c r="AA58" i="17"/>
  <c r="Z58" i="17"/>
  <c r="Y58" i="17"/>
  <c r="X58" i="17"/>
  <c r="W58" i="17"/>
  <c r="V58" i="17"/>
  <c r="U58" i="17"/>
  <c r="T58" i="17"/>
  <c r="AH57" i="17"/>
  <c r="AZ32" i="17" s="1"/>
  <c r="BO86" i="17" s="1"/>
  <c r="AG57" i="17"/>
  <c r="AY32" i="17" s="1"/>
  <c r="BM86" i="17" s="1"/>
  <c r="AF57" i="17"/>
  <c r="AX32" i="17" s="1"/>
  <c r="BK86" i="17" s="1"/>
  <c r="AE57" i="17"/>
  <c r="AW32" i="17" s="1"/>
  <c r="BI86" i="17" s="1"/>
  <c r="AD57" i="17"/>
  <c r="AV32" i="17" s="1"/>
  <c r="BG86" i="17" s="1"/>
  <c r="AC57" i="17"/>
  <c r="AU32" i="17" s="1"/>
  <c r="BE86" i="17" s="1"/>
  <c r="AB57" i="17"/>
  <c r="AT32" i="17" s="1"/>
  <c r="BC86" i="17" s="1"/>
  <c r="AA57" i="17"/>
  <c r="AS32" i="17" s="1"/>
  <c r="Z57" i="17"/>
  <c r="AR32" i="17" s="1"/>
  <c r="BO69" i="17" s="1"/>
  <c r="Y57" i="17"/>
  <c r="AQ32" i="17" s="1"/>
  <c r="BM69" i="17" s="1"/>
  <c r="X57" i="17"/>
  <c r="AP32" i="17" s="1"/>
  <c r="BK69" i="17" s="1"/>
  <c r="W57" i="17"/>
  <c r="AO32" i="17" s="1"/>
  <c r="BI69" i="17" s="1"/>
  <c r="V57" i="17"/>
  <c r="AN32" i="17" s="1"/>
  <c r="BG69" i="17" s="1"/>
  <c r="U57" i="17"/>
  <c r="AM32" i="17" s="1"/>
  <c r="BE69" i="17" s="1"/>
  <c r="T57" i="17"/>
  <c r="AL32" i="17" s="1"/>
  <c r="BC69" i="17" s="1"/>
  <c r="AH56" i="17"/>
  <c r="AG56" i="17"/>
  <c r="AF56" i="17"/>
  <c r="AE56" i="17"/>
  <c r="AD56" i="17"/>
  <c r="AC56" i="17"/>
  <c r="AB56" i="17"/>
  <c r="AA56" i="17"/>
  <c r="Z56" i="17"/>
  <c r="Y56" i="17"/>
  <c r="X56" i="17"/>
  <c r="W56" i="17"/>
  <c r="V56" i="17"/>
  <c r="U56" i="17"/>
  <c r="T56" i="17"/>
  <c r="AH55" i="17"/>
  <c r="AZ31" i="17" s="1"/>
  <c r="BO85" i="17" s="1"/>
  <c r="AG55" i="17"/>
  <c r="AY31" i="17" s="1"/>
  <c r="BM85" i="17" s="1"/>
  <c r="AF55" i="17"/>
  <c r="AX31" i="17" s="1"/>
  <c r="BK85" i="17" s="1"/>
  <c r="AE55" i="17"/>
  <c r="AW31" i="17" s="1"/>
  <c r="BI85" i="17" s="1"/>
  <c r="AD55" i="17"/>
  <c r="AV31" i="17" s="1"/>
  <c r="BG85" i="17" s="1"/>
  <c r="AC55" i="17"/>
  <c r="AU31" i="17" s="1"/>
  <c r="BE85" i="17" s="1"/>
  <c r="AB55" i="17"/>
  <c r="AT31" i="17" s="1"/>
  <c r="BC85" i="17" s="1"/>
  <c r="AA55" i="17"/>
  <c r="AS31" i="17" s="1"/>
  <c r="Z55" i="17"/>
  <c r="AR31" i="17" s="1"/>
  <c r="BO68" i="17" s="1"/>
  <c r="Y55" i="17"/>
  <c r="AQ31" i="17" s="1"/>
  <c r="BM68" i="17" s="1"/>
  <c r="X55" i="17"/>
  <c r="AP31" i="17" s="1"/>
  <c r="BK68" i="17" s="1"/>
  <c r="W55" i="17"/>
  <c r="AO31" i="17" s="1"/>
  <c r="BI68" i="17" s="1"/>
  <c r="V55" i="17"/>
  <c r="AN31" i="17" s="1"/>
  <c r="BG68" i="17" s="1"/>
  <c r="U55" i="17"/>
  <c r="AM31" i="17" s="1"/>
  <c r="BE68" i="17" s="1"/>
  <c r="T55" i="17"/>
  <c r="AL31" i="17" s="1"/>
  <c r="BC68" i="17" s="1"/>
  <c r="AH54" i="17"/>
  <c r="AG54" i="17"/>
  <c r="AF54" i="17"/>
  <c r="AE54" i="17"/>
  <c r="AD54" i="17"/>
  <c r="AC54" i="17"/>
  <c r="AB54" i="17"/>
  <c r="AA54" i="17"/>
  <c r="Z54" i="17"/>
  <c r="Y54" i="17"/>
  <c r="X54" i="17"/>
  <c r="W54" i="17"/>
  <c r="V54" i="17"/>
  <c r="U54" i="17"/>
  <c r="T54" i="17"/>
  <c r="AH53" i="17"/>
  <c r="AZ30" i="17" s="1"/>
  <c r="BO84" i="17" s="1"/>
  <c r="AG53" i="17"/>
  <c r="AY30" i="17" s="1"/>
  <c r="BM84" i="17" s="1"/>
  <c r="AF53" i="17"/>
  <c r="AX30" i="17" s="1"/>
  <c r="BK84" i="17" s="1"/>
  <c r="AE53" i="17"/>
  <c r="AW30" i="17" s="1"/>
  <c r="BI84" i="17" s="1"/>
  <c r="AD53" i="17"/>
  <c r="AV30" i="17" s="1"/>
  <c r="BG84" i="17" s="1"/>
  <c r="AC53" i="17"/>
  <c r="AU30" i="17" s="1"/>
  <c r="BE84" i="17" s="1"/>
  <c r="AB53" i="17"/>
  <c r="AT30" i="17" s="1"/>
  <c r="BC84" i="17" s="1"/>
  <c r="AA53" i="17"/>
  <c r="AS30" i="17" s="1"/>
  <c r="Z53" i="17"/>
  <c r="AR30" i="17" s="1"/>
  <c r="BO67" i="17" s="1"/>
  <c r="Y53" i="17"/>
  <c r="AQ30" i="17" s="1"/>
  <c r="BM67" i="17" s="1"/>
  <c r="X53" i="17"/>
  <c r="AP30" i="17" s="1"/>
  <c r="BK67" i="17" s="1"/>
  <c r="W53" i="17"/>
  <c r="AO30" i="17" s="1"/>
  <c r="BI67" i="17" s="1"/>
  <c r="V53" i="17"/>
  <c r="AN30" i="17" s="1"/>
  <c r="BG67" i="17" s="1"/>
  <c r="U53" i="17"/>
  <c r="AM30" i="17" s="1"/>
  <c r="BE67" i="17" s="1"/>
  <c r="T53" i="17"/>
  <c r="AL30" i="17" s="1"/>
  <c r="BC67" i="17" s="1"/>
  <c r="AH52" i="17"/>
  <c r="AG52" i="17"/>
  <c r="AF52" i="17"/>
  <c r="AE52" i="17"/>
  <c r="AD52" i="17"/>
  <c r="AC52" i="17"/>
  <c r="AB52" i="17"/>
  <c r="AA52" i="17"/>
  <c r="Z52" i="17"/>
  <c r="Y52" i="17"/>
  <c r="X52" i="17"/>
  <c r="W52" i="17"/>
  <c r="V52" i="17"/>
  <c r="U52" i="17"/>
  <c r="T52" i="17"/>
  <c r="AH51" i="17"/>
  <c r="AZ29" i="17" s="1"/>
  <c r="BO83" i="17" s="1"/>
  <c r="AG51" i="17"/>
  <c r="AY29" i="17" s="1"/>
  <c r="BM83" i="17" s="1"/>
  <c r="AF51" i="17"/>
  <c r="AX29" i="17" s="1"/>
  <c r="BK83" i="17" s="1"/>
  <c r="AE51" i="17"/>
  <c r="AW29" i="17" s="1"/>
  <c r="BI83" i="17" s="1"/>
  <c r="AD51" i="17"/>
  <c r="AV29" i="17" s="1"/>
  <c r="BG83" i="17" s="1"/>
  <c r="AC51" i="17"/>
  <c r="AU29" i="17" s="1"/>
  <c r="BE83" i="17" s="1"/>
  <c r="AB51" i="17"/>
  <c r="AT29" i="17" s="1"/>
  <c r="BC83" i="17" s="1"/>
  <c r="AA51" i="17"/>
  <c r="AS29" i="17" s="1"/>
  <c r="Z51" i="17"/>
  <c r="AR29" i="17" s="1"/>
  <c r="BO66" i="17" s="1"/>
  <c r="Y51" i="17"/>
  <c r="AQ29" i="17" s="1"/>
  <c r="BM66" i="17" s="1"/>
  <c r="X51" i="17"/>
  <c r="AP29" i="17" s="1"/>
  <c r="BK66" i="17" s="1"/>
  <c r="W51" i="17"/>
  <c r="AO29" i="17" s="1"/>
  <c r="BI66" i="17" s="1"/>
  <c r="V51" i="17"/>
  <c r="AN29" i="17" s="1"/>
  <c r="BG66" i="17" s="1"/>
  <c r="U51" i="17"/>
  <c r="AM29" i="17" s="1"/>
  <c r="BE66" i="17" s="1"/>
  <c r="T51" i="17"/>
  <c r="AL29" i="17" s="1"/>
  <c r="BC66" i="17" s="1"/>
  <c r="AH50" i="17"/>
  <c r="AG50" i="17"/>
  <c r="AF50" i="17"/>
  <c r="AE50" i="17"/>
  <c r="AD50" i="17"/>
  <c r="AC50" i="17"/>
  <c r="AB50" i="17"/>
  <c r="AA50" i="17"/>
  <c r="Z50" i="17"/>
  <c r="Y50" i="17"/>
  <c r="X50" i="17"/>
  <c r="W50" i="17"/>
  <c r="V50" i="17"/>
  <c r="U50" i="17"/>
  <c r="T50" i="17"/>
  <c r="AH49" i="17"/>
  <c r="AG49" i="17"/>
  <c r="AF49" i="17"/>
  <c r="AE49" i="17"/>
  <c r="AD49" i="17"/>
  <c r="AC49" i="17"/>
  <c r="AB49" i="17"/>
  <c r="AA49" i="17"/>
  <c r="Z49" i="17"/>
  <c r="Y49" i="17"/>
  <c r="X49" i="17"/>
  <c r="W49" i="17"/>
  <c r="V49" i="17"/>
  <c r="U49" i="17"/>
  <c r="T49" i="17"/>
  <c r="AH48" i="17"/>
  <c r="AZ28" i="17" s="1"/>
  <c r="CC47" i="17" s="1"/>
  <c r="AG48" i="17"/>
  <c r="AY28" i="17" s="1"/>
  <c r="CA47" i="17" s="1"/>
  <c r="AF48" i="17"/>
  <c r="AX28" i="17" s="1"/>
  <c r="BY47" i="17" s="1"/>
  <c r="AE48" i="17"/>
  <c r="AW28" i="17" s="1"/>
  <c r="BW47" i="17" s="1"/>
  <c r="AD48" i="17"/>
  <c r="AV28" i="17" s="1"/>
  <c r="BU47" i="17" s="1"/>
  <c r="AC48" i="17"/>
  <c r="AU28" i="17" s="1"/>
  <c r="BS47" i="17" s="1"/>
  <c r="AB48" i="17"/>
  <c r="AT28" i="17" s="1"/>
  <c r="BQ47" i="17" s="1"/>
  <c r="AA48" i="17"/>
  <c r="AS28" i="17" s="1"/>
  <c r="Z48" i="17"/>
  <c r="AR28" i="17" s="1"/>
  <c r="BO47" i="17" s="1"/>
  <c r="Y48" i="17"/>
  <c r="AQ28" i="17" s="1"/>
  <c r="BM47" i="17" s="1"/>
  <c r="X48" i="17"/>
  <c r="AP28" i="17" s="1"/>
  <c r="BK47" i="17" s="1"/>
  <c r="W48" i="17"/>
  <c r="AO28" i="17" s="1"/>
  <c r="BI47" i="17" s="1"/>
  <c r="V48" i="17"/>
  <c r="AN28" i="17" s="1"/>
  <c r="BG47" i="17" s="1"/>
  <c r="U48" i="17"/>
  <c r="AM28" i="17" s="1"/>
  <c r="BE47" i="17" s="1"/>
  <c r="T48" i="17"/>
  <c r="AL28" i="17" s="1"/>
  <c r="BC47" i="17" s="1"/>
  <c r="AH47" i="17"/>
  <c r="AG47" i="17"/>
  <c r="AF47" i="17"/>
  <c r="AE47" i="17"/>
  <c r="AD47" i="17"/>
  <c r="AC47" i="17"/>
  <c r="AB47" i="17"/>
  <c r="AA47" i="17"/>
  <c r="Z47" i="17"/>
  <c r="Y47" i="17"/>
  <c r="X47" i="17"/>
  <c r="W47" i="17"/>
  <c r="V47" i="17"/>
  <c r="U47" i="17"/>
  <c r="T47" i="17"/>
  <c r="AH46" i="17"/>
  <c r="AG46" i="17"/>
  <c r="AF46" i="17"/>
  <c r="AE46" i="17"/>
  <c r="AD46" i="17"/>
  <c r="AC46" i="17"/>
  <c r="AB46" i="17"/>
  <c r="AA46" i="17"/>
  <c r="Z46" i="17"/>
  <c r="Y46" i="17"/>
  <c r="X46" i="17"/>
  <c r="W46" i="17"/>
  <c r="V46" i="17"/>
  <c r="U46" i="17"/>
  <c r="T46" i="17"/>
  <c r="AH42" i="17"/>
  <c r="AG42" i="17"/>
  <c r="AF42" i="17"/>
  <c r="AE42" i="17"/>
  <c r="AD42" i="17"/>
  <c r="AC42" i="17"/>
  <c r="AB42" i="17"/>
  <c r="AA42" i="17"/>
  <c r="Z42" i="17"/>
  <c r="Y42" i="17"/>
  <c r="X42" i="17"/>
  <c r="W42" i="17"/>
  <c r="V42" i="17"/>
  <c r="U42" i="17"/>
  <c r="T42" i="17"/>
  <c r="AH41" i="17"/>
  <c r="AZ25" i="17" s="1"/>
  <c r="BO81" i="17" s="1"/>
  <c r="AG41" i="17"/>
  <c r="AY25" i="17" s="1"/>
  <c r="BM81" i="17" s="1"/>
  <c r="AF41" i="17"/>
  <c r="AX25" i="17" s="1"/>
  <c r="BK81" i="17" s="1"/>
  <c r="AE41" i="17"/>
  <c r="AW25" i="17" s="1"/>
  <c r="BI81" i="17" s="1"/>
  <c r="AD41" i="17"/>
  <c r="AV25" i="17" s="1"/>
  <c r="BG81" i="17" s="1"/>
  <c r="AC41" i="17"/>
  <c r="AU25" i="17" s="1"/>
  <c r="BE81" i="17" s="1"/>
  <c r="AB41" i="17"/>
  <c r="AT25" i="17" s="1"/>
  <c r="BC81" i="17" s="1"/>
  <c r="AA41" i="17"/>
  <c r="AS25" i="17" s="1"/>
  <c r="Z41" i="17"/>
  <c r="AR25" i="17" s="1"/>
  <c r="BO64" i="17" s="1"/>
  <c r="Y41" i="17"/>
  <c r="AQ25" i="17" s="1"/>
  <c r="BM64" i="17" s="1"/>
  <c r="X41" i="17"/>
  <c r="AP25" i="17" s="1"/>
  <c r="BK64" i="17" s="1"/>
  <c r="W41" i="17"/>
  <c r="AO25" i="17" s="1"/>
  <c r="BI64" i="17" s="1"/>
  <c r="V41" i="17"/>
  <c r="AN25" i="17" s="1"/>
  <c r="BG64" i="17" s="1"/>
  <c r="U41" i="17"/>
  <c r="AM25" i="17" s="1"/>
  <c r="BE64" i="17" s="1"/>
  <c r="T41" i="17"/>
  <c r="AL25" i="17" s="1"/>
  <c r="BC64" i="17" s="1"/>
  <c r="AH40" i="17"/>
  <c r="AG40" i="17"/>
  <c r="AF40" i="17"/>
  <c r="AE40" i="17"/>
  <c r="AD40" i="17"/>
  <c r="AC40" i="17"/>
  <c r="AB40" i="17"/>
  <c r="AA40" i="17"/>
  <c r="Z40" i="17"/>
  <c r="Y40" i="17"/>
  <c r="X40" i="17"/>
  <c r="W40" i="17"/>
  <c r="V40" i="17"/>
  <c r="U40" i="17"/>
  <c r="T40" i="17"/>
  <c r="AH39" i="17"/>
  <c r="AZ24" i="17" s="1"/>
  <c r="BO80" i="17" s="1"/>
  <c r="AG39" i="17"/>
  <c r="AY24" i="17" s="1"/>
  <c r="BM80" i="17" s="1"/>
  <c r="AF39" i="17"/>
  <c r="AX24" i="17" s="1"/>
  <c r="BK80" i="17" s="1"/>
  <c r="AE39" i="17"/>
  <c r="AW24" i="17" s="1"/>
  <c r="BI80" i="17" s="1"/>
  <c r="AD39" i="17"/>
  <c r="AV24" i="17" s="1"/>
  <c r="BG80" i="17" s="1"/>
  <c r="AC39" i="17"/>
  <c r="AU24" i="17" s="1"/>
  <c r="BE80" i="17" s="1"/>
  <c r="AB39" i="17"/>
  <c r="AT24" i="17" s="1"/>
  <c r="BC80" i="17" s="1"/>
  <c r="AA39" i="17"/>
  <c r="AS24" i="17" s="1"/>
  <c r="Z39" i="17"/>
  <c r="AR24" i="17" s="1"/>
  <c r="BO63" i="17" s="1"/>
  <c r="Y39" i="17"/>
  <c r="AQ24" i="17" s="1"/>
  <c r="BM63" i="17" s="1"/>
  <c r="X39" i="17"/>
  <c r="AP24" i="17" s="1"/>
  <c r="BK63" i="17" s="1"/>
  <c r="W39" i="17"/>
  <c r="AO24" i="17" s="1"/>
  <c r="BI63" i="17" s="1"/>
  <c r="V39" i="17"/>
  <c r="AN24" i="17" s="1"/>
  <c r="BG63" i="17" s="1"/>
  <c r="U39" i="17"/>
  <c r="AM24" i="17" s="1"/>
  <c r="BE63" i="17" s="1"/>
  <c r="T39" i="17"/>
  <c r="AL24" i="17" s="1"/>
  <c r="BC63" i="17" s="1"/>
  <c r="AH38" i="17"/>
  <c r="AG38" i="17"/>
  <c r="AF38" i="17"/>
  <c r="AE38" i="17"/>
  <c r="AD38" i="17"/>
  <c r="AC38" i="17"/>
  <c r="AB38" i="17"/>
  <c r="AA38" i="17"/>
  <c r="Z38" i="17"/>
  <c r="Y38" i="17"/>
  <c r="X38" i="17"/>
  <c r="W38" i="17"/>
  <c r="V38" i="17"/>
  <c r="U38" i="17"/>
  <c r="T38" i="17"/>
  <c r="AH37" i="17"/>
  <c r="AZ23" i="17" s="1"/>
  <c r="BO79" i="17" s="1"/>
  <c r="AG37" i="17"/>
  <c r="AY23" i="17" s="1"/>
  <c r="BM79" i="17" s="1"/>
  <c r="AF37" i="17"/>
  <c r="AX23" i="17" s="1"/>
  <c r="BK79" i="17" s="1"/>
  <c r="AE37" i="17"/>
  <c r="AW23" i="17" s="1"/>
  <c r="BI79" i="17" s="1"/>
  <c r="AD37" i="17"/>
  <c r="AV23" i="17" s="1"/>
  <c r="BG79" i="17" s="1"/>
  <c r="AC37" i="17"/>
  <c r="AU23" i="17" s="1"/>
  <c r="BE79" i="17" s="1"/>
  <c r="AB37" i="17"/>
  <c r="AT23" i="17" s="1"/>
  <c r="BC79" i="17" s="1"/>
  <c r="AA37" i="17"/>
  <c r="AS23" i="17" s="1"/>
  <c r="Z37" i="17"/>
  <c r="AR23" i="17" s="1"/>
  <c r="BO62" i="17" s="1"/>
  <c r="Y37" i="17"/>
  <c r="AQ23" i="17" s="1"/>
  <c r="BM62" i="17" s="1"/>
  <c r="X37" i="17"/>
  <c r="AP23" i="17" s="1"/>
  <c r="BK62" i="17" s="1"/>
  <c r="W37" i="17"/>
  <c r="AO23" i="17" s="1"/>
  <c r="BI62" i="17" s="1"/>
  <c r="V37" i="17"/>
  <c r="AN23" i="17" s="1"/>
  <c r="BG62" i="17" s="1"/>
  <c r="U37" i="17"/>
  <c r="AM23" i="17" s="1"/>
  <c r="BE62" i="17" s="1"/>
  <c r="T37" i="17"/>
  <c r="AL23" i="17" s="1"/>
  <c r="BC62" i="17" s="1"/>
  <c r="AH36" i="17"/>
  <c r="AG36" i="17"/>
  <c r="AF36" i="17"/>
  <c r="AE36" i="17"/>
  <c r="AD36" i="17"/>
  <c r="AC36" i="17"/>
  <c r="AB36" i="17"/>
  <c r="AA36" i="17"/>
  <c r="Z36" i="17"/>
  <c r="Y36" i="17"/>
  <c r="X36" i="17"/>
  <c r="W36" i="17"/>
  <c r="V36" i="17"/>
  <c r="U36" i="17"/>
  <c r="T36" i="17"/>
  <c r="AH35" i="17"/>
  <c r="AZ22" i="17" s="1"/>
  <c r="BO78" i="17" s="1"/>
  <c r="AG35" i="17"/>
  <c r="AY22" i="17" s="1"/>
  <c r="BM78" i="17" s="1"/>
  <c r="AF35" i="17"/>
  <c r="AX22" i="17" s="1"/>
  <c r="BK78" i="17" s="1"/>
  <c r="AE35" i="17"/>
  <c r="AW22" i="17" s="1"/>
  <c r="BI78" i="17" s="1"/>
  <c r="AD35" i="17"/>
  <c r="AV22" i="17" s="1"/>
  <c r="BG78" i="17" s="1"/>
  <c r="AC35" i="17"/>
  <c r="AU22" i="17" s="1"/>
  <c r="BE78" i="17" s="1"/>
  <c r="AB35" i="17"/>
  <c r="AT22" i="17" s="1"/>
  <c r="BC78" i="17" s="1"/>
  <c r="AA35" i="17"/>
  <c r="AS22" i="17" s="1"/>
  <c r="Z35" i="17"/>
  <c r="AR22" i="17" s="1"/>
  <c r="BO61" i="17" s="1"/>
  <c r="Y35" i="17"/>
  <c r="AQ22" i="17" s="1"/>
  <c r="BM61" i="17" s="1"/>
  <c r="X35" i="17"/>
  <c r="AP22" i="17" s="1"/>
  <c r="BK61" i="17" s="1"/>
  <c r="W35" i="17"/>
  <c r="AO22" i="17" s="1"/>
  <c r="BI61" i="17" s="1"/>
  <c r="V35" i="17"/>
  <c r="AN22" i="17" s="1"/>
  <c r="BG61" i="17" s="1"/>
  <c r="U35" i="17"/>
  <c r="AM22" i="17" s="1"/>
  <c r="BE61" i="17" s="1"/>
  <c r="T35" i="17"/>
  <c r="AL22" i="17" s="1"/>
  <c r="BC61" i="17" s="1"/>
  <c r="AH34" i="17"/>
  <c r="AG34" i="17"/>
  <c r="AF34" i="17"/>
  <c r="AE34" i="17"/>
  <c r="AD34" i="17"/>
  <c r="AC34" i="17"/>
  <c r="AB34" i="17"/>
  <c r="AA34" i="17"/>
  <c r="Z34" i="17"/>
  <c r="Y34" i="17"/>
  <c r="X34" i="17"/>
  <c r="W34" i="17"/>
  <c r="V34" i="17"/>
  <c r="U34" i="17"/>
  <c r="T34" i="17"/>
  <c r="AH33" i="17"/>
  <c r="AG33" i="17"/>
  <c r="AF33" i="17"/>
  <c r="AE33" i="17"/>
  <c r="AD33" i="17"/>
  <c r="AC33" i="17"/>
  <c r="AB33" i="17"/>
  <c r="AA33" i="17"/>
  <c r="Z33" i="17"/>
  <c r="Y33" i="17"/>
  <c r="X33" i="17"/>
  <c r="W33" i="17"/>
  <c r="V33" i="17"/>
  <c r="U33" i="17"/>
  <c r="T33" i="17"/>
  <c r="AH32" i="17"/>
  <c r="AZ21" i="17" s="1"/>
  <c r="CC41" i="17" s="1"/>
  <c r="AG32" i="17"/>
  <c r="AY21" i="17" s="1"/>
  <c r="CA41" i="17" s="1"/>
  <c r="AF32" i="17"/>
  <c r="AX21" i="17" s="1"/>
  <c r="BY41" i="17" s="1"/>
  <c r="AE32" i="17"/>
  <c r="AW21" i="17" s="1"/>
  <c r="BW41" i="17" s="1"/>
  <c r="AD32" i="17"/>
  <c r="AV21" i="17" s="1"/>
  <c r="BU41" i="17" s="1"/>
  <c r="AC32" i="17"/>
  <c r="AU21" i="17" s="1"/>
  <c r="BS41" i="17" s="1"/>
  <c r="AB32" i="17"/>
  <c r="AT21" i="17" s="1"/>
  <c r="BQ41" i="17" s="1"/>
  <c r="AA32" i="17"/>
  <c r="AS21" i="17" s="1"/>
  <c r="Z32" i="17"/>
  <c r="AR21" i="17" s="1"/>
  <c r="BO41" i="17" s="1"/>
  <c r="Y32" i="17"/>
  <c r="AQ21" i="17" s="1"/>
  <c r="BM41" i="17" s="1"/>
  <c r="X32" i="17"/>
  <c r="AP21" i="17" s="1"/>
  <c r="BK41" i="17" s="1"/>
  <c r="W32" i="17"/>
  <c r="AO21" i="17" s="1"/>
  <c r="BI41" i="17" s="1"/>
  <c r="V32" i="17"/>
  <c r="AN21" i="17" s="1"/>
  <c r="BG41" i="17" s="1"/>
  <c r="U32" i="17"/>
  <c r="AM21" i="17" s="1"/>
  <c r="BE41" i="17" s="1"/>
  <c r="T32" i="17"/>
  <c r="AL21" i="17" s="1"/>
  <c r="BC41" i="17" s="1"/>
  <c r="AH31" i="17"/>
  <c r="AG31" i="17"/>
  <c r="AF31" i="17"/>
  <c r="AE31" i="17"/>
  <c r="AD31" i="17"/>
  <c r="AC31" i="17"/>
  <c r="AB31" i="17"/>
  <c r="AA31" i="17"/>
  <c r="Z31" i="17"/>
  <c r="Y31" i="17"/>
  <c r="X31" i="17"/>
  <c r="W31" i="17"/>
  <c r="V31" i="17"/>
  <c r="U31" i="17"/>
  <c r="T31" i="17"/>
  <c r="AH30" i="17"/>
  <c r="AG30" i="17"/>
  <c r="AF30" i="17"/>
  <c r="AE30" i="17"/>
  <c r="AD30" i="17"/>
  <c r="AC30" i="17"/>
  <c r="AB30" i="17"/>
  <c r="AA30" i="17"/>
  <c r="Z30" i="17"/>
  <c r="Y30" i="17"/>
  <c r="X30" i="17"/>
  <c r="W30" i="17"/>
  <c r="V30" i="17"/>
  <c r="U30" i="17"/>
  <c r="T30" i="17"/>
  <c r="T15" i="17"/>
  <c r="U15" i="17"/>
  <c r="V15" i="17"/>
  <c r="W15" i="17"/>
  <c r="X15" i="17"/>
  <c r="Y15" i="17"/>
  <c r="Z15" i="17"/>
  <c r="AA15" i="17"/>
  <c r="AB15" i="17"/>
  <c r="AC15" i="17"/>
  <c r="AD15" i="17"/>
  <c r="AE15" i="17"/>
  <c r="AF15" i="17"/>
  <c r="AG15" i="17"/>
  <c r="AH15" i="17"/>
  <c r="U16" i="17"/>
  <c r="AM14" i="17" s="1"/>
  <c r="BE35" i="17" s="1"/>
  <c r="V16" i="17"/>
  <c r="AN14" i="17" s="1"/>
  <c r="BG35" i="17" s="1"/>
  <c r="W16" i="17"/>
  <c r="AO14" i="17" s="1"/>
  <c r="BI35" i="17" s="1"/>
  <c r="X16" i="17"/>
  <c r="AP14" i="17" s="1"/>
  <c r="BK35" i="17" s="1"/>
  <c r="Y16" i="17"/>
  <c r="AQ14" i="17" s="1"/>
  <c r="BM35" i="17" s="1"/>
  <c r="Z16" i="17"/>
  <c r="AR14" i="17" s="1"/>
  <c r="BO35" i="17" s="1"/>
  <c r="AA16" i="17"/>
  <c r="AS14" i="17" s="1"/>
  <c r="AB16" i="17"/>
  <c r="AT14" i="17" s="1"/>
  <c r="AC16" i="17"/>
  <c r="AU14" i="17" s="1"/>
  <c r="BS35" i="17" s="1"/>
  <c r="AD16" i="17"/>
  <c r="AV14" i="17" s="1"/>
  <c r="BU35" i="17" s="1"/>
  <c r="AE16" i="17"/>
  <c r="AW14" i="17" s="1"/>
  <c r="BW35" i="17" s="1"/>
  <c r="AF16" i="17"/>
  <c r="AX14" i="17" s="1"/>
  <c r="BY35" i="17" s="1"/>
  <c r="AG16" i="17"/>
  <c r="AY14" i="17" s="1"/>
  <c r="CA35" i="17" s="1"/>
  <c r="AH16" i="17"/>
  <c r="AZ14" i="17" s="1"/>
  <c r="CC35" i="17" s="1"/>
  <c r="T17" i="17"/>
  <c r="U17" i="17"/>
  <c r="V17" i="17"/>
  <c r="W17" i="17"/>
  <c r="X17" i="17"/>
  <c r="Y17" i="17"/>
  <c r="Z17" i="17"/>
  <c r="AA17" i="17"/>
  <c r="AB17" i="17"/>
  <c r="AC17" i="17"/>
  <c r="AD17" i="17"/>
  <c r="AE17" i="17"/>
  <c r="AF17" i="17"/>
  <c r="AG17" i="17"/>
  <c r="AH17" i="17"/>
  <c r="T18" i="17"/>
  <c r="U18" i="17"/>
  <c r="V18" i="17"/>
  <c r="W18" i="17"/>
  <c r="X18" i="17"/>
  <c r="Y18" i="17"/>
  <c r="Z18" i="17"/>
  <c r="AA18" i="17"/>
  <c r="AB18" i="17"/>
  <c r="AC18" i="17"/>
  <c r="AD18" i="17"/>
  <c r="AE18" i="17"/>
  <c r="AF18" i="17"/>
  <c r="AG18" i="17"/>
  <c r="AH18" i="17"/>
  <c r="T19" i="17"/>
  <c r="AL15" i="17" s="1"/>
  <c r="BC56" i="17" s="1"/>
  <c r="U19" i="17"/>
  <c r="AM15" i="17" s="1"/>
  <c r="BE56" i="17" s="1"/>
  <c r="V19" i="17"/>
  <c r="AN15" i="17" s="1"/>
  <c r="BG56" i="17" s="1"/>
  <c r="W19" i="17"/>
  <c r="AO15" i="17" s="1"/>
  <c r="BI56" i="17" s="1"/>
  <c r="X19" i="17"/>
  <c r="AP15" i="17" s="1"/>
  <c r="BK56" i="17" s="1"/>
  <c r="Y19" i="17"/>
  <c r="AQ15" i="17" s="1"/>
  <c r="BM56" i="17" s="1"/>
  <c r="Z19" i="17"/>
  <c r="AR15" i="17" s="1"/>
  <c r="BO56" i="17" s="1"/>
  <c r="AA19" i="17"/>
  <c r="AS15" i="17" s="1"/>
  <c r="AB19" i="17"/>
  <c r="AT15" i="17" s="1"/>
  <c r="BC73" i="17" s="1"/>
  <c r="AC19" i="17"/>
  <c r="AU15" i="17" s="1"/>
  <c r="BE73" i="17" s="1"/>
  <c r="AD19" i="17"/>
  <c r="AV15" i="17" s="1"/>
  <c r="BG73" i="17" s="1"/>
  <c r="AE19" i="17"/>
  <c r="AW15" i="17" s="1"/>
  <c r="BI73" i="17" s="1"/>
  <c r="AF19" i="17"/>
  <c r="AX15" i="17" s="1"/>
  <c r="BK73" i="17" s="1"/>
  <c r="AG19" i="17"/>
  <c r="AY15" i="17" s="1"/>
  <c r="BM73" i="17" s="1"/>
  <c r="AH19" i="17"/>
  <c r="AZ15" i="17" s="1"/>
  <c r="BO73" i="17" s="1"/>
  <c r="T20" i="17"/>
  <c r="U20" i="17"/>
  <c r="V20" i="17"/>
  <c r="W20" i="17"/>
  <c r="X20" i="17"/>
  <c r="Y20" i="17"/>
  <c r="Z20" i="17"/>
  <c r="AA20" i="17"/>
  <c r="AB20" i="17"/>
  <c r="AC20" i="17"/>
  <c r="AD20" i="17"/>
  <c r="AE20" i="17"/>
  <c r="AF20" i="17"/>
  <c r="AG20" i="17"/>
  <c r="AH20" i="17"/>
  <c r="T21" i="17"/>
  <c r="AL16" i="17" s="1"/>
  <c r="BC57" i="17" s="1"/>
  <c r="U21" i="17"/>
  <c r="AM16" i="17" s="1"/>
  <c r="BE57" i="17" s="1"/>
  <c r="V21" i="17"/>
  <c r="AN16" i="17" s="1"/>
  <c r="BG57" i="17" s="1"/>
  <c r="W21" i="17"/>
  <c r="AO16" i="17" s="1"/>
  <c r="BI57" i="17" s="1"/>
  <c r="X21" i="17"/>
  <c r="AP16" i="17" s="1"/>
  <c r="BK57" i="17" s="1"/>
  <c r="Y21" i="17"/>
  <c r="AQ16" i="17" s="1"/>
  <c r="BM57" i="17" s="1"/>
  <c r="Z21" i="17"/>
  <c r="AR16" i="17" s="1"/>
  <c r="BO57" i="17" s="1"/>
  <c r="AA21" i="17"/>
  <c r="AS16" i="17" s="1"/>
  <c r="AB21" i="17"/>
  <c r="AT16" i="17" s="1"/>
  <c r="BC74" i="17" s="1"/>
  <c r="AC21" i="17"/>
  <c r="AU16" i="17" s="1"/>
  <c r="BE74" i="17" s="1"/>
  <c r="AD21" i="17"/>
  <c r="AV16" i="17" s="1"/>
  <c r="BG74" i="17" s="1"/>
  <c r="AE21" i="17"/>
  <c r="AW16" i="17" s="1"/>
  <c r="BI74" i="17" s="1"/>
  <c r="AF21" i="17"/>
  <c r="AX16" i="17" s="1"/>
  <c r="BK74" i="17" s="1"/>
  <c r="AG21" i="17"/>
  <c r="AY16" i="17" s="1"/>
  <c r="BM74" i="17" s="1"/>
  <c r="AH21" i="17"/>
  <c r="AZ16" i="17" s="1"/>
  <c r="BO74" i="17" s="1"/>
  <c r="T22" i="17"/>
  <c r="U22" i="17"/>
  <c r="V22" i="17"/>
  <c r="W22" i="17"/>
  <c r="X22" i="17"/>
  <c r="Y22" i="17"/>
  <c r="Z22" i="17"/>
  <c r="AA22" i="17"/>
  <c r="AB22" i="17"/>
  <c r="AC22" i="17"/>
  <c r="AD22" i="17"/>
  <c r="AE22" i="17"/>
  <c r="AG22" i="17"/>
  <c r="AH22" i="17"/>
  <c r="T23" i="17"/>
  <c r="AL17" i="17" s="1"/>
  <c r="BC58" i="17" s="1"/>
  <c r="U23" i="17"/>
  <c r="AM17" i="17" s="1"/>
  <c r="BE58" i="17" s="1"/>
  <c r="V23" i="17"/>
  <c r="AN17" i="17" s="1"/>
  <c r="BG58" i="17" s="1"/>
  <c r="W23" i="17"/>
  <c r="AO17" i="17" s="1"/>
  <c r="BI58" i="17" s="1"/>
  <c r="X23" i="17"/>
  <c r="AP17" i="17" s="1"/>
  <c r="BK58" i="17" s="1"/>
  <c r="Y23" i="17"/>
  <c r="AQ17" i="17" s="1"/>
  <c r="BM58" i="17" s="1"/>
  <c r="Z23" i="17"/>
  <c r="AR17" i="17" s="1"/>
  <c r="BO58" i="17" s="1"/>
  <c r="AA23" i="17"/>
  <c r="AS17" i="17" s="1"/>
  <c r="AB23" i="17"/>
  <c r="AT17" i="17" s="1"/>
  <c r="BC75" i="17" s="1"/>
  <c r="AC23" i="17"/>
  <c r="AU17" i="17" s="1"/>
  <c r="BE75" i="17" s="1"/>
  <c r="AD23" i="17"/>
  <c r="AV17" i="17" s="1"/>
  <c r="BG75" i="17" s="1"/>
  <c r="AE23" i="17"/>
  <c r="AW17" i="17" s="1"/>
  <c r="BI75" i="17" s="1"/>
  <c r="AF23" i="17"/>
  <c r="AX17" i="17" s="1"/>
  <c r="BK75" i="17" s="1"/>
  <c r="AG23" i="17"/>
  <c r="AY17" i="17" s="1"/>
  <c r="BM75" i="17" s="1"/>
  <c r="AH23" i="17"/>
  <c r="AZ17" i="17" s="1"/>
  <c r="BO75" i="17" s="1"/>
  <c r="T24" i="17"/>
  <c r="U24" i="17"/>
  <c r="V24" i="17"/>
  <c r="W24" i="17"/>
  <c r="X24" i="17"/>
  <c r="Y24" i="17"/>
  <c r="Z24" i="17"/>
  <c r="AA24" i="17"/>
  <c r="AB24" i="17"/>
  <c r="AC24" i="17"/>
  <c r="AD24" i="17"/>
  <c r="AE24" i="17"/>
  <c r="AF24" i="17"/>
  <c r="AG24" i="17"/>
  <c r="AH24" i="17"/>
  <c r="T25" i="17"/>
  <c r="AL18" i="17" s="1"/>
  <c r="BC59" i="17" s="1"/>
  <c r="U25" i="17"/>
  <c r="AM18" i="17" s="1"/>
  <c r="BE59" i="17" s="1"/>
  <c r="V25" i="17"/>
  <c r="AN18" i="17" s="1"/>
  <c r="BG59" i="17" s="1"/>
  <c r="W25" i="17"/>
  <c r="AO18" i="17" s="1"/>
  <c r="BI59" i="17" s="1"/>
  <c r="X25" i="17"/>
  <c r="AP18" i="17" s="1"/>
  <c r="BK59" i="17" s="1"/>
  <c r="Y25" i="17"/>
  <c r="AQ18" i="17" s="1"/>
  <c r="BM59" i="17" s="1"/>
  <c r="Z25" i="17"/>
  <c r="AR18" i="17" s="1"/>
  <c r="BO59" i="17" s="1"/>
  <c r="AA25" i="17"/>
  <c r="AS18" i="17" s="1"/>
  <c r="AB25" i="17"/>
  <c r="AT18" i="17" s="1"/>
  <c r="BC76" i="17" s="1"/>
  <c r="AC25" i="17"/>
  <c r="AU18" i="17" s="1"/>
  <c r="BE76" i="17" s="1"/>
  <c r="AD25" i="17"/>
  <c r="AV18" i="17" s="1"/>
  <c r="BG76" i="17" s="1"/>
  <c r="AE25" i="17"/>
  <c r="AW18" i="17" s="1"/>
  <c r="BI76" i="17" s="1"/>
  <c r="AF25" i="17"/>
  <c r="AX18" i="17" s="1"/>
  <c r="BK76" i="17" s="1"/>
  <c r="AG25" i="17"/>
  <c r="AY18" i="17" s="1"/>
  <c r="BM76" i="17" s="1"/>
  <c r="AH25" i="17"/>
  <c r="AZ18" i="17" s="1"/>
  <c r="BO76" i="17" s="1"/>
  <c r="T26" i="17"/>
  <c r="U26" i="17"/>
  <c r="V26" i="17"/>
  <c r="W26" i="17"/>
  <c r="X26" i="17"/>
  <c r="Y26" i="17"/>
  <c r="Z26" i="17"/>
  <c r="AA26" i="17"/>
  <c r="AB26" i="17"/>
  <c r="AC26" i="17"/>
  <c r="AD26" i="17"/>
  <c r="AE26" i="17"/>
  <c r="AF26" i="17"/>
  <c r="AG26" i="17"/>
  <c r="AH26" i="17"/>
  <c r="AB14" i="17"/>
  <c r="AC14" i="17"/>
  <c r="AD14" i="17"/>
  <c r="AE14" i="17"/>
  <c r="AF14" i="17"/>
  <c r="AG14" i="17"/>
  <c r="AH14" i="17"/>
  <c r="U14" i="17"/>
  <c r="V14" i="17"/>
  <c r="W14" i="17"/>
  <c r="X14" i="17"/>
  <c r="Y14" i="17"/>
  <c r="Z14" i="17"/>
  <c r="AA14" i="17"/>
  <c r="T14" i="17"/>
  <c r="O11" i="17"/>
  <c r="N11" i="17"/>
  <c r="M11" i="17"/>
  <c r="L11" i="17"/>
  <c r="Q10" i="17"/>
  <c r="P10" i="17"/>
  <c r="M10" i="17"/>
  <c r="L10" i="17"/>
  <c r="Q9" i="17"/>
  <c r="P9" i="17"/>
  <c r="O9" i="17"/>
  <c r="N9" i="17"/>
  <c r="G11" i="17"/>
  <c r="F11" i="17"/>
  <c r="E11" i="17"/>
  <c r="D11" i="17"/>
  <c r="I10" i="17"/>
  <c r="H10" i="17"/>
  <c r="E10" i="17"/>
  <c r="D10" i="17"/>
  <c r="I9" i="17"/>
  <c r="H9" i="17"/>
  <c r="G9" i="17"/>
  <c r="F9" i="17"/>
  <c r="D81" i="33" l="1"/>
  <c r="O80" i="33"/>
  <c r="D63" i="1"/>
  <c r="O62" i="1"/>
  <c r="I31" i="1"/>
  <c r="I28" i="1" s="1"/>
  <c r="E24" i="16"/>
  <c r="E23" i="16" s="1"/>
  <c r="E20" i="16" l="1"/>
  <c r="E21" i="16"/>
  <c r="O81" i="33"/>
  <c r="D82" i="33"/>
  <c r="D64" i="1"/>
  <c r="O63" i="1"/>
  <c r="J31" i="1"/>
  <c r="J28" i="1" s="1"/>
  <c r="L24" i="16"/>
  <c r="L23" i="16" s="1"/>
  <c r="F24" i="16"/>
  <c r="F23" i="16" s="1"/>
  <c r="I24" i="16"/>
  <c r="I23" i="16" s="1"/>
  <c r="S32" i="16"/>
  <c r="T32" i="16"/>
  <c r="U32" i="16"/>
  <c r="S33" i="16"/>
  <c r="T33" i="16"/>
  <c r="U33" i="16"/>
  <c r="S34" i="16"/>
  <c r="T34" i="16"/>
  <c r="U34" i="16"/>
  <c r="Z34" i="16"/>
  <c r="Y34" i="16"/>
  <c r="X34" i="16"/>
  <c r="W34" i="16"/>
  <c r="V34" i="16"/>
  <c r="R34" i="16"/>
  <c r="Q34" i="16"/>
  <c r="Z33" i="16"/>
  <c r="Y33" i="16"/>
  <c r="X33" i="16"/>
  <c r="W33" i="16"/>
  <c r="V33" i="16"/>
  <c r="R33" i="16"/>
  <c r="Q33" i="16"/>
  <c r="Z32" i="16"/>
  <c r="Y32" i="16"/>
  <c r="X32" i="16"/>
  <c r="W32" i="16"/>
  <c r="V32" i="16"/>
  <c r="R32" i="16"/>
  <c r="Q32" i="16"/>
  <c r="L30" i="16"/>
  <c r="K30" i="16"/>
  <c r="J30" i="16"/>
  <c r="I30" i="16"/>
  <c r="N29" i="16"/>
  <c r="M29" i="16"/>
  <c r="J29" i="16"/>
  <c r="I29" i="16"/>
  <c r="N28" i="16"/>
  <c r="M28" i="16"/>
  <c r="L28" i="16"/>
  <c r="K28" i="16"/>
  <c r="D659" i="1"/>
  <c r="C667" i="1" s="1"/>
  <c r="J676" i="1"/>
  <c r="F674" i="1"/>
  <c r="E674" i="1"/>
  <c r="E673" i="1"/>
  <c r="AW673" i="1" s="1"/>
  <c r="AX673" i="1" s="1"/>
  <c r="AY673" i="1" s="1"/>
  <c r="AZ673" i="1" s="1"/>
  <c r="BA673" i="1" s="1"/>
  <c r="BB673" i="1" s="1"/>
  <c r="BC673" i="1" s="1"/>
  <c r="BD673" i="1" s="1"/>
  <c r="FU673" i="1" s="1"/>
  <c r="FX673" i="1" s="1"/>
  <c r="FY673" i="1" s="1"/>
  <c r="FZ673" i="1" s="1"/>
  <c r="GA673" i="1" s="1"/>
  <c r="GB673" i="1" s="1"/>
  <c r="GC673" i="1" s="1"/>
  <c r="GD673" i="1" s="1"/>
  <c r="GE673" i="1" s="1"/>
  <c r="GF673" i="1" s="1"/>
  <c r="GG673" i="1" s="1"/>
  <c r="GH673" i="1" s="1"/>
  <c r="GI673" i="1" s="1"/>
  <c r="GJ673" i="1" s="1"/>
  <c r="GQ673" i="1" s="1"/>
  <c r="GR673" i="1" s="1"/>
  <c r="E672" i="1"/>
  <c r="AW672" i="1" s="1"/>
  <c r="AX672" i="1" s="1"/>
  <c r="AY672" i="1" s="1"/>
  <c r="AZ672" i="1" s="1"/>
  <c r="BA672" i="1" s="1"/>
  <c r="BB672" i="1" s="1"/>
  <c r="BC672" i="1" s="1"/>
  <c r="BD672" i="1" s="1"/>
  <c r="FU672" i="1" s="1"/>
  <c r="FX672" i="1" s="1"/>
  <c r="FY672" i="1" s="1"/>
  <c r="FZ672" i="1" s="1"/>
  <c r="GA672" i="1" s="1"/>
  <c r="GB672" i="1" s="1"/>
  <c r="GC672" i="1" s="1"/>
  <c r="GD672" i="1" s="1"/>
  <c r="GE672" i="1" s="1"/>
  <c r="GF672" i="1" s="1"/>
  <c r="GG672" i="1" s="1"/>
  <c r="GH672" i="1" s="1"/>
  <c r="GI672" i="1" s="1"/>
  <c r="GJ672" i="1" s="1"/>
  <c r="GQ672" i="1" s="1"/>
  <c r="GR672" i="1" s="1"/>
  <c r="E671" i="1"/>
  <c r="Q31" i="1"/>
  <c r="R31" i="1"/>
  <c r="S31" i="1"/>
  <c r="T31" i="1"/>
  <c r="U31" i="1"/>
  <c r="V31" i="1"/>
  <c r="W31" i="1"/>
  <c r="X31" i="1"/>
  <c r="Y31" i="1"/>
  <c r="Q32" i="1"/>
  <c r="R32" i="1"/>
  <c r="S32" i="1"/>
  <c r="T32" i="1"/>
  <c r="U32" i="1"/>
  <c r="V32" i="1"/>
  <c r="W32" i="1"/>
  <c r="X32" i="1"/>
  <c r="Y32" i="1"/>
  <c r="Q33" i="1"/>
  <c r="R33" i="1"/>
  <c r="S33" i="1"/>
  <c r="T33" i="1"/>
  <c r="U33" i="1"/>
  <c r="V33" i="1"/>
  <c r="W33" i="1"/>
  <c r="X33" i="1"/>
  <c r="Y33" i="1"/>
  <c r="P32" i="1"/>
  <c r="P33" i="1"/>
  <c r="P31" i="1"/>
  <c r="Q30" i="1"/>
  <c r="R30" i="1" s="1"/>
  <c r="S30" i="1" s="1"/>
  <c r="T30" i="1" s="1"/>
  <c r="U30" i="1" s="1"/>
  <c r="V30" i="1" s="1"/>
  <c r="W30" i="1" s="1"/>
  <c r="X30" i="1" s="1"/>
  <c r="Y30" i="1" s="1"/>
  <c r="C335" i="1"/>
  <c r="L20" i="16" l="1"/>
  <c r="L21" i="16"/>
  <c r="I20" i="16"/>
  <c r="I21" i="16"/>
  <c r="F20" i="16"/>
  <c r="F21" i="16"/>
  <c r="O82" i="33"/>
  <c r="D83" i="33"/>
  <c r="E325" i="1"/>
  <c r="E317" i="1"/>
  <c r="E309" i="1"/>
  <c r="E301" i="1"/>
  <c r="E293" i="1"/>
  <c r="E285" i="1"/>
  <c r="E324" i="1"/>
  <c r="E316" i="1"/>
  <c r="E308" i="1"/>
  <c r="E300" i="1"/>
  <c r="E292" i="1"/>
  <c r="E284" i="1"/>
  <c r="E323" i="1"/>
  <c r="E315" i="1"/>
  <c r="E307" i="1"/>
  <c r="E299" i="1"/>
  <c r="E291" i="1"/>
  <c r="E283" i="1"/>
  <c r="E322" i="1"/>
  <c r="E314" i="1"/>
  <c r="E306" i="1"/>
  <c r="E298" i="1"/>
  <c r="E290" i="1"/>
  <c r="E329" i="1"/>
  <c r="E321" i="1"/>
  <c r="E313" i="1"/>
  <c r="E305" i="1"/>
  <c r="E297" i="1"/>
  <c r="E289" i="1"/>
  <c r="E328" i="1"/>
  <c r="E320" i="1"/>
  <c r="E312" i="1"/>
  <c r="E304" i="1"/>
  <c r="E296" i="1"/>
  <c r="E288" i="1"/>
  <c r="E327" i="1"/>
  <c r="E319" i="1"/>
  <c r="E311" i="1"/>
  <c r="E303" i="1"/>
  <c r="E295" i="1"/>
  <c r="E287" i="1"/>
  <c r="E326" i="1"/>
  <c r="E318" i="1"/>
  <c r="E310" i="1"/>
  <c r="E302" i="1"/>
  <c r="E294" i="1"/>
  <c r="E286" i="1"/>
  <c r="E280" i="1"/>
  <c r="E272" i="1"/>
  <c r="E264" i="1"/>
  <c r="E256" i="1"/>
  <c r="E248" i="1"/>
  <c r="E240" i="1"/>
  <c r="E232" i="1"/>
  <c r="E224" i="1"/>
  <c r="E279" i="1"/>
  <c r="E271" i="1"/>
  <c r="E263" i="1"/>
  <c r="E255" i="1"/>
  <c r="E247" i="1"/>
  <c r="E239" i="1"/>
  <c r="E231" i="1"/>
  <c r="E223" i="1"/>
  <c r="E215" i="1"/>
  <c r="E208" i="1"/>
  <c r="E278" i="1"/>
  <c r="E270" i="1"/>
  <c r="E262" i="1"/>
  <c r="E254" i="1"/>
  <c r="E246" i="1"/>
  <c r="E238" i="1"/>
  <c r="E230" i="1"/>
  <c r="E222" i="1"/>
  <c r="E214" i="1"/>
  <c r="E277" i="1"/>
  <c r="E269" i="1"/>
  <c r="E261" i="1"/>
  <c r="E253" i="1"/>
  <c r="E245" i="1"/>
  <c r="E237" i="1"/>
  <c r="E229" i="1"/>
  <c r="E221" i="1"/>
  <c r="E276" i="1"/>
  <c r="E268" i="1"/>
  <c r="E260" i="1"/>
  <c r="E252" i="1"/>
  <c r="E244" i="1"/>
  <c r="E236" i="1"/>
  <c r="E228" i="1"/>
  <c r="E220" i="1"/>
  <c r="E281" i="1"/>
  <c r="E273" i="1"/>
  <c r="E265" i="1"/>
  <c r="E257" i="1"/>
  <c r="E249" i="1"/>
  <c r="E241" i="1"/>
  <c r="E233" i="1"/>
  <c r="E225" i="1"/>
  <c r="E275" i="1"/>
  <c r="E243" i="1"/>
  <c r="E218" i="1"/>
  <c r="E211" i="1"/>
  <c r="E204" i="1"/>
  <c r="E196" i="1"/>
  <c r="E185" i="1"/>
  <c r="E177" i="1"/>
  <c r="E282" i="1"/>
  <c r="E250" i="1"/>
  <c r="E212" i="1"/>
  <c r="E203" i="1"/>
  <c r="E195" i="1"/>
  <c r="E267" i="1"/>
  <c r="E235" i="1"/>
  <c r="E216" i="1"/>
  <c r="E213" i="1"/>
  <c r="E202" i="1"/>
  <c r="E194" i="1"/>
  <c r="E191" i="1"/>
  <c r="E183" i="1"/>
  <c r="E175" i="1"/>
  <c r="E274" i="1"/>
  <c r="E242" i="1"/>
  <c r="E219" i="1"/>
  <c r="E201" i="1"/>
  <c r="E193" i="1"/>
  <c r="E190" i="1"/>
  <c r="E182" i="1"/>
  <c r="E174" i="1"/>
  <c r="E259" i="1"/>
  <c r="E227" i="1"/>
  <c r="E200" i="1"/>
  <c r="E189" i="1"/>
  <c r="E181" i="1"/>
  <c r="E266" i="1"/>
  <c r="E234" i="1"/>
  <c r="E217" i="1"/>
  <c r="E207" i="1"/>
  <c r="E199" i="1"/>
  <c r="E192" i="1"/>
  <c r="E188" i="1"/>
  <c r="E180" i="1"/>
  <c r="E251" i="1"/>
  <c r="E209" i="1"/>
  <c r="E206" i="1"/>
  <c r="E198" i="1"/>
  <c r="E187" i="1"/>
  <c r="E179" i="1"/>
  <c r="E258" i="1"/>
  <c r="E226" i="1"/>
  <c r="E210" i="1"/>
  <c r="E205" i="1"/>
  <c r="E197" i="1"/>
  <c r="E186" i="1"/>
  <c r="E178" i="1"/>
  <c r="E168" i="1"/>
  <c r="E160" i="1"/>
  <c r="E152" i="1"/>
  <c r="E144" i="1"/>
  <c r="E136" i="1"/>
  <c r="E128" i="1"/>
  <c r="E120" i="1"/>
  <c r="E112" i="1"/>
  <c r="E104" i="1"/>
  <c r="E159" i="1"/>
  <c r="E158" i="1"/>
  <c r="E157" i="1"/>
  <c r="E156" i="1"/>
  <c r="E155" i="1"/>
  <c r="E154" i="1"/>
  <c r="E153" i="1"/>
  <c r="E95" i="1"/>
  <c r="E87" i="1"/>
  <c r="E79" i="1"/>
  <c r="E71" i="1"/>
  <c r="E172" i="1"/>
  <c r="E171" i="1"/>
  <c r="E170" i="1"/>
  <c r="E169" i="1"/>
  <c r="E111" i="1"/>
  <c r="E110" i="1"/>
  <c r="E109" i="1"/>
  <c r="E108" i="1"/>
  <c r="E107" i="1"/>
  <c r="E106" i="1"/>
  <c r="E105" i="1"/>
  <c r="E101" i="1"/>
  <c r="E93" i="1"/>
  <c r="E184" i="1"/>
  <c r="E176" i="1"/>
  <c r="E127" i="1"/>
  <c r="E126" i="1"/>
  <c r="E125" i="1"/>
  <c r="E124" i="1"/>
  <c r="E123" i="1"/>
  <c r="E122" i="1"/>
  <c r="E121" i="1"/>
  <c r="E99" i="1"/>
  <c r="E91" i="1"/>
  <c r="E83" i="1"/>
  <c r="E75" i="1"/>
  <c r="E173" i="1"/>
  <c r="E135" i="1"/>
  <c r="E134" i="1"/>
  <c r="E133" i="1"/>
  <c r="E132" i="1"/>
  <c r="E131" i="1"/>
  <c r="E130" i="1"/>
  <c r="E129" i="1"/>
  <c r="E98" i="1"/>
  <c r="E150" i="1"/>
  <c r="E142" i="1"/>
  <c r="E140" i="1"/>
  <c r="E138" i="1"/>
  <c r="E90" i="1"/>
  <c r="E77" i="1"/>
  <c r="E69" i="1"/>
  <c r="E61" i="1"/>
  <c r="E166" i="1"/>
  <c r="E162" i="1"/>
  <c r="E146" i="1"/>
  <c r="E96" i="1"/>
  <c r="E84" i="1"/>
  <c r="E78" i="1"/>
  <c r="E68" i="1"/>
  <c r="E60" i="1"/>
  <c r="E149" i="1"/>
  <c r="E103" i="1"/>
  <c r="E94" i="1"/>
  <c r="E85" i="1"/>
  <c r="E72" i="1"/>
  <c r="E67" i="1"/>
  <c r="E59" i="1"/>
  <c r="E165" i="1"/>
  <c r="E161" i="1"/>
  <c r="E119" i="1"/>
  <c r="E117" i="1"/>
  <c r="E115" i="1"/>
  <c r="E113" i="1"/>
  <c r="E92" i="1"/>
  <c r="E86" i="1"/>
  <c r="E73" i="1"/>
  <c r="E66" i="1"/>
  <c r="E163" i="1"/>
  <c r="E118" i="1"/>
  <c r="E114" i="1"/>
  <c r="E100" i="1"/>
  <c r="E148" i="1"/>
  <c r="E143" i="1"/>
  <c r="E141" i="1"/>
  <c r="E139" i="1"/>
  <c r="E137" i="1"/>
  <c r="E97" i="1"/>
  <c r="E80" i="1"/>
  <c r="E74" i="1"/>
  <c r="E65" i="1"/>
  <c r="E58" i="1"/>
  <c r="E164" i="1"/>
  <c r="E145" i="1"/>
  <c r="E81" i="1"/>
  <c r="E64" i="1"/>
  <c r="E48" i="1"/>
  <c r="E151" i="1"/>
  <c r="E147" i="1"/>
  <c r="E102" i="1"/>
  <c r="E88" i="1"/>
  <c r="E82" i="1"/>
  <c r="E63" i="1"/>
  <c r="E167" i="1"/>
  <c r="E116" i="1"/>
  <c r="E89" i="1"/>
  <c r="E76" i="1"/>
  <c r="E70" i="1"/>
  <c r="E62" i="1"/>
  <c r="D65" i="1"/>
  <c r="O64" i="1"/>
  <c r="J24" i="16"/>
  <c r="J23" i="16" s="1"/>
  <c r="H24" i="16"/>
  <c r="H23" i="16" s="1"/>
  <c r="M24" i="16"/>
  <c r="M23" i="16" s="1"/>
  <c r="G24" i="16"/>
  <c r="G23" i="16" s="1"/>
  <c r="K24" i="16"/>
  <c r="K23" i="16" s="1"/>
  <c r="K31" i="1"/>
  <c r="K28" i="1" s="1"/>
  <c r="C336" i="1"/>
  <c r="C337" i="1" s="1"/>
  <c r="C338" i="1" s="1"/>
  <c r="C339" i="1" s="1"/>
  <c r="K20" i="16" l="1"/>
  <c r="K21" i="16"/>
  <c r="H20" i="16"/>
  <c r="H21" i="16"/>
  <c r="J20" i="16"/>
  <c r="J21" i="16"/>
  <c r="G20" i="16"/>
  <c r="G21" i="16"/>
  <c r="M20" i="16"/>
  <c r="M21" i="16"/>
  <c r="D84" i="33"/>
  <c r="O83" i="33"/>
  <c r="D66" i="1"/>
  <c r="O65" i="1"/>
  <c r="M31" i="1"/>
  <c r="M28" i="1" s="1"/>
  <c r="L31" i="1"/>
  <c r="L28" i="1" s="1"/>
  <c r="O36" i="1"/>
  <c r="O37" i="1"/>
  <c r="N37" i="1"/>
  <c r="N36" i="1"/>
  <c r="M36" i="1"/>
  <c r="M38" i="1"/>
  <c r="L38" i="1"/>
  <c r="L36" i="1"/>
  <c r="K37" i="1"/>
  <c r="K38" i="1"/>
  <c r="J38" i="1"/>
  <c r="J37" i="1"/>
  <c r="AD30" i="1"/>
  <c r="O84" i="33" l="1"/>
  <c r="D85" i="33"/>
  <c r="D67" i="1"/>
  <c r="O66" i="1"/>
  <c r="AE30" i="1"/>
  <c r="AD37" i="1"/>
  <c r="AD36" i="1"/>
  <c r="AD35" i="1"/>
  <c r="C821" i="16"/>
  <c r="J816" i="16"/>
  <c r="M816" i="16"/>
  <c r="N816" i="16" s="1"/>
  <c r="S816" i="16" s="1"/>
  <c r="D666" i="1"/>
  <c r="D406" i="16"/>
  <c r="E815" i="16"/>
  <c r="J815" i="16" s="1"/>
  <c r="E814" i="16"/>
  <c r="D821" i="16"/>
  <c r="J812" i="16"/>
  <c r="K812" i="16" s="1"/>
  <c r="L812" i="16" s="1"/>
  <c r="M812" i="16" s="1"/>
  <c r="N812" i="16" s="1"/>
  <c r="O812" i="16" s="1"/>
  <c r="P812" i="16" s="1"/>
  <c r="Q812" i="16" s="1"/>
  <c r="R812" i="16" s="1"/>
  <c r="S812" i="16" s="1"/>
  <c r="T812" i="16" s="1"/>
  <c r="U812" i="16" s="1"/>
  <c r="V812" i="16" s="1"/>
  <c r="W812" i="16" s="1"/>
  <c r="X812" i="16" s="1"/>
  <c r="Y812" i="16" s="1"/>
  <c r="Z812" i="16" s="1"/>
  <c r="AA812" i="16" s="1"/>
  <c r="AB812" i="16" s="1"/>
  <c r="AC812" i="16" s="1"/>
  <c r="AD812" i="16" s="1"/>
  <c r="AE812" i="16" s="1"/>
  <c r="AF812" i="16" s="1"/>
  <c r="AG812" i="16" s="1"/>
  <c r="AH812" i="16" s="1"/>
  <c r="AI812" i="16" s="1"/>
  <c r="AJ812" i="16" s="1"/>
  <c r="AK812" i="16" s="1"/>
  <c r="AL812" i="16" s="1"/>
  <c r="AM812" i="16" s="1"/>
  <c r="AN812" i="16" s="1"/>
  <c r="AO812" i="16" s="1"/>
  <c r="AP812" i="16" s="1"/>
  <c r="AQ812" i="16" s="1"/>
  <c r="AR812" i="16" s="1"/>
  <c r="AS812" i="16" s="1"/>
  <c r="AT812" i="16" s="1"/>
  <c r="AU812" i="16" s="1"/>
  <c r="AV812" i="16" s="1"/>
  <c r="AW812" i="16" s="1"/>
  <c r="AX812" i="16" s="1"/>
  <c r="AY812" i="16" s="1"/>
  <c r="AZ812" i="16" s="1"/>
  <c r="BA812" i="16" s="1"/>
  <c r="BB812" i="16" s="1"/>
  <c r="BC812" i="16" s="1"/>
  <c r="BD812" i="16" s="1"/>
  <c r="BE812" i="16" s="1"/>
  <c r="BF812" i="16" s="1"/>
  <c r="BG812" i="16" s="1"/>
  <c r="BH812" i="16" s="1"/>
  <c r="BI812" i="16" s="1"/>
  <c r="BJ812" i="16" s="1"/>
  <c r="BK812" i="16" s="1"/>
  <c r="BL812" i="16" s="1"/>
  <c r="BM812" i="16" s="1"/>
  <c r="BN812" i="16" s="1"/>
  <c r="BO812" i="16" s="1"/>
  <c r="BP812" i="16" s="1"/>
  <c r="BQ812" i="16" s="1"/>
  <c r="BR812" i="16" s="1"/>
  <c r="BS812" i="16" s="1"/>
  <c r="BT812" i="16" s="1"/>
  <c r="BU812" i="16" s="1"/>
  <c r="BV812" i="16" s="1"/>
  <c r="BW812" i="16" s="1"/>
  <c r="BX812" i="16" s="1"/>
  <c r="BY812" i="16" s="1"/>
  <c r="BZ812" i="16" s="1"/>
  <c r="CA812" i="16" s="1"/>
  <c r="CB812" i="16" s="1"/>
  <c r="CC812" i="16" s="1"/>
  <c r="CD812" i="16" s="1"/>
  <c r="CE812" i="16" s="1"/>
  <c r="CF812" i="16" s="1"/>
  <c r="CG812" i="16" s="1"/>
  <c r="CH812" i="16" s="1"/>
  <c r="CI812" i="16" s="1"/>
  <c r="CJ812" i="16" s="1"/>
  <c r="CK812" i="16" s="1"/>
  <c r="CL812" i="16" s="1"/>
  <c r="CM812" i="16" s="1"/>
  <c r="CN812" i="16" s="1"/>
  <c r="C806" i="16"/>
  <c r="J814" i="16" l="1"/>
  <c r="F814" i="16"/>
  <c r="G814" i="16" s="1"/>
  <c r="H814" i="16" s="1"/>
  <c r="C824" i="16"/>
  <c r="C823" i="16"/>
  <c r="C822" i="16"/>
  <c r="D86" i="33"/>
  <c r="O85" i="33"/>
  <c r="D68" i="1"/>
  <c r="O67" i="1"/>
  <c r="AF30" i="1"/>
  <c r="AE37" i="1"/>
  <c r="AE36" i="1"/>
  <c r="AE35" i="1"/>
  <c r="F46" i="1"/>
  <c r="D407" i="16"/>
  <c r="C406" i="16"/>
  <c r="C807" i="16"/>
  <c r="C666" i="1"/>
  <c r="M676" i="1"/>
  <c r="N676" i="1" s="1"/>
  <c r="S676" i="1" s="1"/>
  <c r="H24" i="14"/>
  <c r="AM413" i="16"/>
  <c r="I410" i="16"/>
  <c r="D110" i="14"/>
  <c r="F17" i="15"/>
  <c r="H413" i="16" l="1"/>
  <c r="G413" i="16"/>
  <c r="F413" i="16"/>
  <c r="D413" i="16"/>
  <c r="E413" i="16"/>
  <c r="D87" i="33"/>
  <c r="O86" i="33"/>
  <c r="F324" i="1"/>
  <c r="F316" i="1"/>
  <c r="F308" i="1"/>
  <c r="F300" i="1"/>
  <c r="F292" i="1"/>
  <c r="F284" i="1"/>
  <c r="F323" i="1"/>
  <c r="F315" i="1"/>
  <c r="F307" i="1"/>
  <c r="F299" i="1"/>
  <c r="F291" i="1"/>
  <c r="F283" i="1"/>
  <c r="F322" i="1"/>
  <c r="F314" i="1"/>
  <c r="F306" i="1"/>
  <c r="F298" i="1"/>
  <c r="F290" i="1"/>
  <c r="F329" i="1"/>
  <c r="F321" i="1"/>
  <c r="F313" i="1"/>
  <c r="F305" i="1"/>
  <c r="F297" i="1"/>
  <c r="F289" i="1"/>
  <c r="F328" i="1"/>
  <c r="F320" i="1"/>
  <c r="F312" i="1"/>
  <c r="F304" i="1"/>
  <c r="F296" i="1"/>
  <c r="F288" i="1"/>
  <c r="F327" i="1"/>
  <c r="F319" i="1"/>
  <c r="F311" i="1"/>
  <c r="F303" i="1"/>
  <c r="F295" i="1"/>
  <c r="F287" i="1"/>
  <c r="F326" i="1"/>
  <c r="F318" i="1"/>
  <c r="F310" i="1"/>
  <c r="F302" i="1"/>
  <c r="F294" i="1"/>
  <c r="F286" i="1"/>
  <c r="F325" i="1"/>
  <c r="F317" i="1"/>
  <c r="F309" i="1"/>
  <c r="F301" i="1"/>
  <c r="F293" i="1"/>
  <c r="F285" i="1"/>
  <c r="F279" i="1"/>
  <c r="F271" i="1"/>
  <c r="F263" i="1"/>
  <c r="F255" i="1"/>
  <c r="F247" i="1"/>
  <c r="F239" i="1"/>
  <c r="F231" i="1"/>
  <c r="F223" i="1"/>
  <c r="F278" i="1"/>
  <c r="F270" i="1"/>
  <c r="F262" i="1"/>
  <c r="F254" i="1"/>
  <c r="F246" i="1"/>
  <c r="F238" i="1"/>
  <c r="F230" i="1"/>
  <c r="F222" i="1"/>
  <c r="F214" i="1"/>
  <c r="F277" i="1"/>
  <c r="F269" i="1"/>
  <c r="F261" i="1"/>
  <c r="F253" i="1"/>
  <c r="F245" i="1"/>
  <c r="F237" i="1"/>
  <c r="F229" i="1"/>
  <c r="F221" i="1"/>
  <c r="F213" i="1"/>
  <c r="F276" i="1"/>
  <c r="F268" i="1"/>
  <c r="F260" i="1"/>
  <c r="F252" i="1"/>
  <c r="F244" i="1"/>
  <c r="F236" i="1"/>
  <c r="F228" i="1"/>
  <c r="F220" i="1"/>
  <c r="F275" i="1"/>
  <c r="F267" i="1"/>
  <c r="F259" i="1"/>
  <c r="F251" i="1"/>
  <c r="F243" i="1"/>
  <c r="F235" i="1"/>
  <c r="F227" i="1"/>
  <c r="F219" i="1"/>
  <c r="F280" i="1"/>
  <c r="F272" i="1"/>
  <c r="F264" i="1"/>
  <c r="F256" i="1"/>
  <c r="F248" i="1"/>
  <c r="F240" i="1"/>
  <c r="F232" i="1"/>
  <c r="F224" i="1"/>
  <c r="F282" i="1"/>
  <c r="F250" i="1"/>
  <c r="F212" i="1"/>
  <c r="F203" i="1"/>
  <c r="F195" i="1"/>
  <c r="F184" i="1"/>
  <c r="F257" i="1"/>
  <c r="F225" i="1"/>
  <c r="F216" i="1"/>
  <c r="F202" i="1"/>
  <c r="F194" i="1"/>
  <c r="F274" i="1"/>
  <c r="F242" i="1"/>
  <c r="F201" i="1"/>
  <c r="F193" i="1"/>
  <c r="F190" i="1"/>
  <c r="F182" i="1"/>
  <c r="F174" i="1"/>
  <c r="F281" i="1"/>
  <c r="F249" i="1"/>
  <c r="F200" i="1"/>
  <c r="F189" i="1"/>
  <c r="F181" i="1"/>
  <c r="F173" i="1"/>
  <c r="F266" i="1"/>
  <c r="F234" i="1"/>
  <c r="F217" i="1"/>
  <c r="F207" i="1"/>
  <c r="F199" i="1"/>
  <c r="F192" i="1"/>
  <c r="F188" i="1"/>
  <c r="F180" i="1"/>
  <c r="F273" i="1"/>
  <c r="F241" i="1"/>
  <c r="F209" i="1"/>
  <c r="F208" i="1"/>
  <c r="F206" i="1"/>
  <c r="F198" i="1"/>
  <c r="F187" i="1"/>
  <c r="F179" i="1"/>
  <c r="F258" i="1"/>
  <c r="F226" i="1"/>
  <c r="F210" i="1"/>
  <c r="F205" i="1"/>
  <c r="F197" i="1"/>
  <c r="F186" i="1"/>
  <c r="F178" i="1"/>
  <c r="F265" i="1"/>
  <c r="F233" i="1"/>
  <c r="F218" i="1"/>
  <c r="F215" i="1"/>
  <c r="F211" i="1"/>
  <c r="F204" i="1"/>
  <c r="F196" i="1"/>
  <c r="F185" i="1"/>
  <c r="F177" i="1"/>
  <c r="F167" i="1"/>
  <c r="F159" i="1"/>
  <c r="F151" i="1"/>
  <c r="F143" i="1"/>
  <c r="F135" i="1"/>
  <c r="F127" i="1"/>
  <c r="F119" i="1"/>
  <c r="F111" i="1"/>
  <c r="F103" i="1"/>
  <c r="F150" i="1"/>
  <c r="F149" i="1"/>
  <c r="F148" i="1"/>
  <c r="F147" i="1"/>
  <c r="F166" i="1"/>
  <c r="F165" i="1"/>
  <c r="F164" i="1"/>
  <c r="F163" i="1"/>
  <c r="F162" i="1"/>
  <c r="F161" i="1"/>
  <c r="F160" i="1"/>
  <c r="F102" i="1"/>
  <c r="F94" i="1"/>
  <c r="F86" i="1"/>
  <c r="F78" i="1"/>
  <c r="F70" i="1"/>
  <c r="F118" i="1"/>
  <c r="F117" i="1"/>
  <c r="F116" i="1"/>
  <c r="F115" i="1"/>
  <c r="F114" i="1"/>
  <c r="F113" i="1"/>
  <c r="F112" i="1"/>
  <c r="F100" i="1"/>
  <c r="F92" i="1"/>
  <c r="F176" i="1"/>
  <c r="F191" i="1"/>
  <c r="F183" i="1"/>
  <c r="F134" i="1"/>
  <c r="F133" i="1"/>
  <c r="F132" i="1"/>
  <c r="F131" i="1"/>
  <c r="F130" i="1"/>
  <c r="F129" i="1"/>
  <c r="F128" i="1"/>
  <c r="F98" i="1"/>
  <c r="F90" i="1"/>
  <c r="F82" i="1"/>
  <c r="F74" i="1"/>
  <c r="F142" i="1"/>
  <c r="F141" i="1"/>
  <c r="F140" i="1"/>
  <c r="F139" i="1"/>
  <c r="F138" i="1"/>
  <c r="F137" i="1"/>
  <c r="F136" i="1"/>
  <c r="F97" i="1"/>
  <c r="F158" i="1"/>
  <c r="F154" i="1"/>
  <c r="F146" i="1"/>
  <c r="F144" i="1"/>
  <c r="F96" i="1"/>
  <c r="F84" i="1"/>
  <c r="F71" i="1"/>
  <c r="F68" i="1"/>
  <c r="F60" i="1"/>
  <c r="F170" i="1"/>
  <c r="F91" i="1"/>
  <c r="F85" i="1"/>
  <c r="F72" i="1"/>
  <c r="F67" i="1"/>
  <c r="F59" i="1"/>
  <c r="F175" i="1"/>
  <c r="F157" i="1"/>
  <c r="F153" i="1"/>
  <c r="F109" i="1"/>
  <c r="F107" i="1"/>
  <c r="F105" i="1"/>
  <c r="F101" i="1"/>
  <c r="F79" i="1"/>
  <c r="F73" i="1"/>
  <c r="F66" i="1"/>
  <c r="F169" i="1"/>
  <c r="F125" i="1"/>
  <c r="F123" i="1"/>
  <c r="F121" i="1"/>
  <c r="F99" i="1"/>
  <c r="F80" i="1"/>
  <c r="F65" i="1"/>
  <c r="F58" i="1"/>
  <c r="F171" i="1"/>
  <c r="F126" i="1"/>
  <c r="F122" i="1"/>
  <c r="F156" i="1"/>
  <c r="F152" i="1"/>
  <c r="F145" i="1"/>
  <c r="F87" i="1"/>
  <c r="F81" i="1"/>
  <c r="F64" i="1"/>
  <c r="F172" i="1"/>
  <c r="F168" i="1"/>
  <c r="F95" i="1"/>
  <c r="F88" i="1"/>
  <c r="F75" i="1"/>
  <c r="F63" i="1"/>
  <c r="F155" i="1"/>
  <c r="F110" i="1"/>
  <c r="F108" i="1"/>
  <c r="F106" i="1"/>
  <c r="F104" i="1"/>
  <c r="F93" i="1"/>
  <c r="F89" i="1"/>
  <c r="F76" i="1"/>
  <c r="F62" i="1"/>
  <c r="F124" i="1"/>
  <c r="F120" i="1"/>
  <c r="F83" i="1"/>
  <c r="F77" i="1"/>
  <c r="F61" i="1"/>
  <c r="F69" i="1"/>
  <c r="D69" i="1"/>
  <c r="O68" i="1"/>
  <c r="AG30" i="1"/>
  <c r="AF36" i="1"/>
  <c r="AF35" i="1"/>
  <c r="AF37" i="1"/>
  <c r="G46" i="1"/>
  <c r="D408" i="16"/>
  <c r="C407" i="16"/>
  <c r="E91" i="15"/>
  <c r="D88" i="33" l="1"/>
  <c r="O87" i="33"/>
  <c r="G323" i="1"/>
  <c r="G315" i="1"/>
  <c r="G307" i="1"/>
  <c r="G299" i="1"/>
  <c r="G291" i="1"/>
  <c r="G283" i="1"/>
  <c r="G322" i="1"/>
  <c r="G314" i="1"/>
  <c r="G306" i="1"/>
  <c r="G298" i="1"/>
  <c r="G290" i="1"/>
  <c r="G329" i="1"/>
  <c r="G321" i="1"/>
  <c r="G313" i="1"/>
  <c r="G305" i="1"/>
  <c r="G297" i="1"/>
  <c r="G289" i="1"/>
  <c r="G328" i="1"/>
  <c r="G320" i="1"/>
  <c r="G312" i="1"/>
  <c r="G304" i="1"/>
  <c r="G296" i="1"/>
  <c r="G288" i="1"/>
  <c r="G327" i="1"/>
  <c r="G319" i="1"/>
  <c r="G311" i="1"/>
  <c r="G303" i="1"/>
  <c r="G295" i="1"/>
  <c r="G287" i="1"/>
  <c r="G326" i="1"/>
  <c r="G318" i="1"/>
  <c r="G310" i="1"/>
  <c r="G302" i="1"/>
  <c r="G294" i="1"/>
  <c r="G286" i="1"/>
  <c r="G325" i="1"/>
  <c r="G317" i="1"/>
  <c r="G309" i="1"/>
  <c r="G301" i="1"/>
  <c r="G293" i="1"/>
  <c r="G285" i="1"/>
  <c r="G324" i="1"/>
  <c r="G316" i="1"/>
  <c r="G308" i="1"/>
  <c r="G300" i="1"/>
  <c r="G292" i="1"/>
  <c r="G284" i="1"/>
  <c r="G278" i="1"/>
  <c r="G270" i="1"/>
  <c r="G262" i="1"/>
  <c r="G254" i="1"/>
  <c r="G246" i="1"/>
  <c r="G238" i="1"/>
  <c r="G230" i="1"/>
  <c r="G277" i="1"/>
  <c r="G269" i="1"/>
  <c r="G261" i="1"/>
  <c r="G253" i="1"/>
  <c r="G245" i="1"/>
  <c r="G237" i="1"/>
  <c r="G229" i="1"/>
  <c r="G221" i="1"/>
  <c r="G213" i="1"/>
  <c r="G276" i="1"/>
  <c r="G268" i="1"/>
  <c r="G260" i="1"/>
  <c r="G252" i="1"/>
  <c r="G244" i="1"/>
  <c r="G236" i="1"/>
  <c r="G228" i="1"/>
  <c r="G220" i="1"/>
  <c r="G212" i="1"/>
  <c r="G275" i="1"/>
  <c r="G267" i="1"/>
  <c r="G259" i="1"/>
  <c r="G251" i="1"/>
  <c r="G243" i="1"/>
  <c r="G235" i="1"/>
  <c r="G227" i="1"/>
  <c r="G219" i="1"/>
  <c r="G282" i="1"/>
  <c r="G274" i="1"/>
  <c r="G266" i="1"/>
  <c r="G258" i="1"/>
  <c r="G250" i="1"/>
  <c r="G242" i="1"/>
  <c r="G234" i="1"/>
  <c r="G226" i="1"/>
  <c r="G218" i="1"/>
  <c r="G279" i="1"/>
  <c r="G271" i="1"/>
  <c r="G263" i="1"/>
  <c r="G255" i="1"/>
  <c r="G247" i="1"/>
  <c r="G239" i="1"/>
  <c r="G231" i="1"/>
  <c r="G223" i="1"/>
  <c r="G257" i="1"/>
  <c r="G225" i="1"/>
  <c r="G222" i="1"/>
  <c r="G216" i="1"/>
  <c r="G202" i="1"/>
  <c r="G194" i="1"/>
  <c r="G191" i="1"/>
  <c r="G183" i="1"/>
  <c r="G264" i="1"/>
  <c r="G232" i="1"/>
  <c r="G201" i="1"/>
  <c r="G193" i="1"/>
  <c r="G281" i="1"/>
  <c r="G249" i="1"/>
  <c r="G200" i="1"/>
  <c r="G189" i="1"/>
  <c r="G181" i="1"/>
  <c r="G173" i="1"/>
  <c r="G256" i="1"/>
  <c r="G224" i="1"/>
  <c r="G217" i="1"/>
  <c r="G207" i="1"/>
  <c r="G199" i="1"/>
  <c r="G192" i="1"/>
  <c r="G188" i="1"/>
  <c r="G180" i="1"/>
  <c r="G273" i="1"/>
  <c r="G241" i="1"/>
  <c r="G214" i="1"/>
  <c r="G209" i="1"/>
  <c r="G208" i="1"/>
  <c r="G206" i="1"/>
  <c r="G198" i="1"/>
  <c r="G187" i="1"/>
  <c r="G179" i="1"/>
  <c r="G280" i="1"/>
  <c r="G248" i="1"/>
  <c r="G210" i="1"/>
  <c r="G205" i="1"/>
  <c r="G197" i="1"/>
  <c r="G186" i="1"/>
  <c r="G178" i="1"/>
  <c r="G265" i="1"/>
  <c r="G233" i="1"/>
  <c r="G215" i="1"/>
  <c r="G211" i="1"/>
  <c r="G204" i="1"/>
  <c r="G196" i="1"/>
  <c r="G185" i="1"/>
  <c r="G177" i="1"/>
  <c r="G272" i="1"/>
  <c r="G240" i="1"/>
  <c r="G203" i="1"/>
  <c r="G195" i="1"/>
  <c r="G184" i="1"/>
  <c r="G176" i="1"/>
  <c r="G166" i="1"/>
  <c r="G158" i="1"/>
  <c r="G150" i="1"/>
  <c r="G142" i="1"/>
  <c r="G134" i="1"/>
  <c r="G126" i="1"/>
  <c r="G118" i="1"/>
  <c r="G110" i="1"/>
  <c r="G102" i="1"/>
  <c r="G175" i="1"/>
  <c r="G157" i="1"/>
  <c r="G156" i="1"/>
  <c r="G155" i="1"/>
  <c r="G154" i="1"/>
  <c r="G153" i="1"/>
  <c r="G152" i="1"/>
  <c r="G151" i="1"/>
  <c r="G172" i="1"/>
  <c r="G171" i="1"/>
  <c r="G170" i="1"/>
  <c r="G169" i="1"/>
  <c r="G168" i="1"/>
  <c r="G167" i="1"/>
  <c r="G109" i="1"/>
  <c r="G108" i="1"/>
  <c r="G107" i="1"/>
  <c r="G106" i="1"/>
  <c r="G105" i="1"/>
  <c r="G104" i="1"/>
  <c r="G103" i="1"/>
  <c r="G101" i="1"/>
  <c r="G93" i="1"/>
  <c r="G85" i="1"/>
  <c r="G77" i="1"/>
  <c r="G125" i="1"/>
  <c r="G124" i="1"/>
  <c r="G123" i="1"/>
  <c r="G122" i="1"/>
  <c r="G121" i="1"/>
  <c r="G120" i="1"/>
  <c r="G119" i="1"/>
  <c r="G99" i="1"/>
  <c r="G141" i="1"/>
  <c r="G140" i="1"/>
  <c r="G139" i="1"/>
  <c r="G138" i="1"/>
  <c r="G137" i="1"/>
  <c r="G136" i="1"/>
  <c r="G135" i="1"/>
  <c r="G97" i="1"/>
  <c r="G89" i="1"/>
  <c r="G81" i="1"/>
  <c r="G73" i="1"/>
  <c r="G190" i="1"/>
  <c r="G182" i="1"/>
  <c r="G149" i="1"/>
  <c r="G148" i="1"/>
  <c r="G147" i="1"/>
  <c r="G146" i="1"/>
  <c r="G145" i="1"/>
  <c r="G144" i="1"/>
  <c r="G143" i="1"/>
  <c r="G96" i="1"/>
  <c r="G162" i="1"/>
  <c r="G91" i="1"/>
  <c r="G78" i="1"/>
  <c r="G72" i="1"/>
  <c r="G67" i="1"/>
  <c r="G59" i="1"/>
  <c r="G94" i="1"/>
  <c r="G79" i="1"/>
  <c r="G66" i="1"/>
  <c r="G165" i="1"/>
  <c r="G161" i="1"/>
  <c r="G117" i="1"/>
  <c r="G115" i="1"/>
  <c r="G113" i="1"/>
  <c r="G111" i="1"/>
  <c r="G92" i="1"/>
  <c r="G86" i="1"/>
  <c r="G80" i="1"/>
  <c r="G65" i="1"/>
  <c r="G58" i="1"/>
  <c r="G174" i="1"/>
  <c r="G133" i="1"/>
  <c r="G131" i="1"/>
  <c r="G129" i="1"/>
  <c r="G127" i="1"/>
  <c r="G87" i="1"/>
  <c r="G74" i="1"/>
  <c r="G64" i="1"/>
  <c r="G130" i="1"/>
  <c r="G164" i="1"/>
  <c r="G160" i="1"/>
  <c r="G95" i="1"/>
  <c r="G88" i="1"/>
  <c r="G75" i="1"/>
  <c r="G63" i="1"/>
  <c r="G82" i="1"/>
  <c r="G76" i="1"/>
  <c r="G62" i="1"/>
  <c r="G132" i="1"/>
  <c r="G163" i="1"/>
  <c r="G159" i="1"/>
  <c r="G116" i="1"/>
  <c r="G114" i="1"/>
  <c r="G112" i="1"/>
  <c r="G100" i="1"/>
  <c r="G83" i="1"/>
  <c r="G70" i="1"/>
  <c r="G69" i="1"/>
  <c r="G61" i="1"/>
  <c r="G128" i="1"/>
  <c r="G98" i="1"/>
  <c r="G68" i="1"/>
  <c r="G84" i="1"/>
  <c r="G60" i="1"/>
  <c r="G71" i="1"/>
  <c r="G90" i="1"/>
  <c r="D70" i="1"/>
  <c r="O69" i="1"/>
  <c r="AH30" i="1"/>
  <c r="AG36" i="1"/>
  <c r="AG35" i="1"/>
  <c r="AG37" i="1"/>
  <c r="H46" i="1"/>
  <c r="C408" i="16"/>
  <c r="E23" i="14"/>
  <c r="D89" i="33" l="1"/>
  <c r="O88" i="33"/>
  <c r="H322" i="1"/>
  <c r="H314" i="1"/>
  <c r="H306" i="1"/>
  <c r="H298" i="1"/>
  <c r="H290" i="1"/>
  <c r="H329" i="1"/>
  <c r="H321" i="1"/>
  <c r="H313" i="1"/>
  <c r="H305" i="1"/>
  <c r="H297" i="1"/>
  <c r="H289" i="1"/>
  <c r="H328" i="1"/>
  <c r="H320" i="1"/>
  <c r="H312" i="1"/>
  <c r="H304" i="1"/>
  <c r="H296" i="1"/>
  <c r="H288" i="1"/>
  <c r="H327" i="1"/>
  <c r="H319" i="1"/>
  <c r="H311" i="1"/>
  <c r="H303" i="1"/>
  <c r="H295" i="1"/>
  <c r="H287" i="1"/>
  <c r="H326" i="1"/>
  <c r="H318" i="1"/>
  <c r="H310" i="1"/>
  <c r="H302" i="1"/>
  <c r="H294" i="1"/>
  <c r="H286" i="1"/>
  <c r="H325" i="1"/>
  <c r="H317" i="1"/>
  <c r="H309" i="1"/>
  <c r="H301" i="1"/>
  <c r="H293" i="1"/>
  <c r="H285" i="1"/>
  <c r="H324" i="1"/>
  <c r="H316" i="1"/>
  <c r="H308" i="1"/>
  <c r="H300" i="1"/>
  <c r="H292" i="1"/>
  <c r="H284" i="1"/>
  <c r="H323" i="1"/>
  <c r="H315" i="1"/>
  <c r="H307" i="1"/>
  <c r="H299" i="1"/>
  <c r="H291" i="1"/>
  <c r="H283" i="1"/>
  <c r="H277" i="1"/>
  <c r="H269" i="1"/>
  <c r="H261" i="1"/>
  <c r="H253" i="1"/>
  <c r="H245" i="1"/>
  <c r="H237" i="1"/>
  <c r="H229" i="1"/>
  <c r="H276" i="1"/>
  <c r="H268" i="1"/>
  <c r="H260" i="1"/>
  <c r="H252" i="1"/>
  <c r="H244" i="1"/>
  <c r="H236" i="1"/>
  <c r="H228" i="1"/>
  <c r="H220" i="1"/>
  <c r="H212" i="1"/>
  <c r="H275" i="1"/>
  <c r="H267" i="1"/>
  <c r="H259" i="1"/>
  <c r="H251" i="1"/>
  <c r="H243" i="1"/>
  <c r="H235" i="1"/>
  <c r="H227" i="1"/>
  <c r="H219" i="1"/>
  <c r="H211" i="1"/>
  <c r="H282" i="1"/>
  <c r="H274" i="1"/>
  <c r="H266" i="1"/>
  <c r="H258" i="1"/>
  <c r="H250" i="1"/>
  <c r="H242" i="1"/>
  <c r="H234" i="1"/>
  <c r="H226" i="1"/>
  <c r="H218" i="1"/>
  <c r="H281" i="1"/>
  <c r="H273" i="1"/>
  <c r="H265" i="1"/>
  <c r="H257" i="1"/>
  <c r="H249" i="1"/>
  <c r="H241" i="1"/>
  <c r="H233" i="1"/>
  <c r="H225" i="1"/>
  <c r="H217" i="1"/>
  <c r="H278" i="1"/>
  <c r="H270" i="1"/>
  <c r="H262" i="1"/>
  <c r="H254" i="1"/>
  <c r="H246" i="1"/>
  <c r="H238" i="1"/>
  <c r="H230" i="1"/>
  <c r="H222" i="1"/>
  <c r="H264" i="1"/>
  <c r="H232" i="1"/>
  <c r="H201" i="1"/>
  <c r="H193" i="1"/>
  <c r="H190" i="1"/>
  <c r="H182" i="1"/>
  <c r="H271" i="1"/>
  <c r="H239" i="1"/>
  <c r="H213" i="1"/>
  <c r="H200" i="1"/>
  <c r="H256" i="1"/>
  <c r="H224" i="1"/>
  <c r="H207" i="1"/>
  <c r="H199" i="1"/>
  <c r="H192" i="1"/>
  <c r="H188" i="1"/>
  <c r="H180" i="1"/>
  <c r="H263" i="1"/>
  <c r="H231" i="1"/>
  <c r="H221" i="1"/>
  <c r="H214" i="1"/>
  <c r="H209" i="1"/>
  <c r="H208" i="1"/>
  <c r="H206" i="1"/>
  <c r="H198" i="1"/>
  <c r="H187" i="1"/>
  <c r="H179" i="1"/>
  <c r="H280" i="1"/>
  <c r="H248" i="1"/>
  <c r="H210" i="1"/>
  <c r="H205" i="1"/>
  <c r="H197" i="1"/>
  <c r="H186" i="1"/>
  <c r="H178" i="1"/>
  <c r="H255" i="1"/>
  <c r="H223" i="1"/>
  <c r="H215" i="1"/>
  <c r="H204" i="1"/>
  <c r="H196" i="1"/>
  <c r="H185" i="1"/>
  <c r="H177" i="1"/>
  <c r="H272" i="1"/>
  <c r="H240" i="1"/>
  <c r="H203" i="1"/>
  <c r="H195" i="1"/>
  <c r="H184" i="1"/>
  <c r="H176" i="1"/>
  <c r="H279" i="1"/>
  <c r="H247" i="1"/>
  <c r="H216" i="1"/>
  <c r="H202" i="1"/>
  <c r="H194" i="1"/>
  <c r="H191" i="1"/>
  <c r="H183" i="1"/>
  <c r="H175" i="1"/>
  <c r="H165" i="1"/>
  <c r="H157" i="1"/>
  <c r="H149" i="1"/>
  <c r="H141" i="1"/>
  <c r="H133" i="1"/>
  <c r="H125" i="1"/>
  <c r="H117" i="1"/>
  <c r="H109" i="1"/>
  <c r="H189" i="1"/>
  <c r="H181" i="1"/>
  <c r="H164" i="1"/>
  <c r="H163" i="1"/>
  <c r="H162" i="1"/>
  <c r="H161" i="1"/>
  <c r="H160" i="1"/>
  <c r="H159" i="1"/>
  <c r="H158" i="1"/>
  <c r="H174" i="1"/>
  <c r="H116" i="1"/>
  <c r="H115" i="1"/>
  <c r="H114" i="1"/>
  <c r="H113" i="1"/>
  <c r="H112" i="1"/>
  <c r="H111" i="1"/>
  <c r="H110" i="1"/>
  <c r="H100" i="1"/>
  <c r="H92" i="1"/>
  <c r="H84" i="1"/>
  <c r="H76" i="1"/>
  <c r="H132" i="1"/>
  <c r="H131" i="1"/>
  <c r="H130" i="1"/>
  <c r="H129" i="1"/>
  <c r="H128" i="1"/>
  <c r="H127" i="1"/>
  <c r="H126" i="1"/>
  <c r="H98" i="1"/>
  <c r="H173" i="1"/>
  <c r="H148" i="1"/>
  <c r="H147" i="1"/>
  <c r="H146" i="1"/>
  <c r="H145" i="1"/>
  <c r="H144" i="1"/>
  <c r="H143" i="1"/>
  <c r="H142" i="1"/>
  <c r="H96" i="1"/>
  <c r="H88" i="1"/>
  <c r="H80" i="1"/>
  <c r="H72" i="1"/>
  <c r="H156" i="1"/>
  <c r="H155" i="1"/>
  <c r="H154" i="1"/>
  <c r="H153" i="1"/>
  <c r="H152" i="1"/>
  <c r="H151" i="1"/>
  <c r="H150" i="1"/>
  <c r="H95" i="1"/>
  <c r="H170" i="1"/>
  <c r="H166" i="1"/>
  <c r="H94" i="1"/>
  <c r="H85" i="1"/>
  <c r="H79" i="1"/>
  <c r="H66" i="1"/>
  <c r="H107" i="1"/>
  <c r="H105" i="1"/>
  <c r="H103" i="1"/>
  <c r="H101" i="1"/>
  <c r="H86" i="1"/>
  <c r="H73" i="1"/>
  <c r="H65" i="1"/>
  <c r="H58" i="1"/>
  <c r="H169" i="1"/>
  <c r="H123" i="1"/>
  <c r="H121" i="1"/>
  <c r="H119" i="1"/>
  <c r="H99" i="1"/>
  <c r="H87" i="1"/>
  <c r="H74" i="1"/>
  <c r="H64" i="1"/>
  <c r="H139" i="1"/>
  <c r="H137" i="1"/>
  <c r="H135" i="1"/>
  <c r="H97" i="1"/>
  <c r="H81" i="1"/>
  <c r="H75" i="1"/>
  <c r="H63" i="1"/>
  <c r="H140" i="1"/>
  <c r="H136" i="1"/>
  <c r="H91" i="1"/>
  <c r="H172" i="1"/>
  <c r="H168" i="1"/>
  <c r="H82" i="1"/>
  <c r="H62" i="1"/>
  <c r="H108" i="1"/>
  <c r="H106" i="1"/>
  <c r="H104" i="1"/>
  <c r="H102" i="1"/>
  <c r="H93" i="1"/>
  <c r="H89" i="1"/>
  <c r="H83" i="1"/>
  <c r="H70" i="1"/>
  <c r="H69" i="1"/>
  <c r="H61" i="1"/>
  <c r="H171" i="1"/>
  <c r="H167" i="1"/>
  <c r="H124" i="1"/>
  <c r="H122" i="1"/>
  <c r="H120" i="1"/>
  <c r="H118" i="1"/>
  <c r="H90" i="1"/>
  <c r="H77" i="1"/>
  <c r="H71" i="1"/>
  <c r="H68" i="1"/>
  <c r="H60" i="1"/>
  <c r="H138" i="1"/>
  <c r="H134" i="1"/>
  <c r="H67" i="1"/>
  <c r="H59" i="1"/>
  <c r="H78" i="1"/>
  <c r="D71" i="1"/>
  <c r="O70" i="1"/>
  <c r="AI30" i="1"/>
  <c r="AH35" i="1"/>
  <c r="AH37" i="1"/>
  <c r="AH36" i="1"/>
  <c r="I46" i="1"/>
  <c r="D90" i="33" l="1"/>
  <c r="O89" i="33"/>
  <c r="I329" i="1"/>
  <c r="I321" i="1"/>
  <c r="I313" i="1"/>
  <c r="I305" i="1"/>
  <c r="I297" i="1"/>
  <c r="I289" i="1"/>
  <c r="I328" i="1"/>
  <c r="I320" i="1"/>
  <c r="I312" i="1"/>
  <c r="I304" i="1"/>
  <c r="I296" i="1"/>
  <c r="I288" i="1"/>
  <c r="I327" i="1"/>
  <c r="I319" i="1"/>
  <c r="I311" i="1"/>
  <c r="I303" i="1"/>
  <c r="I295" i="1"/>
  <c r="I287" i="1"/>
  <c r="I326" i="1"/>
  <c r="I318" i="1"/>
  <c r="I310" i="1"/>
  <c r="I302" i="1"/>
  <c r="I294" i="1"/>
  <c r="I286" i="1"/>
  <c r="I325" i="1"/>
  <c r="I317" i="1"/>
  <c r="I309" i="1"/>
  <c r="I301" i="1"/>
  <c r="I293" i="1"/>
  <c r="I285" i="1"/>
  <c r="I324" i="1"/>
  <c r="I316" i="1"/>
  <c r="I308" i="1"/>
  <c r="I300" i="1"/>
  <c r="I292" i="1"/>
  <c r="I284" i="1"/>
  <c r="I323" i="1"/>
  <c r="I315" i="1"/>
  <c r="I307" i="1"/>
  <c r="I299" i="1"/>
  <c r="I291" i="1"/>
  <c r="I283" i="1"/>
  <c r="I322" i="1"/>
  <c r="I314" i="1"/>
  <c r="I306" i="1"/>
  <c r="I298" i="1"/>
  <c r="I290" i="1"/>
  <c r="I276" i="1"/>
  <c r="I268" i="1"/>
  <c r="I260" i="1"/>
  <c r="I252" i="1"/>
  <c r="I244" i="1"/>
  <c r="I236" i="1"/>
  <c r="I228" i="1"/>
  <c r="I275" i="1"/>
  <c r="I267" i="1"/>
  <c r="I259" i="1"/>
  <c r="I251" i="1"/>
  <c r="I243" i="1"/>
  <c r="I235" i="1"/>
  <c r="I227" i="1"/>
  <c r="I219" i="1"/>
  <c r="I211" i="1"/>
  <c r="I282" i="1"/>
  <c r="I274" i="1"/>
  <c r="I266" i="1"/>
  <c r="I258" i="1"/>
  <c r="I250" i="1"/>
  <c r="I242" i="1"/>
  <c r="I234" i="1"/>
  <c r="I226" i="1"/>
  <c r="I218" i="1"/>
  <c r="I210" i="1"/>
  <c r="I281" i="1"/>
  <c r="I273" i="1"/>
  <c r="I265" i="1"/>
  <c r="I257" i="1"/>
  <c r="I249" i="1"/>
  <c r="I241" i="1"/>
  <c r="I233" i="1"/>
  <c r="I225" i="1"/>
  <c r="I217" i="1"/>
  <c r="I280" i="1"/>
  <c r="I272" i="1"/>
  <c r="I264" i="1"/>
  <c r="I256" i="1"/>
  <c r="I248" i="1"/>
  <c r="I240" i="1"/>
  <c r="I232" i="1"/>
  <c r="I224" i="1"/>
  <c r="I216" i="1"/>
  <c r="I277" i="1"/>
  <c r="I269" i="1"/>
  <c r="I261" i="1"/>
  <c r="I253" i="1"/>
  <c r="I245" i="1"/>
  <c r="I237" i="1"/>
  <c r="I229" i="1"/>
  <c r="I221" i="1"/>
  <c r="I271" i="1"/>
  <c r="I239" i="1"/>
  <c r="I213" i="1"/>
  <c r="I200" i="1"/>
  <c r="I189" i="1"/>
  <c r="I181" i="1"/>
  <c r="I278" i="1"/>
  <c r="I246" i="1"/>
  <c r="I207" i="1"/>
  <c r="I199" i="1"/>
  <c r="I192" i="1"/>
  <c r="I263" i="1"/>
  <c r="I231" i="1"/>
  <c r="I214" i="1"/>
  <c r="I209" i="1"/>
  <c r="I208" i="1"/>
  <c r="I206" i="1"/>
  <c r="I198" i="1"/>
  <c r="I187" i="1"/>
  <c r="I179" i="1"/>
  <c r="I270" i="1"/>
  <c r="I238" i="1"/>
  <c r="I205" i="1"/>
  <c r="I197" i="1"/>
  <c r="I186" i="1"/>
  <c r="I178" i="1"/>
  <c r="I255" i="1"/>
  <c r="I223" i="1"/>
  <c r="I215" i="1"/>
  <c r="I204" i="1"/>
  <c r="I196" i="1"/>
  <c r="I185" i="1"/>
  <c r="I177" i="1"/>
  <c r="I262" i="1"/>
  <c r="I230" i="1"/>
  <c r="I203" i="1"/>
  <c r="I195" i="1"/>
  <c r="I184" i="1"/>
  <c r="I176" i="1"/>
  <c r="I279" i="1"/>
  <c r="I247" i="1"/>
  <c r="I220" i="1"/>
  <c r="I202" i="1"/>
  <c r="I194" i="1"/>
  <c r="I191" i="1"/>
  <c r="I183" i="1"/>
  <c r="I175" i="1"/>
  <c r="I254" i="1"/>
  <c r="I222" i="1"/>
  <c r="I212" i="1"/>
  <c r="I201" i="1"/>
  <c r="I193" i="1"/>
  <c r="I190" i="1"/>
  <c r="I182" i="1"/>
  <c r="I174" i="1"/>
  <c r="I172" i="1"/>
  <c r="I164" i="1"/>
  <c r="I156" i="1"/>
  <c r="I148" i="1"/>
  <c r="I140" i="1"/>
  <c r="I132" i="1"/>
  <c r="I124" i="1"/>
  <c r="I116" i="1"/>
  <c r="I108" i="1"/>
  <c r="I171" i="1"/>
  <c r="I170" i="1"/>
  <c r="I169" i="1"/>
  <c r="I168" i="1"/>
  <c r="I167" i="1"/>
  <c r="I166" i="1"/>
  <c r="I165" i="1"/>
  <c r="I123" i="1"/>
  <c r="I122" i="1"/>
  <c r="I121" i="1"/>
  <c r="I120" i="1"/>
  <c r="I119" i="1"/>
  <c r="I118" i="1"/>
  <c r="I117" i="1"/>
  <c r="I99" i="1"/>
  <c r="I91" i="1"/>
  <c r="I83" i="1"/>
  <c r="I75" i="1"/>
  <c r="I139" i="1"/>
  <c r="I138" i="1"/>
  <c r="I137" i="1"/>
  <c r="I136" i="1"/>
  <c r="I135" i="1"/>
  <c r="I134" i="1"/>
  <c r="I133" i="1"/>
  <c r="I97" i="1"/>
  <c r="I173" i="1"/>
  <c r="I147" i="1"/>
  <c r="I146" i="1"/>
  <c r="I155" i="1"/>
  <c r="I154" i="1"/>
  <c r="I153" i="1"/>
  <c r="I152" i="1"/>
  <c r="I151" i="1"/>
  <c r="I150" i="1"/>
  <c r="I149" i="1"/>
  <c r="I95" i="1"/>
  <c r="I87" i="1"/>
  <c r="I79" i="1"/>
  <c r="I71" i="1"/>
  <c r="I163" i="1"/>
  <c r="I162" i="1"/>
  <c r="I161" i="1"/>
  <c r="I160" i="1"/>
  <c r="I159" i="1"/>
  <c r="I158" i="1"/>
  <c r="I157" i="1"/>
  <c r="I94" i="1"/>
  <c r="I180" i="1"/>
  <c r="I107" i="1"/>
  <c r="I105" i="1"/>
  <c r="I103" i="1"/>
  <c r="I101" i="1"/>
  <c r="I86" i="1"/>
  <c r="I73" i="1"/>
  <c r="I65" i="1"/>
  <c r="I58" i="1"/>
  <c r="I115" i="1"/>
  <c r="I113" i="1"/>
  <c r="I111" i="1"/>
  <c r="I109" i="1"/>
  <c r="I92" i="1"/>
  <c r="I80" i="1"/>
  <c r="I74" i="1"/>
  <c r="I64" i="1"/>
  <c r="I131" i="1"/>
  <c r="I129" i="1"/>
  <c r="I127" i="1"/>
  <c r="I125" i="1"/>
  <c r="I81" i="1"/>
  <c r="I63" i="1"/>
  <c r="I145" i="1"/>
  <c r="I143" i="1"/>
  <c r="I141" i="1"/>
  <c r="I88" i="1"/>
  <c r="I82" i="1"/>
  <c r="I62" i="1"/>
  <c r="I144" i="1"/>
  <c r="I96" i="1"/>
  <c r="I85" i="1"/>
  <c r="I106" i="1"/>
  <c r="I104" i="1"/>
  <c r="I102" i="1"/>
  <c r="I93" i="1"/>
  <c r="I89" i="1"/>
  <c r="I76" i="1"/>
  <c r="I70" i="1"/>
  <c r="I69" i="1"/>
  <c r="I61" i="1"/>
  <c r="I114" i="1"/>
  <c r="I112" i="1"/>
  <c r="I110" i="1"/>
  <c r="I100" i="1"/>
  <c r="I90" i="1"/>
  <c r="I77" i="1"/>
  <c r="I68" i="1"/>
  <c r="I60" i="1"/>
  <c r="I188" i="1"/>
  <c r="I130" i="1"/>
  <c r="I128" i="1"/>
  <c r="I126" i="1"/>
  <c r="I98" i="1"/>
  <c r="I84" i="1"/>
  <c r="I78" i="1"/>
  <c r="I67" i="1"/>
  <c r="I59" i="1"/>
  <c r="I142" i="1"/>
  <c r="I72" i="1"/>
  <c r="I66" i="1"/>
  <c r="D72" i="1"/>
  <c r="O71" i="1"/>
  <c r="AJ30" i="1"/>
  <c r="AI35" i="1"/>
  <c r="AI37" i="1"/>
  <c r="AI36" i="1"/>
  <c r="J46" i="1"/>
  <c r="F675" i="1"/>
  <c r="E675" i="1"/>
  <c r="J675" i="1" s="1"/>
  <c r="I343" i="1"/>
  <c r="V346" i="1" l="1"/>
  <c r="N346" i="1"/>
  <c r="F346" i="1"/>
  <c r="U346" i="1"/>
  <c r="M346" i="1"/>
  <c r="E346" i="1"/>
  <c r="T346" i="1"/>
  <c r="L346" i="1"/>
  <c r="D346" i="1"/>
  <c r="S346" i="1"/>
  <c r="K346" i="1"/>
  <c r="R346" i="1"/>
  <c r="J346" i="1"/>
  <c r="Q346" i="1"/>
  <c r="I346" i="1"/>
  <c r="P346" i="1"/>
  <c r="H346" i="1"/>
  <c r="O346" i="1"/>
  <c r="G346" i="1"/>
  <c r="D91" i="33"/>
  <c r="O90" i="33"/>
  <c r="J328" i="1"/>
  <c r="J320" i="1"/>
  <c r="J312" i="1"/>
  <c r="J304" i="1"/>
  <c r="J296" i="1"/>
  <c r="J288" i="1"/>
  <c r="J327" i="1"/>
  <c r="J319" i="1"/>
  <c r="J311" i="1"/>
  <c r="J303" i="1"/>
  <c r="J295" i="1"/>
  <c r="J287" i="1"/>
  <c r="J326" i="1"/>
  <c r="J318" i="1"/>
  <c r="J310" i="1"/>
  <c r="J302" i="1"/>
  <c r="J294" i="1"/>
  <c r="J286" i="1"/>
  <c r="J325" i="1"/>
  <c r="J317" i="1"/>
  <c r="J309" i="1"/>
  <c r="J301" i="1"/>
  <c r="J293" i="1"/>
  <c r="J285" i="1"/>
  <c r="J324" i="1"/>
  <c r="J316" i="1"/>
  <c r="J308" i="1"/>
  <c r="J300" i="1"/>
  <c r="J292" i="1"/>
  <c r="J284" i="1"/>
  <c r="J323" i="1"/>
  <c r="J315" i="1"/>
  <c r="J307" i="1"/>
  <c r="J299" i="1"/>
  <c r="J291" i="1"/>
  <c r="J283" i="1"/>
  <c r="J322" i="1"/>
  <c r="J314" i="1"/>
  <c r="J306" i="1"/>
  <c r="J298" i="1"/>
  <c r="J290" i="1"/>
  <c r="J282" i="1"/>
  <c r="J329" i="1"/>
  <c r="J321" i="1"/>
  <c r="J313" i="1"/>
  <c r="J305" i="1"/>
  <c r="J297" i="1"/>
  <c r="J289" i="1"/>
  <c r="J275" i="1"/>
  <c r="J267" i="1"/>
  <c r="J259" i="1"/>
  <c r="J251" i="1"/>
  <c r="J243" i="1"/>
  <c r="J235" i="1"/>
  <c r="J227" i="1"/>
  <c r="J274" i="1"/>
  <c r="J266" i="1"/>
  <c r="J258" i="1"/>
  <c r="J250" i="1"/>
  <c r="J242" i="1"/>
  <c r="J234" i="1"/>
  <c r="J226" i="1"/>
  <c r="J218" i="1"/>
  <c r="J210" i="1"/>
  <c r="J281" i="1"/>
  <c r="J273" i="1"/>
  <c r="J265" i="1"/>
  <c r="J257" i="1"/>
  <c r="J249" i="1"/>
  <c r="J241" i="1"/>
  <c r="J233" i="1"/>
  <c r="J225" i="1"/>
  <c r="J217" i="1"/>
  <c r="J209" i="1"/>
  <c r="J280" i="1"/>
  <c r="J272" i="1"/>
  <c r="J264" i="1"/>
  <c r="J256" i="1"/>
  <c r="J248" i="1"/>
  <c r="J240" i="1"/>
  <c r="J232" i="1"/>
  <c r="J224" i="1"/>
  <c r="J216" i="1"/>
  <c r="J279" i="1"/>
  <c r="J271" i="1"/>
  <c r="J263" i="1"/>
  <c r="J255" i="1"/>
  <c r="J247" i="1"/>
  <c r="J239" i="1"/>
  <c r="J231" i="1"/>
  <c r="J223" i="1"/>
  <c r="J276" i="1"/>
  <c r="J268" i="1"/>
  <c r="J260" i="1"/>
  <c r="J252" i="1"/>
  <c r="J244" i="1"/>
  <c r="J236" i="1"/>
  <c r="J228" i="1"/>
  <c r="J220" i="1"/>
  <c r="J278" i="1"/>
  <c r="J246" i="1"/>
  <c r="J207" i="1"/>
  <c r="J199" i="1"/>
  <c r="J192" i="1"/>
  <c r="J188" i="1"/>
  <c r="J180" i="1"/>
  <c r="J253" i="1"/>
  <c r="J214" i="1"/>
  <c r="J208" i="1"/>
  <c r="J206" i="1"/>
  <c r="J198" i="1"/>
  <c r="J270" i="1"/>
  <c r="J238" i="1"/>
  <c r="J221" i="1"/>
  <c r="J219" i="1"/>
  <c r="J205" i="1"/>
  <c r="J197" i="1"/>
  <c r="J186" i="1"/>
  <c r="J178" i="1"/>
  <c r="J277" i="1"/>
  <c r="J245" i="1"/>
  <c r="J215" i="1"/>
  <c r="J204" i="1"/>
  <c r="J196" i="1"/>
  <c r="J185" i="1"/>
  <c r="J177" i="1"/>
  <c r="J262" i="1"/>
  <c r="J230" i="1"/>
  <c r="J203" i="1"/>
  <c r="J195" i="1"/>
  <c r="J184" i="1"/>
  <c r="J176" i="1"/>
  <c r="J269" i="1"/>
  <c r="J237" i="1"/>
  <c r="J211" i="1"/>
  <c r="J202" i="1"/>
  <c r="J194" i="1"/>
  <c r="J191" i="1"/>
  <c r="J183" i="1"/>
  <c r="J175" i="1"/>
  <c r="J254" i="1"/>
  <c r="J222" i="1"/>
  <c r="J212" i="1"/>
  <c r="J201" i="1"/>
  <c r="J193" i="1"/>
  <c r="J190" i="1"/>
  <c r="J182" i="1"/>
  <c r="J174" i="1"/>
  <c r="J261" i="1"/>
  <c r="J229" i="1"/>
  <c r="J213" i="1"/>
  <c r="J200" i="1"/>
  <c r="J189" i="1"/>
  <c r="J181" i="1"/>
  <c r="J173" i="1"/>
  <c r="J171" i="1"/>
  <c r="J163" i="1"/>
  <c r="J155" i="1"/>
  <c r="J147" i="1"/>
  <c r="J139" i="1"/>
  <c r="J131" i="1"/>
  <c r="J123" i="1"/>
  <c r="J115" i="1"/>
  <c r="J107" i="1"/>
  <c r="J172" i="1"/>
  <c r="J187" i="1"/>
  <c r="J179" i="1"/>
  <c r="J130" i="1"/>
  <c r="J129" i="1"/>
  <c r="J128" i="1"/>
  <c r="J127" i="1"/>
  <c r="J126" i="1"/>
  <c r="J125" i="1"/>
  <c r="J124" i="1"/>
  <c r="J98" i="1"/>
  <c r="J90" i="1"/>
  <c r="J82" i="1"/>
  <c r="J74" i="1"/>
  <c r="J146" i="1"/>
  <c r="J145" i="1"/>
  <c r="J144" i="1"/>
  <c r="J143" i="1"/>
  <c r="J142" i="1"/>
  <c r="J141" i="1"/>
  <c r="J140" i="1"/>
  <c r="J96" i="1"/>
  <c r="J154" i="1"/>
  <c r="J153" i="1"/>
  <c r="J152" i="1"/>
  <c r="J151" i="1"/>
  <c r="J150" i="1"/>
  <c r="J149" i="1"/>
  <c r="J148" i="1"/>
  <c r="J162" i="1"/>
  <c r="J161" i="1"/>
  <c r="J160" i="1"/>
  <c r="J159" i="1"/>
  <c r="J158" i="1"/>
  <c r="J157" i="1"/>
  <c r="J156" i="1"/>
  <c r="J94" i="1"/>
  <c r="J86" i="1"/>
  <c r="J78" i="1"/>
  <c r="J70" i="1"/>
  <c r="J170" i="1"/>
  <c r="J169" i="1"/>
  <c r="J168" i="1"/>
  <c r="J167" i="1"/>
  <c r="J166" i="1"/>
  <c r="J165" i="1"/>
  <c r="J164" i="1"/>
  <c r="J106" i="1"/>
  <c r="J105" i="1"/>
  <c r="J104" i="1"/>
  <c r="J103" i="1"/>
  <c r="J102" i="1"/>
  <c r="J101" i="1"/>
  <c r="J93" i="1"/>
  <c r="J113" i="1"/>
  <c r="J111" i="1"/>
  <c r="J109" i="1"/>
  <c r="J92" i="1"/>
  <c r="J80" i="1"/>
  <c r="J64" i="1"/>
  <c r="J121" i="1"/>
  <c r="J119" i="1"/>
  <c r="J117" i="1"/>
  <c r="J99" i="1"/>
  <c r="J87" i="1"/>
  <c r="J81" i="1"/>
  <c r="J63" i="1"/>
  <c r="J137" i="1"/>
  <c r="J135" i="1"/>
  <c r="J133" i="1"/>
  <c r="J97" i="1"/>
  <c r="J88" i="1"/>
  <c r="J75" i="1"/>
  <c r="J62" i="1"/>
  <c r="J95" i="1"/>
  <c r="J89" i="1"/>
  <c r="J76" i="1"/>
  <c r="J69" i="1"/>
  <c r="J61" i="1"/>
  <c r="J114" i="1"/>
  <c r="J112" i="1"/>
  <c r="J110" i="1"/>
  <c r="J108" i="1"/>
  <c r="J100" i="1"/>
  <c r="J83" i="1"/>
  <c r="J77" i="1"/>
  <c r="J68" i="1"/>
  <c r="J60" i="1"/>
  <c r="J122" i="1"/>
  <c r="J120" i="1"/>
  <c r="J118" i="1"/>
  <c r="J116" i="1"/>
  <c r="J84" i="1"/>
  <c r="J71" i="1"/>
  <c r="J67" i="1"/>
  <c r="J59" i="1"/>
  <c r="J138" i="1"/>
  <c r="J136" i="1"/>
  <c r="J134" i="1"/>
  <c r="J132" i="1"/>
  <c r="J91" i="1"/>
  <c r="J85" i="1"/>
  <c r="J72" i="1"/>
  <c r="J66" i="1"/>
  <c r="J73" i="1"/>
  <c r="J65" i="1"/>
  <c r="J58" i="1"/>
  <c r="J79" i="1"/>
  <c r="D73" i="1"/>
  <c r="O72" i="1"/>
  <c r="AK30" i="1"/>
  <c r="AJ37" i="1"/>
  <c r="AJ36" i="1"/>
  <c r="AJ35" i="1"/>
  <c r="K46" i="1"/>
  <c r="J674" i="1"/>
  <c r="O91" i="33" l="1"/>
  <c r="D92" i="33"/>
  <c r="K327" i="1"/>
  <c r="K319" i="1"/>
  <c r="K311" i="1"/>
  <c r="K303" i="1"/>
  <c r="K295" i="1"/>
  <c r="K287" i="1"/>
  <c r="K326" i="1"/>
  <c r="K318" i="1"/>
  <c r="K310" i="1"/>
  <c r="K302" i="1"/>
  <c r="K294" i="1"/>
  <c r="K286" i="1"/>
  <c r="K325" i="1"/>
  <c r="K317" i="1"/>
  <c r="K309" i="1"/>
  <c r="K301" i="1"/>
  <c r="K293" i="1"/>
  <c r="K285" i="1"/>
  <c r="K324" i="1"/>
  <c r="K316" i="1"/>
  <c r="K308" i="1"/>
  <c r="K300" i="1"/>
  <c r="K292" i="1"/>
  <c r="K284" i="1"/>
  <c r="K323" i="1"/>
  <c r="K315" i="1"/>
  <c r="K307" i="1"/>
  <c r="K299" i="1"/>
  <c r="K291" i="1"/>
  <c r="K283" i="1"/>
  <c r="K322" i="1"/>
  <c r="K314" i="1"/>
  <c r="K306" i="1"/>
  <c r="K298" i="1"/>
  <c r="K290" i="1"/>
  <c r="K329" i="1"/>
  <c r="K321" i="1"/>
  <c r="K313" i="1"/>
  <c r="K305" i="1"/>
  <c r="K297" i="1"/>
  <c r="K289" i="1"/>
  <c r="K328" i="1"/>
  <c r="K320" i="1"/>
  <c r="K312" i="1"/>
  <c r="K304" i="1"/>
  <c r="K296" i="1"/>
  <c r="K288" i="1"/>
  <c r="K274" i="1"/>
  <c r="K266" i="1"/>
  <c r="K258" i="1"/>
  <c r="K250" i="1"/>
  <c r="K242" i="1"/>
  <c r="K234" i="1"/>
  <c r="K226" i="1"/>
  <c r="K282" i="1"/>
  <c r="K281" i="1"/>
  <c r="K273" i="1"/>
  <c r="K265" i="1"/>
  <c r="K257" i="1"/>
  <c r="K249" i="1"/>
  <c r="K241" i="1"/>
  <c r="K233" i="1"/>
  <c r="K225" i="1"/>
  <c r="K217" i="1"/>
  <c r="K209" i="1"/>
  <c r="K280" i="1"/>
  <c r="K272" i="1"/>
  <c r="K264" i="1"/>
  <c r="K256" i="1"/>
  <c r="K248" i="1"/>
  <c r="K240" i="1"/>
  <c r="K232" i="1"/>
  <c r="K224" i="1"/>
  <c r="K216" i="1"/>
  <c r="K279" i="1"/>
  <c r="K271" i="1"/>
  <c r="K263" i="1"/>
  <c r="K255" i="1"/>
  <c r="K247" i="1"/>
  <c r="K239" i="1"/>
  <c r="K231" i="1"/>
  <c r="K223" i="1"/>
  <c r="K215" i="1"/>
  <c r="K278" i="1"/>
  <c r="K270" i="1"/>
  <c r="K262" i="1"/>
  <c r="K254" i="1"/>
  <c r="K246" i="1"/>
  <c r="K238" i="1"/>
  <c r="K230" i="1"/>
  <c r="K222" i="1"/>
  <c r="K275" i="1"/>
  <c r="K267" i="1"/>
  <c r="K259" i="1"/>
  <c r="K251" i="1"/>
  <c r="K243" i="1"/>
  <c r="K235" i="1"/>
  <c r="K227" i="1"/>
  <c r="K253" i="1"/>
  <c r="K214" i="1"/>
  <c r="K208" i="1"/>
  <c r="K206" i="1"/>
  <c r="K198" i="1"/>
  <c r="K187" i="1"/>
  <c r="K179" i="1"/>
  <c r="K260" i="1"/>
  <c r="K228" i="1"/>
  <c r="K221" i="1"/>
  <c r="K219" i="1"/>
  <c r="K205" i="1"/>
  <c r="K197" i="1"/>
  <c r="K277" i="1"/>
  <c r="K245" i="1"/>
  <c r="K204" i="1"/>
  <c r="K196" i="1"/>
  <c r="K185" i="1"/>
  <c r="K177" i="1"/>
  <c r="K252" i="1"/>
  <c r="K210" i="1"/>
  <c r="K203" i="1"/>
  <c r="K195" i="1"/>
  <c r="K184" i="1"/>
  <c r="K176" i="1"/>
  <c r="K269" i="1"/>
  <c r="K237" i="1"/>
  <c r="K211" i="1"/>
  <c r="K202" i="1"/>
  <c r="K194" i="1"/>
  <c r="K191" i="1"/>
  <c r="K183" i="1"/>
  <c r="K276" i="1"/>
  <c r="K244" i="1"/>
  <c r="K220" i="1"/>
  <c r="K212" i="1"/>
  <c r="K201" i="1"/>
  <c r="K193" i="1"/>
  <c r="K190" i="1"/>
  <c r="K182" i="1"/>
  <c r="K174" i="1"/>
  <c r="K261" i="1"/>
  <c r="K229" i="1"/>
  <c r="K218" i="1"/>
  <c r="K213" i="1"/>
  <c r="K200" i="1"/>
  <c r="K189" i="1"/>
  <c r="K181" i="1"/>
  <c r="K173" i="1"/>
  <c r="K268" i="1"/>
  <c r="K236" i="1"/>
  <c r="K207" i="1"/>
  <c r="K199" i="1"/>
  <c r="K192" i="1"/>
  <c r="K188" i="1"/>
  <c r="K180" i="1"/>
  <c r="K172" i="1"/>
  <c r="K178" i="1"/>
  <c r="K170" i="1"/>
  <c r="K162" i="1"/>
  <c r="K154" i="1"/>
  <c r="K146" i="1"/>
  <c r="K138" i="1"/>
  <c r="K130" i="1"/>
  <c r="K122" i="1"/>
  <c r="K114" i="1"/>
  <c r="K106" i="1"/>
  <c r="K137" i="1"/>
  <c r="K136" i="1"/>
  <c r="K135" i="1"/>
  <c r="K134" i="1"/>
  <c r="K133" i="1"/>
  <c r="K132" i="1"/>
  <c r="K131" i="1"/>
  <c r="K97" i="1"/>
  <c r="K89" i="1"/>
  <c r="K81" i="1"/>
  <c r="K73" i="1"/>
  <c r="K153" i="1"/>
  <c r="K152" i="1"/>
  <c r="K151" i="1"/>
  <c r="K150" i="1"/>
  <c r="K149" i="1"/>
  <c r="K148" i="1"/>
  <c r="K147" i="1"/>
  <c r="K95" i="1"/>
  <c r="K161" i="1"/>
  <c r="K160" i="1"/>
  <c r="K159" i="1"/>
  <c r="K158" i="1"/>
  <c r="K157" i="1"/>
  <c r="K156" i="1"/>
  <c r="K155" i="1"/>
  <c r="K169" i="1"/>
  <c r="K168" i="1"/>
  <c r="K167" i="1"/>
  <c r="K166" i="1"/>
  <c r="K165" i="1"/>
  <c r="K164" i="1"/>
  <c r="K163" i="1"/>
  <c r="K105" i="1"/>
  <c r="K104" i="1"/>
  <c r="K103" i="1"/>
  <c r="K102" i="1"/>
  <c r="K101" i="1"/>
  <c r="K93" i="1"/>
  <c r="K85" i="1"/>
  <c r="K77" i="1"/>
  <c r="K175" i="1"/>
  <c r="K171" i="1"/>
  <c r="K113" i="1"/>
  <c r="K112" i="1"/>
  <c r="K111" i="1"/>
  <c r="K110" i="1"/>
  <c r="K109" i="1"/>
  <c r="K108" i="1"/>
  <c r="K107" i="1"/>
  <c r="K100" i="1"/>
  <c r="K92" i="1"/>
  <c r="K121" i="1"/>
  <c r="K119" i="1"/>
  <c r="K117" i="1"/>
  <c r="K115" i="1"/>
  <c r="K99" i="1"/>
  <c r="K87" i="1"/>
  <c r="K74" i="1"/>
  <c r="K63" i="1"/>
  <c r="K129" i="1"/>
  <c r="K127" i="1"/>
  <c r="K125" i="1"/>
  <c r="K123" i="1"/>
  <c r="K88" i="1"/>
  <c r="K75" i="1"/>
  <c r="K62" i="1"/>
  <c r="K145" i="1"/>
  <c r="K143" i="1"/>
  <c r="K141" i="1"/>
  <c r="K139" i="1"/>
  <c r="K82" i="1"/>
  <c r="K76" i="1"/>
  <c r="K69" i="1"/>
  <c r="K61" i="1"/>
  <c r="K83" i="1"/>
  <c r="K70" i="1"/>
  <c r="K68" i="1"/>
  <c r="K60" i="1"/>
  <c r="K120" i="1"/>
  <c r="K118" i="1"/>
  <c r="K116" i="1"/>
  <c r="K90" i="1"/>
  <c r="K84" i="1"/>
  <c r="K71" i="1"/>
  <c r="K67" i="1"/>
  <c r="K59" i="1"/>
  <c r="K128" i="1"/>
  <c r="K126" i="1"/>
  <c r="K124" i="1"/>
  <c r="K98" i="1"/>
  <c r="K91" i="1"/>
  <c r="K78" i="1"/>
  <c r="K72" i="1"/>
  <c r="K66" i="1"/>
  <c r="K94" i="1"/>
  <c r="K144" i="1"/>
  <c r="K142" i="1"/>
  <c r="K140" i="1"/>
  <c r="K96" i="1"/>
  <c r="K79" i="1"/>
  <c r="K65" i="1"/>
  <c r="K58" i="1"/>
  <c r="K186" i="1"/>
  <c r="K86" i="1"/>
  <c r="K80" i="1"/>
  <c r="K64" i="1"/>
  <c r="D74" i="1"/>
  <c r="O73" i="1"/>
  <c r="AL30" i="1"/>
  <c r="AK37" i="1"/>
  <c r="AK35" i="1"/>
  <c r="AK36" i="1"/>
  <c r="L46" i="1"/>
  <c r="F361" i="1"/>
  <c r="E362" i="1"/>
  <c r="F362" i="1" s="1"/>
  <c r="F363" i="1"/>
  <c r="F364" i="1"/>
  <c r="E365" i="1"/>
  <c r="F365" i="1" s="1"/>
  <c r="E360" i="1"/>
  <c r="F360" i="1" s="1"/>
  <c r="R55" i="1"/>
  <c r="O92" i="33" l="1"/>
  <c r="D93" i="33"/>
  <c r="L326" i="1"/>
  <c r="L318" i="1"/>
  <c r="L310" i="1"/>
  <c r="L302" i="1"/>
  <c r="L294" i="1"/>
  <c r="L286" i="1"/>
  <c r="L325" i="1"/>
  <c r="L317" i="1"/>
  <c r="L309" i="1"/>
  <c r="L301" i="1"/>
  <c r="L293" i="1"/>
  <c r="L285" i="1"/>
  <c r="L324" i="1"/>
  <c r="L316" i="1"/>
  <c r="L308" i="1"/>
  <c r="L300" i="1"/>
  <c r="L292" i="1"/>
  <c r="L284" i="1"/>
  <c r="L323" i="1"/>
  <c r="L315" i="1"/>
  <c r="L307" i="1"/>
  <c r="L299" i="1"/>
  <c r="L291" i="1"/>
  <c r="L283" i="1"/>
  <c r="L322" i="1"/>
  <c r="L314" i="1"/>
  <c r="L306" i="1"/>
  <c r="L298" i="1"/>
  <c r="L290" i="1"/>
  <c r="L282" i="1"/>
  <c r="L329" i="1"/>
  <c r="L321" i="1"/>
  <c r="L313" i="1"/>
  <c r="L305" i="1"/>
  <c r="L297" i="1"/>
  <c r="L289" i="1"/>
  <c r="L328" i="1"/>
  <c r="L320" i="1"/>
  <c r="L312" i="1"/>
  <c r="L304" i="1"/>
  <c r="L296" i="1"/>
  <c r="L288" i="1"/>
  <c r="L327" i="1"/>
  <c r="L319" i="1"/>
  <c r="L311" i="1"/>
  <c r="L303" i="1"/>
  <c r="L295" i="1"/>
  <c r="L287" i="1"/>
  <c r="L281" i="1"/>
  <c r="L273" i="1"/>
  <c r="L265" i="1"/>
  <c r="L257" i="1"/>
  <c r="L249" i="1"/>
  <c r="L241" i="1"/>
  <c r="L233" i="1"/>
  <c r="L225" i="1"/>
  <c r="L280" i="1"/>
  <c r="L272" i="1"/>
  <c r="L264" i="1"/>
  <c r="L256" i="1"/>
  <c r="L248" i="1"/>
  <c r="L240" i="1"/>
  <c r="L232" i="1"/>
  <c r="L224" i="1"/>
  <c r="L216" i="1"/>
  <c r="L279" i="1"/>
  <c r="L271" i="1"/>
  <c r="L263" i="1"/>
  <c r="L255" i="1"/>
  <c r="L247" i="1"/>
  <c r="L239" i="1"/>
  <c r="L231" i="1"/>
  <c r="L223" i="1"/>
  <c r="L215" i="1"/>
  <c r="L208" i="1"/>
  <c r="L278" i="1"/>
  <c r="L270" i="1"/>
  <c r="L262" i="1"/>
  <c r="L254" i="1"/>
  <c r="L246" i="1"/>
  <c r="L238" i="1"/>
  <c r="L230" i="1"/>
  <c r="L222" i="1"/>
  <c r="L214" i="1"/>
  <c r="L277" i="1"/>
  <c r="L269" i="1"/>
  <c r="L261" i="1"/>
  <c r="L253" i="1"/>
  <c r="L245" i="1"/>
  <c r="L237" i="1"/>
  <c r="L229" i="1"/>
  <c r="L221" i="1"/>
  <c r="L274" i="1"/>
  <c r="L266" i="1"/>
  <c r="L258" i="1"/>
  <c r="L250" i="1"/>
  <c r="L242" i="1"/>
  <c r="L234" i="1"/>
  <c r="L226" i="1"/>
  <c r="L260" i="1"/>
  <c r="L228" i="1"/>
  <c r="L219" i="1"/>
  <c r="L205" i="1"/>
  <c r="L197" i="1"/>
  <c r="L186" i="1"/>
  <c r="L178" i="1"/>
  <c r="L267" i="1"/>
  <c r="L235" i="1"/>
  <c r="L209" i="1"/>
  <c r="L204" i="1"/>
  <c r="L196" i="1"/>
  <c r="L252" i="1"/>
  <c r="L217" i="1"/>
  <c r="L210" i="1"/>
  <c r="L203" i="1"/>
  <c r="L195" i="1"/>
  <c r="L184" i="1"/>
  <c r="L176" i="1"/>
  <c r="L259" i="1"/>
  <c r="L227" i="1"/>
  <c r="L211" i="1"/>
  <c r="L202" i="1"/>
  <c r="L194" i="1"/>
  <c r="L191" i="1"/>
  <c r="L183" i="1"/>
  <c r="L175" i="1"/>
  <c r="L276" i="1"/>
  <c r="L244" i="1"/>
  <c r="L220" i="1"/>
  <c r="L212" i="1"/>
  <c r="L201" i="1"/>
  <c r="L193" i="1"/>
  <c r="L190" i="1"/>
  <c r="L182" i="1"/>
  <c r="L251" i="1"/>
  <c r="L218" i="1"/>
  <c r="L213" i="1"/>
  <c r="L200" i="1"/>
  <c r="L189" i="1"/>
  <c r="L181" i="1"/>
  <c r="L173" i="1"/>
  <c r="L268" i="1"/>
  <c r="L236" i="1"/>
  <c r="L207" i="1"/>
  <c r="L199" i="1"/>
  <c r="L192" i="1"/>
  <c r="L188" i="1"/>
  <c r="L180" i="1"/>
  <c r="L172" i="1"/>
  <c r="L275" i="1"/>
  <c r="L243" i="1"/>
  <c r="L206" i="1"/>
  <c r="L198" i="1"/>
  <c r="L187" i="1"/>
  <c r="L179" i="1"/>
  <c r="L185" i="1"/>
  <c r="L174" i="1"/>
  <c r="L169" i="1"/>
  <c r="L161" i="1"/>
  <c r="L153" i="1"/>
  <c r="L145" i="1"/>
  <c r="L137" i="1"/>
  <c r="L129" i="1"/>
  <c r="L121" i="1"/>
  <c r="L113" i="1"/>
  <c r="L105" i="1"/>
  <c r="L144" i="1"/>
  <c r="L143" i="1"/>
  <c r="L142" i="1"/>
  <c r="L141" i="1"/>
  <c r="L140" i="1"/>
  <c r="L139" i="1"/>
  <c r="L138" i="1"/>
  <c r="L96" i="1"/>
  <c r="L88" i="1"/>
  <c r="L80" i="1"/>
  <c r="L72" i="1"/>
  <c r="L160" i="1"/>
  <c r="L159" i="1"/>
  <c r="L158" i="1"/>
  <c r="L157" i="1"/>
  <c r="L156" i="1"/>
  <c r="L155" i="1"/>
  <c r="L154" i="1"/>
  <c r="L94" i="1"/>
  <c r="L168" i="1"/>
  <c r="L167" i="1"/>
  <c r="L166" i="1"/>
  <c r="L165" i="1"/>
  <c r="L164" i="1"/>
  <c r="L163" i="1"/>
  <c r="L162" i="1"/>
  <c r="L171" i="1"/>
  <c r="L170" i="1"/>
  <c r="L112" i="1"/>
  <c r="L111" i="1"/>
  <c r="L110" i="1"/>
  <c r="L109" i="1"/>
  <c r="L108" i="1"/>
  <c r="L107" i="1"/>
  <c r="L106" i="1"/>
  <c r="L100" i="1"/>
  <c r="L92" i="1"/>
  <c r="L84" i="1"/>
  <c r="L76" i="1"/>
  <c r="L120" i="1"/>
  <c r="L119" i="1"/>
  <c r="L118" i="1"/>
  <c r="L117" i="1"/>
  <c r="L116" i="1"/>
  <c r="L115" i="1"/>
  <c r="L114" i="1"/>
  <c r="L99" i="1"/>
  <c r="L127" i="1"/>
  <c r="L125" i="1"/>
  <c r="L123" i="1"/>
  <c r="L81" i="1"/>
  <c r="L75" i="1"/>
  <c r="L62" i="1"/>
  <c r="L177" i="1"/>
  <c r="L149" i="1"/>
  <c r="L135" i="1"/>
  <c r="L133" i="1"/>
  <c r="L131" i="1"/>
  <c r="L97" i="1"/>
  <c r="L82" i="1"/>
  <c r="L69" i="1"/>
  <c r="L61" i="1"/>
  <c r="L68" i="1"/>
  <c r="L95" i="1"/>
  <c r="L89" i="1"/>
  <c r="L83" i="1"/>
  <c r="L70" i="1"/>
  <c r="L60" i="1"/>
  <c r="L152" i="1"/>
  <c r="L148" i="1"/>
  <c r="L104" i="1"/>
  <c r="L102" i="1"/>
  <c r="L93" i="1"/>
  <c r="L90" i="1"/>
  <c r="L77" i="1"/>
  <c r="L71" i="1"/>
  <c r="L67" i="1"/>
  <c r="L59" i="1"/>
  <c r="L150" i="1"/>
  <c r="L103" i="1"/>
  <c r="L87" i="1"/>
  <c r="L128" i="1"/>
  <c r="L126" i="1"/>
  <c r="L124" i="1"/>
  <c r="L122" i="1"/>
  <c r="L98" i="1"/>
  <c r="L91" i="1"/>
  <c r="L78" i="1"/>
  <c r="L66" i="1"/>
  <c r="L151" i="1"/>
  <c r="L147" i="1"/>
  <c r="L136" i="1"/>
  <c r="L134" i="1"/>
  <c r="L132" i="1"/>
  <c r="L130" i="1"/>
  <c r="L85" i="1"/>
  <c r="L79" i="1"/>
  <c r="L65" i="1"/>
  <c r="L58" i="1"/>
  <c r="L86" i="1"/>
  <c r="L73" i="1"/>
  <c r="L64" i="1"/>
  <c r="L146" i="1"/>
  <c r="L101" i="1"/>
  <c r="L74" i="1"/>
  <c r="L63" i="1"/>
  <c r="D75" i="1"/>
  <c r="O74" i="1"/>
  <c r="AL37" i="1"/>
  <c r="AM37" i="1" s="1"/>
  <c r="AL36" i="1"/>
  <c r="AM36" i="1" s="1"/>
  <c r="AL35" i="1"/>
  <c r="AM35" i="1" s="1"/>
  <c r="F366" i="1"/>
  <c r="K292" i="16"/>
  <c r="I292" i="16"/>
  <c r="G292" i="16"/>
  <c r="E292" i="16"/>
  <c r="J292" i="16"/>
  <c r="H292" i="16"/>
  <c r="M292" i="16"/>
  <c r="L292" i="16"/>
  <c r="F292" i="16"/>
  <c r="K305" i="16"/>
  <c r="J305" i="16"/>
  <c r="H305" i="16"/>
  <c r="F305" i="16"/>
  <c r="E305" i="16"/>
  <c r="G305" i="16"/>
  <c r="M305" i="16"/>
  <c r="I305" i="16"/>
  <c r="L305" i="16"/>
  <c r="G348" i="16"/>
  <c r="I348" i="16"/>
  <c r="E348" i="16"/>
  <c r="K348" i="16"/>
  <c r="H348" i="16"/>
  <c r="M348" i="16"/>
  <c r="L348" i="16"/>
  <c r="F348" i="16"/>
  <c r="J348" i="16"/>
  <c r="H390" i="16"/>
  <c r="M390" i="16"/>
  <c r="L390" i="16"/>
  <c r="F390" i="16"/>
  <c r="K390" i="16"/>
  <c r="I390" i="16"/>
  <c r="J390" i="16"/>
  <c r="G390" i="16"/>
  <c r="E390" i="16"/>
  <c r="G381" i="16"/>
  <c r="L381" i="16"/>
  <c r="K381" i="16"/>
  <c r="J381" i="16"/>
  <c r="M381" i="16"/>
  <c r="H381" i="16"/>
  <c r="E381" i="16"/>
  <c r="I381" i="16"/>
  <c r="F381" i="16"/>
  <c r="K57" i="1"/>
  <c r="J57" i="1"/>
  <c r="G57" i="1"/>
  <c r="E57" i="1"/>
  <c r="L57" i="1"/>
  <c r="I57" i="1"/>
  <c r="F57" i="1"/>
  <c r="H57" i="1"/>
  <c r="K51" i="1"/>
  <c r="G51" i="1"/>
  <c r="J51" i="1"/>
  <c r="H51" i="1"/>
  <c r="I51" i="1"/>
  <c r="L51" i="1"/>
  <c r="E51" i="1"/>
  <c r="F51" i="1"/>
  <c r="J293" i="16"/>
  <c r="I293" i="16"/>
  <c r="F293" i="16"/>
  <c r="E293" i="16"/>
  <c r="G293" i="16"/>
  <c r="M293" i="16"/>
  <c r="H293" i="16"/>
  <c r="L293" i="16"/>
  <c r="K293" i="16"/>
  <c r="K306" i="16"/>
  <c r="I306" i="16"/>
  <c r="G306" i="16"/>
  <c r="M306" i="16"/>
  <c r="E306" i="16"/>
  <c r="F306" i="16"/>
  <c r="J306" i="16"/>
  <c r="L306" i="16"/>
  <c r="H306" i="16"/>
  <c r="F309" i="16"/>
  <c r="M309" i="16"/>
  <c r="I309" i="16"/>
  <c r="K309" i="16"/>
  <c r="J309" i="16"/>
  <c r="L309" i="16"/>
  <c r="G309" i="16"/>
  <c r="E309" i="16"/>
  <c r="H309" i="16"/>
  <c r="H320" i="16"/>
  <c r="M320" i="16"/>
  <c r="K320" i="16"/>
  <c r="L320" i="16"/>
  <c r="I320" i="16"/>
  <c r="F320" i="16"/>
  <c r="E320" i="16"/>
  <c r="G320" i="16"/>
  <c r="J320" i="16"/>
  <c r="K321" i="16"/>
  <c r="J321" i="16"/>
  <c r="H321" i="16"/>
  <c r="F321" i="16"/>
  <c r="M321" i="16"/>
  <c r="E321" i="16"/>
  <c r="L321" i="16"/>
  <c r="I321" i="16"/>
  <c r="G321" i="16"/>
  <c r="I325" i="16"/>
  <c r="E325" i="16"/>
  <c r="H325" i="16"/>
  <c r="F325" i="16"/>
  <c r="M325" i="16"/>
  <c r="G325" i="16"/>
  <c r="J325" i="16"/>
  <c r="L325" i="16"/>
  <c r="K325" i="16"/>
  <c r="F331" i="16"/>
  <c r="E331" i="16"/>
  <c r="G331" i="16"/>
  <c r="K331" i="16"/>
  <c r="H331" i="16"/>
  <c r="J331" i="16"/>
  <c r="I331" i="16"/>
  <c r="L331" i="16"/>
  <c r="M331" i="16"/>
  <c r="F333" i="16"/>
  <c r="I333" i="16"/>
  <c r="M333" i="16"/>
  <c r="L333" i="16"/>
  <c r="H333" i="16"/>
  <c r="G333" i="16"/>
  <c r="E333" i="16"/>
  <c r="K333" i="16"/>
  <c r="J333" i="16"/>
  <c r="J337" i="16"/>
  <c r="F337" i="16"/>
  <c r="E337" i="16"/>
  <c r="I337" i="16"/>
  <c r="G337" i="16"/>
  <c r="L337" i="16"/>
  <c r="M337" i="16"/>
  <c r="K337" i="16"/>
  <c r="H337" i="16"/>
  <c r="K341" i="16"/>
  <c r="M341" i="16"/>
  <c r="I341" i="16"/>
  <c r="G341" i="16"/>
  <c r="H341" i="16"/>
  <c r="E341" i="16"/>
  <c r="J341" i="16"/>
  <c r="L341" i="16"/>
  <c r="F341" i="16"/>
  <c r="E345" i="16"/>
  <c r="G345" i="16"/>
  <c r="I345" i="16"/>
  <c r="M345" i="16"/>
  <c r="J345" i="16"/>
  <c r="L345" i="16"/>
  <c r="H345" i="16"/>
  <c r="K345" i="16"/>
  <c r="F345" i="16"/>
  <c r="G371" i="16"/>
  <c r="K371" i="16"/>
  <c r="L371" i="16"/>
  <c r="I371" i="16"/>
  <c r="F371" i="16"/>
  <c r="H371" i="16"/>
  <c r="E371" i="16"/>
  <c r="J371" i="16"/>
  <c r="M371" i="16"/>
  <c r="J375" i="16"/>
  <c r="K375" i="16"/>
  <c r="F375" i="16"/>
  <c r="G375" i="16"/>
  <c r="I375" i="16"/>
  <c r="H375" i="16"/>
  <c r="M375" i="16"/>
  <c r="L375" i="16"/>
  <c r="E375" i="16"/>
  <c r="E383" i="16"/>
  <c r="M383" i="16"/>
  <c r="L383" i="16"/>
  <c r="I383" i="16"/>
  <c r="F383" i="16"/>
  <c r="J383" i="16"/>
  <c r="G383" i="16"/>
  <c r="H383" i="16"/>
  <c r="K383" i="16"/>
  <c r="M387" i="16"/>
  <c r="I387" i="16"/>
  <c r="H387" i="16"/>
  <c r="G387" i="16"/>
  <c r="F387" i="16"/>
  <c r="E387" i="16"/>
  <c r="L387" i="16"/>
  <c r="K387" i="16"/>
  <c r="J387" i="16"/>
  <c r="I391" i="16"/>
  <c r="K391" i="16"/>
  <c r="F391" i="16"/>
  <c r="L391" i="16"/>
  <c r="G391" i="16"/>
  <c r="J391" i="16"/>
  <c r="E391" i="16"/>
  <c r="H391" i="16"/>
  <c r="M391" i="16"/>
  <c r="L398" i="16"/>
  <c r="F398" i="16"/>
  <c r="G398" i="16"/>
  <c r="H398" i="16"/>
  <c r="K398" i="16"/>
  <c r="E398" i="16"/>
  <c r="M398" i="16"/>
  <c r="I398" i="16"/>
  <c r="J398" i="16"/>
  <c r="J301" i="16"/>
  <c r="H301" i="16"/>
  <c r="F301" i="16"/>
  <c r="M301" i="16"/>
  <c r="E301" i="16"/>
  <c r="L301" i="16"/>
  <c r="K301" i="16"/>
  <c r="I301" i="16"/>
  <c r="G301" i="16"/>
  <c r="G297" i="16"/>
  <c r="E297" i="16"/>
  <c r="H297" i="16"/>
  <c r="J297" i="16"/>
  <c r="I297" i="16"/>
  <c r="K297" i="16"/>
  <c r="L297" i="16"/>
  <c r="F297" i="16"/>
  <c r="M297" i="16"/>
  <c r="G56" i="1"/>
  <c r="L56" i="1"/>
  <c r="E56" i="1"/>
  <c r="H56" i="1"/>
  <c r="I56" i="1"/>
  <c r="J56" i="1"/>
  <c r="K56" i="1"/>
  <c r="F56" i="1"/>
  <c r="G54" i="1"/>
  <c r="L54" i="1"/>
  <c r="E54" i="1"/>
  <c r="H54" i="1"/>
  <c r="I54" i="1"/>
  <c r="J54" i="1"/>
  <c r="K54" i="1"/>
  <c r="F54" i="1"/>
  <c r="F319" i="16"/>
  <c r="L319" i="16"/>
  <c r="I319" i="16"/>
  <c r="M319" i="16"/>
  <c r="H319" i="16"/>
  <c r="J319" i="16"/>
  <c r="G319" i="16"/>
  <c r="E319" i="16"/>
  <c r="K319" i="16"/>
  <c r="H329" i="16"/>
  <c r="F329" i="16"/>
  <c r="J329" i="16"/>
  <c r="E329" i="16"/>
  <c r="M329" i="16"/>
  <c r="L329" i="16"/>
  <c r="K329" i="16"/>
  <c r="G329" i="16"/>
  <c r="I329" i="16"/>
  <c r="F336" i="16"/>
  <c r="M336" i="16"/>
  <c r="G336" i="16"/>
  <c r="K336" i="16"/>
  <c r="H336" i="16"/>
  <c r="E336" i="16"/>
  <c r="I336" i="16"/>
  <c r="L336" i="16"/>
  <c r="J336" i="16"/>
  <c r="H374" i="16"/>
  <c r="G374" i="16"/>
  <c r="M374" i="16"/>
  <c r="L374" i="16"/>
  <c r="I374" i="16"/>
  <c r="F374" i="16"/>
  <c r="J374" i="16"/>
  <c r="K374" i="16"/>
  <c r="E374" i="16"/>
  <c r="G397" i="16"/>
  <c r="L397" i="16"/>
  <c r="I397" i="16"/>
  <c r="H397" i="16"/>
  <c r="J397" i="16"/>
  <c r="E397" i="16"/>
  <c r="F397" i="16"/>
  <c r="M397" i="16"/>
  <c r="K397" i="16"/>
  <c r="G52" i="1"/>
  <c r="I52" i="1"/>
  <c r="L52" i="1"/>
  <c r="E52" i="1"/>
  <c r="H52" i="1"/>
  <c r="J52" i="1"/>
  <c r="F52" i="1"/>
  <c r="K52" i="1"/>
  <c r="J294" i="16"/>
  <c r="M294" i="16"/>
  <c r="K294" i="16"/>
  <c r="H294" i="16"/>
  <c r="F294" i="16"/>
  <c r="I294" i="16"/>
  <c r="G294" i="16"/>
  <c r="E294" i="16"/>
  <c r="L294" i="16"/>
  <c r="L303" i="16"/>
  <c r="J303" i="16"/>
  <c r="I303" i="16"/>
  <c r="F303" i="16"/>
  <c r="G303" i="16"/>
  <c r="M303" i="16"/>
  <c r="H303" i="16"/>
  <c r="K303" i="16"/>
  <c r="E303" i="16"/>
  <c r="I307" i="16"/>
  <c r="H307" i="16"/>
  <c r="F307" i="16"/>
  <c r="K307" i="16"/>
  <c r="M307" i="16"/>
  <c r="L307" i="16"/>
  <c r="J307" i="16"/>
  <c r="G307" i="16"/>
  <c r="E307" i="16"/>
  <c r="G310" i="16"/>
  <c r="I310" i="16"/>
  <c r="K310" i="16"/>
  <c r="M310" i="16"/>
  <c r="E310" i="16"/>
  <c r="F310" i="16"/>
  <c r="L310" i="16"/>
  <c r="H310" i="16"/>
  <c r="J310" i="16"/>
  <c r="L313" i="16"/>
  <c r="J313" i="16"/>
  <c r="H313" i="16"/>
  <c r="G313" i="16"/>
  <c r="F313" i="16"/>
  <c r="E313" i="16"/>
  <c r="K313" i="16"/>
  <c r="M313" i="16"/>
  <c r="I313" i="16"/>
  <c r="J314" i="16"/>
  <c r="I314" i="16"/>
  <c r="G314" i="16"/>
  <c r="M314" i="16"/>
  <c r="E314" i="16"/>
  <c r="K314" i="16"/>
  <c r="L314" i="16"/>
  <c r="H314" i="16"/>
  <c r="F314" i="16"/>
  <c r="F317" i="16"/>
  <c r="M317" i="16"/>
  <c r="I317" i="16"/>
  <c r="K317" i="16"/>
  <c r="J317" i="16"/>
  <c r="L317" i="16"/>
  <c r="E317" i="16"/>
  <c r="G317" i="16"/>
  <c r="H317" i="16"/>
  <c r="F322" i="16"/>
  <c r="H322" i="16"/>
  <c r="J322" i="16"/>
  <c r="E322" i="16"/>
  <c r="L322" i="16"/>
  <c r="M322" i="16"/>
  <c r="I322" i="16"/>
  <c r="G322" i="16"/>
  <c r="K322" i="16"/>
  <c r="G326" i="16"/>
  <c r="H326" i="16"/>
  <c r="F326" i="16"/>
  <c r="J326" i="16"/>
  <c r="E326" i="16"/>
  <c r="L326" i="16"/>
  <c r="M326" i="16"/>
  <c r="I326" i="16"/>
  <c r="K326" i="16"/>
  <c r="G332" i="16"/>
  <c r="L332" i="16"/>
  <c r="M332" i="16"/>
  <c r="J332" i="16"/>
  <c r="H332" i="16"/>
  <c r="I332" i="16"/>
  <c r="F332" i="16"/>
  <c r="E332" i="16"/>
  <c r="K332" i="16"/>
  <c r="E334" i="16"/>
  <c r="H334" i="16"/>
  <c r="I334" i="16"/>
  <c r="J334" i="16"/>
  <c r="G334" i="16"/>
  <c r="M334" i="16"/>
  <c r="K334" i="16"/>
  <c r="F334" i="16"/>
  <c r="L334" i="16"/>
  <c r="L338" i="16"/>
  <c r="F338" i="16"/>
  <c r="H338" i="16"/>
  <c r="M338" i="16"/>
  <c r="I338" i="16"/>
  <c r="G338" i="16"/>
  <c r="J338" i="16"/>
  <c r="K338" i="16"/>
  <c r="E338" i="16"/>
  <c r="H342" i="16"/>
  <c r="M342" i="16"/>
  <c r="J342" i="16"/>
  <c r="I342" i="16"/>
  <c r="E342" i="16"/>
  <c r="G342" i="16"/>
  <c r="K342" i="16"/>
  <c r="F342" i="16"/>
  <c r="L342" i="16"/>
  <c r="G346" i="16"/>
  <c r="M346" i="16"/>
  <c r="L346" i="16"/>
  <c r="I346" i="16"/>
  <c r="H346" i="16"/>
  <c r="F346" i="16"/>
  <c r="E346" i="16"/>
  <c r="J346" i="16"/>
  <c r="K346" i="16"/>
  <c r="F372" i="16"/>
  <c r="J372" i="16"/>
  <c r="H372" i="16"/>
  <c r="E372" i="16"/>
  <c r="K372" i="16"/>
  <c r="L372" i="16"/>
  <c r="I372" i="16"/>
  <c r="G372" i="16"/>
  <c r="M372" i="16"/>
  <c r="J376" i="16"/>
  <c r="L376" i="16"/>
  <c r="I376" i="16"/>
  <c r="K376" i="16"/>
  <c r="F376" i="16"/>
  <c r="M376" i="16"/>
  <c r="E376" i="16"/>
  <c r="G376" i="16"/>
  <c r="H376" i="16"/>
  <c r="F384" i="16"/>
  <c r="I384" i="16"/>
  <c r="M384" i="16"/>
  <c r="G384" i="16"/>
  <c r="E384" i="16"/>
  <c r="H384" i="16"/>
  <c r="K384" i="16"/>
  <c r="L384" i="16"/>
  <c r="J384" i="16"/>
  <c r="H388" i="16"/>
  <c r="E388" i="16"/>
  <c r="L388" i="16"/>
  <c r="J388" i="16"/>
  <c r="I388" i="16"/>
  <c r="M388" i="16"/>
  <c r="F388" i="16"/>
  <c r="K388" i="16"/>
  <c r="G388" i="16"/>
  <c r="I392" i="16"/>
  <c r="G392" i="16"/>
  <c r="E392" i="16"/>
  <c r="K392" i="16"/>
  <c r="H392" i="16"/>
  <c r="F392" i="16"/>
  <c r="L392" i="16"/>
  <c r="J392" i="16"/>
  <c r="M392" i="16"/>
  <c r="L300" i="16"/>
  <c r="K300" i="16"/>
  <c r="E300" i="16"/>
  <c r="G300" i="16"/>
  <c r="I300" i="16"/>
  <c r="F300" i="16"/>
  <c r="M300" i="16"/>
  <c r="J300" i="16"/>
  <c r="H300" i="16"/>
  <c r="I379" i="16"/>
  <c r="F379" i="16"/>
  <c r="E379" i="16"/>
  <c r="L379" i="16"/>
  <c r="J379" i="16"/>
  <c r="M379" i="16"/>
  <c r="K379" i="16"/>
  <c r="H379" i="16"/>
  <c r="G379" i="16"/>
  <c r="G382" i="16"/>
  <c r="E382" i="16"/>
  <c r="J382" i="16"/>
  <c r="F382" i="16"/>
  <c r="H382" i="16"/>
  <c r="K382" i="16"/>
  <c r="I382" i="16"/>
  <c r="L382" i="16"/>
  <c r="M382" i="16"/>
  <c r="M46" i="1"/>
  <c r="G50" i="1"/>
  <c r="E50" i="1"/>
  <c r="H50" i="1"/>
  <c r="I50" i="1"/>
  <c r="L50" i="1"/>
  <c r="F50" i="1"/>
  <c r="J50" i="1"/>
  <c r="K50" i="1"/>
  <c r="L312" i="16"/>
  <c r="J312" i="16"/>
  <c r="F312" i="16"/>
  <c r="M312" i="16"/>
  <c r="G312" i="16"/>
  <c r="I312" i="16"/>
  <c r="K312" i="16"/>
  <c r="H312" i="16"/>
  <c r="E312" i="16"/>
  <c r="K328" i="16"/>
  <c r="F328" i="16"/>
  <c r="I328" i="16"/>
  <c r="H328" i="16"/>
  <c r="L328" i="16"/>
  <c r="J328" i="16"/>
  <c r="E328" i="16"/>
  <c r="G328" i="16"/>
  <c r="M328" i="16"/>
  <c r="K344" i="16"/>
  <c r="I344" i="16"/>
  <c r="E344" i="16"/>
  <c r="L344" i="16"/>
  <c r="M344" i="16"/>
  <c r="F344" i="16"/>
  <c r="J344" i="16"/>
  <c r="H344" i="16"/>
  <c r="G344" i="16"/>
  <c r="L378" i="16"/>
  <c r="H378" i="16"/>
  <c r="K378" i="16"/>
  <c r="G378" i="16"/>
  <c r="M378" i="16"/>
  <c r="J378" i="16"/>
  <c r="E378" i="16"/>
  <c r="F378" i="16"/>
  <c r="I378" i="16"/>
  <c r="F298" i="16"/>
  <c r="M298" i="16"/>
  <c r="G298" i="16"/>
  <c r="J298" i="16"/>
  <c r="I298" i="16"/>
  <c r="H298" i="16"/>
  <c r="K298" i="16"/>
  <c r="E298" i="16"/>
  <c r="L298" i="16"/>
  <c r="J55" i="1"/>
  <c r="G55" i="1"/>
  <c r="I55" i="1"/>
  <c r="F55" i="1"/>
  <c r="E55" i="1"/>
  <c r="L55" i="1"/>
  <c r="H55" i="1"/>
  <c r="K55" i="1"/>
  <c r="E49" i="1"/>
  <c r="L49" i="1"/>
  <c r="J49" i="1"/>
  <c r="K49" i="1"/>
  <c r="H49" i="1"/>
  <c r="F49" i="1"/>
  <c r="I49" i="1"/>
  <c r="G49" i="1"/>
  <c r="G53" i="1"/>
  <c r="I53" i="1"/>
  <c r="F53" i="1"/>
  <c r="E53" i="1"/>
  <c r="J53" i="1"/>
  <c r="K53" i="1"/>
  <c r="L53" i="1"/>
  <c r="H53" i="1"/>
  <c r="E291" i="16"/>
  <c r="J291" i="16"/>
  <c r="I291" i="16"/>
  <c r="G291" i="16"/>
  <c r="F291" i="16"/>
  <c r="L291" i="16"/>
  <c r="H291" i="16"/>
  <c r="M291" i="16"/>
  <c r="K291" i="16"/>
  <c r="I295" i="16"/>
  <c r="G295" i="16"/>
  <c r="E295" i="16"/>
  <c r="J295" i="16"/>
  <c r="K295" i="16"/>
  <c r="M295" i="16"/>
  <c r="L295" i="16"/>
  <c r="H295" i="16"/>
  <c r="F295" i="16"/>
  <c r="H304" i="16"/>
  <c r="G304" i="16"/>
  <c r="E304" i="16"/>
  <c r="M304" i="16"/>
  <c r="J304" i="16"/>
  <c r="K304" i="16"/>
  <c r="I304" i="16"/>
  <c r="F304" i="16"/>
  <c r="L304" i="16"/>
  <c r="K311" i="16"/>
  <c r="I311" i="16"/>
  <c r="G311" i="16"/>
  <c r="H311" i="16"/>
  <c r="J311" i="16"/>
  <c r="M311" i="16"/>
  <c r="L311" i="16"/>
  <c r="F311" i="16"/>
  <c r="E311" i="16"/>
  <c r="E315" i="16"/>
  <c r="G315" i="16"/>
  <c r="I315" i="16"/>
  <c r="J315" i="16"/>
  <c r="M315" i="16"/>
  <c r="K315" i="16"/>
  <c r="L315" i="16"/>
  <c r="H315" i="16"/>
  <c r="F315" i="16"/>
  <c r="H316" i="16"/>
  <c r="F316" i="16"/>
  <c r="I316" i="16"/>
  <c r="K316" i="16"/>
  <c r="M316" i="16"/>
  <c r="J316" i="16"/>
  <c r="L316" i="16"/>
  <c r="G316" i="16"/>
  <c r="E316" i="16"/>
  <c r="J318" i="16"/>
  <c r="E318" i="16"/>
  <c r="L318" i="16"/>
  <c r="I318" i="16"/>
  <c r="K318" i="16"/>
  <c r="H318" i="16"/>
  <c r="F318" i="16"/>
  <c r="M318" i="16"/>
  <c r="G318" i="16"/>
  <c r="M323" i="16"/>
  <c r="H323" i="16"/>
  <c r="F323" i="16"/>
  <c r="K323" i="16"/>
  <c r="I323" i="16"/>
  <c r="L323" i="16"/>
  <c r="E323" i="16"/>
  <c r="G323" i="16"/>
  <c r="J323" i="16"/>
  <c r="E327" i="16"/>
  <c r="K327" i="16"/>
  <c r="I327" i="16"/>
  <c r="G327" i="16"/>
  <c r="J327" i="16"/>
  <c r="M327" i="16"/>
  <c r="F327" i="16"/>
  <c r="H327" i="16"/>
  <c r="L327" i="16"/>
  <c r="J335" i="16"/>
  <c r="M335" i="16"/>
  <c r="I335" i="16"/>
  <c r="H335" i="16"/>
  <c r="F335" i="16"/>
  <c r="G335" i="16"/>
  <c r="L335" i="16"/>
  <c r="E335" i="16"/>
  <c r="K335" i="16"/>
  <c r="F339" i="16"/>
  <c r="E339" i="16"/>
  <c r="L339" i="16"/>
  <c r="K339" i="16"/>
  <c r="H339" i="16"/>
  <c r="G339" i="16"/>
  <c r="I339" i="16"/>
  <c r="J339" i="16"/>
  <c r="M339" i="16"/>
  <c r="L343" i="16"/>
  <c r="M343" i="16"/>
  <c r="I343" i="16"/>
  <c r="H343" i="16"/>
  <c r="J343" i="16"/>
  <c r="K343" i="16"/>
  <c r="E343" i="16"/>
  <c r="F343" i="16"/>
  <c r="G343" i="16"/>
  <c r="H347" i="16"/>
  <c r="E347" i="16"/>
  <c r="G347" i="16"/>
  <c r="J347" i="16"/>
  <c r="F347" i="16"/>
  <c r="I347" i="16"/>
  <c r="L347" i="16"/>
  <c r="K347" i="16"/>
  <c r="M347" i="16"/>
  <c r="G373" i="16"/>
  <c r="H373" i="16"/>
  <c r="K373" i="16"/>
  <c r="J373" i="16"/>
  <c r="L373" i="16"/>
  <c r="M373" i="16"/>
  <c r="I373" i="16"/>
  <c r="F373" i="16"/>
  <c r="E373" i="16"/>
  <c r="K377" i="16"/>
  <c r="H377" i="16"/>
  <c r="G377" i="16"/>
  <c r="J377" i="16"/>
  <c r="M377" i="16"/>
  <c r="L377" i="16"/>
  <c r="I377" i="16"/>
  <c r="E377" i="16"/>
  <c r="F377" i="16"/>
  <c r="I385" i="16"/>
  <c r="J385" i="16"/>
  <c r="M385" i="16"/>
  <c r="L385" i="16"/>
  <c r="G385" i="16"/>
  <c r="F385" i="16"/>
  <c r="E385" i="16"/>
  <c r="K385" i="16"/>
  <c r="H385" i="16"/>
  <c r="E389" i="16"/>
  <c r="G389" i="16"/>
  <c r="I389" i="16"/>
  <c r="H389" i="16"/>
  <c r="L389" i="16"/>
  <c r="F389" i="16"/>
  <c r="K389" i="16"/>
  <c r="J389" i="16"/>
  <c r="M389" i="16"/>
  <c r="G396" i="16"/>
  <c r="H396" i="16"/>
  <c r="M396" i="16"/>
  <c r="J396" i="16"/>
  <c r="K396" i="16"/>
  <c r="I396" i="16"/>
  <c r="F396" i="16"/>
  <c r="L396" i="16"/>
  <c r="E396" i="16"/>
  <c r="E299" i="16"/>
  <c r="L299" i="16"/>
  <c r="F299" i="16"/>
  <c r="M299" i="16"/>
  <c r="J299" i="16"/>
  <c r="G299" i="16"/>
  <c r="I299" i="16"/>
  <c r="H299" i="16"/>
  <c r="K299" i="16"/>
  <c r="F380" i="16"/>
  <c r="J380" i="16"/>
  <c r="M380" i="16"/>
  <c r="I380" i="16"/>
  <c r="G380" i="16"/>
  <c r="H380" i="16"/>
  <c r="E380" i="16"/>
  <c r="K380" i="16"/>
  <c r="L380" i="16"/>
  <c r="E399" i="16"/>
  <c r="M399" i="16"/>
  <c r="L399" i="16"/>
  <c r="K399" i="16"/>
  <c r="H399" i="16"/>
  <c r="F399" i="16"/>
  <c r="J399" i="16"/>
  <c r="G399" i="16"/>
  <c r="I399" i="16"/>
  <c r="H296" i="16"/>
  <c r="K296" i="16"/>
  <c r="M296" i="16"/>
  <c r="G296" i="16"/>
  <c r="E296" i="16"/>
  <c r="F296" i="16"/>
  <c r="I296" i="16"/>
  <c r="J296" i="16"/>
  <c r="L296" i="16"/>
  <c r="I308" i="16"/>
  <c r="G308" i="16"/>
  <c r="E308" i="16"/>
  <c r="J308" i="16"/>
  <c r="H308" i="16"/>
  <c r="K308" i="16"/>
  <c r="M308" i="16"/>
  <c r="F308" i="16"/>
  <c r="L308" i="16"/>
  <c r="I324" i="16"/>
  <c r="K324" i="16"/>
  <c r="M324" i="16"/>
  <c r="G324" i="16"/>
  <c r="E324" i="16"/>
  <c r="F324" i="16"/>
  <c r="H324" i="16"/>
  <c r="J324" i="16"/>
  <c r="L324" i="16"/>
  <c r="I330" i="16"/>
  <c r="J330" i="16"/>
  <c r="K330" i="16"/>
  <c r="E330" i="16"/>
  <c r="H330" i="16"/>
  <c r="F330" i="16"/>
  <c r="L330" i="16"/>
  <c r="M330" i="16"/>
  <c r="G330" i="16"/>
  <c r="M340" i="16"/>
  <c r="H340" i="16"/>
  <c r="K340" i="16"/>
  <c r="F340" i="16"/>
  <c r="J340" i="16"/>
  <c r="L340" i="16"/>
  <c r="G340" i="16"/>
  <c r="E340" i="16"/>
  <c r="I340" i="16"/>
  <c r="H386" i="16"/>
  <c r="L386" i="16"/>
  <c r="M386" i="16"/>
  <c r="F386" i="16"/>
  <c r="G386" i="16"/>
  <c r="E386" i="16"/>
  <c r="J386" i="16"/>
  <c r="I386" i="16"/>
  <c r="K386" i="16"/>
  <c r="J302" i="16"/>
  <c r="M302" i="16"/>
  <c r="K302" i="16"/>
  <c r="H302" i="16"/>
  <c r="F302" i="16"/>
  <c r="I302" i="16"/>
  <c r="G302" i="16"/>
  <c r="E302" i="16"/>
  <c r="L302" i="16"/>
  <c r="E366" i="1"/>
  <c r="O57" i="1"/>
  <c r="O51" i="1"/>
  <c r="O56" i="1"/>
  <c r="O52" i="1"/>
  <c r="O55" i="1"/>
  <c r="O49" i="1"/>
  <c r="O53" i="1"/>
  <c r="O50" i="1"/>
  <c r="O54" i="1"/>
  <c r="D94" i="33" l="1"/>
  <c r="O93" i="33"/>
  <c r="M325" i="1"/>
  <c r="M317" i="1"/>
  <c r="M309" i="1"/>
  <c r="M301" i="1"/>
  <c r="M293" i="1"/>
  <c r="M285" i="1"/>
  <c r="M324" i="1"/>
  <c r="M316" i="1"/>
  <c r="M308" i="1"/>
  <c r="M300" i="1"/>
  <c r="M292" i="1"/>
  <c r="M284" i="1"/>
  <c r="M323" i="1"/>
  <c r="M315" i="1"/>
  <c r="M307" i="1"/>
  <c r="M299" i="1"/>
  <c r="M291" i="1"/>
  <c r="M283" i="1"/>
  <c r="M322" i="1"/>
  <c r="M314" i="1"/>
  <c r="M306" i="1"/>
  <c r="M298" i="1"/>
  <c r="M290" i="1"/>
  <c r="M329" i="1"/>
  <c r="M321" i="1"/>
  <c r="M313" i="1"/>
  <c r="M305" i="1"/>
  <c r="M297" i="1"/>
  <c r="M289" i="1"/>
  <c r="M328" i="1"/>
  <c r="M320" i="1"/>
  <c r="M312" i="1"/>
  <c r="M304" i="1"/>
  <c r="M296" i="1"/>
  <c r="M288" i="1"/>
  <c r="M327" i="1"/>
  <c r="M319" i="1"/>
  <c r="M311" i="1"/>
  <c r="M303" i="1"/>
  <c r="M295" i="1"/>
  <c r="M287" i="1"/>
  <c r="M326" i="1"/>
  <c r="M318" i="1"/>
  <c r="M310" i="1"/>
  <c r="M302" i="1"/>
  <c r="M294" i="1"/>
  <c r="M286" i="1"/>
  <c r="M282" i="1"/>
  <c r="M280" i="1"/>
  <c r="M272" i="1"/>
  <c r="M264" i="1"/>
  <c r="M256" i="1"/>
  <c r="M248" i="1"/>
  <c r="M240" i="1"/>
  <c r="M232" i="1"/>
  <c r="M224" i="1"/>
  <c r="M279" i="1"/>
  <c r="M271" i="1"/>
  <c r="M263" i="1"/>
  <c r="M255" i="1"/>
  <c r="M247" i="1"/>
  <c r="M239" i="1"/>
  <c r="M231" i="1"/>
  <c r="M223" i="1"/>
  <c r="M215" i="1"/>
  <c r="M208" i="1"/>
  <c r="M278" i="1"/>
  <c r="M270" i="1"/>
  <c r="M262" i="1"/>
  <c r="M254" i="1"/>
  <c r="M246" i="1"/>
  <c r="M238" i="1"/>
  <c r="M230" i="1"/>
  <c r="M222" i="1"/>
  <c r="M214" i="1"/>
  <c r="M207" i="1"/>
  <c r="M277" i="1"/>
  <c r="M269" i="1"/>
  <c r="M261" i="1"/>
  <c r="M253" i="1"/>
  <c r="M245" i="1"/>
  <c r="M237" i="1"/>
  <c r="M229" i="1"/>
  <c r="M221" i="1"/>
  <c r="M213" i="1"/>
  <c r="M276" i="1"/>
  <c r="M268" i="1"/>
  <c r="M260" i="1"/>
  <c r="M252" i="1"/>
  <c r="M244" i="1"/>
  <c r="M236" i="1"/>
  <c r="M228" i="1"/>
  <c r="M220" i="1"/>
  <c r="M281" i="1"/>
  <c r="M273" i="1"/>
  <c r="M265" i="1"/>
  <c r="M257" i="1"/>
  <c r="M249" i="1"/>
  <c r="M241" i="1"/>
  <c r="M233" i="1"/>
  <c r="M225" i="1"/>
  <c r="M267" i="1"/>
  <c r="M235" i="1"/>
  <c r="M209" i="1"/>
  <c r="M204" i="1"/>
  <c r="M196" i="1"/>
  <c r="M185" i="1"/>
  <c r="M177" i="1"/>
  <c r="M274" i="1"/>
  <c r="M242" i="1"/>
  <c r="M217" i="1"/>
  <c r="M210" i="1"/>
  <c r="M203" i="1"/>
  <c r="M195" i="1"/>
  <c r="M259" i="1"/>
  <c r="M227" i="1"/>
  <c r="M211" i="1"/>
  <c r="M202" i="1"/>
  <c r="M194" i="1"/>
  <c r="M191" i="1"/>
  <c r="M183" i="1"/>
  <c r="M175" i="1"/>
  <c r="M266" i="1"/>
  <c r="M234" i="1"/>
  <c r="M212" i="1"/>
  <c r="M201" i="1"/>
  <c r="M193" i="1"/>
  <c r="M190" i="1"/>
  <c r="M182" i="1"/>
  <c r="M174" i="1"/>
  <c r="M251" i="1"/>
  <c r="M218" i="1"/>
  <c r="M200" i="1"/>
  <c r="M189" i="1"/>
  <c r="M181" i="1"/>
  <c r="M258" i="1"/>
  <c r="M226" i="1"/>
  <c r="M199" i="1"/>
  <c r="M192" i="1"/>
  <c r="M188" i="1"/>
  <c r="M180" i="1"/>
  <c r="M172" i="1"/>
  <c r="M275" i="1"/>
  <c r="M243" i="1"/>
  <c r="M216" i="1"/>
  <c r="M206" i="1"/>
  <c r="M198" i="1"/>
  <c r="M187" i="1"/>
  <c r="M179" i="1"/>
  <c r="M250" i="1"/>
  <c r="M219" i="1"/>
  <c r="M205" i="1"/>
  <c r="M197" i="1"/>
  <c r="M186" i="1"/>
  <c r="M178" i="1"/>
  <c r="M168" i="1"/>
  <c r="M160" i="1"/>
  <c r="M152" i="1"/>
  <c r="M144" i="1"/>
  <c r="M136" i="1"/>
  <c r="M128" i="1"/>
  <c r="M120" i="1"/>
  <c r="M112" i="1"/>
  <c r="M104" i="1"/>
  <c r="M151" i="1"/>
  <c r="M150" i="1"/>
  <c r="M149" i="1"/>
  <c r="M148" i="1"/>
  <c r="M147" i="1"/>
  <c r="M146" i="1"/>
  <c r="M145" i="1"/>
  <c r="M95" i="1"/>
  <c r="M87" i="1"/>
  <c r="M79" i="1"/>
  <c r="M71" i="1"/>
  <c r="M184" i="1"/>
  <c r="M176" i="1"/>
  <c r="M173" i="1"/>
  <c r="M167" i="1"/>
  <c r="M166" i="1"/>
  <c r="M165" i="1"/>
  <c r="M164" i="1"/>
  <c r="M163" i="1"/>
  <c r="M162" i="1"/>
  <c r="M161" i="1"/>
  <c r="M103" i="1"/>
  <c r="M102" i="1"/>
  <c r="M101" i="1"/>
  <c r="M93" i="1"/>
  <c r="M171" i="1"/>
  <c r="M170" i="1"/>
  <c r="M169" i="1"/>
  <c r="M119" i="1"/>
  <c r="M118" i="1"/>
  <c r="M117" i="1"/>
  <c r="M116" i="1"/>
  <c r="M115" i="1"/>
  <c r="M114" i="1"/>
  <c r="M113" i="1"/>
  <c r="M99" i="1"/>
  <c r="M91" i="1"/>
  <c r="M83" i="1"/>
  <c r="M75" i="1"/>
  <c r="M127" i="1"/>
  <c r="M126" i="1"/>
  <c r="M125" i="1"/>
  <c r="M124" i="1"/>
  <c r="M123" i="1"/>
  <c r="M122" i="1"/>
  <c r="M121" i="1"/>
  <c r="M98" i="1"/>
  <c r="M135" i="1"/>
  <c r="M133" i="1"/>
  <c r="M131" i="1"/>
  <c r="M129" i="1"/>
  <c r="M97" i="1"/>
  <c r="M88" i="1"/>
  <c r="M82" i="1"/>
  <c r="M69" i="1"/>
  <c r="M61" i="1"/>
  <c r="M157" i="1"/>
  <c r="M153" i="1"/>
  <c r="M143" i="1"/>
  <c r="M141" i="1"/>
  <c r="M139" i="1"/>
  <c r="M137" i="1"/>
  <c r="M89" i="1"/>
  <c r="M76" i="1"/>
  <c r="M70" i="1"/>
  <c r="M68" i="1"/>
  <c r="M60" i="1"/>
  <c r="M90" i="1"/>
  <c r="M77" i="1"/>
  <c r="M67" i="1"/>
  <c r="M59" i="1"/>
  <c r="M156" i="1"/>
  <c r="M110" i="1"/>
  <c r="M108" i="1"/>
  <c r="M106" i="1"/>
  <c r="M100" i="1"/>
  <c r="M84" i="1"/>
  <c r="M78" i="1"/>
  <c r="M66" i="1"/>
  <c r="M107" i="1"/>
  <c r="M81" i="1"/>
  <c r="M134" i="1"/>
  <c r="M132" i="1"/>
  <c r="M130" i="1"/>
  <c r="M85" i="1"/>
  <c r="M72" i="1"/>
  <c r="M65" i="1"/>
  <c r="M58" i="1"/>
  <c r="M159" i="1"/>
  <c r="M155" i="1"/>
  <c r="M142" i="1"/>
  <c r="M140" i="1"/>
  <c r="M138" i="1"/>
  <c r="M96" i="1"/>
  <c r="M86" i="1"/>
  <c r="M73" i="1"/>
  <c r="M64" i="1"/>
  <c r="M158" i="1"/>
  <c r="M111" i="1"/>
  <c r="M94" i="1"/>
  <c r="M80" i="1"/>
  <c r="M74" i="1"/>
  <c r="M63" i="1"/>
  <c r="M154" i="1"/>
  <c r="M109" i="1"/>
  <c r="M105" i="1"/>
  <c r="M92" i="1"/>
  <c r="M62" i="1"/>
  <c r="D76" i="1"/>
  <c r="O75" i="1"/>
  <c r="R56" i="1"/>
  <c r="R57" i="1"/>
  <c r="M53" i="1"/>
  <c r="M49" i="1"/>
  <c r="M55" i="1"/>
  <c r="M50" i="1"/>
  <c r="M52" i="1"/>
  <c r="M56" i="1"/>
  <c r="K48" i="1"/>
  <c r="I48" i="1"/>
  <c r="H48" i="1"/>
  <c r="M48" i="1"/>
  <c r="L48" i="1"/>
  <c r="G48" i="1"/>
  <c r="F48" i="1"/>
  <c r="J48" i="1"/>
  <c r="M57" i="1"/>
  <c r="M25" i="1"/>
  <c r="N46" i="1"/>
  <c r="F41" i="16"/>
  <c r="F400" i="16" s="1"/>
  <c r="M41" i="16"/>
  <c r="M400" i="16" s="1"/>
  <c r="I41" i="16"/>
  <c r="I400" i="16" s="1"/>
  <c r="E41" i="16"/>
  <c r="E400" i="16" s="1"/>
  <c r="E401" i="16" s="1"/>
  <c r="F405" i="16" s="1"/>
  <c r="G41" i="16"/>
  <c r="G400" i="16" s="1"/>
  <c r="K41" i="16"/>
  <c r="K400" i="16" s="1"/>
  <c r="J41" i="16"/>
  <c r="J400" i="16" s="1"/>
  <c r="H41" i="16"/>
  <c r="H400" i="16" s="1"/>
  <c r="L41" i="16"/>
  <c r="L400" i="16" s="1"/>
  <c r="M54" i="1"/>
  <c r="M51" i="1"/>
  <c r="C505" i="8"/>
  <c r="D505" i="8"/>
  <c r="E505" i="8"/>
  <c r="F505" i="8"/>
  <c r="G505" i="8"/>
  <c r="H505" i="8"/>
  <c r="C506" i="8"/>
  <c r="D506" i="8"/>
  <c r="E506" i="8"/>
  <c r="F506" i="8"/>
  <c r="G506" i="8"/>
  <c r="H506" i="8"/>
  <c r="C507" i="8"/>
  <c r="D507" i="8"/>
  <c r="E507" i="8"/>
  <c r="F507" i="8"/>
  <c r="G507" i="8"/>
  <c r="H507" i="8"/>
  <c r="C508" i="8"/>
  <c r="D508" i="8"/>
  <c r="E508" i="8"/>
  <c r="F508" i="8"/>
  <c r="G508" i="8"/>
  <c r="H508" i="8"/>
  <c r="C509" i="8"/>
  <c r="D509" i="8"/>
  <c r="E509" i="8"/>
  <c r="F509" i="8"/>
  <c r="G509" i="8"/>
  <c r="H509" i="8"/>
  <c r="C510" i="8"/>
  <c r="D510" i="8"/>
  <c r="E510" i="8"/>
  <c r="F510" i="8"/>
  <c r="G510" i="8"/>
  <c r="H510" i="8"/>
  <c r="C511" i="8"/>
  <c r="D511" i="8"/>
  <c r="E511" i="8"/>
  <c r="F511" i="8"/>
  <c r="G511" i="8"/>
  <c r="H511" i="8"/>
  <c r="C512" i="8"/>
  <c r="D512" i="8"/>
  <c r="E512" i="8"/>
  <c r="F512" i="8"/>
  <c r="G512" i="8"/>
  <c r="H512" i="8"/>
  <c r="C513" i="8"/>
  <c r="D513" i="8"/>
  <c r="E513" i="8"/>
  <c r="F513" i="8"/>
  <c r="G513" i="8"/>
  <c r="H513" i="8"/>
  <c r="C514" i="8"/>
  <c r="D514" i="8"/>
  <c r="E514" i="8"/>
  <c r="F514" i="8"/>
  <c r="G514" i="8"/>
  <c r="H514" i="8"/>
  <c r="C515" i="8"/>
  <c r="D515" i="8"/>
  <c r="E515" i="8"/>
  <c r="F515" i="8"/>
  <c r="G515" i="8"/>
  <c r="H515" i="8"/>
  <c r="C516" i="8"/>
  <c r="D516" i="8"/>
  <c r="E516" i="8"/>
  <c r="F516" i="8"/>
  <c r="G516" i="8"/>
  <c r="H516" i="8"/>
  <c r="C517" i="8"/>
  <c r="D517" i="8"/>
  <c r="E517" i="8"/>
  <c r="F517" i="8"/>
  <c r="G517" i="8"/>
  <c r="H517" i="8"/>
  <c r="C518" i="8"/>
  <c r="D518" i="8"/>
  <c r="E518" i="8"/>
  <c r="F518" i="8"/>
  <c r="G518" i="8"/>
  <c r="H518" i="8"/>
  <c r="C519" i="8"/>
  <c r="D519" i="8"/>
  <c r="E519" i="8"/>
  <c r="F519" i="8"/>
  <c r="G519" i="8"/>
  <c r="H519" i="8"/>
  <c r="C520" i="8"/>
  <c r="D520" i="8"/>
  <c r="E520" i="8"/>
  <c r="F520" i="8"/>
  <c r="G520" i="8"/>
  <c r="H520" i="8"/>
  <c r="C521" i="8"/>
  <c r="D521" i="8"/>
  <c r="E521" i="8"/>
  <c r="F521" i="8"/>
  <c r="G521" i="8"/>
  <c r="H521" i="8"/>
  <c r="C522" i="8"/>
  <c r="D522" i="8"/>
  <c r="E522" i="8"/>
  <c r="F522" i="8"/>
  <c r="G522" i="8"/>
  <c r="H522" i="8"/>
  <c r="C523" i="8"/>
  <c r="D523" i="8"/>
  <c r="E523" i="8"/>
  <c r="F523" i="8"/>
  <c r="G523" i="8"/>
  <c r="H523" i="8"/>
  <c r="C524" i="8"/>
  <c r="D524" i="8"/>
  <c r="E524" i="8"/>
  <c r="F524" i="8"/>
  <c r="G524" i="8"/>
  <c r="H524" i="8"/>
  <c r="C525" i="8"/>
  <c r="D525" i="8"/>
  <c r="E525" i="8"/>
  <c r="F525" i="8"/>
  <c r="G525" i="8"/>
  <c r="H525" i="8"/>
  <c r="C526" i="8"/>
  <c r="D526" i="8"/>
  <c r="E526" i="8"/>
  <c r="F526" i="8"/>
  <c r="G526" i="8"/>
  <c r="H526" i="8"/>
  <c r="C527" i="8"/>
  <c r="D527" i="8"/>
  <c r="E527" i="8"/>
  <c r="F527" i="8"/>
  <c r="G527" i="8"/>
  <c r="H527" i="8"/>
  <c r="C528" i="8"/>
  <c r="D528" i="8"/>
  <c r="E528" i="8"/>
  <c r="F528" i="8"/>
  <c r="G528" i="8"/>
  <c r="H528" i="8"/>
  <c r="C529" i="8"/>
  <c r="D529" i="8"/>
  <c r="E529" i="8"/>
  <c r="F529" i="8"/>
  <c r="G529" i="8"/>
  <c r="H529" i="8"/>
  <c r="C530" i="8"/>
  <c r="D530" i="8"/>
  <c r="E530" i="8"/>
  <c r="F530" i="8"/>
  <c r="G530" i="8"/>
  <c r="H530" i="8"/>
  <c r="C531" i="8"/>
  <c r="D531" i="8"/>
  <c r="E531" i="8"/>
  <c r="F531" i="8"/>
  <c r="G531" i="8"/>
  <c r="H531" i="8"/>
  <c r="C532" i="8"/>
  <c r="D532" i="8"/>
  <c r="E532" i="8"/>
  <c r="F532" i="8"/>
  <c r="G532" i="8"/>
  <c r="H532" i="8"/>
  <c r="C533" i="8"/>
  <c r="D533" i="8"/>
  <c r="E533" i="8"/>
  <c r="F533" i="8"/>
  <c r="G533" i="8"/>
  <c r="H533" i="8"/>
  <c r="C534" i="8"/>
  <c r="D534" i="8"/>
  <c r="E534" i="8"/>
  <c r="F534" i="8"/>
  <c r="G534" i="8"/>
  <c r="H534" i="8"/>
  <c r="C535" i="8"/>
  <c r="D535" i="8"/>
  <c r="E535" i="8"/>
  <c r="F535" i="8"/>
  <c r="G535" i="8"/>
  <c r="H535" i="8"/>
  <c r="C536" i="8"/>
  <c r="D536" i="8"/>
  <c r="E536" i="8"/>
  <c r="F536" i="8"/>
  <c r="G536" i="8"/>
  <c r="H536" i="8"/>
  <c r="C537" i="8"/>
  <c r="D537" i="8"/>
  <c r="E537" i="8"/>
  <c r="F537" i="8"/>
  <c r="G537" i="8"/>
  <c r="H537" i="8"/>
  <c r="C538" i="8"/>
  <c r="D538" i="8"/>
  <c r="E538" i="8"/>
  <c r="F538" i="8"/>
  <c r="G538" i="8"/>
  <c r="H538" i="8"/>
  <c r="C539" i="8"/>
  <c r="D539" i="8"/>
  <c r="E539" i="8"/>
  <c r="F539" i="8"/>
  <c r="G539" i="8"/>
  <c r="H539" i="8"/>
  <c r="C540" i="8"/>
  <c r="D540" i="8"/>
  <c r="E540" i="8"/>
  <c r="F540" i="8"/>
  <c r="G540" i="8"/>
  <c r="H540" i="8"/>
  <c r="C541" i="8"/>
  <c r="D541" i="8"/>
  <c r="E541" i="8"/>
  <c r="F541" i="8"/>
  <c r="G541" i="8"/>
  <c r="H541" i="8"/>
  <c r="C542" i="8"/>
  <c r="D542" i="8"/>
  <c r="E542" i="8"/>
  <c r="F542" i="8"/>
  <c r="G542" i="8"/>
  <c r="H542" i="8"/>
  <c r="C543" i="8"/>
  <c r="D543" i="8"/>
  <c r="E543" i="8"/>
  <c r="F543" i="8"/>
  <c r="G543" i="8"/>
  <c r="H543" i="8"/>
  <c r="C544" i="8"/>
  <c r="D544" i="8"/>
  <c r="E544" i="8"/>
  <c r="F544" i="8"/>
  <c r="G544" i="8"/>
  <c r="H544" i="8"/>
  <c r="G504" i="8"/>
  <c r="E504" i="8"/>
  <c r="H504" i="8"/>
  <c r="F504" i="8"/>
  <c r="D504" i="8"/>
  <c r="C504" i="8"/>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15" i="7"/>
  <c r="D248" i="7"/>
  <c r="D247" i="7"/>
  <c r="D242" i="7"/>
  <c r="D228" i="7"/>
  <c r="D216" i="7"/>
  <c r="D217" i="7"/>
  <c r="D218" i="7"/>
  <c r="D219" i="7"/>
  <c r="D220" i="7"/>
  <c r="D221" i="7"/>
  <c r="D222" i="7"/>
  <c r="D223" i="7"/>
  <c r="D224" i="7"/>
  <c r="D225" i="7"/>
  <c r="D226" i="7"/>
  <c r="D227" i="7"/>
  <c r="D229" i="7"/>
  <c r="D230" i="7"/>
  <c r="D231" i="7"/>
  <c r="D232" i="7"/>
  <c r="D233" i="7"/>
  <c r="D234" i="7"/>
  <c r="D235" i="7"/>
  <c r="D236" i="7"/>
  <c r="D237" i="7"/>
  <c r="D238" i="7"/>
  <c r="D239" i="7"/>
  <c r="D240" i="7"/>
  <c r="D241" i="7"/>
  <c r="D243" i="7"/>
  <c r="D244" i="7"/>
  <c r="D245" i="7"/>
  <c r="D246" i="7"/>
  <c r="D249" i="7"/>
  <c r="D215" i="7"/>
  <c r="E674" i="6"/>
  <c r="F674" i="6"/>
  <c r="E675" i="6"/>
  <c r="F675" i="6"/>
  <c r="E676" i="6"/>
  <c r="F676" i="6"/>
  <c r="E677" i="6"/>
  <c r="F677" i="6"/>
  <c r="E678" i="6"/>
  <c r="F678" i="6"/>
  <c r="E679" i="6"/>
  <c r="F679" i="6"/>
  <c r="E680" i="6"/>
  <c r="F680" i="6"/>
  <c r="E681" i="6"/>
  <c r="F681" i="6"/>
  <c r="E682" i="6"/>
  <c r="F682" i="6"/>
  <c r="E683" i="6"/>
  <c r="F683" i="6"/>
  <c r="E684" i="6"/>
  <c r="F684" i="6"/>
  <c r="E685" i="6"/>
  <c r="F685" i="6"/>
  <c r="E686" i="6"/>
  <c r="F686" i="6"/>
  <c r="E687" i="6"/>
  <c r="F687" i="6"/>
  <c r="E688" i="6"/>
  <c r="F688" i="6"/>
  <c r="E689" i="6"/>
  <c r="F689" i="6"/>
  <c r="E690" i="6"/>
  <c r="F690" i="6"/>
  <c r="E691" i="6"/>
  <c r="F691" i="6"/>
  <c r="E692" i="6"/>
  <c r="F692" i="6"/>
  <c r="E693" i="6"/>
  <c r="F693" i="6"/>
  <c r="E694" i="6"/>
  <c r="F694" i="6"/>
  <c r="E695" i="6"/>
  <c r="F695" i="6"/>
  <c r="E696" i="6"/>
  <c r="F696" i="6"/>
  <c r="E697" i="6"/>
  <c r="F697" i="6"/>
  <c r="E698" i="6"/>
  <c r="F698" i="6"/>
  <c r="E699" i="6"/>
  <c r="F699" i="6"/>
  <c r="E700" i="6"/>
  <c r="F700" i="6"/>
  <c r="E701" i="6"/>
  <c r="F701" i="6"/>
  <c r="E702" i="6"/>
  <c r="F702" i="6"/>
  <c r="E703" i="6"/>
  <c r="F703" i="6"/>
  <c r="F673" i="6"/>
  <c r="E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702" i="6"/>
  <c r="D703" i="6"/>
  <c r="D673" i="6"/>
  <c r="C673" i="6"/>
  <c r="H597" i="5"/>
  <c r="H598" i="5"/>
  <c r="H599" i="5"/>
  <c r="H600" i="5"/>
  <c r="H601" i="5"/>
  <c r="H602" i="5"/>
  <c r="H603" i="5"/>
  <c r="H604" i="5"/>
  <c r="H605" i="5"/>
  <c r="H606" i="5"/>
  <c r="H607" i="5"/>
  <c r="H608" i="5"/>
  <c r="H609" i="5"/>
  <c r="H610" i="5"/>
  <c r="H611" i="5"/>
  <c r="H612" i="5"/>
  <c r="H613" i="5"/>
  <c r="H614" i="5"/>
  <c r="H615" i="5"/>
  <c r="H596" i="5"/>
  <c r="G597" i="5"/>
  <c r="G598" i="5"/>
  <c r="G599" i="5"/>
  <c r="G600" i="5"/>
  <c r="G601" i="5"/>
  <c r="G602" i="5"/>
  <c r="G603" i="5"/>
  <c r="G604" i="5"/>
  <c r="G605" i="5"/>
  <c r="G606" i="5"/>
  <c r="G607" i="5"/>
  <c r="G608" i="5"/>
  <c r="G609" i="5"/>
  <c r="G610" i="5"/>
  <c r="G611" i="5"/>
  <c r="G612" i="5"/>
  <c r="G613" i="5"/>
  <c r="G614" i="5"/>
  <c r="G615" i="5"/>
  <c r="G596" i="5"/>
  <c r="F597" i="5"/>
  <c r="F598" i="5"/>
  <c r="F599" i="5"/>
  <c r="F600" i="5"/>
  <c r="F601" i="5"/>
  <c r="F602" i="5"/>
  <c r="F603" i="5"/>
  <c r="F604" i="5"/>
  <c r="F605" i="5"/>
  <c r="F606" i="5"/>
  <c r="F607" i="5"/>
  <c r="F608" i="5"/>
  <c r="F609" i="5"/>
  <c r="F610" i="5"/>
  <c r="F611" i="5"/>
  <c r="F612" i="5"/>
  <c r="F613" i="5"/>
  <c r="F614" i="5"/>
  <c r="F615" i="5"/>
  <c r="F596" i="5"/>
  <c r="E601" i="5"/>
  <c r="E602" i="5"/>
  <c r="E603" i="5"/>
  <c r="E604" i="5"/>
  <c r="E605" i="5"/>
  <c r="E606" i="5"/>
  <c r="E607" i="5"/>
  <c r="E608" i="5"/>
  <c r="E609" i="5"/>
  <c r="E610" i="5"/>
  <c r="E611" i="5"/>
  <c r="E612" i="5"/>
  <c r="E613" i="5"/>
  <c r="E614" i="5"/>
  <c r="E615" i="5"/>
  <c r="E598" i="5"/>
  <c r="E599" i="5"/>
  <c r="E600" i="5"/>
  <c r="E597" i="5"/>
  <c r="E596" i="5"/>
  <c r="D597" i="5"/>
  <c r="D598" i="5"/>
  <c r="D599" i="5"/>
  <c r="D600" i="5"/>
  <c r="D601" i="5"/>
  <c r="D602" i="5"/>
  <c r="D603" i="5"/>
  <c r="D604" i="5"/>
  <c r="D605" i="5"/>
  <c r="D606" i="5"/>
  <c r="D607" i="5"/>
  <c r="D608" i="5"/>
  <c r="D609" i="5"/>
  <c r="D610" i="5"/>
  <c r="D611" i="5"/>
  <c r="D612" i="5"/>
  <c r="D613" i="5"/>
  <c r="D614" i="5"/>
  <c r="D615" i="5"/>
  <c r="D596" i="5"/>
  <c r="C615" i="5"/>
  <c r="C597" i="5"/>
  <c r="C598" i="5"/>
  <c r="C599" i="5"/>
  <c r="C600" i="5"/>
  <c r="C601" i="5"/>
  <c r="C602" i="5"/>
  <c r="C603" i="5"/>
  <c r="C604" i="5"/>
  <c r="C605" i="5"/>
  <c r="C606" i="5"/>
  <c r="C607" i="5"/>
  <c r="C608" i="5"/>
  <c r="C609" i="5"/>
  <c r="C610" i="5"/>
  <c r="C611" i="5"/>
  <c r="C612" i="5"/>
  <c r="C613" i="5"/>
  <c r="C614" i="5"/>
  <c r="C596" i="5"/>
  <c r="G412" i="4"/>
  <c r="G413" i="4"/>
  <c r="G414" i="4"/>
  <c r="G415" i="4"/>
  <c r="G416" i="4"/>
  <c r="G417" i="4"/>
  <c r="G418" i="4"/>
  <c r="G419" i="4"/>
  <c r="G420" i="4"/>
  <c r="G421" i="4"/>
  <c r="G422" i="4"/>
  <c r="G411" i="4"/>
  <c r="E412" i="4"/>
  <c r="E413" i="4"/>
  <c r="E414" i="4"/>
  <c r="E415" i="4"/>
  <c r="E416" i="4"/>
  <c r="E417" i="4"/>
  <c r="E418" i="4"/>
  <c r="E419" i="4"/>
  <c r="E420" i="4"/>
  <c r="E421" i="4"/>
  <c r="E422" i="4"/>
  <c r="E411" i="4"/>
  <c r="C412" i="4"/>
  <c r="C413" i="4"/>
  <c r="C414" i="4"/>
  <c r="C415" i="4"/>
  <c r="C416" i="4"/>
  <c r="C417" i="4"/>
  <c r="C418" i="4"/>
  <c r="C419" i="4"/>
  <c r="C420" i="4"/>
  <c r="C421" i="4"/>
  <c r="C422" i="4"/>
  <c r="D422" i="4"/>
  <c r="F422" i="4"/>
  <c r="H422" i="4"/>
  <c r="D421" i="4"/>
  <c r="F421" i="4"/>
  <c r="H421" i="4"/>
  <c r="D419" i="4"/>
  <c r="F419" i="4"/>
  <c r="H419" i="4"/>
  <c r="D415" i="4"/>
  <c r="F415" i="4"/>
  <c r="H415" i="4"/>
  <c r="C411" i="4"/>
  <c r="H412" i="4"/>
  <c r="H413" i="4"/>
  <c r="H414" i="4"/>
  <c r="H416" i="4"/>
  <c r="H417" i="4"/>
  <c r="H418" i="4"/>
  <c r="H420" i="4"/>
  <c r="H411" i="4"/>
  <c r="F412" i="4"/>
  <c r="F413" i="4"/>
  <c r="F414" i="4"/>
  <c r="F416" i="4"/>
  <c r="F417" i="4"/>
  <c r="F418" i="4"/>
  <c r="F420" i="4"/>
  <c r="F411" i="4"/>
  <c r="D412" i="4"/>
  <c r="D413" i="4"/>
  <c r="D414" i="4"/>
  <c r="D416" i="4"/>
  <c r="D417" i="4"/>
  <c r="D418" i="4"/>
  <c r="D420" i="4"/>
  <c r="D411" i="4"/>
  <c r="O94" i="33" l="1"/>
  <c r="D95" i="33"/>
  <c r="D77" i="1"/>
  <c r="O76" i="1"/>
  <c r="E424" i="4"/>
  <c r="E425" i="4" s="1"/>
  <c r="G424" i="4"/>
  <c r="G425" i="4" s="1"/>
  <c r="E330" i="1"/>
  <c r="F330" i="1"/>
  <c r="G330" i="1"/>
  <c r="H330" i="1"/>
  <c r="I330" i="1"/>
  <c r="J330" i="1"/>
  <c r="K330" i="1"/>
  <c r="L330" i="1"/>
  <c r="M330" i="1"/>
  <c r="G546" i="8"/>
  <c r="G547" i="8" s="1"/>
  <c r="E546" i="8"/>
  <c r="E547" i="8" s="1"/>
  <c r="E705" i="6"/>
  <c r="E706" i="6" s="1"/>
  <c r="C705" i="6"/>
  <c r="C706" i="6" s="1"/>
  <c r="G617" i="5"/>
  <c r="G618" i="5" s="1"/>
  <c r="E617" i="5"/>
  <c r="E618" i="5" s="1"/>
  <c r="C617" i="5"/>
  <c r="C618" i="5" s="1"/>
  <c r="O95" i="33" l="1"/>
  <c r="D96" i="33"/>
  <c r="D78" i="1"/>
  <c r="O77" i="1"/>
  <c r="C424" i="4"/>
  <c r="C425" i="4" s="1"/>
  <c r="D97" i="33" l="1"/>
  <c r="O96" i="33"/>
  <c r="D79" i="1"/>
  <c r="O78" i="1"/>
  <c r="C251" i="7"/>
  <c r="C252" i="7" s="1"/>
  <c r="O97" i="33" l="1"/>
  <c r="D98" i="33"/>
  <c r="D80" i="1"/>
  <c r="O79" i="1"/>
  <c r="C546" i="8"/>
  <c r="C547" i="8" s="1"/>
  <c r="D99" i="33" l="1"/>
  <c r="O98" i="33"/>
  <c r="D81" i="1"/>
  <c r="O80" i="1"/>
  <c r="D100" i="33" l="1"/>
  <c r="O99" i="33"/>
  <c r="D82" i="1"/>
  <c r="O81" i="1"/>
  <c r="D101" i="33" l="1"/>
  <c r="O100" i="33"/>
  <c r="D83" i="1"/>
  <c r="O82" i="1"/>
  <c r="O101" i="33" l="1"/>
  <c r="D102" i="33"/>
  <c r="D84" i="1"/>
  <c r="O83" i="1"/>
  <c r="O102" i="33" l="1"/>
  <c r="D103" i="33"/>
  <c r="D85" i="1"/>
  <c r="O84" i="1"/>
  <c r="D104" i="33" l="1"/>
  <c r="O103" i="33"/>
  <c r="D86" i="1"/>
  <c r="O85" i="1"/>
  <c r="O104" i="33" l="1"/>
  <c r="D105" i="33"/>
  <c r="D87" i="1"/>
  <c r="O86" i="1"/>
  <c r="D106" i="33" l="1"/>
  <c r="O105" i="33"/>
  <c r="D88" i="1"/>
  <c r="O87" i="1"/>
  <c r="O106" i="33" l="1"/>
  <c r="D107" i="33"/>
  <c r="D89" i="1"/>
  <c r="O88" i="1"/>
  <c r="D108" i="33" l="1"/>
  <c r="O107" i="33"/>
  <c r="D90" i="1"/>
  <c r="O89" i="1"/>
  <c r="D109" i="33" l="1"/>
  <c r="O108" i="33"/>
  <c r="D91" i="1"/>
  <c r="O90" i="1"/>
  <c r="D110" i="33" l="1"/>
  <c r="O109" i="33"/>
  <c r="D92" i="1"/>
  <c r="O91" i="1"/>
  <c r="D111" i="33" l="1"/>
  <c r="O110" i="33"/>
  <c r="D93" i="1"/>
  <c r="O92" i="1"/>
  <c r="D112" i="33" l="1"/>
  <c r="O111" i="33"/>
  <c r="D94" i="1"/>
  <c r="O93" i="1"/>
  <c r="D113" i="33" l="1"/>
  <c r="O112" i="33"/>
  <c r="D95" i="1"/>
  <c r="O94" i="1"/>
  <c r="D114" i="33" l="1"/>
  <c r="O113" i="33"/>
  <c r="D96" i="1"/>
  <c r="O95" i="1"/>
  <c r="D115" i="33" l="1"/>
  <c r="O114" i="33"/>
  <c r="D97" i="1"/>
  <c r="O96" i="1"/>
  <c r="D116" i="33" l="1"/>
  <c r="O115" i="33"/>
  <c r="D98" i="1"/>
  <c r="O97" i="1"/>
  <c r="O116" i="33" l="1"/>
  <c r="D117" i="33"/>
  <c r="D99" i="1"/>
  <c r="O98" i="1"/>
  <c r="D118" i="33" l="1"/>
  <c r="O117" i="33"/>
  <c r="D100" i="1"/>
  <c r="O99" i="1"/>
  <c r="O118" i="33" l="1"/>
  <c r="D119" i="33"/>
  <c r="D101" i="1"/>
  <c r="O100" i="1"/>
  <c r="D120" i="33" l="1"/>
  <c r="O119" i="33"/>
  <c r="D102" i="1"/>
  <c r="O101" i="1"/>
  <c r="O120" i="33" l="1"/>
  <c r="D121" i="33"/>
  <c r="D103" i="1"/>
  <c r="O102" i="1"/>
  <c r="D122" i="33" l="1"/>
  <c r="O121" i="33"/>
  <c r="D104" i="1"/>
  <c r="O103" i="1"/>
  <c r="O122" i="33" l="1"/>
  <c r="D123" i="33"/>
  <c r="D105" i="1"/>
  <c r="O104" i="1"/>
  <c r="O123" i="33" l="1"/>
  <c r="D124" i="33"/>
  <c r="D106" i="1"/>
  <c r="O105" i="1"/>
  <c r="O124" i="33" l="1"/>
  <c r="D125" i="33"/>
  <c r="D107" i="1"/>
  <c r="O106" i="1"/>
  <c r="D126" i="33" l="1"/>
  <c r="O125" i="33"/>
  <c r="D108" i="1"/>
  <c r="O107" i="1"/>
  <c r="O126" i="33" l="1"/>
  <c r="D127" i="33"/>
  <c r="D109" i="1"/>
  <c r="O108" i="1"/>
  <c r="D128" i="33" l="1"/>
  <c r="O127" i="33"/>
  <c r="D110" i="1"/>
  <c r="O109" i="1"/>
  <c r="D129" i="33" l="1"/>
  <c r="O128" i="33"/>
  <c r="D111" i="1"/>
  <c r="O110" i="1"/>
  <c r="D130" i="33" l="1"/>
  <c r="O129" i="33"/>
  <c r="D112" i="1"/>
  <c r="O111" i="1"/>
  <c r="D131" i="33" l="1"/>
  <c r="O130" i="33"/>
  <c r="D113" i="1"/>
  <c r="O112" i="1"/>
  <c r="D132" i="33" l="1"/>
  <c r="O131" i="33"/>
  <c r="D114" i="1"/>
  <c r="O113" i="1"/>
  <c r="O132" i="33" l="1"/>
  <c r="D133" i="33"/>
  <c r="D115" i="1"/>
  <c r="O114" i="1"/>
  <c r="D134" i="33" l="1"/>
  <c r="O133" i="33"/>
  <c r="D116" i="1"/>
  <c r="O115" i="1"/>
  <c r="D135" i="33" l="1"/>
  <c r="O134" i="33"/>
  <c r="D117" i="1"/>
  <c r="O116" i="1"/>
  <c r="D136" i="33" l="1"/>
  <c r="O135" i="33"/>
  <c r="D118" i="1"/>
  <c r="O117" i="1"/>
  <c r="O136" i="33" l="1"/>
  <c r="D137" i="33"/>
  <c r="D119" i="1"/>
  <c r="O118" i="1"/>
  <c r="D138" i="33" l="1"/>
  <c r="O137" i="33"/>
  <c r="D120" i="1"/>
  <c r="O119" i="1"/>
  <c r="D139" i="33" l="1"/>
  <c r="O138" i="33"/>
  <c r="D121" i="1"/>
  <c r="O120" i="1"/>
  <c r="D140" i="33" l="1"/>
  <c r="O139" i="33"/>
  <c r="D122" i="1"/>
  <c r="O121" i="1"/>
  <c r="D141" i="33" l="1"/>
  <c r="O140" i="33"/>
  <c r="D123" i="1"/>
  <c r="O122" i="1"/>
  <c r="D142" i="33" l="1"/>
  <c r="O141" i="33"/>
  <c r="D124" i="1"/>
  <c r="O123" i="1"/>
  <c r="O142" i="33" l="1"/>
  <c r="D143" i="33"/>
  <c r="D125" i="1"/>
  <c r="O124" i="1"/>
  <c r="D144" i="33" l="1"/>
  <c r="O143" i="33"/>
  <c r="D126" i="1"/>
  <c r="O125" i="1"/>
  <c r="D145" i="33" l="1"/>
  <c r="O144" i="33"/>
  <c r="D127" i="1"/>
  <c r="O126" i="1"/>
  <c r="D146" i="33" l="1"/>
  <c r="O145" i="33"/>
  <c r="D128" i="1"/>
  <c r="O127" i="1"/>
  <c r="D147" i="33" l="1"/>
  <c r="O146" i="33"/>
  <c r="D129" i="1"/>
  <c r="O128" i="1"/>
  <c r="O147" i="33" l="1"/>
  <c r="D148" i="33"/>
  <c r="D130" i="1"/>
  <c r="O129" i="1"/>
  <c r="D149" i="33" l="1"/>
  <c r="O148" i="33"/>
  <c r="D131" i="1"/>
  <c r="O130" i="1"/>
  <c r="D150" i="33" l="1"/>
  <c r="O149" i="33"/>
  <c r="D132" i="1"/>
  <c r="O131" i="1"/>
  <c r="D151" i="33" l="1"/>
  <c r="O150" i="33"/>
  <c r="D133" i="1"/>
  <c r="O132" i="1"/>
  <c r="D152" i="33" l="1"/>
  <c r="O151" i="33"/>
  <c r="D134" i="1"/>
  <c r="O133" i="1"/>
  <c r="O152" i="33" l="1"/>
  <c r="D153" i="33"/>
  <c r="D135" i="1"/>
  <c r="O134" i="1"/>
  <c r="D154" i="33" l="1"/>
  <c r="O153" i="33"/>
  <c r="D136" i="1"/>
  <c r="O135" i="1"/>
  <c r="D155" i="33" l="1"/>
  <c r="O154" i="33"/>
  <c r="D137" i="1"/>
  <c r="O136" i="1"/>
  <c r="D156" i="33" l="1"/>
  <c r="O155" i="33"/>
  <c r="D138" i="1"/>
  <c r="O137" i="1"/>
  <c r="O156" i="33" l="1"/>
  <c r="D157" i="33"/>
  <c r="D139" i="1"/>
  <c r="O138" i="1"/>
  <c r="O157" i="33" l="1"/>
  <c r="D158" i="33"/>
  <c r="D140" i="1"/>
  <c r="O139" i="1"/>
  <c r="O158" i="33" l="1"/>
  <c r="D159" i="33"/>
  <c r="D141" i="1"/>
  <c r="O140" i="1"/>
  <c r="O159" i="33" l="1"/>
  <c r="D160" i="33"/>
  <c r="D142" i="1"/>
  <c r="O141" i="1"/>
  <c r="D161" i="33" l="1"/>
  <c r="O160" i="33"/>
  <c r="D143" i="1"/>
  <c r="O142" i="1"/>
  <c r="D162" i="33" l="1"/>
  <c r="O161" i="33"/>
  <c r="D144" i="1"/>
  <c r="O143" i="1"/>
  <c r="O162" i="33" l="1"/>
  <c r="D163" i="33"/>
  <c r="D145" i="1"/>
  <c r="O144" i="1"/>
  <c r="O163" i="33" l="1"/>
  <c r="D164" i="33"/>
  <c r="D146" i="1"/>
  <c r="O145" i="1"/>
  <c r="O164" i="33" l="1"/>
  <c r="D165" i="33"/>
  <c r="D147" i="1"/>
  <c r="O146" i="1"/>
  <c r="D166" i="33" l="1"/>
  <c r="O165" i="33"/>
  <c r="D148" i="1"/>
  <c r="O147" i="1"/>
  <c r="O166" i="33" l="1"/>
  <c r="D167" i="33"/>
  <c r="D149" i="1"/>
  <c r="O148" i="1"/>
  <c r="O167" i="33" l="1"/>
  <c r="D168" i="33"/>
  <c r="D150" i="1"/>
  <c r="O149" i="1"/>
  <c r="O168" i="33" l="1"/>
  <c r="D169" i="33"/>
  <c r="D151" i="1"/>
  <c r="O150" i="1"/>
  <c r="D170" i="33" l="1"/>
  <c r="O169" i="33"/>
  <c r="D152" i="1"/>
  <c r="O151" i="1"/>
  <c r="O170" i="33" l="1"/>
  <c r="D171" i="33"/>
  <c r="D153" i="1"/>
  <c r="O152" i="1"/>
  <c r="D172" i="33" l="1"/>
  <c r="O171" i="33"/>
  <c r="D154" i="1"/>
  <c r="O153" i="1"/>
  <c r="O172" i="33" l="1"/>
  <c r="D173" i="33"/>
  <c r="D155" i="1"/>
  <c r="O154" i="1"/>
  <c r="D174" i="33" l="1"/>
  <c r="O173" i="33"/>
  <c r="D156" i="1"/>
  <c r="O155" i="1"/>
  <c r="O174" i="33" l="1"/>
  <c r="D175" i="33"/>
  <c r="D157" i="1"/>
  <c r="O156" i="1"/>
  <c r="D176" i="33" l="1"/>
  <c r="O175" i="33"/>
  <c r="D158" i="1"/>
  <c r="O157" i="1"/>
  <c r="D177" i="33" l="1"/>
  <c r="O176" i="33"/>
  <c r="D159" i="1"/>
  <c r="O158" i="1"/>
  <c r="D178" i="33" l="1"/>
  <c r="O177" i="33"/>
  <c r="D160" i="1"/>
  <c r="O159" i="1"/>
  <c r="O178" i="33" l="1"/>
  <c r="D179" i="33"/>
  <c r="D161" i="1"/>
  <c r="O160" i="1"/>
  <c r="O179" i="33" l="1"/>
  <c r="D180" i="33"/>
  <c r="D162" i="1"/>
  <c r="O161" i="1"/>
  <c r="D181" i="33" l="1"/>
  <c r="O180" i="33"/>
  <c r="D163" i="1"/>
  <c r="O162" i="1"/>
  <c r="O181" i="33" l="1"/>
  <c r="D182" i="33"/>
  <c r="D164" i="1"/>
  <c r="O163" i="1"/>
  <c r="D183" i="33" l="1"/>
  <c r="O182" i="33"/>
  <c r="D165" i="1"/>
  <c r="O164" i="1"/>
  <c r="D184" i="33" l="1"/>
  <c r="O183" i="33"/>
  <c r="D166" i="1"/>
  <c r="O165" i="1"/>
  <c r="D185" i="33" l="1"/>
  <c r="O184" i="33"/>
  <c r="D167" i="1"/>
  <c r="O166" i="1"/>
  <c r="D186" i="33" l="1"/>
  <c r="O185" i="33"/>
  <c r="D168" i="1"/>
  <c r="O167" i="1"/>
  <c r="D187" i="33" l="1"/>
  <c r="O186" i="33"/>
  <c r="D169" i="1"/>
  <c r="O168" i="1"/>
  <c r="D188" i="33" l="1"/>
  <c r="O187" i="33"/>
  <c r="D170" i="1"/>
  <c r="O169" i="1"/>
  <c r="O188" i="33" l="1"/>
  <c r="D189" i="33"/>
  <c r="D171" i="1"/>
  <c r="O170" i="1"/>
  <c r="D190" i="33" l="1"/>
  <c r="O189" i="33"/>
  <c r="D172" i="1"/>
  <c r="O171" i="1"/>
  <c r="D191" i="33" l="1"/>
  <c r="O190" i="33"/>
  <c r="D173" i="1"/>
  <c r="O172" i="1"/>
  <c r="O191" i="33" l="1"/>
  <c r="D192" i="33"/>
  <c r="D174" i="1"/>
  <c r="O173" i="1"/>
  <c r="D193" i="33" l="1"/>
  <c r="O192" i="33"/>
  <c r="D175" i="1"/>
  <c r="O174" i="1"/>
  <c r="O193" i="33" l="1"/>
  <c r="D194" i="33"/>
  <c r="D176" i="1"/>
  <c r="O175" i="1"/>
  <c r="O194" i="33" l="1"/>
  <c r="D195" i="33"/>
  <c r="D177" i="1"/>
  <c r="O176" i="1"/>
  <c r="D196" i="33" l="1"/>
  <c r="O195" i="33"/>
  <c r="D178" i="1"/>
  <c r="O177" i="1"/>
  <c r="D197" i="33" l="1"/>
  <c r="O196" i="33"/>
  <c r="D179" i="1"/>
  <c r="O178" i="1"/>
  <c r="O197" i="33" l="1"/>
  <c r="D198" i="33"/>
  <c r="D180" i="1"/>
  <c r="O179" i="1"/>
  <c r="D199" i="33" l="1"/>
  <c r="O198" i="33"/>
  <c r="D181" i="1"/>
  <c r="O180" i="1"/>
  <c r="O199" i="33" l="1"/>
  <c r="D200" i="33"/>
  <c r="D182" i="1"/>
  <c r="O181" i="1"/>
  <c r="O200" i="33" l="1"/>
  <c r="D201" i="33"/>
  <c r="D183" i="1"/>
  <c r="O182" i="1"/>
  <c r="O201" i="33" l="1"/>
  <c r="D202" i="33"/>
  <c r="D184" i="1"/>
  <c r="O183" i="1"/>
  <c r="D203" i="33" l="1"/>
  <c r="O202" i="33"/>
  <c r="D185" i="1"/>
  <c r="O184" i="1"/>
  <c r="D204" i="33" l="1"/>
  <c r="O203" i="33"/>
  <c r="D186" i="1"/>
  <c r="O185" i="1"/>
  <c r="O204" i="33" l="1"/>
  <c r="D205" i="33"/>
  <c r="D187" i="1"/>
  <c r="O186" i="1"/>
  <c r="D206" i="33" l="1"/>
  <c r="O205" i="33"/>
  <c r="D188" i="1"/>
  <c r="O187" i="1"/>
  <c r="D207" i="33" l="1"/>
  <c r="O206" i="33"/>
  <c r="D189" i="1"/>
  <c r="O188" i="1"/>
  <c r="O207" i="33" l="1"/>
  <c r="D208" i="33"/>
  <c r="D190" i="1"/>
  <c r="O189" i="1"/>
  <c r="D209" i="33" l="1"/>
  <c r="O208" i="33"/>
  <c r="D191" i="1"/>
  <c r="D192" i="1" s="1"/>
  <c r="O190" i="1"/>
  <c r="D193" i="1" l="1"/>
  <c r="O192" i="1"/>
  <c r="D210" i="33"/>
  <c r="O209" i="33"/>
  <c r="O191" i="1"/>
  <c r="D194" i="1" l="1"/>
  <c r="O193" i="1"/>
  <c r="O210" i="33"/>
  <c r="D211" i="33"/>
  <c r="N401" i="16"/>
  <c r="K401" i="16"/>
  <c r="H401" i="16"/>
  <c r="G401" i="16"/>
  <c r="L401" i="16"/>
  <c r="M401" i="16"/>
  <c r="I401" i="16"/>
  <c r="F401" i="16"/>
  <c r="J401" i="16"/>
  <c r="D195" i="1" l="1"/>
  <c r="O194" i="1"/>
  <c r="D212" i="33"/>
  <c r="O211" i="33"/>
  <c r="F406" i="16"/>
  <c r="F407" i="16" s="1"/>
  <c r="F408" i="16" s="1"/>
  <c r="D196" i="1" l="1"/>
  <c r="O195" i="1"/>
  <c r="O212" i="33"/>
  <c r="D213" i="33"/>
  <c r="I418" i="16"/>
  <c r="H418" i="16"/>
  <c r="J418" i="16"/>
  <c r="H419" i="16"/>
  <c r="I419" i="16"/>
  <c r="J419" i="16"/>
  <c r="E429" i="16"/>
  <c r="D197" i="1" l="1"/>
  <c r="O196" i="1"/>
  <c r="D214" i="33"/>
  <c r="O213" i="33"/>
  <c r="D198" i="1" l="1"/>
  <c r="O197" i="1"/>
  <c r="D215" i="33"/>
  <c r="O214" i="33"/>
  <c r="D199" i="1" l="1"/>
  <c r="O198" i="1"/>
  <c r="D216" i="33"/>
  <c r="O215" i="33"/>
  <c r="D200" i="1" l="1"/>
  <c r="O199" i="1"/>
  <c r="D217" i="33"/>
  <c r="O216" i="33"/>
  <c r="D201" i="1" l="1"/>
  <c r="O200" i="1"/>
  <c r="O217" i="33"/>
  <c r="D218" i="33"/>
  <c r="D202" i="1" l="1"/>
  <c r="O201" i="1"/>
  <c r="O218" i="33"/>
  <c r="D219" i="33"/>
  <c r="D203" i="1" l="1"/>
  <c r="O202" i="1"/>
  <c r="D220" i="33"/>
  <c r="O219" i="33"/>
  <c r="D204" i="1" l="1"/>
  <c r="O203" i="1"/>
  <c r="D221" i="33"/>
  <c r="O220" i="33"/>
  <c r="D205" i="1" l="1"/>
  <c r="O204" i="1"/>
  <c r="D222" i="33"/>
  <c r="O221" i="33"/>
  <c r="D206" i="1" l="1"/>
  <c r="O205" i="1"/>
  <c r="O222" i="33"/>
  <c r="D223" i="33"/>
  <c r="D207" i="1" l="1"/>
  <c r="O206" i="1"/>
  <c r="O223" i="33"/>
  <c r="D224" i="33"/>
  <c r="D208" i="1" l="1"/>
  <c r="O207" i="1"/>
  <c r="O224" i="33"/>
  <c r="D225" i="33"/>
  <c r="D209" i="1" l="1"/>
  <c r="O208" i="1"/>
  <c r="D226" i="33"/>
  <c r="O225" i="33"/>
  <c r="D210" i="1" l="1"/>
  <c r="O209" i="1"/>
  <c r="O226" i="33"/>
  <c r="D227" i="33"/>
  <c r="D211" i="1" l="1"/>
  <c r="O210" i="1"/>
  <c r="O227" i="33"/>
  <c r="D228" i="33"/>
  <c r="D212" i="1" l="1"/>
  <c r="O211" i="1"/>
  <c r="O228" i="33"/>
  <c r="D229" i="33"/>
  <c r="D213" i="1" l="1"/>
  <c r="O212" i="1"/>
  <c r="O229" i="33"/>
  <c r="D230" i="33"/>
  <c r="D214" i="1" l="1"/>
  <c r="O213" i="1"/>
  <c r="O230" i="33"/>
  <c r="D231" i="33"/>
  <c r="D215" i="1" l="1"/>
  <c r="O214" i="1"/>
  <c r="D232" i="33"/>
  <c r="O231" i="33"/>
  <c r="D216" i="1" l="1"/>
  <c r="O215" i="1"/>
  <c r="O232" i="33"/>
  <c r="D233" i="33"/>
  <c r="D217" i="1" l="1"/>
  <c r="O216" i="1"/>
  <c r="O233" i="33"/>
  <c r="D234" i="33"/>
  <c r="D218" i="1" l="1"/>
  <c r="O217" i="1"/>
  <c r="O234" i="33"/>
  <c r="D235" i="33"/>
  <c r="D219" i="1" l="1"/>
  <c r="O218" i="1"/>
  <c r="D236" i="33"/>
  <c r="O235" i="33"/>
  <c r="D220" i="1" l="1"/>
  <c r="O219" i="1"/>
  <c r="O236" i="33"/>
  <c r="D237" i="33"/>
  <c r="D221" i="1" l="1"/>
  <c r="O220" i="1"/>
  <c r="D238" i="33"/>
  <c r="O237" i="33"/>
  <c r="D222" i="1" l="1"/>
  <c r="O221" i="1"/>
  <c r="O238" i="33"/>
  <c r="D239" i="33"/>
  <c r="D223" i="1" l="1"/>
  <c r="O222" i="1"/>
  <c r="D240" i="33"/>
  <c r="O239" i="33"/>
  <c r="D224" i="1" l="1"/>
  <c r="O223" i="1"/>
  <c r="O240" i="33"/>
  <c r="D241" i="33"/>
  <c r="D225" i="1" l="1"/>
  <c r="O224" i="1"/>
  <c r="D242" i="33"/>
  <c r="O241" i="33"/>
  <c r="D226" i="1" l="1"/>
  <c r="O225" i="1"/>
  <c r="D243" i="33"/>
  <c r="O242" i="33"/>
  <c r="D227" i="1" l="1"/>
  <c r="O226" i="1"/>
  <c r="D244" i="33"/>
  <c r="O243" i="33"/>
  <c r="D228" i="1" l="1"/>
  <c r="O227" i="1"/>
  <c r="D245" i="33"/>
  <c r="O244" i="33"/>
  <c r="D229" i="1" l="1"/>
  <c r="O228" i="1"/>
  <c r="D246" i="33"/>
  <c r="O245" i="33"/>
  <c r="D230" i="1" l="1"/>
  <c r="O229" i="1"/>
  <c r="D247" i="33"/>
  <c r="O246" i="33"/>
  <c r="D231" i="1" l="1"/>
  <c r="O230" i="1"/>
  <c r="D248" i="33"/>
  <c r="O247" i="33"/>
  <c r="D232" i="1" l="1"/>
  <c r="O231" i="1"/>
  <c r="D249" i="33"/>
  <c r="O248" i="33"/>
  <c r="D233" i="1" l="1"/>
  <c r="O232" i="1"/>
  <c r="D250" i="33"/>
  <c r="O249" i="33"/>
  <c r="D234" i="1" l="1"/>
  <c r="O233" i="1"/>
  <c r="O250" i="33"/>
  <c r="D251" i="33"/>
  <c r="D235" i="1" l="1"/>
  <c r="O234" i="1"/>
  <c r="D252" i="33"/>
  <c r="O251" i="33"/>
  <c r="D236" i="1" l="1"/>
  <c r="O235" i="1"/>
  <c r="D253" i="33"/>
  <c r="O252" i="33"/>
  <c r="D237" i="1" l="1"/>
  <c r="O236" i="1"/>
  <c r="O253" i="33"/>
  <c r="D254" i="33"/>
  <c r="D238" i="1" l="1"/>
  <c r="O237" i="1"/>
  <c r="O254" i="33"/>
  <c r="D255" i="33"/>
  <c r="D239" i="1" l="1"/>
  <c r="O238" i="1"/>
  <c r="D256" i="33"/>
  <c r="O255" i="33"/>
  <c r="D240" i="1" l="1"/>
  <c r="O239" i="1"/>
  <c r="O256" i="33"/>
  <c r="D257" i="33"/>
  <c r="D241" i="1" l="1"/>
  <c r="O240" i="1"/>
  <c r="D258" i="33"/>
  <c r="O257" i="33"/>
  <c r="D242" i="1" l="1"/>
  <c r="O241" i="1"/>
  <c r="D259" i="33"/>
  <c r="O258" i="33"/>
  <c r="D243" i="1" l="1"/>
  <c r="O242" i="1"/>
  <c r="O259" i="33"/>
  <c r="D260" i="33"/>
  <c r="D244" i="1" l="1"/>
  <c r="O243" i="1"/>
  <c r="O260" i="33"/>
  <c r="D261" i="33"/>
  <c r="D245" i="1" l="1"/>
  <c r="O244" i="1"/>
  <c r="D262" i="33"/>
  <c r="O261" i="33"/>
  <c r="D246" i="1" l="1"/>
  <c r="O245" i="1"/>
  <c r="O262" i="33"/>
  <c r="D263" i="33"/>
  <c r="D247" i="1" l="1"/>
  <c r="O246" i="1"/>
  <c r="D264" i="33"/>
  <c r="O263" i="33"/>
  <c r="D248" i="1" l="1"/>
  <c r="O247" i="1"/>
  <c r="D265" i="33"/>
  <c r="O264" i="33"/>
  <c r="D249" i="1" l="1"/>
  <c r="O248" i="1"/>
  <c r="D266" i="33"/>
  <c r="O265" i="33"/>
  <c r="D250" i="1" l="1"/>
  <c r="O249" i="1"/>
  <c r="O266" i="33"/>
  <c r="D267" i="33"/>
  <c r="D251" i="1" l="1"/>
  <c r="O250" i="1"/>
  <c r="O267" i="33"/>
  <c r="D268" i="33"/>
  <c r="D252" i="1" l="1"/>
  <c r="O251" i="1"/>
  <c r="O268" i="33"/>
  <c r="D269" i="33"/>
  <c r="D253" i="1" l="1"/>
  <c r="O252" i="1"/>
  <c r="D270" i="33"/>
  <c r="O269" i="33"/>
  <c r="D254" i="1" l="1"/>
  <c r="O253" i="1"/>
  <c r="O270" i="33"/>
  <c r="E272" i="33"/>
  <c r="D255" i="1" l="1"/>
  <c r="O254" i="1"/>
  <c r="D256" i="1" l="1"/>
  <c r="O255" i="1"/>
  <c r="D257" i="1" l="1"/>
  <c r="O256" i="1"/>
  <c r="D258" i="1" l="1"/>
  <c r="O257" i="1"/>
  <c r="D259" i="1" l="1"/>
  <c r="O258" i="1"/>
  <c r="D260" i="1" l="1"/>
  <c r="O259" i="1"/>
  <c r="D261" i="1" l="1"/>
  <c r="O260" i="1"/>
  <c r="D262" i="1" l="1"/>
  <c r="O261" i="1"/>
  <c r="D263" i="1" l="1"/>
  <c r="O262" i="1"/>
  <c r="D264" i="1" l="1"/>
  <c r="O263" i="1"/>
  <c r="D265" i="1" l="1"/>
  <c r="O264" i="1"/>
  <c r="D266" i="1" l="1"/>
  <c r="O265" i="1"/>
  <c r="D267" i="1" l="1"/>
  <c r="O266" i="1"/>
  <c r="D268" i="1" l="1"/>
  <c r="O267" i="1"/>
  <c r="D269" i="1" l="1"/>
  <c r="O268" i="1"/>
  <c r="D270" i="1" l="1"/>
  <c r="O269" i="1"/>
  <c r="D271" i="1" l="1"/>
  <c r="O270" i="1"/>
  <c r="D272" i="1" l="1"/>
  <c r="O271" i="1"/>
  <c r="D273" i="1" l="1"/>
  <c r="O272" i="1"/>
  <c r="D274" i="1" l="1"/>
  <c r="O273" i="1"/>
  <c r="D275" i="1" l="1"/>
  <c r="O274" i="1"/>
  <c r="D276" i="1" l="1"/>
  <c r="O275" i="1"/>
  <c r="D277" i="1" l="1"/>
  <c r="O276" i="1"/>
  <c r="D278" i="1" l="1"/>
  <c r="O277" i="1"/>
  <c r="D279" i="1" l="1"/>
  <c r="O278" i="1"/>
  <c r="D280" i="1" l="1"/>
  <c r="O279" i="1"/>
  <c r="D281" i="1" l="1"/>
  <c r="O280" i="1"/>
  <c r="D282" i="1" l="1"/>
  <c r="O281" i="1"/>
  <c r="D283" i="1" l="1"/>
  <c r="O282" i="1"/>
  <c r="D284" i="1" l="1"/>
  <c r="O283" i="1"/>
  <c r="D285" i="1" l="1"/>
  <c r="O284" i="1"/>
  <c r="D286" i="1" l="1"/>
  <c r="O285" i="1"/>
  <c r="D287" i="1" l="1"/>
  <c r="O286" i="1"/>
  <c r="D288" i="1" l="1"/>
  <c r="O287" i="1"/>
  <c r="D289" i="1" l="1"/>
  <c r="O288" i="1"/>
  <c r="D290" i="1" l="1"/>
  <c r="O289" i="1"/>
  <c r="D291" i="1" l="1"/>
  <c r="O290" i="1"/>
  <c r="D292" i="1" l="1"/>
  <c r="O291" i="1"/>
  <c r="D293" i="1" l="1"/>
  <c r="O292" i="1"/>
  <c r="D294" i="1" l="1"/>
  <c r="O293" i="1"/>
  <c r="D295" i="1" l="1"/>
  <c r="O294" i="1"/>
  <c r="D296" i="1" l="1"/>
  <c r="O295" i="1"/>
  <c r="D297" i="1" l="1"/>
  <c r="O296" i="1"/>
  <c r="D298" i="1" l="1"/>
  <c r="O297" i="1"/>
  <c r="D299" i="1" l="1"/>
  <c r="O298" i="1"/>
  <c r="D300" i="1" l="1"/>
  <c r="O299" i="1"/>
  <c r="D301" i="1" l="1"/>
  <c r="O300" i="1"/>
  <c r="D302" i="1" l="1"/>
  <c r="O301" i="1"/>
  <c r="D303" i="1" l="1"/>
  <c r="O302" i="1"/>
  <c r="D304" i="1" l="1"/>
  <c r="O303" i="1"/>
  <c r="D305" i="1" l="1"/>
  <c r="O304" i="1"/>
  <c r="D306" i="1" l="1"/>
  <c r="O305" i="1"/>
  <c r="D307" i="1" l="1"/>
  <c r="O306" i="1"/>
  <c r="D308" i="1" l="1"/>
  <c r="O307" i="1"/>
  <c r="D309" i="1" l="1"/>
  <c r="O308" i="1"/>
  <c r="D310" i="1" l="1"/>
  <c r="O309" i="1"/>
  <c r="D311" i="1" l="1"/>
  <c r="O310" i="1"/>
  <c r="D312" i="1" l="1"/>
  <c r="O311" i="1"/>
  <c r="D313" i="1" l="1"/>
  <c r="O312" i="1"/>
  <c r="D314" i="1" l="1"/>
  <c r="O313" i="1"/>
  <c r="D315" i="1" l="1"/>
  <c r="O314" i="1"/>
  <c r="D316" i="1" l="1"/>
  <c r="O315" i="1"/>
  <c r="D317" i="1" l="1"/>
  <c r="O316" i="1"/>
  <c r="D318" i="1" l="1"/>
  <c r="O317" i="1"/>
  <c r="D319" i="1" l="1"/>
  <c r="O318" i="1"/>
  <c r="D320" i="1" l="1"/>
  <c r="O319" i="1"/>
  <c r="D321" i="1" l="1"/>
  <c r="O320" i="1"/>
  <c r="D322" i="1" l="1"/>
  <c r="O321" i="1"/>
  <c r="D323" i="1" l="1"/>
  <c r="O322" i="1"/>
  <c r="D324" i="1" l="1"/>
  <c r="O323" i="1"/>
  <c r="D325" i="1" l="1"/>
  <c r="O324" i="1"/>
  <c r="D326" i="1" l="1"/>
  <c r="O325" i="1"/>
  <c r="D327" i="1" l="1"/>
  <c r="O326" i="1"/>
  <c r="D328" i="1" l="1"/>
  <c r="O327" i="1"/>
  <c r="D329" i="1" l="1"/>
  <c r="O328" i="1"/>
  <c r="E331" i="1" l="1"/>
  <c r="O329" i="1"/>
</calcChain>
</file>

<file path=xl/sharedStrings.xml><?xml version="1.0" encoding="utf-8"?>
<sst xmlns="http://schemas.openxmlformats.org/spreadsheetml/2006/main" count="16709" uniqueCount="798">
  <si>
    <t>References</t>
  </si>
  <si>
    <t>A</t>
  </si>
  <si>
    <t>B</t>
  </si>
  <si>
    <t>C</t>
  </si>
  <si>
    <t>D</t>
  </si>
  <si>
    <t>E</t>
  </si>
  <si>
    <t>F</t>
  </si>
  <si>
    <t>theta_1</t>
  </si>
  <si>
    <t>theta_2</t>
  </si>
  <si>
    <t>theta_3</t>
  </si>
  <si>
    <t>Irrigation districts</t>
  </si>
  <si>
    <t>I</t>
  </si>
  <si>
    <t>Sets</t>
  </si>
  <si>
    <t>P</t>
  </si>
  <si>
    <t>OMEGA</t>
  </si>
  <si>
    <t>Customers</t>
  </si>
  <si>
    <t>Scenarios</t>
  </si>
  <si>
    <t>Farms</t>
  </si>
  <si>
    <t>Biorefineries</t>
  </si>
  <si>
    <t>Bio-products</t>
  </si>
  <si>
    <t>farm at irrigation district i</t>
  </si>
  <si>
    <t>F_i</t>
  </si>
  <si>
    <t>Yield of Guayule</t>
  </si>
  <si>
    <t>Y_f</t>
  </si>
  <si>
    <t>A_f</t>
  </si>
  <si>
    <t>U_f</t>
  </si>
  <si>
    <t>Weighted Factors</t>
  </si>
  <si>
    <t>Cfix_b</t>
  </si>
  <si>
    <t>Cvar_b</t>
  </si>
  <si>
    <t>Max_b</t>
  </si>
  <si>
    <t>Min_b</t>
  </si>
  <si>
    <t>Water Irrigation Availability</t>
  </si>
  <si>
    <t>W_i</t>
  </si>
  <si>
    <t>Harvesting/Hauling Cost</t>
  </si>
  <si>
    <t>CH</t>
  </si>
  <si>
    <t>CL</t>
  </si>
  <si>
    <t>Loading/Unloading Cost</t>
  </si>
  <si>
    <t>Conversion factor for bio-product p for biorefinery b</t>
  </si>
  <si>
    <t>Theta_pb</t>
  </si>
  <si>
    <t>p</t>
  </si>
  <si>
    <t>b</t>
  </si>
  <si>
    <t>Transportation cost</t>
  </si>
  <si>
    <t>CT</t>
  </si>
  <si>
    <t>CD_p</t>
  </si>
  <si>
    <t>Distribution cost for bio-product p</t>
  </si>
  <si>
    <t>L_fb</t>
  </si>
  <si>
    <t>Distance from farm f to biorefinery b</t>
  </si>
  <si>
    <t>c</t>
  </si>
  <si>
    <t>Upper-bound for emissions cost</t>
  </si>
  <si>
    <t>Transportation emission factor</t>
  </si>
  <si>
    <t>UB_Env</t>
  </si>
  <si>
    <t>Beta</t>
  </si>
  <si>
    <t>Mu_b</t>
  </si>
  <si>
    <t>Construction emission factor for biorefinery b</t>
  </si>
  <si>
    <t>Gamma_p</t>
  </si>
  <si>
    <t>Delta_p</t>
  </si>
  <si>
    <t>HT</t>
  </si>
  <si>
    <t>HH</t>
  </si>
  <si>
    <t>HB</t>
  </si>
  <si>
    <t>LB_Soc</t>
  </si>
  <si>
    <t>Earning per work hour for biorefinery construction</t>
  </si>
  <si>
    <t xml:space="preserve">Earning per work hour for harvesting </t>
  </si>
  <si>
    <t xml:space="preserve">Earning per work hour for transportation </t>
  </si>
  <si>
    <t>Number of work hours required for transportation</t>
  </si>
  <si>
    <t>Number of work hours required for harvesting</t>
  </si>
  <si>
    <t>Number of work hours required for biorefinery construction</t>
  </si>
  <si>
    <t>Lower-bound for social benefit</t>
  </si>
  <si>
    <t>Distribution emission factor for bio-product p</t>
  </si>
  <si>
    <t>Production emission factor for bio-product p</t>
  </si>
  <si>
    <t>Fixed cost for biorefinery b construction</t>
  </si>
  <si>
    <t>Variable cost for biorefinery b construction</t>
  </si>
  <si>
    <t>Number of biorefineries</t>
  </si>
  <si>
    <t>K</t>
  </si>
  <si>
    <t>Minimum annual capacity of biorefinery</t>
  </si>
  <si>
    <t>Maximum annual capacity of biorefinery</t>
  </si>
  <si>
    <t>Area of supply of farm</t>
  </si>
  <si>
    <t>Irrigation water use by farm</t>
  </si>
  <si>
    <t>#</t>
  </si>
  <si>
    <t>($/metric tonne)</t>
  </si>
  <si>
    <t xml:space="preserve"> (metric tonne/acre)</t>
  </si>
  <si>
    <t>(acre)</t>
  </si>
  <si>
    <t>(cubic meter / metric tonne)</t>
  </si>
  <si>
    <t>($)</t>
  </si>
  <si>
    <t xml:space="preserve"> ($/metric tonne of capacity)</t>
  </si>
  <si>
    <t xml:space="preserve"> (metric tonne)</t>
  </si>
  <si>
    <t xml:space="preserve"> (cubic meter)</t>
  </si>
  <si>
    <t xml:space="preserve"> ($/metric tonne)</t>
  </si>
  <si>
    <t>Demand of bio-product p for customer c</t>
  </si>
  <si>
    <t>D_pc</t>
  </si>
  <si>
    <t>(metric tonnes)</t>
  </si>
  <si>
    <t xml:space="preserve"> (CO 2 )</t>
  </si>
  <si>
    <t xml:space="preserve"> ($)</t>
  </si>
  <si>
    <t xml:space="preserve"> ($/hour)</t>
  </si>
  <si>
    <t>(hours)</t>
  </si>
  <si>
    <t>Prob</t>
  </si>
  <si>
    <t>Probability of adoption rates</t>
  </si>
  <si>
    <t>ALFALFA</t>
  </si>
  <si>
    <t xml:space="preserve"> </t>
  </si>
  <si>
    <t>FLOODED</t>
  </si>
  <si>
    <t>COTTON</t>
  </si>
  <si>
    <t>FALLOW</t>
  </si>
  <si>
    <t>CHECK LATER</t>
  </si>
  <si>
    <t>SPRINKLER</t>
  </si>
  <si>
    <t>GRASS</t>
  </si>
  <si>
    <t>LAWN GRASS</t>
  </si>
  <si>
    <t>DRIP</t>
  </si>
  <si>
    <t>MELONS2</t>
  </si>
  <si>
    <t>MELONS</t>
  </si>
  <si>
    <t>HORTICULTURE</t>
  </si>
  <si>
    <t>TRITICALE</t>
  </si>
  <si>
    <t>ABANDON</t>
  </si>
  <si>
    <t>TOMATO</t>
  </si>
  <si>
    <t>GARBANZO</t>
  </si>
  <si>
    <t>MELONS 2</t>
  </si>
  <si>
    <t>IRRI10_3</t>
  </si>
  <si>
    <t>Crop10_3</t>
  </si>
  <si>
    <t>IRRI10_2</t>
  </si>
  <si>
    <t>Crop10_2</t>
  </si>
  <si>
    <t>IRRI10_1</t>
  </si>
  <si>
    <t>Crop10_1</t>
  </si>
  <si>
    <t>Acres</t>
  </si>
  <si>
    <t>FID</t>
  </si>
  <si>
    <t>SORGHUM</t>
  </si>
  <si>
    <t>BERMUDA</t>
  </si>
  <si>
    <t>CORN</t>
  </si>
  <si>
    <t>BARLEY</t>
  </si>
  <si>
    <t>FLOODE</t>
  </si>
  <si>
    <t>NO ACCESS</t>
  </si>
  <si>
    <t>SUDAN GRASS</t>
  </si>
  <si>
    <t>OLIVE</t>
  </si>
  <si>
    <t>JOJOBA</t>
  </si>
  <si>
    <t>NO IRRIGATION</t>
  </si>
  <si>
    <t>ACRES</t>
  </si>
  <si>
    <t>CENTER PIVOT</t>
  </si>
  <si>
    <t>DATES</t>
  </si>
  <si>
    <t>WHEAT</t>
  </si>
  <si>
    <t>JOJOBA/ABANDON</t>
  </si>
  <si>
    <t>NOT IRRIGATED</t>
  </si>
  <si>
    <t>OATS</t>
  </si>
  <si>
    <t>PALM TREE</t>
  </si>
  <si>
    <t>DATE TREES</t>
  </si>
  <si>
    <t>NOT IRRIGATING</t>
  </si>
  <si>
    <t>BEANS</t>
  </si>
  <si>
    <t>CITRUS</t>
  </si>
  <si>
    <t>CITRUS/DEAD</t>
  </si>
  <si>
    <t>YOUNG DATES</t>
  </si>
  <si>
    <t>IrriS08</t>
  </si>
  <si>
    <t>CropS08</t>
  </si>
  <si>
    <t>IRRI08</t>
  </si>
  <si>
    <t>CROP08</t>
  </si>
  <si>
    <t>PREPPED WITH SPRINKLERS</t>
  </si>
  <si>
    <t>PECAN</t>
  </si>
  <si>
    <t>SIDE ROLL</t>
  </si>
  <si>
    <t>WHEAT THEN SORGHUM</t>
  </si>
  <si>
    <t>SOMETIMES IRRIGATED</t>
  </si>
  <si>
    <t>WHEAT THEN GRASS</t>
  </si>
  <si>
    <t>PIPE FLOODED</t>
  </si>
  <si>
    <t>BEING PREPPED</t>
  </si>
  <si>
    <t>SPRINKLER, 50%</t>
  </si>
  <si>
    <t>NATURE CONSERVANCY LAND</t>
  </si>
  <si>
    <t>PREPPED</t>
  </si>
  <si>
    <t>TILLED SORGHUM</t>
  </si>
  <si>
    <t>FALLOW THEN GRASS</t>
  </si>
  <si>
    <t>50% IRRIGATED</t>
  </si>
  <si>
    <t>IRRISYS10</t>
  </si>
  <si>
    <t>CROP10</t>
  </si>
  <si>
    <t>GUAYULE</t>
  </si>
  <si>
    <t>MUSTARD,BROCOLI</t>
  </si>
  <si>
    <t>HARVESTING MELONS</t>
  </si>
  <si>
    <t>ONIONS</t>
  </si>
  <si>
    <t>PISTACHIO</t>
  </si>
  <si>
    <t>CHILIES</t>
  </si>
  <si>
    <t>CHILLIES</t>
  </si>
  <si>
    <t>PALM TREES</t>
  </si>
  <si>
    <t>IrriF08</t>
  </si>
  <si>
    <t>CropF08</t>
  </si>
  <si>
    <t>Irrisys08</t>
  </si>
  <si>
    <t>Crop08</t>
  </si>
  <si>
    <t>IRRI_S8</t>
  </si>
  <si>
    <t>CROP_S8</t>
  </si>
  <si>
    <t>SUMMARY</t>
  </si>
  <si>
    <t>Farms No.</t>
  </si>
  <si>
    <t>BLANK</t>
  </si>
  <si>
    <t>SUM</t>
  </si>
  <si>
    <t>Guayule</t>
  </si>
  <si>
    <t>G</t>
  </si>
  <si>
    <t>Maricopa - Stanfield Irrigation and Drainage Dist</t>
  </si>
  <si>
    <t>San Carlos Irrigation and Drainage District</t>
  </si>
  <si>
    <t>Salt River Valley Water Users Association</t>
  </si>
  <si>
    <t>Hohokam Irrigation District</t>
  </si>
  <si>
    <t>Roosevelt Water Conservation District</t>
  </si>
  <si>
    <t>Harquahala Valley Irrigation District</t>
  </si>
  <si>
    <t>Central Arizona Irrigation and Drainage District</t>
  </si>
  <si>
    <t>Queen Creek Irrigation District</t>
  </si>
  <si>
    <t>Aguila Irrigation District</t>
  </si>
  <si>
    <t>Roosevelt Irrigation District</t>
  </si>
  <si>
    <t>New Magma Irrigation and Drainage District</t>
  </si>
  <si>
    <t>cubic M</t>
  </si>
  <si>
    <t>Acre/foot</t>
  </si>
  <si>
    <t>Acre/foot Water</t>
  </si>
  <si>
    <t>M3/Acre</t>
  </si>
  <si>
    <t>M3/ Farm 1 Acres</t>
  </si>
  <si>
    <t>Metric Tonne/ Farm 1 Acres</t>
  </si>
  <si>
    <t>M3/ Metric Tonne</t>
  </si>
  <si>
    <t>EXAMPLE</t>
  </si>
  <si>
    <t>OU's Information</t>
  </si>
  <si>
    <t>Blaise/ SBAR</t>
  </si>
  <si>
    <t>Rubber</t>
  </si>
  <si>
    <t>Location</t>
  </si>
  <si>
    <t>Product</t>
  </si>
  <si>
    <t>Iowa Agricultural Machinery Tires</t>
  </si>
  <si>
    <t>Des Moines</t>
  </si>
  <si>
    <t>Russellville</t>
  </si>
  <si>
    <t>Arkansas Tubes and Flaps</t>
  </si>
  <si>
    <t>Bloomington</t>
  </si>
  <si>
    <t>Illinois Of-the-road Tires</t>
  </si>
  <si>
    <t>La Vergne</t>
  </si>
  <si>
    <t>Tennessee Tires</t>
  </si>
  <si>
    <t>Abilene</t>
  </si>
  <si>
    <t xml:space="preserve">Texas Retreading Materials </t>
  </si>
  <si>
    <t>Muscatine</t>
  </si>
  <si>
    <t>Iowa Retreading Equipment</t>
  </si>
  <si>
    <t>Resin</t>
  </si>
  <si>
    <t>Demand</t>
  </si>
  <si>
    <t>Tsagkari_et_al-2016-ChemSusChem</t>
  </si>
  <si>
    <t xml:space="preserve"> ($/metric tonne × mile)</t>
  </si>
  <si>
    <t>Biomass feedstock supply chain network design</t>
  </si>
  <si>
    <t xml:space="preserve"> ($/ kg CO 2 )</t>
  </si>
  <si>
    <t>Design of bioethanol green supply chain: Comparison between firstand</t>
  </si>
  <si>
    <t>Maricopa</t>
  </si>
  <si>
    <t>https://www.bizjournals.com/phoenix/news/2016/12/12/maricopa-county-manufacturing-jobs-pay-this-much.html</t>
  </si>
  <si>
    <t>H</t>
  </si>
  <si>
    <t>Eric Jay Toll  –  Reporter, Phoenix Business Journal</t>
  </si>
  <si>
    <t>https://livingwage.mit.edu/counties/04021</t>
  </si>
  <si>
    <t>Living Wage Calculation for Pinal County, Arizona</t>
  </si>
  <si>
    <t>Pinal</t>
  </si>
  <si>
    <t>25 tons/truck assumed</t>
  </si>
  <si>
    <t xml:space="preserve"> (hours/metric
tonne)</t>
  </si>
  <si>
    <t>A multi-stage stochastic program for the sustainable design of</t>
  </si>
  <si>
    <t xml:space="preserve"> (cubic meter/year)</t>
  </si>
  <si>
    <t>cubic meter/ acre-foot</t>
  </si>
  <si>
    <t>Irrigation District Water Deliveries - Water Service Organizations in Arizona</t>
  </si>
  <si>
    <t>J</t>
  </si>
  <si>
    <t>Guayule Harvsting Study - A Technical Assessment of the Commercialization of Mexican Guayule</t>
  </si>
  <si>
    <t>(hours/metric
tonne × mile)</t>
  </si>
  <si>
    <t>Farm</t>
  </si>
  <si>
    <t>F, G</t>
  </si>
  <si>
    <t>Facility Locations</t>
  </si>
  <si>
    <t>(hours/metric
tonne)</t>
  </si>
  <si>
    <t>Process Number</t>
  </si>
  <si>
    <t>Variable</t>
  </si>
  <si>
    <t>Baseline</t>
  </si>
  <si>
    <t>Units</t>
  </si>
  <si>
    <t>200 - Extraction</t>
  </si>
  <si>
    <t>Up-time days</t>
  </si>
  <si>
    <t>days/yr</t>
  </si>
  <si>
    <t>Up-time shifts</t>
  </si>
  <si>
    <t>shifts/day</t>
  </si>
  <si>
    <t>Up-time hours</t>
  </si>
  <si>
    <t>hours/shift</t>
  </si>
  <si>
    <t>Shrub Prep Yield</t>
  </si>
  <si>
    <t>kg-out/kg-in</t>
  </si>
  <si>
    <t>Import New Variable Inputs</t>
  </si>
  <si>
    <t>100 - Agriculture</t>
  </si>
  <si>
    <t>Rubber Fraction</t>
  </si>
  <si>
    <t>kg/kg</t>
  </si>
  <si>
    <t>Bridgestone SBAR Presentation
Rasutis et al., A sustainability review of domestic rubber from the Guayule Plant
Patent EP3176186</t>
  </si>
  <si>
    <t xml:space="preserve">Resin Fraction </t>
  </si>
  <si>
    <t>Bagasse Fraction</t>
  </si>
  <si>
    <t>Reference</t>
  </si>
  <si>
    <t>Rubber Production</t>
  </si>
  <si>
    <t>tonnes/acre-yr</t>
  </si>
  <si>
    <t>Calculated</t>
  </si>
  <si>
    <t>Resin Production</t>
  </si>
  <si>
    <t>Bagasse Production</t>
  </si>
  <si>
    <t>Harvest Area</t>
  </si>
  <si>
    <t>acres</t>
  </si>
  <si>
    <t>Bridgestone SBAR Presentation</t>
  </si>
  <si>
    <t>Harvest Yield</t>
  </si>
  <si>
    <t>Detailed Inputs</t>
  </si>
  <si>
    <t>acres/yr</t>
  </si>
  <si>
    <t>[24]</t>
  </si>
  <si>
    <t>Economic</t>
  </si>
  <si>
    <t>Fixed Operating</t>
  </si>
  <si>
    <t>Manager</t>
  </si>
  <si>
    <t>$/yr-person</t>
  </si>
  <si>
    <t>Engineer</t>
  </si>
  <si>
    <t>Maintenance Superviser</t>
  </si>
  <si>
    <t>Maintenance Technician</t>
  </si>
  <si>
    <t>Laboratory Manager</t>
  </si>
  <si>
    <t>Laboratory Technician</t>
  </si>
  <si>
    <t>Shift Operators</t>
  </si>
  <si>
    <t>Yard Employees</t>
  </si>
  <si>
    <t>Clerks or Secretary</t>
  </si>
  <si>
    <t>Benefits/Overhead</t>
  </si>
  <si>
    <t>$-benefit/$-salary</t>
  </si>
  <si>
    <t>Plant Maintenance</t>
  </si>
  <si>
    <t>$-OpEx/$-CapEx</t>
  </si>
  <si>
    <t>Insurance</t>
  </si>
  <si>
    <t>Input</t>
  </si>
  <si>
    <t>Agriculture</t>
  </si>
  <si>
    <t>[10]</t>
  </si>
  <si>
    <t>Variable Operating</t>
  </si>
  <si>
    <t>Electricity</t>
  </si>
  <si>
    <t>$/MJ</t>
  </si>
  <si>
    <t>[17]</t>
  </si>
  <si>
    <t>Natural Gas</t>
  </si>
  <si>
    <t>[18]</t>
  </si>
  <si>
    <t>Hexane</t>
  </si>
  <si>
    <t>$/tonne</t>
  </si>
  <si>
    <t>[12]</t>
  </si>
  <si>
    <t>Acetone</t>
  </si>
  <si>
    <t>Industrial Water</t>
  </si>
  <si>
    <t>[11]</t>
  </si>
  <si>
    <t>Mineral Oil</t>
  </si>
  <si>
    <t>[13][14][15]</t>
  </si>
  <si>
    <t>Capital</t>
  </si>
  <si>
    <t>Shredder</t>
  </si>
  <si>
    <t>$/unit</t>
  </si>
  <si>
    <t>Economic - Backup Calcs</t>
  </si>
  <si>
    <t>Air Conveyor</t>
  </si>
  <si>
    <t>Air Classifyer</t>
  </si>
  <si>
    <t>Assumed same as air conveyor</t>
  </si>
  <si>
    <t>Hammer Mill</t>
  </si>
  <si>
    <t>Belt Conveyor</t>
  </si>
  <si>
    <t>Solvent Pump</t>
  </si>
  <si>
    <t>Vertical Mixing Tank</t>
  </si>
  <si>
    <t>Slurry Pump</t>
  </si>
  <si>
    <t>CC Extractor</t>
  </si>
  <si>
    <t>Centrifuge</t>
  </si>
  <si>
    <t>Tray Dryer</t>
  </si>
  <si>
    <t>Mixer Settler</t>
  </si>
  <si>
    <t>Assumed same as CC Extractor</t>
  </si>
  <si>
    <t>Heated Screw Press</t>
  </si>
  <si>
    <t>[16]</t>
  </si>
  <si>
    <t>Mineral Oil Pump</t>
  </si>
  <si>
    <t>Water Pump</t>
  </si>
  <si>
    <t>Resin Distillation Column</t>
  </si>
  <si>
    <t>Hexane Recovery Equipment</t>
  </si>
  <si>
    <t>Hexane Condenser</t>
  </si>
  <si>
    <t>Acetone Scrubber/ Distillation Equipment</t>
  </si>
  <si>
    <t>Acetone Condenser</t>
  </si>
  <si>
    <t>Land</t>
  </si>
  <si>
    <t>$/acre</t>
  </si>
  <si>
    <t>Office Building</t>
  </si>
  <si>
    <t>$/ft^2</t>
  </si>
  <si>
    <t>Processing Structure</t>
  </si>
  <si>
    <t>Guayule Storage</t>
  </si>
  <si>
    <t>100/200  - Logistics</t>
  </si>
  <si>
    <t>Process</t>
  </si>
  <si>
    <t>Efficiency</t>
  </si>
  <si>
    <t>Overall Adoption</t>
  </si>
  <si>
    <t>acres/acres</t>
  </si>
  <si>
    <t>Neng's Simulations</t>
  </si>
  <si>
    <t>Cost of Semi-Truck with trailer</t>
  </si>
  <si>
    <t>[38]</t>
  </si>
  <si>
    <t>Semi-Truck with trailer fuel economy</t>
  </si>
  <si>
    <t>miles/gal</t>
  </si>
  <si>
    <t>[39]</t>
  </si>
  <si>
    <t>Indirect Costs</t>
  </si>
  <si>
    <t>$/$</t>
  </si>
  <si>
    <t>[42]</t>
  </si>
  <si>
    <t>Contingency Costs</t>
  </si>
  <si>
    <t>100-Economics</t>
  </si>
  <si>
    <t>Acre</t>
  </si>
  <si>
    <t>175 HP Tractor &amp; V-Ripper (Labor)</t>
  </si>
  <si>
    <t>175 HP Tractor &amp; 18' Disc (Labor)</t>
  </si>
  <si>
    <t>175 HP Tractor &amp;  Landplane (Labor)</t>
  </si>
  <si>
    <t>125 HP Tractor &amp; Fertilizer Spreader (Labor)</t>
  </si>
  <si>
    <t>175 HP Tractor &amp; 4-Row Lister (Labor)</t>
  </si>
  <si>
    <t>125 HP Tractor &amp; Boom Sprayer (Labor)</t>
  </si>
  <si>
    <t>175 HP Tractor &amp; Bed Shaper (Labor)</t>
  </si>
  <si>
    <t>175 HP Tractor &amp; 8-Row Planter (Labor)</t>
  </si>
  <si>
    <t>125 HP Tractor &amp; 8-Row Rolling Cultivator (Labor)</t>
  </si>
  <si>
    <t>Harvest Inputs and Machine Costs</t>
  </si>
  <si>
    <t>Unit</t>
  </si>
  <si>
    <t>$/Unit</t>
  </si>
  <si>
    <t>Combine (Labor)</t>
  </si>
  <si>
    <t>Grain Cart (Labor)</t>
  </si>
  <si>
    <t>Non-Harvest Production Inputs and Machine Costs</t>
  </si>
  <si>
    <t>175 HP Tractor &amp; 7-Shank Chisel (Labor)</t>
  </si>
  <si>
    <t>125 HP Tractor &amp; Drill (Labor)</t>
  </si>
  <si>
    <t>Guayule Establishment Year</t>
  </si>
  <si>
    <t>Guayule Growing Year</t>
  </si>
  <si>
    <t>Guayule Harvest Year</t>
  </si>
  <si>
    <t>Swathing (Labor)</t>
  </si>
  <si>
    <t>125 HP Tractor &amp; Baler (Labor)</t>
  </si>
  <si>
    <t>Bale Wagon (Labor)</t>
  </si>
  <si>
    <t>100-LCIA</t>
  </si>
  <si>
    <t>kg CO2 eq/ ha - year</t>
  </si>
  <si>
    <t>200-Economics</t>
  </si>
  <si>
    <t>USD</t>
  </si>
  <si>
    <t>Capital Cost</t>
  </si>
  <si>
    <t>EXTRACTION</t>
  </si>
  <si>
    <t>Variable Operating Costs</t>
  </si>
  <si>
    <t>Fixed Operating Costs</t>
  </si>
  <si>
    <t>200-LCA</t>
  </si>
  <si>
    <t>Integrated LCA</t>
  </si>
  <si>
    <t>AGRICULTURE</t>
  </si>
  <si>
    <t>PROCESS</t>
  </si>
  <si>
    <t>FOR RUBBER</t>
  </si>
  <si>
    <t>kg CO2 eq/ kg Rubber</t>
  </si>
  <si>
    <t>100-Economics ----- IN GUAYULE MODEL</t>
  </si>
  <si>
    <t>Inputs</t>
  </si>
  <si>
    <t xml:space="preserve">Input </t>
  </si>
  <si>
    <t>Processing</t>
  </si>
  <si>
    <t>200- Extraction</t>
  </si>
  <si>
    <t>Biomass Yield on the Field</t>
  </si>
  <si>
    <t>All Processes</t>
  </si>
  <si>
    <t>Heat Treatment Water Supply Pump [230]</t>
  </si>
  <si>
    <t>300 - Conversion</t>
  </si>
  <si>
    <t>Hydration Bath Water Supply Pump [310]</t>
  </si>
  <si>
    <t>Shaker Table [210]</t>
  </si>
  <si>
    <t>Hopper [350]</t>
  </si>
  <si>
    <t>500 - Conversion</t>
  </si>
  <si>
    <t>Hopper [510]</t>
  </si>
  <si>
    <t>700 - Conversion</t>
  </si>
  <si>
    <t>Hopper [710]</t>
  </si>
  <si>
    <t>Steam Bath Screw Conveyor [230]</t>
  </si>
  <si>
    <t>Hydration Bath Mixing Tank [310]</t>
  </si>
  <si>
    <t>Agitator Required [310]</t>
  </si>
  <si>
    <t>Spray Dryer [340]</t>
  </si>
  <si>
    <t>Polisher - Shaver [230]</t>
  </si>
  <si>
    <t>Polisher - Shaver [510]</t>
  </si>
  <si>
    <t>Polisher - Shaver [710]</t>
  </si>
  <si>
    <t>Hammer Mill Required [220]</t>
  </si>
  <si>
    <t>Hammer Mill Required [230]</t>
  </si>
  <si>
    <t>Flaking Mill Required [320]</t>
  </si>
  <si>
    <t>Grinding Mill Required [330]</t>
  </si>
  <si>
    <t>Air Classifier [220]</t>
  </si>
  <si>
    <t>Pneumatic Conveyor [210]</t>
  </si>
  <si>
    <t>Pneumatic Conveyor [220]</t>
  </si>
  <si>
    <t>Pneumatic Conveyor [230]</t>
  </si>
  <si>
    <t>Pneumatic Conveyor [310]</t>
  </si>
  <si>
    <t>Pneumatic Conveyor [320]</t>
  </si>
  <si>
    <t>Pneumatic Conveyor [325]</t>
  </si>
  <si>
    <t>Pneumatic Conveyor [330]</t>
  </si>
  <si>
    <t>Pneumatic Conveyor [340]</t>
  </si>
  <si>
    <t>Pneumatic Conveyor [510]</t>
  </si>
  <si>
    <t>Pneumatic Conveyor [710]</t>
  </si>
  <si>
    <t>Air Converyor Required [210]</t>
  </si>
  <si>
    <t>Air Conveyor Required [310]</t>
  </si>
  <si>
    <t>Guar Seed Storage</t>
  </si>
  <si>
    <t>kg CO2 eq / ha -year</t>
  </si>
  <si>
    <t>200-LCIA</t>
  </si>
  <si>
    <t>CONVERSION</t>
  </si>
  <si>
    <t>Capital Costs</t>
  </si>
  <si>
    <t>200-900 Economics</t>
  </si>
  <si>
    <t>Fixed Operation Costs</t>
  </si>
  <si>
    <t>USD/acre -year</t>
  </si>
  <si>
    <t>FOR GUAR GUM</t>
  </si>
  <si>
    <t>kg CO2 eq/ kg Gum</t>
  </si>
  <si>
    <t>Transport</t>
  </si>
  <si>
    <t>USD/kg Rubber</t>
  </si>
  <si>
    <t>Production Cost</t>
  </si>
  <si>
    <t>Epsilon</t>
  </si>
  <si>
    <t xml:space="preserve">Emission price </t>
  </si>
  <si>
    <t>Construciton period (years)</t>
  </si>
  <si>
    <t>Years</t>
  </si>
  <si>
    <t>USD/ Entire Labor</t>
  </si>
  <si>
    <t>Days/Years</t>
  </si>
  <si>
    <t>Shifts</t>
  </si>
  <si>
    <t>Hours/Shift</t>
  </si>
  <si>
    <t>Workforce (persons)</t>
  </si>
  <si>
    <t>Target 20% labor (USD)</t>
  </si>
  <si>
    <t xml:space="preserve"> ($/metric tonne × km)</t>
  </si>
  <si>
    <t>kg CO2 eq / ha</t>
  </si>
  <si>
    <t>Transportation</t>
  </si>
  <si>
    <t xml:space="preserve"> (kg CO 2 / metric tonne × km)</t>
  </si>
  <si>
    <t>(kg CO2 eq/ metric tonne)</t>
  </si>
  <si>
    <r>
      <rPr>
        <sz val="11"/>
        <color theme="0" tint="-0.499984740745262"/>
        <rFont val="Calibri"/>
        <family val="2"/>
        <scheme val="minor"/>
      </rPr>
      <t xml:space="preserve">(km) </t>
    </r>
    <r>
      <rPr>
        <sz val="11"/>
        <color rgb="FFFF0000"/>
        <rFont val="Calibri"/>
        <family val="2"/>
        <scheme val="minor"/>
      </rPr>
      <t>f</t>
    </r>
  </si>
  <si>
    <t>Guar</t>
  </si>
  <si>
    <t>Guar Gum</t>
  </si>
  <si>
    <t xml:space="preserve"> ($/metric tonne × KM)</t>
  </si>
  <si>
    <t>Resine  (sub-product)</t>
  </si>
  <si>
    <t>Bagase  (sub-product)</t>
  </si>
  <si>
    <t>https://aces.nmsu.edu/pubs/_circulars/CR590/welcome.html</t>
  </si>
  <si>
    <t>Interpreting the Elephant Butte Irrigation District for Water Users</t>
  </si>
  <si>
    <t>Evan - UA Research Team Presentation 01/22/20 : 1,500 lbs / acre</t>
  </si>
  <si>
    <t>Guar Meal - Animal Feed (sub-product)</t>
  </si>
  <si>
    <t>Endosperm Separated</t>
  </si>
  <si>
    <t>tonne/acre-yr</t>
  </si>
  <si>
    <t>Hull Separated</t>
  </si>
  <si>
    <t>Germ Separated</t>
  </si>
  <si>
    <t>GUAR GUM</t>
  </si>
  <si>
    <t>GUAR MEAL</t>
  </si>
  <si>
    <t>USD/tonne</t>
  </si>
  <si>
    <t>GUAR GUM Production Cost</t>
  </si>
  <si>
    <t>Assumed same as Guayule</t>
  </si>
  <si>
    <t>Assumes same as Guayule</t>
  </si>
  <si>
    <t>Dona Ana</t>
  </si>
  <si>
    <t>EP_b</t>
  </si>
  <si>
    <t xml:space="preserve"> (hours/metric
tonne × km)</t>
  </si>
  <si>
    <t>EB_b</t>
  </si>
  <si>
    <t>EH_f</t>
  </si>
  <si>
    <t>ET_f</t>
  </si>
  <si>
    <t>ED_b</t>
  </si>
  <si>
    <t>HD_b</t>
  </si>
  <si>
    <t>HP_b</t>
  </si>
  <si>
    <t>Number of work hours required for production of bio-product from biorefinery b</t>
  </si>
  <si>
    <t>Number of work hours required for distribution of bio-product from biorefinery b</t>
  </si>
  <si>
    <t>Earning per work hour for distribution of bio-product from biorefinery b</t>
  </si>
  <si>
    <t>Earning per work hour for production of bio-product from biorefinery b</t>
  </si>
  <si>
    <t>https://www.bls.gov/regions/southwest/news-release/occupationalemploymentandwages_lascruces.htm</t>
  </si>
  <si>
    <r>
      <t xml:space="preserve">Occupational Employment and Wages in Las Cruces, May 2018 </t>
    </r>
    <r>
      <rPr>
        <b/>
        <sz val="11"/>
        <color rgb="FFFF0000"/>
        <rFont val="Calibri"/>
        <family val="2"/>
        <scheme val="minor"/>
      </rPr>
      <t>INCLUDES DONA ANA</t>
    </r>
  </si>
  <si>
    <t>Therefore, the percentages used for all crops would be</t>
  </si>
  <si>
    <t>Case 1</t>
  </si>
  <si>
    <t>Case 2</t>
  </si>
  <si>
    <t>Case 3</t>
  </si>
  <si>
    <t>Case 4</t>
  </si>
  <si>
    <t>Case 5</t>
  </si>
  <si>
    <t>Equal</t>
  </si>
  <si>
    <t>Eco+</t>
  </si>
  <si>
    <t>Eco++</t>
  </si>
  <si>
    <t>Env+</t>
  </si>
  <si>
    <t>Env++</t>
  </si>
  <si>
    <t>Soc+</t>
  </si>
  <si>
    <t>Soc++</t>
  </si>
  <si>
    <t>Case 6</t>
  </si>
  <si>
    <t>Case 7</t>
  </si>
  <si>
    <t>Theta</t>
  </si>
  <si>
    <t>ver#</t>
  </si>
  <si>
    <t>Ver</t>
  </si>
  <si>
    <t>Version of Data</t>
  </si>
  <si>
    <t>Case A</t>
  </si>
  <si>
    <t>Case B</t>
  </si>
  <si>
    <t>Case C</t>
  </si>
  <si>
    <t xml:space="preserve"> ($/ kg CO 2 eq )</t>
  </si>
  <si>
    <t>ARIZONA</t>
  </si>
  <si>
    <t>Installation Cost:</t>
  </si>
  <si>
    <t>Harvesting Cost:</t>
  </si>
  <si>
    <t>Economic Objective:</t>
  </si>
  <si>
    <t>Economic Objective x Theta[1]:</t>
  </si>
  <si>
    <t>Environmental Objective:</t>
  </si>
  <si>
    <t>Environmental Objective x Theta[2]:</t>
  </si>
  <si>
    <t>Social Objective:</t>
  </si>
  <si>
    <t>Social Objective x Theta[3]:</t>
  </si>
  <si>
    <t>Total Calculated Objective is:</t>
  </si>
  <si>
    <t>Total Calculated Objective x Theta is:</t>
  </si>
  <si>
    <t>The CPLEX Calculated objective is:</t>
  </si>
  <si>
    <t>CPU time is:</t>
  </si>
  <si>
    <t>NEW MEXICO</t>
  </si>
  <si>
    <t>Theta1</t>
  </si>
  <si>
    <t>Theta2</t>
  </si>
  <si>
    <t>Theta3</t>
  </si>
  <si>
    <t>-</t>
  </si>
  <si>
    <t>Total Objective:</t>
  </si>
  <si>
    <t>Location:</t>
  </si>
  <si>
    <t>% of CGO</t>
  </si>
  <si>
    <t>% of all crops</t>
  </si>
  <si>
    <t>In Maricopa and Pinal</t>
  </si>
  <si>
    <t xml:space="preserve"> 000' Acres</t>
  </si>
  <si>
    <t>Updated Information based on Evans comments from SUS presentation Feb 19, 2020</t>
  </si>
  <si>
    <t>tonnes/yr</t>
  </si>
  <si>
    <t>Comment: from 500000 tonnes of biomass</t>
  </si>
  <si>
    <t>Conversion Factors:</t>
  </si>
  <si>
    <t>Integrated Guayule Model v3.13 2_5_20_EGS</t>
  </si>
  <si>
    <t>Integrated Guar Model v3.5 1_22_20_HMS</t>
  </si>
  <si>
    <t>200-900Economics</t>
  </si>
  <si>
    <t>Animal Feed</t>
  </si>
  <si>
    <t>Comment: from 13453 tonnes of biomass</t>
  </si>
  <si>
    <t>Biomass entering facility</t>
  </si>
  <si>
    <t>Biomass processing cost</t>
  </si>
  <si>
    <t>Biomass processing cost (operaitonal)</t>
  </si>
  <si>
    <t>Biomass processing cost (operational)</t>
  </si>
  <si>
    <t xml:space="preserve">Calculated by Daniel </t>
  </si>
  <si>
    <t>Annual Operational Costs</t>
  </si>
  <si>
    <t>Dry Biomass</t>
  </si>
  <si>
    <t>CP</t>
  </si>
  <si>
    <t xml:space="preserve">https://19january2017snapshot.epa.gov/climatechange/social-cost-carbon_.html </t>
  </si>
  <si>
    <t xml:space="preserve"> https://19january2017snapshot.epa.gov/climatechange/social-cost-carbon_.html </t>
  </si>
  <si>
    <t>Changed the ressin demand proportionally to 80% to achieve feasibility with one biorefinery</t>
  </si>
  <si>
    <t>&amp;</t>
  </si>
  <si>
    <t>\multirow{6}{*}{A} &amp; T\&amp;P Cost*: &amp;</t>
  </si>
  <si>
    <t>&amp; Economic Objective: &amp;</t>
  </si>
  <si>
    <t>&amp; Environmental Objective: &amp;</t>
  </si>
  <si>
    <t>&amp; Social Objective: &amp;</t>
  </si>
  <si>
    <t>&amp; Total Objective: &amp;</t>
  </si>
  <si>
    <t>&amp; Location: &amp;</t>
  </si>
  <si>
    <t>\multirow{6}{*}{B} &amp; T\&amp;P Cost*: &amp;</t>
  </si>
  <si>
    <t>\multirow{6}{*}{C} &amp; T\&amp;P Cost*: &amp;</t>
  </si>
  <si>
    <t>T&amp;P Cost:</t>
  </si>
  <si>
    <t>Transportation and Processing Cost:</t>
  </si>
  <si>
    <t>Distribution Cost:</t>
  </si>
  <si>
    <t>\\</t>
  </si>
  <si>
    <t>Adoption rate Probability</t>
  </si>
  <si>
    <t>Guar adoption rate</t>
  </si>
  <si>
    <t>Guayule adoption rate</t>
  </si>
  <si>
    <t>% Endosperm</t>
  </si>
  <si>
    <t>% Hull</t>
  </si>
  <si>
    <t>% Germ</t>
  </si>
  <si>
    <t>Integrated Guayule Model</t>
  </si>
  <si>
    <t>Integrated Guar Model</t>
  </si>
  <si>
    <t>GUAYULE NEW RESULTS TABLE</t>
  </si>
  <si>
    <t>GUAR NEW RESULTS TABLE</t>
  </si>
  <si>
    <t>\multirow{6}{*}{A} &amp; Economic: &amp;</t>
  </si>
  <si>
    <t>&amp; Environmental: &amp;</t>
  </si>
  <si>
    <t>&amp; Social: &amp;</t>
  </si>
  <si>
    <t>&amp; Total: &amp;</t>
  </si>
  <si>
    <t>\cline{2-9}</t>
  </si>
  <si>
    <t>\hline</t>
  </si>
  <si>
    <t>\multirow{6}{*}{C} &amp; Economic: &amp;</t>
  </si>
  <si>
    <t>\multirow{6}{*}{B} &amp; Economic: &amp;</t>
  </si>
  <si>
    <t>&amp; Optimal location: &amp;</t>
  </si>
  <si>
    <t>Big O calculation</t>
  </si>
  <si>
    <t>Omega*i*f*b</t>
  </si>
  <si>
    <t>Omega*f*b</t>
  </si>
  <si>
    <t>Order</t>
  </si>
  <si>
    <t>Constraint #</t>
  </si>
  <si>
    <t>5b-1</t>
  </si>
  <si>
    <t>5b-2</t>
  </si>
  <si>
    <t>6a</t>
  </si>
  <si>
    <t>6b</t>
  </si>
  <si>
    <t>7a</t>
  </si>
  <si>
    <t>7b</t>
  </si>
  <si>
    <t>Omega*b*p*c</t>
  </si>
  <si>
    <t>7c</t>
  </si>
  <si>
    <t>7d</t>
  </si>
  <si>
    <t>7e</t>
  </si>
  <si>
    <t>Omega*p*c*b</t>
  </si>
  <si>
    <t>Summarized</t>
  </si>
  <si>
    <t>4*b</t>
  </si>
  <si>
    <t>Objective</t>
  </si>
  <si>
    <t>7*b</t>
  </si>
  <si>
    <t>b*f*i*Omega</t>
  </si>
  <si>
    <t>9*b*f*Omega</t>
  </si>
  <si>
    <t>8*b*p*c*Omega</t>
  </si>
  <si>
    <t>f</t>
  </si>
  <si>
    <t>i</t>
  </si>
  <si>
    <t>Omega</t>
  </si>
  <si>
    <t>Constraints</t>
  </si>
  <si>
    <t>Variables</t>
  </si>
  <si>
    <t>5*b*f*Omega</t>
  </si>
  <si>
    <t>5*b*p*c*Omega</t>
  </si>
  <si>
    <t>x_b</t>
  </si>
  <si>
    <t>cap_b</t>
  </si>
  <si>
    <t>u^\omega_fb</t>
  </si>
  <si>
    <t>v^omega_fb</t>
  </si>
  <si>
    <t>Wheat  (I assume is Winter Wheat)</t>
  </si>
  <si>
    <t>Arizona (Tucson,Phoenix)</t>
  </si>
  <si>
    <t>Planted November-December, Harvested May</t>
  </si>
  <si>
    <t>Cotton</t>
  </si>
  <si>
    <t>State</t>
  </si>
  <si>
    <t>Begin Planting</t>
  </si>
  <si>
    <t>End Planting</t>
  </si>
  <si>
    <t>Begin Harvest</t>
  </si>
  <si>
    <t>End Harvest</t>
  </si>
  <si>
    <t>https://www.cotton.org/journal/2017-21/1/upload/JCS21-008.pdf</t>
  </si>
  <si>
    <t>NM</t>
  </si>
  <si>
    <t>Growing season</t>
  </si>
  <si>
    <t>https://hort.purdue.edu/newcrop/afcm/guar.html</t>
  </si>
  <si>
    <t>From 60-90 days (determinate varieties) to 120-150 days (indeterminate varieties)</t>
  </si>
  <si>
    <t>Planting June/July</t>
  </si>
  <si>
    <t>Sown (planted) July to August</t>
  </si>
  <si>
    <t>https://www.guargumcultivation.com/2013/01/guar-harvesting-period-seasonality.html</t>
  </si>
  <si>
    <t>Harvested October-November</t>
  </si>
  <si>
    <t>Seasonal growth and production patterns also indicated optimum whole plant harvest dates would be from February to March or October to November of each calender year.</t>
  </si>
  <si>
    <t>https://www.sciencedirect.com/science/article/pii/0378377485900368</t>
  </si>
  <si>
    <t>The sixth (last harvest) in the fall planting date and the fifth harvest date in the spring planting date were the optimum for plant biomass and latex, rubber, and resin concentrations and yields. </t>
  </si>
  <si>
    <t>https://www.sciencedirect.com/science/article/pii/S0926669008001209</t>
  </si>
  <si>
    <t>Guar Cotton Rotation</t>
  </si>
  <si>
    <t xml:space="preserve">A long-term 2:1 cotton-guar dryland rotation was established in </t>
  </si>
  <si>
    <t>http://agrilife.org/lubbock/files/2011/10/guarvarfert_2.pdf</t>
  </si>
  <si>
    <t xml:space="preserve"> Cotton Wheat Rotation</t>
  </si>
  <si>
    <t> A typical cropping rotation for Ron Rayner’s farm family is planting wheat in December, follow that with Cotton in June (cotton is typically planted in early spring in Central Arizona), harvested in November, and back to wheat again for the next year and so on.</t>
  </si>
  <si>
    <t>https://www.azfb.org/Article/Arizonas-Looming-Ag-Water-Shortage-A-Farmers-Perspective#:~:text=A%20typical%20cropping%20rotation%20for,next%20year%20and%20so%20on.</t>
  </si>
  <si>
    <t>Yuma</t>
  </si>
  <si>
    <t>L</t>
  </si>
  <si>
    <t>https://www.indeed.com/cmp/Yuma-County,-Az/salaries?job_category=construction</t>
  </si>
  <si>
    <t>Wages in the United States</t>
  </si>
  <si>
    <t>https://www.indeed.com/career/truck-driver/salaries/Yuma--AZ</t>
  </si>
  <si>
    <t>Maricopa - 1,192</t>
  </si>
  <si>
    <t>Yuma - 193,262</t>
  </si>
  <si>
    <t>Graham - 263,282</t>
  </si>
  <si>
    <t>Dona Ana - 1,83</t>
  </si>
  <si>
    <t>N_2 - 84, 91</t>
  </si>
  <si>
    <t>N_3 - 92, 206</t>
  </si>
  <si>
    <t>N_4 - 207, 359</t>
  </si>
  <si>
    <t>Total</t>
  </si>
  <si>
    <t>TX Center - 1,48</t>
  </si>
  <si>
    <t>TX Center North - 49,68</t>
  </si>
  <si>
    <t>TX Center South - 69,176</t>
  </si>
  <si>
    <t>TX East -177,194</t>
  </si>
  <si>
    <t>TX North - 195,228</t>
  </si>
  <si>
    <t>TX South - 229,365</t>
  </si>
  <si>
    <t>TX West - 366,432</t>
  </si>
  <si>
    <t>Wellton-Mohawk Irrigation And Drainage District</t>
  </si>
  <si>
    <t>Yuma County WUA</t>
  </si>
  <si>
    <t>Yuma Mesa Irrigation And Drainage District</t>
  </si>
  <si>
    <t>Yuma Irrigation And Drainage District</t>
  </si>
  <si>
    <t>Sturgest Gila Monster Ranch</t>
  </si>
  <si>
    <t>North Gila Valley Irrigation And Drainage District</t>
  </si>
  <si>
    <t>Duncan - Virden Valley Consolidated Canal System</t>
  </si>
  <si>
    <t>McMullen Irrigation And Drainage District</t>
  </si>
  <si>
    <t>Irrigation District</t>
  </si>
  <si>
    <t>No.</t>
  </si>
  <si>
    <t>Graham</t>
  </si>
  <si>
    <t>Acre-feet Water</t>
  </si>
  <si>
    <t>No limit presented</t>
  </si>
  <si>
    <t>https://www.indeed.com/cmp/Graham-Packaging-Company/salaries?job_category=construction</t>
  </si>
  <si>
    <t>https://www.indeed.com/cmp/Graham-Packaging-Company/salaries?job_category=manufacturing</t>
  </si>
  <si>
    <t>https://www.indeed.com/q-Driver-l-Graham-County,-AZ-jobs.html</t>
  </si>
  <si>
    <t>https://www.ziprecruiter.com/Salaries/Sustainable-Agriculture-Salary--in-Arizona</t>
  </si>
  <si>
    <t>Below</t>
  </si>
  <si>
    <t>District</t>
  </si>
  <si>
    <t>Elephant Butte Irrigation District</t>
  </si>
  <si>
    <t>Middle Rio Grande Conservancy District</t>
  </si>
  <si>
    <t>Arch Hurley Conservancy District</t>
  </si>
  <si>
    <t>Pecos Valley Artesian Conservancy District</t>
  </si>
  <si>
    <t>Carlsbad Irrigation District</t>
  </si>
  <si>
    <t>Valencia</t>
  </si>
  <si>
    <t>Quay</t>
  </si>
  <si>
    <t>Chaves</t>
  </si>
  <si>
    <t>https://www.ose.state.nm.us/Basins/RioGrande/MRGCD/MRGCDIrrEffAndMeterProg.pdf</t>
  </si>
  <si>
    <t>http://www.archhurley.com/about-us/#:~:text=The%20reservoir%20has%20a%20capacity,acre%2Dfeet%20are%20conservation%20storage.</t>
  </si>
  <si>
    <t>https://nmwrri.nmsu.edu/wp-content/uploads/2015/watcon/proc9/Moore.pdf</t>
  </si>
  <si>
    <t>https://www.usbr.gov/watersmart/swep/docs/2018/applications/028-SWEP-Carlsbad-ID_508.pdf</t>
  </si>
  <si>
    <t>All obtained proportionally from</t>
  </si>
  <si>
    <t>https://www.bls.gov/regions/southwest/news-release/countyemploymentandwages_newmexico.htm</t>
  </si>
  <si>
    <t>Wages Obtained proportionally from</t>
  </si>
  <si>
    <t>Gaines</t>
  </si>
  <si>
    <t>Dawson</t>
  </si>
  <si>
    <t>Terry</t>
  </si>
  <si>
    <t>Hansford</t>
  </si>
  <si>
    <t>Howard</t>
  </si>
  <si>
    <t>Crosby</t>
  </si>
  <si>
    <t>Deaf Smith</t>
  </si>
  <si>
    <t>Total Acreage of Crops - selected counties NM</t>
  </si>
  <si>
    <t>Total Acreage of Crops - selected counties TX</t>
  </si>
  <si>
    <t>High Plains UWCD No.1</t>
  </si>
  <si>
    <t>Gateway GCD</t>
  </si>
  <si>
    <t>Data Paper 10</t>
  </si>
  <si>
    <t>Mesquite GCD</t>
  </si>
  <si>
    <t>Panhandle GCD</t>
  </si>
  <si>
    <t>South Plains UWCD</t>
  </si>
  <si>
    <t>Sandy Land UWCD</t>
  </si>
  <si>
    <t>Garza County Underground &amp; Fresh Water CD</t>
  </si>
  <si>
    <t>Rolling Plains GCD</t>
  </si>
  <si>
    <t>North Plains GCD</t>
  </si>
  <si>
    <t>Permian Basin UWCD</t>
  </si>
  <si>
    <t>Wes-Tex GCD</t>
  </si>
  <si>
    <t>Mesa UWCD</t>
  </si>
  <si>
    <t>Llano Estacado UWCD</t>
  </si>
  <si>
    <t>Clear Fork GCD</t>
  </si>
  <si>
    <t>https://www.twdb.texas.gov/groundwater/docs/GCD/hpuwcd1/hpuwcd1_mgmt_plan2014.pdf</t>
  </si>
  <si>
    <t>https://www.twdb.texas.gov/groundwater/docs/GCD/gatewaygcd/gatewaygcd_mgmt_plan2011.pdf</t>
  </si>
  <si>
    <t>https://www.twdb.texas.gov/groundwater/docs/GCD/mgcd/mgcd_mgmt_plan2014.pdf</t>
  </si>
  <si>
    <t>https://www.twdb.texas.gov/groundwater/docs/GCD/panhandlegcd/pgcd_mgmt_plan2019.pdf</t>
  </si>
  <si>
    <t>http://www.twdb.texas.gov/groundwater/docs/GCD/spuwcd/spuwcd_mgmt_plan2014.pdf</t>
  </si>
  <si>
    <t>https://www.twdb.texas.gov/groundwater/docs/GCD/middletringcd/mtgcd_mgmtplan_2017_amended.PDF</t>
  </si>
  <si>
    <t>https://www.twdb.texas.gov/groundwater/docs/GCD/garzauwcd/garzauwcd_mgmt_plan2014.pdf</t>
  </si>
  <si>
    <t>http://www.twdb.texas.gov/groundwater/docs/GCD/rpgcd/rpgcd_mgmt_plan2020.pdf</t>
  </si>
  <si>
    <t>http://northplainsgcd.org/wp-content/uploads/2019-Hydrology-and-GW-Resources-Double-Side.pdf</t>
  </si>
  <si>
    <t>http://www.twdb.texas.gov/groundwater/docs/GCD/pbuwcd/pbuwcd_mgmt_plan2009.pdf</t>
  </si>
  <si>
    <t>http://westexgcd.org/files/Groundwater_Management_Plan_2020-2025.pdf_1_.pdf</t>
  </si>
  <si>
    <t>https://www.twdb.texas.gov/groundwater/docs/GCD/muwcd/muwcd_mgmt_plan2014.pdf</t>
  </si>
  <si>
    <t>https://www.twdb.texas.gov/groundwater/docs/GCD/leuwcd/leuwcd_mgmt_plan2015.pdf</t>
  </si>
  <si>
    <t>https://www.twdb.texas.gov/groundwater/docs/GCD/cfgcd/cfgcd_mgmt_plan2015.pdf</t>
  </si>
  <si>
    <t>https://www.bls.gov/regions/southwest/news-release/countyemploymentandwages_texas.htm</t>
  </si>
  <si>
    <t>Weekly average salary</t>
  </si>
  <si>
    <t>TEXAS</t>
  </si>
  <si>
    <t>https://www.bls.gov/oes/current/oes_tx.htm#53-0000</t>
  </si>
  <si>
    <t>CGO</t>
  </si>
  <si>
    <t>Total Acreage of Crops - selected counties AZ</t>
  </si>
  <si>
    <t>CGO acreage from selected counties</t>
  </si>
  <si>
    <t>CGO acreage considered</t>
  </si>
  <si>
    <t>Calculated based on Cotton Acres and cotton water usage</t>
  </si>
  <si>
    <t>Cotton acres in Duncan-Virden</t>
  </si>
  <si>
    <t>Cotton water usage</t>
  </si>
  <si>
    <t>acre-feet</t>
  </si>
  <si>
    <t>LOCATIONS</t>
  </si>
  <si>
    <t>Yuma West</t>
  </si>
  <si>
    <t>Yuma East</t>
  </si>
  <si>
    <t>Graham West</t>
  </si>
  <si>
    <t>Graham East</t>
  </si>
  <si>
    <t>Shape</t>
  </si>
  <si>
    <t>Shape_Length</t>
  </si>
  <si>
    <t>kg rubber/kg biomass</t>
  </si>
  <si>
    <t>kg resin/kg biomass</t>
  </si>
  <si>
    <t>Demand for 2 Facilities</t>
  </si>
  <si>
    <t>La Paz - 1, 11</t>
  </si>
  <si>
    <t>Graham - 12,31</t>
  </si>
  <si>
    <t>Maricopa - 32,223</t>
  </si>
  <si>
    <t>Maricopa West</t>
  </si>
  <si>
    <t>OBJECTID</t>
  </si>
  <si>
    <t>Id</t>
  </si>
  <si>
    <t>gridcode</t>
  </si>
  <si>
    <t>Shape_Area</t>
  </si>
  <si>
    <t>AreaAcre</t>
  </si>
  <si>
    <t>X_Longitude</t>
  </si>
  <si>
    <t>Y_Latitude</t>
  </si>
  <si>
    <t>Polygon</t>
  </si>
  <si>
    <t>Cibola Valley Irrigation and Drainage District</t>
  </si>
  <si>
    <t>INFO FOR PAPER</t>
  </si>
  <si>
    <t>Overall Crops</t>
  </si>
  <si>
    <t>CROPSCPAE 2020</t>
  </si>
  <si>
    <t>u_wfb</t>
  </si>
  <si>
    <t>v_wpbc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</si>
</sst>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7" formatCode="&quot;$&quot;#,##0.00_);\(&quot;$&quot;#,##0.00\)"/>
    <numFmt numFmtId="44" formatCode="_(&quot;$&quot;* #,##0.00_);_(&quot;$&quot;* \(#,##0.00\);_(&quot;$&quot;* &quot;-&quot;??_);_(@_)"/>
    <numFmt numFmtId="43" formatCode="_(* #,##0.00_);_(* \(#,##0.00\);_(* &quot;-&quot;??_);_(@_)"/>
    <numFmt numFmtId="164" formatCode="0.000"/>
    <numFmt numFmtId="165" formatCode="0.0"/>
    <numFmt numFmtId="166" formatCode="_(* #,##0_);_(* \(#,##0\);_(* &quot;-&quot;??_);_(@_)"/>
    <numFmt numFmtId="167" formatCode="0.00000000"/>
    <numFmt numFmtId="168" formatCode="0.0000"/>
    <numFmt numFmtId="169" formatCode="0.000000"/>
    <numFmt numFmtId="170" formatCode="0.0000000"/>
    <numFmt numFmtId="171" formatCode="0.000000000000"/>
    <numFmt numFmtId="172" formatCode="0.0%"/>
    <numFmt numFmtId="173" formatCode="_(* #,##0.0_);_(* \(#,##0.0\);_(* &quot;-&quot;??_);_(@_)"/>
  </numFmts>
  <fonts count="22" x14ac:knownFonts="1">
    <font>
      <sz val="11"/>
      <color theme="1"/>
      <name val="Calibri"/>
      <family val="2"/>
      <scheme val="minor"/>
    </font>
    <font>
      <sz val="11"/>
      <color rgb="FFFF0000"/>
      <name val="Calibri"/>
      <family val="2"/>
      <scheme val="minor"/>
    </font>
    <font>
      <sz val="11"/>
      <color theme="1" tint="0.499984740745262"/>
      <name val="Calibri"/>
      <family val="2"/>
      <scheme val="minor"/>
    </font>
    <font>
      <b/>
      <sz val="11"/>
      <color theme="1"/>
      <name val="Calibri"/>
      <family val="2"/>
      <scheme val="minor"/>
    </font>
    <font>
      <sz val="11"/>
      <color theme="1"/>
      <name val="Calibri"/>
      <family val="2"/>
      <scheme val="minor"/>
    </font>
    <font>
      <sz val="11"/>
      <name val="Calibri"/>
      <family val="2"/>
      <scheme val="minor"/>
    </font>
    <font>
      <sz val="11"/>
      <color theme="0" tint="-0.499984740745262"/>
      <name val="Calibri"/>
      <family val="2"/>
      <scheme val="minor"/>
    </font>
    <font>
      <sz val="11"/>
      <color theme="9" tint="-0.249977111117893"/>
      <name val="Calibri"/>
      <family val="2"/>
      <scheme val="minor"/>
    </font>
    <font>
      <u/>
      <sz val="11"/>
      <color theme="10"/>
      <name val="Calibri"/>
      <family val="2"/>
      <scheme val="minor"/>
    </font>
    <font>
      <sz val="10"/>
      <color theme="9" tint="-0.249977111117893"/>
      <name val="Arial"/>
      <family val="2"/>
    </font>
    <font>
      <sz val="11"/>
      <color theme="9" tint="-0.249977111117893"/>
      <name val="Calibri"/>
      <family val="2"/>
      <scheme val="minor"/>
    </font>
    <font>
      <sz val="11"/>
      <color rgb="FFFFC000"/>
      <name val="Calibri"/>
      <family val="2"/>
      <scheme val="minor"/>
    </font>
    <font>
      <sz val="11"/>
      <color theme="0" tint="-0.249977111117893"/>
      <name val="Calibri"/>
      <family val="2"/>
      <scheme val="minor"/>
    </font>
    <font>
      <b/>
      <sz val="11"/>
      <color rgb="FFFF0000"/>
      <name val="Calibri"/>
      <family val="2"/>
      <scheme val="minor"/>
    </font>
    <font>
      <b/>
      <sz val="11"/>
      <color theme="9" tint="-0.249977111117893"/>
      <name val="Calibri"/>
      <family val="2"/>
      <scheme val="minor"/>
    </font>
    <font>
      <b/>
      <sz val="16"/>
      <color rgb="FFFF0000"/>
      <name val="Calibri"/>
      <family val="2"/>
      <scheme val="minor"/>
    </font>
    <font>
      <b/>
      <sz val="14"/>
      <color theme="1"/>
      <name val="Calibri"/>
      <family val="2"/>
      <scheme val="minor"/>
    </font>
    <font>
      <b/>
      <sz val="14"/>
      <color rgb="FFFF0000"/>
      <name val="Calibri"/>
      <family val="2"/>
      <scheme val="minor"/>
    </font>
    <font>
      <sz val="11"/>
      <color theme="7" tint="-0.249977111117893"/>
      <name val="Calibri"/>
      <family val="2"/>
      <scheme val="minor"/>
    </font>
    <font>
      <sz val="11"/>
      <color rgb="FF2E2E2E"/>
      <name val="Calibri"/>
      <family val="2"/>
      <scheme val="minor"/>
    </font>
    <font>
      <sz val="10"/>
      <color rgb="FF222222"/>
      <name val="Arial"/>
      <family val="2"/>
    </font>
    <font>
      <sz val="11"/>
      <color rgb="FF00B050"/>
      <name val="Calibri"/>
      <family val="2"/>
      <scheme val="minor"/>
    </font>
  </fonts>
  <fills count="20">
    <fill>
      <patternFill patternType="none"/>
    </fill>
    <fill>
      <patternFill patternType="gray125"/>
    </fill>
    <fill>
      <patternFill patternType="solid">
        <fgColor theme="0" tint="-0.14999847407452621"/>
        <bgColor indexed="64"/>
      </patternFill>
    </fill>
    <fill>
      <patternFill patternType="solid">
        <fgColor theme="6"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9" tint="0.39997558519241921"/>
        <bgColor indexed="64"/>
      </patternFill>
    </fill>
  </fills>
  <borders count="2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s>
  <cellStyleXfs count="4">
    <xf numFmtId="0" fontId="0" fillId="0" borderId="0"/>
    <xf numFmtId="43" fontId="4" fillId="0" borderId="0" applyFont="0" applyFill="0" applyBorder="0" applyAlignment="0" applyProtection="0"/>
    <xf numFmtId="0" fontId="8" fillId="0" borderId="0" applyNumberFormat="0" applyFill="0" applyBorder="0" applyAlignment="0" applyProtection="0"/>
    <xf numFmtId="9" fontId="4" fillId="0" borderId="0" applyFont="0" applyFill="0" applyBorder="0" applyAlignment="0" applyProtection="0"/>
  </cellStyleXfs>
  <cellXfs count="407">
    <xf numFmtId="0" fontId="0" fillId="0" borderId="0" xfId="0"/>
    <xf numFmtId="0" fontId="0" fillId="0" borderId="0" xfId="0" applyAlignment="1">
      <alignment horizontal="center"/>
    </xf>
    <xf numFmtId="0" fontId="0" fillId="0" borderId="0" xfId="0" applyBorder="1"/>
    <xf numFmtId="0" fontId="1" fillId="0" borderId="0" xfId="0" applyFont="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0" xfId="0" applyAlignment="1">
      <alignment horizontal="left"/>
    </xf>
    <xf numFmtId="0" fontId="0" fillId="0" borderId="0" xfId="0" applyAlignment="1">
      <alignment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center" vertical="center"/>
    </xf>
    <xf numFmtId="0" fontId="0" fillId="0" borderId="3" xfId="0" applyBorder="1" applyAlignment="1">
      <alignment horizontal="center" vertical="center"/>
    </xf>
    <xf numFmtId="0" fontId="2" fillId="0" borderId="0" xfId="0" applyFont="1" applyAlignment="1">
      <alignment horizontal="left"/>
    </xf>
    <xf numFmtId="0" fontId="0" fillId="0" borderId="0" xfId="0" applyAlignment="1">
      <alignment horizontal="center" vertical="center" wrapText="1"/>
    </xf>
    <xf numFmtId="0" fontId="2" fillId="0" borderId="0" xfId="0" applyFont="1" applyAlignment="1">
      <alignment horizontal="right"/>
    </xf>
    <xf numFmtId="0" fontId="2" fillId="0" borderId="0" xfId="0" applyFont="1" applyAlignment="1">
      <alignment horizontal="center" vertical="center" wrapText="1"/>
    </xf>
    <xf numFmtId="0" fontId="1" fillId="0" borderId="0" xfId="0" applyFont="1" applyAlignment="1">
      <alignment horizontal="left"/>
    </xf>
    <xf numFmtId="0" fontId="2" fillId="0" borderId="0" xfId="0" applyFont="1" applyAlignment="1">
      <alignment horizontal="left" vertical="center"/>
    </xf>
    <xf numFmtId="0" fontId="2" fillId="0" borderId="0" xfId="0" applyFont="1" applyAlignment="1">
      <alignment horizontal="left" vertical="center" wrapText="1"/>
    </xf>
    <xf numFmtId="9" fontId="0" fillId="0" borderId="0" xfId="0" applyNumberFormat="1" applyAlignment="1">
      <alignment horizontal="center"/>
    </xf>
    <xf numFmtId="0" fontId="3" fillId="2" borderId="0" xfId="0" applyFont="1" applyFill="1" applyAlignment="1">
      <alignment horizontal="center"/>
    </xf>
    <xf numFmtId="0" fontId="3" fillId="0" borderId="0" xfId="0" applyFont="1" applyAlignment="1">
      <alignment horizontal="center"/>
    </xf>
    <xf numFmtId="0" fontId="3" fillId="2" borderId="0" xfId="0" applyFont="1" applyFill="1" applyAlignment="1">
      <alignment horizontal="left"/>
    </xf>
    <xf numFmtId="1" fontId="0" fillId="0" borderId="0" xfId="0" applyNumberFormat="1" applyAlignment="1">
      <alignment horizontal="center"/>
    </xf>
    <xf numFmtId="0" fontId="0" fillId="3" borderId="0" xfId="0" applyFill="1" applyAlignment="1">
      <alignment horizontal="center"/>
    </xf>
    <xf numFmtId="1" fontId="0" fillId="3" borderId="0" xfId="0" applyNumberFormat="1" applyFill="1" applyAlignment="1">
      <alignment horizontal="center"/>
    </xf>
    <xf numFmtId="0" fontId="0" fillId="4" borderId="0" xfId="0" applyFill="1" applyAlignment="1">
      <alignment horizontal="center"/>
    </xf>
    <xf numFmtId="1" fontId="0" fillId="4" borderId="0" xfId="0" applyNumberFormat="1" applyFill="1" applyAlignment="1">
      <alignment horizontal="center"/>
    </xf>
    <xf numFmtId="0" fontId="0" fillId="5" borderId="0" xfId="0" applyFill="1" applyAlignment="1">
      <alignment horizontal="center"/>
    </xf>
    <xf numFmtId="1" fontId="0" fillId="5" borderId="0" xfId="0" applyNumberFormat="1" applyFill="1" applyAlignment="1">
      <alignment horizontal="center"/>
    </xf>
    <xf numFmtId="0" fontId="0" fillId="6" borderId="0" xfId="0" applyFill="1" applyAlignment="1">
      <alignment horizontal="center"/>
    </xf>
    <xf numFmtId="1" fontId="0" fillId="6" borderId="0" xfId="0" applyNumberFormat="1" applyFill="1" applyAlignment="1">
      <alignment horizontal="center"/>
    </xf>
    <xf numFmtId="0" fontId="0" fillId="7" borderId="0" xfId="0" applyFill="1" applyAlignment="1">
      <alignment horizontal="center"/>
    </xf>
    <xf numFmtId="1" fontId="0" fillId="7" borderId="0" xfId="0" applyNumberFormat="1" applyFill="1" applyAlignment="1">
      <alignment horizontal="center"/>
    </xf>
    <xf numFmtId="0" fontId="0" fillId="8" borderId="0" xfId="0" applyFill="1"/>
    <xf numFmtId="0" fontId="0" fillId="0" borderId="0" xfId="0" applyFill="1"/>
    <xf numFmtId="0" fontId="5" fillId="0" borderId="0" xfId="0" applyFont="1"/>
    <xf numFmtId="0" fontId="3" fillId="3" borderId="0" xfId="0" applyFont="1" applyFill="1"/>
    <xf numFmtId="166" fontId="0" fillId="0" borderId="0" xfId="1" applyNumberFormat="1" applyFont="1"/>
    <xf numFmtId="43" fontId="0" fillId="0" borderId="0" xfId="0" applyNumberFormat="1"/>
    <xf numFmtId="165" fontId="0" fillId="0" borderId="0" xfId="0" applyNumberFormat="1" applyBorder="1" applyAlignment="1">
      <alignment horizontal="center"/>
    </xf>
    <xf numFmtId="165" fontId="0" fillId="0" borderId="4" xfId="0" applyNumberFormat="1" applyBorder="1" applyAlignment="1">
      <alignment horizontal="center"/>
    </xf>
    <xf numFmtId="165" fontId="0" fillId="0" borderId="9" xfId="0" applyNumberFormat="1" applyBorder="1" applyAlignment="1">
      <alignment horizontal="center"/>
    </xf>
    <xf numFmtId="0" fontId="5" fillId="0" borderId="0" xfId="0" applyFont="1" applyAlignment="1">
      <alignment horizontal="center"/>
    </xf>
    <xf numFmtId="0" fontId="7" fillId="0" borderId="0" xfId="0" applyFont="1" applyAlignment="1">
      <alignment horizontal="center"/>
    </xf>
    <xf numFmtId="0" fontId="1" fillId="0" borderId="0" xfId="0" applyFont="1"/>
    <xf numFmtId="0" fontId="7" fillId="0" borderId="0" xfId="0" applyFont="1" applyAlignment="1">
      <alignment horizontal="left"/>
    </xf>
    <xf numFmtId="2" fontId="0" fillId="0" borderId="2" xfId="0" applyNumberFormat="1" applyBorder="1" applyAlignment="1">
      <alignment horizontal="center"/>
    </xf>
    <xf numFmtId="164" fontId="1" fillId="0" borderId="0" xfId="0" applyNumberFormat="1" applyFont="1" applyBorder="1" applyAlignment="1">
      <alignment horizontal="center"/>
    </xf>
    <xf numFmtId="0" fontId="1" fillId="8" borderId="0" xfId="0" applyFont="1" applyFill="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4" xfId="0" applyFill="1" applyBorder="1" applyAlignment="1">
      <alignment horizontal="center"/>
    </xf>
    <xf numFmtId="0" fontId="0" fillId="8" borderId="10" xfId="0" applyFill="1" applyBorder="1" applyAlignment="1">
      <alignment horizontal="center" vertical="center"/>
    </xf>
    <xf numFmtId="0" fontId="8" fillId="0" borderId="0" xfId="2"/>
    <xf numFmtId="0" fontId="9" fillId="0" borderId="0" xfId="0" applyFont="1"/>
    <xf numFmtId="0" fontId="10" fillId="0" borderId="0" xfId="0" applyFont="1"/>
    <xf numFmtId="2" fontId="0" fillId="0" borderId="0" xfId="0" applyNumberFormat="1" applyAlignment="1">
      <alignment horizontal="center" vertical="center"/>
    </xf>
    <xf numFmtId="0" fontId="7" fillId="0" borderId="0" xfId="0" applyFont="1" applyAlignment="1">
      <alignment horizontal="center" vertical="center"/>
    </xf>
    <xf numFmtId="0" fontId="0" fillId="11" borderId="0" xfId="0" applyFill="1"/>
    <xf numFmtId="0" fontId="0" fillId="0" borderId="15" xfId="0" applyBorder="1" applyAlignment="1">
      <alignment horizontal="center"/>
    </xf>
    <xf numFmtId="0" fontId="12" fillId="0" borderId="0" xfId="0" applyFont="1" applyAlignment="1">
      <alignment vertical="center" wrapText="1"/>
    </xf>
    <xf numFmtId="0" fontId="0" fillId="8" borderId="0" xfId="0" applyFill="1" applyBorder="1" applyAlignment="1">
      <alignment horizontal="center" vertical="center"/>
    </xf>
    <xf numFmtId="0" fontId="0" fillId="0" borderId="4"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0" borderId="0" xfId="0" applyFill="1" applyBorder="1" applyAlignment="1">
      <alignment horizontal="center" vertical="center"/>
    </xf>
    <xf numFmtId="0" fontId="0" fillId="0" borderId="8" xfId="0" applyFill="1" applyBorder="1" applyAlignment="1">
      <alignment horizontal="center" vertical="center"/>
    </xf>
    <xf numFmtId="2" fontId="0" fillId="0" borderId="0" xfId="0" applyNumberFormat="1" applyFill="1" applyBorder="1" applyAlignment="1">
      <alignment horizontal="center" vertical="center"/>
    </xf>
    <xf numFmtId="2" fontId="0" fillId="0" borderId="9" xfId="0" applyNumberFormat="1" applyFill="1" applyBorder="1" applyAlignment="1">
      <alignment horizontal="center" vertical="center"/>
    </xf>
    <xf numFmtId="2" fontId="0" fillId="0" borderId="10" xfId="0" applyNumberFormat="1" applyFill="1" applyBorder="1" applyAlignment="1">
      <alignment horizontal="center" vertical="center"/>
    </xf>
    <xf numFmtId="2" fontId="0" fillId="0" borderId="0" xfId="0" applyNumberFormat="1" applyFill="1" applyBorder="1" applyAlignment="1">
      <alignment vertical="center"/>
    </xf>
    <xf numFmtId="0" fontId="0" fillId="8" borderId="5"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xf>
    <xf numFmtId="0" fontId="1" fillId="0" borderId="0" xfId="0" applyFont="1" applyAlignment="1">
      <alignment horizontal="center"/>
    </xf>
    <xf numFmtId="165" fontId="0" fillId="0" borderId="0" xfId="0" applyNumberFormat="1" applyAlignment="1">
      <alignment horizontal="center"/>
    </xf>
    <xf numFmtId="0" fontId="0" fillId="0" borderId="0" xfId="0" applyFont="1" applyFill="1" applyBorder="1"/>
    <xf numFmtId="0" fontId="3" fillId="4" borderId="0" xfId="0" applyFont="1" applyFill="1"/>
    <xf numFmtId="0" fontId="0" fillId="4" borderId="0" xfId="0" applyFill="1"/>
    <xf numFmtId="0" fontId="0" fillId="0" borderId="0" xfId="0" applyFont="1" applyFill="1" applyBorder="1" applyAlignment="1">
      <alignment wrapText="1"/>
    </xf>
    <xf numFmtId="0" fontId="3" fillId="0" borderId="0" xfId="0" applyFont="1" applyFill="1" applyBorder="1"/>
    <xf numFmtId="0" fontId="0" fillId="12" borderId="0" xfId="0" applyFont="1" applyFill="1" applyBorder="1"/>
    <xf numFmtId="0" fontId="1" fillId="0" borderId="0" xfId="0" applyFont="1" applyAlignment="1">
      <alignment horizontal="center"/>
    </xf>
    <xf numFmtId="0" fontId="0" fillId="0" borderId="15" xfId="0" applyFont="1" applyFill="1" applyBorder="1"/>
    <xf numFmtId="1" fontId="0" fillId="0" borderId="15" xfId="0" applyNumberFormat="1" applyFont="1" applyFill="1" applyBorder="1"/>
    <xf numFmtId="0" fontId="0" fillId="0" borderId="15" xfId="0" applyFont="1" applyBorder="1"/>
    <xf numFmtId="0" fontId="0" fillId="3" borderId="15" xfId="0" applyFont="1" applyFill="1" applyBorder="1"/>
    <xf numFmtId="1" fontId="0" fillId="3" borderId="15" xfId="0" applyNumberFormat="1" applyFont="1" applyFill="1" applyBorder="1"/>
    <xf numFmtId="0" fontId="0" fillId="3" borderId="14" xfId="0" applyFont="1" applyFill="1" applyBorder="1"/>
    <xf numFmtId="9" fontId="0" fillId="3" borderId="15" xfId="0" applyNumberFormat="1" applyFont="1" applyFill="1" applyBorder="1"/>
    <xf numFmtId="10" fontId="0" fillId="3" borderId="15" xfId="0" applyNumberFormat="1" applyFont="1" applyFill="1" applyBorder="1"/>
    <xf numFmtId="0" fontId="0" fillId="5" borderId="15" xfId="0" applyFont="1" applyFill="1" applyBorder="1"/>
    <xf numFmtId="0" fontId="0" fillId="5" borderId="14" xfId="0" applyFont="1" applyFill="1" applyBorder="1"/>
    <xf numFmtId="164" fontId="0" fillId="5" borderId="15" xfId="0" applyNumberFormat="1" applyFont="1" applyFill="1" applyBorder="1"/>
    <xf numFmtId="0" fontId="0" fillId="5" borderId="0" xfId="0" applyFont="1" applyFill="1"/>
    <xf numFmtId="0" fontId="0" fillId="13" borderId="15" xfId="0" applyFont="1" applyFill="1" applyBorder="1"/>
    <xf numFmtId="0" fontId="0" fillId="13" borderId="14" xfId="0" applyFont="1" applyFill="1" applyBorder="1"/>
    <xf numFmtId="0" fontId="0" fillId="13" borderId="15" xfId="0" applyFill="1" applyBorder="1"/>
    <xf numFmtId="1" fontId="0" fillId="13" borderId="15" xfId="0" applyNumberFormat="1" applyFont="1" applyFill="1" applyBorder="1"/>
    <xf numFmtId="3" fontId="0" fillId="13" borderId="15" xfId="0" applyNumberFormat="1" applyFont="1" applyFill="1" applyBorder="1"/>
    <xf numFmtId="0" fontId="0" fillId="13" borderId="2" xfId="0" applyFont="1" applyFill="1" applyBorder="1"/>
    <xf numFmtId="0" fontId="3" fillId="0" borderId="0" xfId="0" applyFont="1"/>
    <xf numFmtId="0" fontId="0" fillId="14" borderId="15" xfId="0" applyFont="1" applyFill="1" applyBorder="1"/>
    <xf numFmtId="0" fontId="0" fillId="14" borderId="15" xfId="0" applyFont="1" applyFill="1" applyBorder="1" applyProtection="1">
      <protection locked="0"/>
    </xf>
    <xf numFmtId="1" fontId="0" fillId="14" borderId="15" xfId="0" applyNumberFormat="1" applyFont="1" applyFill="1" applyBorder="1"/>
    <xf numFmtId="0" fontId="0" fillId="14" borderId="2" xfId="0" applyFont="1" applyFill="1" applyBorder="1"/>
    <xf numFmtId="2" fontId="0" fillId="14" borderId="15" xfId="0" applyNumberFormat="1" applyFont="1" applyFill="1" applyBorder="1"/>
    <xf numFmtId="9" fontId="0" fillId="14" borderId="15" xfId="3" applyFont="1" applyFill="1" applyBorder="1"/>
    <xf numFmtId="0" fontId="3" fillId="0" borderId="0" xfId="0" applyFont="1" applyProtection="1">
      <protection locked="0"/>
    </xf>
    <xf numFmtId="0" fontId="3" fillId="0" borderId="0" xfId="0" applyFont="1" applyFill="1" applyProtection="1">
      <protection locked="0"/>
    </xf>
    <xf numFmtId="0" fontId="0" fillId="0" borderId="10" xfId="0" applyBorder="1" applyProtection="1">
      <protection locked="0"/>
    </xf>
    <xf numFmtId="0" fontId="0" fillId="0" borderId="10" xfId="0" applyBorder="1" applyAlignment="1" applyProtection="1">
      <alignment horizontal="center"/>
      <protection locked="0"/>
    </xf>
    <xf numFmtId="7" fontId="0" fillId="0" borderId="10" xfId="0" applyNumberFormat="1" applyBorder="1" applyAlignment="1" applyProtection="1">
      <alignment horizontal="right"/>
      <protection locked="0"/>
    </xf>
    <xf numFmtId="0" fontId="0" fillId="0" borderId="0" xfId="0" applyFont="1" applyProtection="1">
      <protection locked="0"/>
    </xf>
    <xf numFmtId="0" fontId="0" fillId="0" borderId="0" xfId="0" applyFont="1" applyAlignment="1" applyProtection="1">
      <alignment horizontal="center"/>
      <protection locked="0"/>
    </xf>
    <xf numFmtId="169" fontId="0" fillId="0" borderId="0" xfId="0" applyNumberFormat="1" applyProtection="1">
      <protection locked="0"/>
    </xf>
    <xf numFmtId="0" fontId="0" fillId="0" borderId="15" xfId="0" applyFont="1" applyFill="1" applyBorder="1" applyProtection="1"/>
    <xf numFmtId="0" fontId="0" fillId="0" borderId="15" xfId="0" applyFont="1" applyBorder="1" applyProtection="1"/>
    <xf numFmtId="0" fontId="0" fillId="10" borderId="0" xfId="0" applyFill="1"/>
    <xf numFmtId="0" fontId="0" fillId="12" borderId="0" xfId="0" applyFill="1"/>
    <xf numFmtId="0" fontId="0" fillId="12" borderId="15" xfId="0" applyFont="1" applyFill="1" applyBorder="1" applyProtection="1"/>
    <xf numFmtId="0" fontId="0" fillId="12" borderId="14" xfId="0" applyFont="1" applyFill="1" applyBorder="1" applyProtection="1"/>
    <xf numFmtId="169" fontId="0" fillId="12" borderId="15" xfId="0" applyNumberFormat="1" applyFont="1" applyFill="1" applyBorder="1" applyProtection="1"/>
    <xf numFmtId="0" fontId="0" fillId="6" borderId="0" xfId="0" applyFill="1"/>
    <xf numFmtId="0" fontId="0" fillId="15" borderId="0" xfId="0" applyFill="1"/>
    <xf numFmtId="0" fontId="3" fillId="0" borderId="0" xfId="0" applyFont="1" applyFill="1"/>
    <xf numFmtId="0" fontId="0" fillId="0" borderId="14" xfId="0" applyBorder="1" applyAlignment="1">
      <alignment horizontal="center"/>
    </xf>
    <xf numFmtId="0" fontId="0" fillId="0" borderId="4" xfId="0" applyBorder="1" applyAlignment="1"/>
    <xf numFmtId="165" fontId="0" fillId="0" borderId="6" xfId="0" applyNumberFormat="1" applyBorder="1" applyAlignment="1"/>
    <xf numFmtId="0" fontId="0" fillId="0" borderId="7" xfId="0" applyBorder="1" applyAlignment="1"/>
    <xf numFmtId="165" fontId="0" fillId="0" borderId="8" xfId="0" applyNumberFormat="1" applyBorder="1" applyAlignment="1"/>
    <xf numFmtId="165" fontId="0" fillId="0" borderId="11" xfId="0" applyNumberFormat="1" applyBorder="1" applyAlignment="1"/>
    <xf numFmtId="167" fontId="0" fillId="0" borderId="0" xfId="0" applyNumberFormat="1" applyFill="1" applyBorder="1" applyAlignment="1">
      <alignment horizontal="center"/>
    </xf>
    <xf numFmtId="0" fontId="11" fillId="0" borderId="0" xfId="0" applyFont="1" applyFill="1" applyBorder="1" applyAlignment="1">
      <alignment horizontal="center"/>
    </xf>
    <xf numFmtId="0" fontId="0" fillId="0" borderId="0" xfId="0" applyFill="1" applyBorder="1"/>
    <xf numFmtId="0" fontId="7" fillId="0" borderId="0" xfId="0" applyFont="1" applyFill="1" applyBorder="1" applyAlignment="1">
      <alignment horizontal="center"/>
    </xf>
    <xf numFmtId="0" fontId="2" fillId="0" borderId="0" xfId="0" applyFont="1" applyFill="1" applyBorder="1" applyAlignment="1">
      <alignment horizontal="left"/>
    </xf>
    <xf numFmtId="164" fontId="5" fillId="0" borderId="1" xfId="0" applyNumberFormat="1" applyFont="1" applyBorder="1" applyAlignment="1">
      <alignment horizontal="center"/>
    </xf>
    <xf numFmtId="164" fontId="0" fillId="0" borderId="0" xfId="0" applyNumberFormat="1"/>
    <xf numFmtId="44" fontId="0" fillId="0" borderId="0" xfId="0" applyNumberFormat="1" applyFont="1" applyFill="1"/>
    <xf numFmtId="0" fontId="0" fillId="0" borderId="0" xfId="0" applyFont="1" applyFill="1"/>
    <xf numFmtId="166" fontId="0" fillId="0" borderId="0" xfId="1" applyNumberFormat="1" applyFont="1" applyFill="1" applyBorder="1" applyAlignment="1">
      <alignment horizontal="center" vertical="center"/>
    </xf>
    <xf numFmtId="2" fontId="0" fillId="0" borderId="4" xfId="0" applyNumberFormat="1" applyFill="1" applyBorder="1" applyAlignment="1">
      <alignment horizontal="center" vertical="center"/>
    </xf>
    <xf numFmtId="2" fontId="0" fillId="0" borderId="5" xfId="0" applyNumberFormat="1" applyFill="1" applyBorder="1" applyAlignment="1">
      <alignment horizontal="center" vertical="center"/>
    </xf>
    <xf numFmtId="0" fontId="0" fillId="0" borderId="0" xfId="0" applyFill="1" applyAlignment="1">
      <alignment vertical="center" wrapText="1"/>
    </xf>
    <xf numFmtId="0" fontId="1" fillId="0" borderId="0" xfId="0" applyFont="1" applyFill="1" applyAlignment="1">
      <alignment horizontal="center" vertical="center"/>
    </xf>
    <xf numFmtId="0" fontId="2" fillId="0" borderId="0" xfId="0" applyFont="1" applyFill="1" applyAlignment="1">
      <alignment horizontal="left" vertical="center"/>
    </xf>
    <xf numFmtId="0" fontId="0" fillId="0" borderId="0" xfId="0" applyFill="1" applyAlignment="1">
      <alignment vertical="center"/>
    </xf>
    <xf numFmtId="0" fontId="0" fillId="0" borderId="0" xfId="0" applyFill="1" applyAlignment="1">
      <alignment horizontal="center" vertical="center"/>
    </xf>
    <xf numFmtId="0" fontId="6" fillId="0" borderId="0" xfId="0" applyFont="1" applyBorder="1"/>
    <xf numFmtId="0" fontId="0" fillId="0" borderId="15" xfId="0" applyFont="1" applyFill="1" applyBorder="1" applyAlignment="1">
      <alignment wrapText="1"/>
    </xf>
    <xf numFmtId="0" fontId="1" fillId="0" borderId="0" xfId="0" applyFont="1" applyFill="1" applyAlignment="1">
      <alignment horizontal="center"/>
    </xf>
    <xf numFmtId="0" fontId="1" fillId="8" borderId="0" xfId="0" applyFont="1" applyFill="1" applyAlignment="1">
      <alignment horizontal="left"/>
    </xf>
    <xf numFmtId="0" fontId="7" fillId="0" borderId="0" xfId="0" applyFont="1" applyAlignment="1">
      <alignment horizontal="left" vertical="center"/>
    </xf>
    <xf numFmtId="0" fontId="0" fillId="0" borderId="4" xfId="0" applyFill="1" applyBorder="1" applyAlignment="1"/>
    <xf numFmtId="165" fontId="0" fillId="0" borderId="6" xfId="0" applyNumberFormat="1" applyFill="1" applyBorder="1" applyAlignment="1"/>
    <xf numFmtId="0" fontId="0" fillId="0" borderId="7" xfId="0" applyFill="1" applyBorder="1" applyAlignment="1"/>
    <xf numFmtId="165" fontId="0" fillId="0" borderId="8" xfId="0" applyNumberFormat="1" applyFill="1" applyBorder="1" applyAlignment="1"/>
    <xf numFmtId="0" fontId="0" fillId="0" borderId="9" xfId="0" applyFill="1" applyBorder="1" applyAlignment="1"/>
    <xf numFmtId="165" fontId="0" fillId="0" borderId="11" xfId="0" applyNumberFormat="1" applyFill="1" applyBorder="1" applyAlignment="1"/>
    <xf numFmtId="0" fontId="0" fillId="0" borderId="6" xfId="0" applyFill="1" applyBorder="1" applyAlignment="1">
      <alignment horizontal="center"/>
    </xf>
    <xf numFmtId="0" fontId="0" fillId="0" borderId="8" xfId="0" applyFill="1" applyBorder="1" applyAlignment="1">
      <alignment horizontal="center"/>
    </xf>
    <xf numFmtId="0" fontId="0" fillId="0" borderId="11" xfId="0" applyFill="1" applyBorder="1" applyAlignment="1">
      <alignment horizontal="center"/>
    </xf>
    <xf numFmtId="164" fontId="0" fillId="0" borderId="5" xfId="0" applyNumberFormat="1" applyFont="1" applyFill="1" applyBorder="1" applyProtection="1"/>
    <xf numFmtId="0" fontId="3" fillId="4" borderId="0" xfId="0" applyFont="1" applyFill="1" applyAlignment="1">
      <alignment horizontal="left"/>
    </xf>
    <xf numFmtId="0" fontId="0" fillId="0" borderId="0" xfId="0" applyFont="1" applyFill="1" applyAlignment="1">
      <alignment horizontal="left"/>
    </xf>
    <xf numFmtId="0" fontId="0" fillId="0" borderId="0" xfId="0" applyFont="1"/>
    <xf numFmtId="1" fontId="0" fillId="0" borderId="6" xfId="0" applyNumberFormat="1" applyBorder="1" applyAlignment="1">
      <alignment horizontal="center"/>
    </xf>
    <xf numFmtId="1" fontId="0" fillId="0" borderId="0" xfId="0" applyNumberFormat="1" applyBorder="1" applyAlignment="1">
      <alignment horizontal="center"/>
    </xf>
    <xf numFmtId="1" fontId="0" fillId="0" borderId="8" xfId="0" applyNumberFormat="1" applyBorder="1" applyAlignment="1">
      <alignment horizontal="center"/>
    </xf>
    <xf numFmtId="1" fontId="0" fillId="0" borderId="4" xfId="0" applyNumberFormat="1" applyFill="1" applyBorder="1" applyAlignment="1">
      <alignment horizontal="center"/>
    </xf>
    <xf numFmtId="1" fontId="0" fillId="0" borderId="5" xfId="0" applyNumberFormat="1" applyFill="1" applyBorder="1" applyAlignment="1">
      <alignment horizontal="center"/>
    </xf>
    <xf numFmtId="1" fontId="0" fillId="0" borderId="6" xfId="0" applyNumberFormat="1" applyFill="1" applyBorder="1" applyAlignment="1">
      <alignment horizontal="center"/>
    </xf>
    <xf numFmtId="1" fontId="0" fillId="0" borderId="0" xfId="0" applyNumberFormat="1" applyFill="1" applyBorder="1" applyAlignment="1">
      <alignment horizontal="center"/>
    </xf>
    <xf numFmtId="1" fontId="0" fillId="0" borderId="8" xfId="0" applyNumberFormat="1" applyFill="1" applyBorder="1" applyAlignment="1">
      <alignment horizontal="center"/>
    </xf>
    <xf numFmtId="1" fontId="0" fillId="0" borderId="7" xfId="0" applyNumberFormat="1" applyFill="1" applyBorder="1" applyAlignment="1">
      <alignment horizontal="center"/>
    </xf>
    <xf numFmtId="1" fontId="0" fillId="0" borderId="9" xfId="0" applyNumberFormat="1" applyFill="1" applyBorder="1" applyAlignment="1">
      <alignment horizontal="center"/>
    </xf>
    <xf numFmtId="1" fontId="0" fillId="0" borderId="10" xfId="0" applyNumberFormat="1" applyFill="1" applyBorder="1" applyAlignment="1">
      <alignment horizontal="center"/>
    </xf>
    <xf numFmtId="1" fontId="0" fillId="0" borderId="11" xfId="0" applyNumberFormat="1" applyFill="1" applyBorder="1" applyAlignment="1">
      <alignment horizontal="center"/>
    </xf>
    <xf numFmtId="164" fontId="0" fillId="0" borderId="3" xfId="0" applyNumberFormat="1" applyFill="1" applyBorder="1" applyAlignment="1">
      <alignment horizontal="center"/>
    </xf>
    <xf numFmtId="1" fontId="0" fillId="0" borderId="4" xfId="0" applyNumberFormat="1" applyBorder="1" applyAlignment="1">
      <alignment horizontal="center"/>
    </xf>
    <xf numFmtId="1" fontId="0" fillId="0" borderId="7" xfId="0" applyNumberFormat="1" applyBorder="1" applyAlignment="1">
      <alignment horizontal="center"/>
    </xf>
    <xf numFmtId="164" fontId="0" fillId="0" borderId="4" xfId="0" applyNumberFormat="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0" fillId="8" borderId="5" xfId="0" applyFill="1" applyBorder="1" applyAlignment="1">
      <alignment horizontal="center"/>
    </xf>
    <xf numFmtId="0" fontId="0" fillId="8" borderId="0" xfId="0" applyFill="1" applyBorder="1" applyAlignment="1">
      <alignment horizontal="center"/>
    </xf>
    <xf numFmtId="0" fontId="0" fillId="0" borderId="0" xfId="0" applyFill="1" applyProtection="1"/>
    <xf numFmtId="168" fontId="0" fillId="0" borderId="0" xfId="0" applyNumberFormat="1" applyFill="1" applyBorder="1" applyAlignment="1">
      <alignment horizontal="center"/>
    </xf>
    <xf numFmtId="164" fontId="0" fillId="0" borderId="9" xfId="0" applyNumberFormat="1" applyBorder="1" applyAlignment="1">
      <alignment horizontal="center"/>
    </xf>
    <xf numFmtId="2" fontId="0" fillId="0" borderId="12" xfId="0" applyNumberFormat="1" applyFill="1" applyBorder="1" applyAlignment="1">
      <alignment horizontal="center"/>
    </xf>
    <xf numFmtId="0" fontId="0" fillId="0" borderId="11" xfId="0" applyFill="1" applyBorder="1" applyAlignment="1">
      <alignment horizontal="center" vertical="center"/>
    </xf>
    <xf numFmtId="0" fontId="13" fillId="0" borderId="0" xfId="0" applyFont="1" applyAlignment="1">
      <alignment horizontal="center" wrapText="1"/>
    </xf>
    <xf numFmtId="1" fontId="0" fillId="0" borderId="2" xfId="0" applyNumberFormat="1" applyFill="1" applyBorder="1" applyAlignment="1">
      <alignment horizontal="center" vertical="center"/>
    </xf>
    <xf numFmtId="2" fontId="0" fillId="0" borderId="0" xfId="0" applyNumberFormat="1"/>
    <xf numFmtId="1" fontId="0" fillId="0" borderId="0" xfId="0" applyNumberFormat="1"/>
    <xf numFmtId="0" fontId="13" fillId="0" borderId="0" xfId="0" applyFont="1" applyAlignment="1">
      <alignment horizontal="center" vertical="center"/>
    </xf>
    <xf numFmtId="0" fontId="14" fillId="0" borderId="0" xfId="0" applyFont="1" applyAlignment="1">
      <alignment horizontal="center" wrapText="1"/>
    </xf>
    <xf numFmtId="0" fontId="14" fillId="0" borderId="0" xfId="0" applyFont="1" applyAlignment="1">
      <alignment horizontal="left"/>
    </xf>
    <xf numFmtId="2" fontId="7" fillId="0" borderId="0" xfId="0" applyNumberFormat="1" applyFont="1" applyFill="1" applyBorder="1" applyAlignment="1">
      <alignment horizontal="center" vertical="center"/>
    </xf>
    <xf numFmtId="1" fontId="0" fillId="8" borderId="11" xfId="0" applyNumberFormat="1" applyFill="1" applyBorder="1" applyAlignment="1">
      <alignment horizontal="center"/>
    </xf>
    <xf numFmtId="1" fontId="0" fillId="0" borderId="9" xfId="0" applyNumberFormat="1" applyBorder="1" applyAlignment="1">
      <alignment horizontal="center"/>
    </xf>
    <xf numFmtId="1" fontId="0" fillId="0" borderId="11" xfId="0" applyNumberFormat="1" applyBorder="1" applyAlignment="1">
      <alignment horizontal="center"/>
    </xf>
    <xf numFmtId="164" fontId="0" fillId="0" borderId="0" xfId="0" applyNumberFormat="1" applyFill="1" applyBorder="1" applyAlignment="1">
      <alignment horizontal="center"/>
    </xf>
    <xf numFmtId="9" fontId="3" fillId="0" borderId="0" xfId="0" applyNumberFormat="1" applyFont="1" applyAlignment="1">
      <alignment horizontal="center"/>
    </xf>
    <xf numFmtId="164" fontId="0" fillId="6" borderId="0" xfId="0" applyNumberFormat="1" applyFill="1" applyBorder="1"/>
    <xf numFmtId="0" fontId="3" fillId="6" borderId="0" xfId="0" applyFont="1" applyFill="1" applyAlignment="1">
      <alignment horizontal="center"/>
    </xf>
    <xf numFmtId="0" fontId="15" fillId="6" borderId="0" xfId="0" applyFont="1" applyFill="1" applyAlignment="1">
      <alignment horizontal="center"/>
    </xf>
    <xf numFmtId="0" fontId="0" fillId="6" borderId="0" xfId="0" applyFont="1" applyFill="1" applyAlignment="1">
      <alignment horizontal="center"/>
    </xf>
    <xf numFmtId="166" fontId="0" fillId="0" borderId="0" xfId="1" applyNumberFormat="1" applyFont="1" applyAlignment="1">
      <alignment vertical="center"/>
    </xf>
    <xf numFmtId="2" fontId="0" fillId="0" borderId="2" xfId="0" applyNumberFormat="1" applyFill="1" applyBorder="1" applyAlignment="1">
      <alignment horizontal="center"/>
    </xf>
    <xf numFmtId="0" fontId="14" fillId="0" borderId="0" xfId="0" applyFont="1" applyAlignment="1"/>
    <xf numFmtId="2" fontId="0" fillId="0" borderId="3" xfId="0" applyNumberFormat="1" applyBorder="1" applyAlignment="1">
      <alignment horizontal="center"/>
    </xf>
    <xf numFmtId="1" fontId="0" fillId="0" borderId="5" xfId="0" applyNumberFormat="1" applyBorder="1" applyAlignment="1"/>
    <xf numFmtId="1" fontId="0" fillId="0" borderId="0" xfId="0" applyNumberFormat="1" applyBorder="1" applyAlignment="1"/>
    <xf numFmtId="1" fontId="0" fillId="0" borderId="10" xfId="0" applyNumberFormat="1" applyBorder="1" applyAlignment="1"/>
    <xf numFmtId="165" fontId="0" fillId="0" borderId="12" xfId="0" applyNumberFormat="1" applyBorder="1" applyAlignment="1">
      <alignment horizontal="center"/>
    </xf>
    <xf numFmtId="165" fontId="0" fillId="0" borderId="14" xfId="0" applyNumberFormat="1" applyBorder="1" applyAlignment="1">
      <alignment horizontal="center"/>
    </xf>
    <xf numFmtId="165" fontId="0" fillId="0" borderId="3" xfId="0" applyNumberFormat="1" applyFill="1" applyBorder="1" applyAlignment="1">
      <alignment horizontal="center"/>
    </xf>
    <xf numFmtId="2" fontId="5" fillId="0" borderId="1" xfId="0" applyNumberFormat="1" applyFont="1" applyBorder="1" applyAlignment="1">
      <alignment horizontal="center"/>
    </xf>
    <xf numFmtId="165" fontId="0" fillId="0" borderId="4" xfId="0" applyNumberFormat="1" applyFill="1" applyBorder="1" applyAlignment="1">
      <alignment horizontal="center" vertical="center"/>
    </xf>
    <xf numFmtId="165" fontId="0" fillId="0" borderId="5" xfId="0" applyNumberFormat="1" applyFill="1" applyBorder="1" applyAlignment="1">
      <alignment horizontal="center" vertical="center"/>
    </xf>
    <xf numFmtId="165" fontId="0" fillId="0" borderId="7" xfId="0" applyNumberFormat="1" applyFill="1" applyBorder="1" applyAlignment="1">
      <alignment horizontal="center" vertical="center"/>
    </xf>
    <xf numFmtId="165" fontId="0" fillId="0" borderId="9" xfId="0" applyNumberFormat="1" applyFill="1" applyBorder="1" applyAlignment="1">
      <alignment horizontal="center" vertical="center"/>
    </xf>
    <xf numFmtId="165" fontId="0" fillId="0" borderId="10" xfId="0" applyNumberFormat="1" applyFill="1" applyBorder="1" applyAlignment="1">
      <alignment horizontal="center" vertical="center"/>
    </xf>
    <xf numFmtId="2" fontId="0" fillId="6" borderId="0" xfId="0" applyNumberFormat="1" applyFill="1" applyAlignment="1">
      <alignment horizontal="center"/>
    </xf>
    <xf numFmtId="165" fontId="0" fillId="6" borderId="0" xfId="0" applyNumberFormat="1" applyFill="1" applyAlignment="1">
      <alignment horizontal="center"/>
    </xf>
    <xf numFmtId="2" fontId="0" fillId="0" borderId="13" xfId="0" applyNumberFormat="1" applyFill="1" applyBorder="1" applyAlignment="1">
      <alignment horizontal="center"/>
    </xf>
    <xf numFmtId="2" fontId="0" fillId="0" borderId="14" xfId="0" applyNumberFormat="1" applyFill="1" applyBorder="1" applyAlignment="1">
      <alignment horizontal="center"/>
    </xf>
    <xf numFmtId="165" fontId="0" fillId="0" borderId="1" xfId="0" applyNumberFormat="1" applyBorder="1" applyAlignment="1">
      <alignment horizontal="center"/>
    </xf>
    <xf numFmtId="170" fontId="0" fillId="0" borderId="0" xfId="0" applyNumberFormat="1"/>
    <xf numFmtId="171" fontId="0" fillId="0" borderId="0" xfId="0" applyNumberFormat="1"/>
    <xf numFmtId="1" fontId="0" fillId="0" borderId="12" xfId="0" applyNumberFormat="1" applyBorder="1" applyAlignment="1">
      <alignment horizontal="center"/>
    </xf>
    <xf numFmtId="1" fontId="0" fillId="0" borderId="13" xfId="0" applyNumberFormat="1" applyBorder="1" applyAlignment="1">
      <alignment horizontal="center"/>
    </xf>
    <xf numFmtId="1" fontId="0" fillId="0" borderId="13" xfId="0" applyNumberFormat="1" applyFill="1" applyBorder="1" applyAlignment="1">
      <alignment horizontal="center"/>
    </xf>
    <xf numFmtId="1" fontId="0" fillId="0" borderId="14" xfId="0" applyNumberFormat="1" applyBorder="1" applyAlignment="1">
      <alignment horizontal="center"/>
    </xf>
    <xf numFmtId="168" fontId="0" fillId="0" borderId="0" xfId="0" applyNumberFormat="1" applyAlignment="1">
      <alignment horizontal="center" vertical="center"/>
    </xf>
    <xf numFmtId="164" fontId="0" fillId="0" borderId="1" xfId="0" applyNumberFormat="1" applyFill="1" applyBorder="1" applyAlignment="1">
      <alignment horizontal="center"/>
    </xf>
    <xf numFmtId="1" fontId="0" fillId="0" borderId="5" xfId="0" applyNumberFormat="1" applyFill="1" applyBorder="1" applyAlignment="1"/>
    <xf numFmtId="1" fontId="0" fillId="0" borderId="0" xfId="0" applyNumberFormat="1" applyFill="1" applyBorder="1" applyAlignment="1"/>
    <xf numFmtId="1" fontId="0" fillId="0" borderId="10" xfId="0" applyNumberFormat="1" applyFill="1" applyBorder="1" applyAlignment="1"/>
    <xf numFmtId="0" fontId="5" fillId="0" borderId="0" xfId="0" applyFont="1" applyAlignment="1">
      <alignment horizontal="left"/>
    </xf>
    <xf numFmtId="166" fontId="0" fillId="0" borderId="0" xfId="1" applyNumberFormat="1" applyFont="1" applyAlignment="1">
      <alignment horizontal="center"/>
    </xf>
    <xf numFmtId="172" fontId="0" fillId="0" borderId="0" xfId="3" applyNumberFormat="1" applyFont="1" applyAlignment="1">
      <alignment horizontal="center"/>
    </xf>
    <xf numFmtId="2" fontId="0" fillId="0" borderId="6" xfId="0" applyNumberFormat="1" applyFill="1" applyBorder="1" applyAlignment="1">
      <alignment horizontal="center" vertical="center"/>
    </xf>
    <xf numFmtId="43" fontId="0" fillId="0" borderId="0" xfId="1" applyFont="1"/>
    <xf numFmtId="9" fontId="0" fillId="0" borderId="0" xfId="3" applyNumberFormat="1" applyFont="1" applyAlignment="1">
      <alignment horizontal="center"/>
    </xf>
    <xf numFmtId="2" fontId="0" fillId="6" borderId="0" xfId="0" applyNumberFormat="1" applyFill="1" applyBorder="1"/>
    <xf numFmtId="11" fontId="0" fillId="0" borderId="0" xfId="0" applyNumberFormat="1"/>
    <xf numFmtId="173" fontId="0" fillId="0" borderId="0" xfId="1" applyNumberFormat="1" applyFont="1"/>
    <xf numFmtId="43" fontId="0" fillId="0" borderId="0" xfId="1" applyNumberFormat="1" applyFont="1"/>
    <xf numFmtId="0" fontId="0" fillId="16" borderId="0" xfId="0" applyFill="1"/>
    <xf numFmtId="173" fontId="0" fillId="16" borderId="0" xfId="1" applyNumberFormat="1" applyFont="1" applyFill="1"/>
    <xf numFmtId="0" fontId="3" fillId="0" borderId="0" xfId="0" applyFont="1" applyBorder="1"/>
    <xf numFmtId="0" fontId="3" fillId="0" borderId="0" xfId="0" applyFont="1" applyBorder="1" applyAlignment="1">
      <alignment horizontal="center"/>
    </xf>
    <xf numFmtId="2" fontId="0" fillId="6" borderId="0" xfId="0" applyNumberFormat="1" applyFill="1" applyBorder="1" applyAlignment="1">
      <alignment horizontal="center"/>
    </xf>
    <xf numFmtId="165" fontId="0" fillId="6" borderId="0" xfId="0" applyNumberFormat="1" applyFill="1" applyBorder="1" applyAlignment="1">
      <alignment horizontal="center"/>
    </xf>
    <xf numFmtId="173" fontId="0" fillId="0" borderId="0" xfId="1" applyNumberFormat="1" applyFont="1" applyBorder="1"/>
    <xf numFmtId="166" fontId="0" fillId="0" borderId="0" xfId="1" applyNumberFormat="1" applyFont="1" applyBorder="1"/>
    <xf numFmtId="0" fontId="0" fillId="0" borderId="16" xfId="0" applyBorder="1"/>
    <xf numFmtId="0" fontId="0" fillId="0" borderId="17" xfId="0" applyBorder="1"/>
    <xf numFmtId="9" fontId="3" fillId="0" borderId="17" xfId="0" applyNumberFormat="1" applyFont="1" applyBorder="1" applyAlignment="1">
      <alignment horizontal="center"/>
    </xf>
    <xf numFmtId="0" fontId="0" fillId="0" borderId="18" xfId="0" applyBorder="1"/>
    <xf numFmtId="0" fontId="0" fillId="0" borderId="19" xfId="0" applyBorder="1"/>
    <xf numFmtId="0" fontId="0" fillId="0" borderId="20" xfId="0" applyBorder="1"/>
    <xf numFmtId="0" fontId="3" fillId="0" borderId="20" xfId="0" applyFont="1" applyBorder="1" applyAlignment="1">
      <alignment horizontal="center"/>
    </xf>
    <xf numFmtId="165" fontId="0" fillId="6" borderId="20" xfId="0" applyNumberFormat="1" applyFill="1" applyBorder="1" applyAlignment="1">
      <alignment horizontal="center"/>
    </xf>
    <xf numFmtId="166" fontId="0" fillId="0" borderId="22" xfId="1" applyNumberFormat="1" applyFont="1" applyBorder="1"/>
    <xf numFmtId="0" fontId="0" fillId="0" borderId="0" xfId="0" applyBorder="1" applyAlignment="1">
      <alignment horizontal="right"/>
    </xf>
    <xf numFmtId="43" fontId="0" fillId="0" borderId="0" xfId="1" applyNumberFormat="1" applyFont="1" applyFill="1"/>
    <xf numFmtId="166" fontId="0" fillId="0" borderId="0" xfId="1" applyNumberFormat="1" applyFont="1" applyFill="1"/>
    <xf numFmtId="0" fontId="0" fillId="0" borderId="22" xfId="0" applyBorder="1"/>
    <xf numFmtId="166" fontId="0" fillId="0" borderId="0" xfId="1" applyNumberFormat="1" applyFont="1" applyBorder="1" applyAlignment="1"/>
    <xf numFmtId="9" fontId="0" fillId="0" borderId="0" xfId="3" applyFont="1"/>
    <xf numFmtId="0" fontId="0" fillId="0" borderId="5" xfId="0" applyBorder="1"/>
    <xf numFmtId="0" fontId="0" fillId="9" borderId="0" xfId="0" applyFill="1"/>
    <xf numFmtId="0" fontId="16" fillId="9" borderId="0" xfId="0" applyFont="1" applyFill="1"/>
    <xf numFmtId="0" fontId="0" fillId="3" borderId="0" xfId="0" applyFill="1"/>
    <xf numFmtId="0" fontId="17" fillId="9" borderId="0" xfId="0" applyFont="1" applyFill="1"/>
    <xf numFmtId="0" fontId="0" fillId="0" borderId="0" xfId="0" applyProtection="1"/>
    <xf numFmtId="0" fontId="0" fillId="0" borderId="0" xfId="0" applyFill="1" applyAlignment="1">
      <alignment horizontal="center"/>
    </xf>
    <xf numFmtId="43" fontId="0" fillId="0" borderId="0" xfId="0" applyNumberFormat="1" applyFill="1" applyBorder="1" applyAlignment="1">
      <alignment horizontal="center"/>
    </xf>
    <xf numFmtId="166" fontId="0" fillId="0" borderId="0" xfId="0" applyNumberFormat="1"/>
    <xf numFmtId="0" fontId="0" fillId="0" borderId="4" xfId="0" applyFill="1" applyBorder="1" applyAlignment="1">
      <alignment horizontal="center"/>
    </xf>
    <xf numFmtId="0" fontId="0" fillId="0" borderId="7" xfId="0" applyFill="1" applyBorder="1" applyAlignment="1">
      <alignment horizontal="center"/>
    </xf>
    <xf numFmtId="0" fontId="0" fillId="0" borderId="9" xfId="0" applyFill="1" applyBorder="1" applyAlignment="1">
      <alignment horizontal="center"/>
    </xf>
    <xf numFmtId="173" fontId="0" fillId="0" borderId="0" xfId="0" applyNumberFormat="1"/>
    <xf numFmtId="173" fontId="8" fillId="0" borderId="0" xfId="2" applyNumberFormat="1"/>
    <xf numFmtId="2" fontId="18" fillId="0" borderId="0" xfId="0" applyNumberFormat="1" applyFont="1" applyAlignment="1">
      <alignment horizontal="center" vertical="center"/>
    </xf>
    <xf numFmtId="2" fontId="0" fillId="0" borderId="0" xfId="0" applyNumberFormat="1" applyAlignment="1">
      <alignment horizontal="center"/>
    </xf>
    <xf numFmtId="0" fontId="0" fillId="0" borderId="0" xfId="0" applyAlignment="1"/>
    <xf numFmtId="0" fontId="0" fillId="0" borderId="0" xfId="0" applyAlignment="1">
      <alignment horizontal="center"/>
    </xf>
    <xf numFmtId="166" fontId="0" fillId="0" borderId="0" xfId="1" applyNumberFormat="1" applyFont="1" applyFill="1" applyBorder="1" applyAlignment="1">
      <alignment horizontal="center"/>
    </xf>
    <xf numFmtId="2" fontId="0" fillId="0" borderId="5" xfId="0" applyNumberFormat="1" applyBorder="1" applyAlignment="1"/>
    <xf numFmtId="2" fontId="0" fillId="0" borderId="0" xfId="0" applyNumberFormat="1" applyBorder="1" applyAlignment="1"/>
    <xf numFmtId="2" fontId="0" fillId="0" borderId="10" xfId="0" applyNumberFormat="1" applyBorder="1" applyAlignment="1"/>
    <xf numFmtId="2" fontId="0" fillId="0" borderId="15" xfId="0" applyNumberFormat="1" applyFill="1" applyBorder="1" applyAlignment="1">
      <alignment horizontal="center"/>
    </xf>
    <xf numFmtId="2" fontId="5" fillId="0" borderId="15" xfId="0" applyNumberFormat="1" applyFont="1" applyBorder="1"/>
    <xf numFmtId="9" fontId="0" fillId="0" borderId="0" xfId="0" applyNumberFormat="1" applyAlignment="1">
      <alignment horizontal="center" vertical="center"/>
    </xf>
    <xf numFmtId="0" fontId="0" fillId="0" borderId="0" xfId="0" applyAlignment="1">
      <alignment horizontal="center"/>
    </xf>
    <xf numFmtId="0" fontId="0" fillId="18" borderId="0" xfId="0" applyFill="1"/>
    <xf numFmtId="0" fontId="0" fillId="19" borderId="0" xfId="0" applyFill="1"/>
    <xf numFmtId="0" fontId="0" fillId="2" borderId="0" xfId="0" applyFill="1"/>
    <xf numFmtId="166" fontId="0" fillId="2" borderId="0" xfId="0" applyNumberFormat="1" applyFill="1"/>
    <xf numFmtId="0" fontId="0" fillId="17" borderId="0" xfId="0" applyFill="1"/>
    <xf numFmtId="0" fontId="3" fillId="8" borderId="0" xfId="0" applyFont="1" applyFill="1"/>
    <xf numFmtId="16" fontId="0" fillId="0" borderId="0" xfId="0" applyNumberFormat="1"/>
    <xf numFmtId="0" fontId="19" fillId="0" borderId="0" xfId="0" applyFont="1"/>
    <xf numFmtId="0" fontId="3" fillId="19" borderId="0" xfId="0" applyFont="1" applyFill="1"/>
    <xf numFmtId="0" fontId="8" fillId="0" borderId="0" xfId="2" applyAlignment="1">
      <alignment horizontal="left"/>
    </xf>
    <xf numFmtId="0" fontId="0" fillId="0" borderId="0" xfId="0" applyAlignment="1">
      <alignment horizontal="center"/>
    </xf>
    <xf numFmtId="165" fontId="0" fillId="0" borderId="6" xfId="0" applyNumberFormat="1" applyBorder="1"/>
    <xf numFmtId="164" fontId="0" fillId="0" borderId="2" xfId="0" applyNumberFormat="1" applyFill="1" applyBorder="1" applyAlignment="1">
      <alignment horizontal="center" vertical="center"/>
    </xf>
    <xf numFmtId="0" fontId="0" fillId="0" borderId="5" xfId="0" applyBorder="1" applyAlignment="1">
      <alignment vertical="center"/>
    </xf>
    <xf numFmtId="0" fontId="0" fillId="0" borderId="6"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1" fillId="0" borderId="0" xfId="0" applyFont="1" applyAlignment="1">
      <alignment horizontal="center"/>
    </xf>
    <xf numFmtId="0" fontId="1" fillId="0" borderId="0" xfId="0" applyFont="1" applyAlignment="1">
      <alignment horizontal="center"/>
    </xf>
    <xf numFmtId="0" fontId="14" fillId="0" borderId="0" xfId="0" applyFont="1" applyAlignment="1">
      <alignment horizontal="center" wrapText="1"/>
    </xf>
    <xf numFmtId="0" fontId="0" fillId="0" borderId="0" xfId="0" applyAlignment="1">
      <alignment horizontal="center"/>
    </xf>
    <xf numFmtId="0" fontId="0" fillId="0" borderId="0" xfId="0" applyAlignment="1">
      <alignment horizontal="center" vertical="center" wrapText="1"/>
    </xf>
    <xf numFmtId="1" fontId="0" fillId="0" borderId="10" xfId="0" applyNumberFormat="1" applyBorder="1"/>
    <xf numFmtId="164" fontId="0" fillId="0" borderId="0" xfId="0" applyNumberFormat="1" applyFont="1" applyFill="1" applyBorder="1" applyProtection="1"/>
    <xf numFmtId="164" fontId="0" fillId="0" borderId="10" xfId="0" applyNumberFormat="1" applyFont="1" applyFill="1" applyBorder="1" applyProtection="1"/>
    <xf numFmtId="165" fontId="0" fillId="0" borderId="5" xfId="0" applyNumberFormat="1" applyBorder="1"/>
    <xf numFmtId="165" fontId="0" fillId="0" borderId="0" xfId="0" applyNumberFormat="1" applyBorder="1"/>
    <xf numFmtId="165" fontId="0" fillId="0" borderId="10" xfId="0" applyNumberFormat="1" applyBorder="1"/>
    <xf numFmtId="1" fontId="0" fillId="0" borderId="5" xfId="0" applyNumberFormat="1" applyBorder="1"/>
    <xf numFmtId="1" fontId="0" fillId="0" borderId="0" xfId="0" applyNumberFormat="1" applyBorder="1"/>
    <xf numFmtId="165" fontId="0" fillId="0" borderId="4" xfId="0" applyNumberFormat="1" applyBorder="1"/>
    <xf numFmtId="165" fontId="0" fillId="0" borderId="7" xfId="0" applyNumberFormat="1" applyBorder="1"/>
    <xf numFmtId="165" fontId="0" fillId="0" borderId="8" xfId="0" applyNumberFormat="1" applyBorder="1"/>
    <xf numFmtId="165" fontId="0" fillId="0" borderId="9" xfId="0" applyNumberFormat="1" applyBorder="1"/>
    <xf numFmtId="165" fontId="0" fillId="0" borderId="11" xfId="0" applyNumberFormat="1" applyBorder="1"/>
    <xf numFmtId="2" fontId="0" fillId="0" borderId="5" xfId="0" applyNumberFormat="1" applyFill="1" applyBorder="1" applyAlignment="1">
      <alignment vertical="center"/>
    </xf>
    <xf numFmtId="2" fontId="0" fillId="0" borderId="10" xfId="0" applyNumberFormat="1" applyFill="1" applyBorder="1" applyAlignment="1">
      <alignment vertical="center"/>
    </xf>
    <xf numFmtId="0" fontId="21" fillId="0" borderId="0" xfId="0" applyFont="1"/>
    <xf numFmtId="0" fontId="21" fillId="0" borderId="0" xfId="0" applyFont="1" applyAlignment="1">
      <alignment horizontal="left"/>
    </xf>
    <xf numFmtId="0" fontId="0" fillId="0" borderId="0" xfId="0" applyBorder="1" applyAlignment="1"/>
    <xf numFmtId="0" fontId="0" fillId="0" borderId="5" xfId="0" applyBorder="1" applyAlignment="1"/>
    <xf numFmtId="165" fontId="0" fillId="0" borderId="6" xfId="0" applyNumberFormat="1" applyBorder="1" applyAlignment="1">
      <alignment horizontal="center"/>
    </xf>
    <xf numFmtId="1" fontId="0" fillId="0" borderId="12" xfId="0" applyNumberFormat="1" applyFill="1" applyBorder="1" applyAlignment="1">
      <alignment horizontal="center"/>
    </xf>
    <xf numFmtId="1" fontId="0" fillId="0" borderId="14" xfId="0" applyNumberFormat="1" applyFill="1" applyBorder="1" applyAlignment="1">
      <alignment horizontal="center"/>
    </xf>
    <xf numFmtId="0" fontId="0" fillId="0" borderId="0" xfId="0" applyFill="1" applyAlignment="1">
      <alignment horizontal="left"/>
    </xf>
    <xf numFmtId="0" fontId="0" fillId="0" borderId="13" xfId="0" applyBorder="1" applyAlignment="1">
      <alignment horizontal="center"/>
    </xf>
    <xf numFmtId="164" fontId="5" fillId="0" borderId="0" xfId="0" applyNumberFormat="1" applyFont="1" applyAlignment="1">
      <alignment horizontal="center" vertical="center"/>
    </xf>
    <xf numFmtId="0" fontId="0" fillId="0" borderId="2" xfId="0" applyFill="1" applyBorder="1" applyAlignment="1">
      <alignment horizontal="center"/>
    </xf>
    <xf numFmtId="3" fontId="0" fillId="0" borderId="0" xfId="0" applyNumberFormat="1" applyAlignment="1">
      <alignment horizontal="center"/>
    </xf>
    <xf numFmtId="2" fontId="0" fillId="0" borderId="7" xfId="0" applyNumberFormat="1" applyFill="1" applyBorder="1" applyAlignment="1">
      <alignment horizontal="center" vertical="center"/>
    </xf>
    <xf numFmtId="166" fontId="0" fillId="0" borderId="0" xfId="0" applyNumberFormat="1" applyAlignment="1">
      <alignment horizontal="center"/>
    </xf>
    <xf numFmtId="0" fontId="7" fillId="0" borderId="0" xfId="0" applyFont="1"/>
    <xf numFmtId="0" fontId="0" fillId="0" borderId="13" xfId="0" applyFill="1" applyBorder="1" applyAlignment="1">
      <alignment horizontal="center"/>
    </xf>
    <xf numFmtId="165" fontId="0" fillId="0" borderId="5" xfId="0" applyNumberFormat="1" applyBorder="1" applyAlignment="1">
      <alignment horizontal="center"/>
    </xf>
    <xf numFmtId="165" fontId="0" fillId="0" borderId="10" xfId="0" applyNumberFormat="1" applyBorder="1" applyAlignment="1">
      <alignment horizontal="center"/>
    </xf>
    <xf numFmtId="165" fontId="0" fillId="0" borderId="11" xfId="0" applyNumberFormat="1" applyBorder="1" applyAlignment="1">
      <alignment horizontal="center"/>
    </xf>
    <xf numFmtId="165" fontId="0" fillId="0" borderId="6" xfId="0" applyNumberFormat="1" applyFill="1" applyBorder="1" applyAlignment="1">
      <alignment horizontal="center" vertical="center"/>
    </xf>
    <xf numFmtId="165" fontId="0" fillId="0" borderId="11" xfId="0" applyNumberFormat="1" applyFill="1" applyBorder="1" applyAlignment="1">
      <alignment horizontal="center" vertical="center"/>
    </xf>
    <xf numFmtId="1" fontId="0" fillId="0" borderId="0" xfId="0" applyNumberFormat="1" applyFill="1"/>
    <xf numFmtId="0" fontId="1" fillId="0" borderId="0" xfId="0" applyFont="1" applyAlignment="1">
      <alignment horizontal="center"/>
    </xf>
    <xf numFmtId="165" fontId="0" fillId="0" borderId="7" xfId="0" applyNumberFormat="1" applyBorder="1" applyAlignment="1">
      <alignment horizontal="center"/>
    </xf>
    <xf numFmtId="2" fontId="0" fillId="0" borderId="12" xfId="0" applyNumberFormat="1" applyFill="1" applyBorder="1" applyAlignment="1">
      <alignment horizontal="center" vertical="center"/>
    </xf>
    <xf numFmtId="2" fontId="0" fillId="0" borderId="13" xfId="0" applyNumberFormat="1" applyFill="1" applyBorder="1" applyAlignment="1">
      <alignment horizontal="center" vertical="center"/>
    </xf>
    <xf numFmtId="2" fontId="0" fillId="0" borderId="14" xfId="0" applyNumberFormat="1" applyFill="1" applyBorder="1" applyAlignment="1">
      <alignment horizontal="center" vertical="center"/>
    </xf>
    <xf numFmtId="165" fontId="0" fillId="0" borderId="0" xfId="0" applyNumberFormat="1" applyFill="1" applyBorder="1" applyAlignment="1">
      <alignment horizontal="center" vertical="center"/>
    </xf>
    <xf numFmtId="168" fontId="0" fillId="0" borderId="1" xfId="0" applyNumberFormat="1" applyBorder="1" applyAlignment="1">
      <alignment horizontal="center"/>
    </xf>
    <xf numFmtId="168" fontId="0" fillId="0" borderId="3" xfId="0" applyNumberFormat="1" applyBorder="1" applyAlignment="1">
      <alignment horizontal="center"/>
    </xf>
    <xf numFmtId="0" fontId="6" fillId="0" borderId="0" xfId="0" applyFont="1"/>
    <xf numFmtId="2" fontId="0" fillId="0" borderId="1" xfId="0" applyNumberFormat="1" applyBorder="1" applyAlignment="1">
      <alignment horizontal="center"/>
    </xf>
    <xf numFmtId="2" fontId="5" fillId="0" borderId="6" xfId="0" applyNumberFormat="1" applyFont="1" applyBorder="1"/>
    <xf numFmtId="165" fontId="5" fillId="0" borderId="6" xfId="0" applyNumberFormat="1" applyFont="1" applyBorder="1"/>
    <xf numFmtId="0" fontId="21" fillId="0" borderId="0" xfId="0" applyFont="1" applyAlignment="1">
      <alignment horizontal="center"/>
    </xf>
    <xf numFmtId="1" fontId="21" fillId="0" borderId="5" xfId="0" applyNumberFormat="1" applyFont="1" applyFill="1" applyBorder="1" applyAlignment="1">
      <alignment horizontal="center"/>
    </xf>
    <xf numFmtId="1" fontId="21" fillId="0" borderId="0" xfId="0" applyNumberFormat="1" applyFont="1" applyFill="1" applyBorder="1" applyAlignment="1">
      <alignment horizontal="center"/>
    </xf>
    <xf numFmtId="1" fontId="21" fillId="0" borderId="10" xfId="0" applyNumberFormat="1" applyFont="1" applyFill="1" applyBorder="1" applyAlignment="1">
      <alignment horizontal="center"/>
    </xf>
    <xf numFmtId="0" fontId="1" fillId="0" borderId="0" xfId="0" applyFont="1" applyAlignment="1">
      <alignment horizontal="center"/>
    </xf>
    <xf numFmtId="0" fontId="0" fillId="0" borderId="0" xfId="0" applyAlignment="1">
      <alignment horizontal="center" vertical="center" wrapText="1"/>
    </xf>
    <xf numFmtId="165" fontId="0" fillId="0" borderId="0" xfId="0" applyNumberFormat="1"/>
    <xf numFmtId="165" fontId="0" fillId="0" borderId="12" xfId="0" applyNumberFormat="1" applyFill="1" applyBorder="1" applyAlignment="1">
      <alignment horizontal="center" vertical="center"/>
    </xf>
    <xf numFmtId="165" fontId="0" fillId="0" borderId="13" xfId="0" applyNumberFormat="1" applyFill="1" applyBorder="1" applyAlignment="1">
      <alignment horizontal="center" vertical="center"/>
    </xf>
    <xf numFmtId="0" fontId="0" fillId="0" borderId="14" xfId="0" applyBorder="1" applyAlignment="1">
      <alignment horizontal="center" vertical="center"/>
    </xf>
    <xf numFmtId="2" fontId="0" fillId="0" borderId="0" xfId="0" applyNumberFormat="1" applyFill="1" applyBorder="1" applyAlignment="1">
      <alignment horizontal="center"/>
    </xf>
    <xf numFmtId="0" fontId="0" fillId="0" borderId="9" xfId="0" applyBorder="1" applyAlignment="1"/>
    <xf numFmtId="0" fontId="0" fillId="0" borderId="14" xfId="0" applyBorder="1"/>
    <xf numFmtId="0" fontId="3" fillId="0" borderId="0" xfId="0" applyFont="1" applyAlignment="1">
      <alignment horizontal="right"/>
    </xf>
    <xf numFmtId="166" fontId="0" fillId="0" borderId="7" xfId="1" applyNumberFormat="1" applyFont="1" applyFill="1" applyBorder="1" applyAlignment="1">
      <alignment horizontal="center"/>
    </xf>
    <xf numFmtId="0" fontId="1" fillId="0" borderId="0" xfId="0" applyFont="1" applyAlignment="1">
      <alignment horizontal="center"/>
    </xf>
    <xf numFmtId="0" fontId="1" fillId="15" borderId="0" xfId="0" applyFont="1" applyFill="1" applyBorder="1" applyAlignment="1">
      <alignment horizontal="center"/>
    </xf>
    <xf numFmtId="0" fontId="2" fillId="15" borderId="0" xfId="0" applyFont="1" applyFill="1" applyAlignment="1">
      <alignment horizontal="center" vertical="center" wrapText="1"/>
    </xf>
    <xf numFmtId="0" fontId="14" fillId="0" borderId="0" xfId="0" applyFont="1" applyAlignment="1">
      <alignment horizontal="center" wrapText="1"/>
    </xf>
    <xf numFmtId="0" fontId="0" fillId="0" borderId="19" xfId="0" applyBorder="1" applyAlignment="1">
      <alignment horizontal="center" vertical="center"/>
    </xf>
    <xf numFmtId="0" fontId="0" fillId="0" borderId="21" xfId="0" applyBorder="1" applyAlignment="1">
      <alignment horizontal="center" vertical="center"/>
    </xf>
    <xf numFmtId="0" fontId="0" fillId="0" borderId="0" xfId="0" applyAlignment="1">
      <alignment horizontal="center" vertical="center" wrapText="1"/>
    </xf>
    <xf numFmtId="0" fontId="20" fillId="0" borderId="0" xfId="0" applyFont="1" applyAlignment="1">
      <alignment horizontal="center" vertical="center" wrapText="1"/>
    </xf>
    <xf numFmtId="43" fontId="5" fillId="0" borderId="0" xfId="0" applyNumberFormat="1" applyFont="1"/>
    <xf numFmtId="1" fontId="0" fillId="0" borderId="0" xfId="0" applyNumberFormat="1" applyAlignment="1">
      <alignment horizontal="right"/>
    </xf>
    <xf numFmtId="1" fontId="0" fillId="0" borderId="0" xfId="3" applyNumberFormat="1" applyFont="1" applyAlignment="1">
      <alignment horizontal="right"/>
    </xf>
    <xf numFmtId="1" fontId="3" fillId="0" borderId="0" xfId="0" applyNumberFormat="1" applyFont="1" applyAlignment="1">
      <alignment horizontal="right"/>
    </xf>
  </cellXfs>
  <cellStyles count="4">
    <cellStyle name="Comma" xfId="1" builtinId="3"/>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'AZ Input Data'!$AC$31:$AL$31</c:f>
              <c:numCache>
                <c:formatCode>0.000</c:formatCode>
                <c:ptCount val="10"/>
                <c:pt idx="0">
                  <c:v>0.15151515151515152</c:v>
                </c:pt>
                <c:pt idx="1">
                  <c:v>0.33333333333333331</c:v>
                </c:pt>
                <c:pt idx="2">
                  <c:v>0.27272727272727271</c:v>
                </c:pt>
                <c:pt idx="3">
                  <c:v>8.0808080808080815E-2</c:v>
                </c:pt>
                <c:pt idx="4">
                  <c:v>7.0707070707070704E-2</c:v>
                </c:pt>
                <c:pt idx="5">
                  <c:v>1.0101010101010102E-2</c:v>
                </c:pt>
                <c:pt idx="6">
                  <c:v>3.0303030303030304E-2</c:v>
                </c:pt>
                <c:pt idx="7">
                  <c:v>4.0404040404040407E-2</c:v>
                </c:pt>
                <c:pt idx="8">
                  <c:v>0.01</c:v>
                </c:pt>
                <c:pt idx="9">
                  <c:v>0</c:v>
                </c:pt>
              </c:numCache>
            </c:numRef>
          </c:val>
          <c:smooth val="0"/>
          <c:extLst>
            <c:ext xmlns:c16="http://schemas.microsoft.com/office/drawing/2014/chart" uri="{C3380CC4-5D6E-409C-BE32-E72D297353CC}">
              <c16:uniqueId val="{00000000-F175-4D17-9ABF-F4C2E6C5245B}"/>
            </c:ext>
          </c:extLst>
        </c:ser>
        <c:ser>
          <c:idx val="1"/>
          <c:order val="1"/>
          <c:marker>
            <c:symbol val="none"/>
          </c:marker>
          <c:val>
            <c:numRef>
              <c:f>'AZ Input Data'!$AC$32:$AL$32</c:f>
              <c:numCache>
                <c:formatCode>0.000</c:formatCode>
                <c:ptCount val="10"/>
                <c:pt idx="0">
                  <c:v>0.21212121212121213</c:v>
                </c:pt>
                <c:pt idx="1">
                  <c:v>0.29292929292929293</c:v>
                </c:pt>
                <c:pt idx="2">
                  <c:v>0.26262626262626265</c:v>
                </c:pt>
                <c:pt idx="3">
                  <c:v>0.1111111111111111</c:v>
                </c:pt>
                <c:pt idx="4">
                  <c:v>5.0505050505050504E-2</c:v>
                </c:pt>
                <c:pt idx="5">
                  <c:v>2.0202020202020204E-2</c:v>
                </c:pt>
                <c:pt idx="6">
                  <c:v>0</c:v>
                </c:pt>
                <c:pt idx="7">
                  <c:v>2.0202020202020204E-2</c:v>
                </c:pt>
                <c:pt idx="8">
                  <c:v>0.02</c:v>
                </c:pt>
                <c:pt idx="9">
                  <c:v>0.01</c:v>
                </c:pt>
              </c:numCache>
            </c:numRef>
          </c:val>
          <c:smooth val="0"/>
          <c:extLst>
            <c:ext xmlns:c16="http://schemas.microsoft.com/office/drawing/2014/chart" uri="{C3380CC4-5D6E-409C-BE32-E72D297353CC}">
              <c16:uniqueId val="{00000001-F175-4D17-9ABF-F4C2E6C5245B}"/>
            </c:ext>
          </c:extLst>
        </c:ser>
        <c:ser>
          <c:idx val="2"/>
          <c:order val="2"/>
          <c:marker>
            <c:symbol val="none"/>
          </c:marker>
          <c:val>
            <c:numRef>
              <c:f>'AZ Input Data'!$AC$33:$AL$33</c:f>
              <c:numCache>
                <c:formatCode>0.000</c:formatCode>
                <c:ptCount val="10"/>
                <c:pt idx="0">
                  <c:v>0.44444444444444442</c:v>
                </c:pt>
                <c:pt idx="1">
                  <c:v>0.37373737373737376</c:v>
                </c:pt>
                <c:pt idx="2">
                  <c:v>8.0808080808080815E-2</c:v>
                </c:pt>
                <c:pt idx="3">
                  <c:v>6.0606060606060608E-2</c:v>
                </c:pt>
                <c:pt idx="4">
                  <c:v>2.0202020202020204E-2</c:v>
                </c:pt>
                <c:pt idx="5">
                  <c:v>2.0202020202020204E-2</c:v>
                </c:pt>
                <c:pt idx="6">
                  <c:v>0</c:v>
                </c:pt>
                <c:pt idx="7">
                  <c:v>0</c:v>
                </c:pt>
                <c:pt idx="8">
                  <c:v>0</c:v>
                </c:pt>
                <c:pt idx="9">
                  <c:v>0</c:v>
                </c:pt>
              </c:numCache>
            </c:numRef>
          </c:val>
          <c:smooth val="0"/>
          <c:extLst>
            <c:ext xmlns:c16="http://schemas.microsoft.com/office/drawing/2014/chart" uri="{C3380CC4-5D6E-409C-BE32-E72D297353CC}">
              <c16:uniqueId val="{00000002-F175-4D17-9ABF-F4C2E6C5245B}"/>
            </c:ext>
          </c:extLst>
        </c:ser>
        <c:dLbls>
          <c:showLegendKey val="0"/>
          <c:showVal val="0"/>
          <c:showCatName val="0"/>
          <c:showSerName val="0"/>
          <c:showPercent val="0"/>
          <c:showBubbleSize val="0"/>
        </c:dLbls>
        <c:smooth val="0"/>
        <c:axId val="172997248"/>
        <c:axId val="172999040"/>
      </c:lineChart>
      <c:catAx>
        <c:axId val="172997248"/>
        <c:scaling>
          <c:orientation val="minMax"/>
        </c:scaling>
        <c:delete val="0"/>
        <c:axPos val="b"/>
        <c:majorTickMark val="out"/>
        <c:minorTickMark val="none"/>
        <c:tickLblPos val="nextTo"/>
        <c:crossAx val="172999040"/>
        <c:crosses val="autoZero"/>
        <c:auto val="1"/>
        <c:lblAlgn val="ctr"/>
        <c:lblOffset val="100"/>
        <c:noMultiLvlLbl val="0"/>
      </c:catAx>
      <c:valAx>
        <c:axId val="172999040"/>
        <c:scaling>
          <c:orientation val="minMax"/>
        </c:scaling>
        <c:delete val="0"/>
        <c:axPos val="l"/>
        <c:majorGridlines/>
        <c:numFmt formatCode="0.000" sourceLinked="1"/>
        <c:majorTickMark val="out"/>
        <c:minorTickMark val="none"/>
        <c:tickLblPos val="nextTo"/>
        <c:crossAx val="1729972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'AZ Input Data ALT La Paz'!$AC$31:$AL$31</c:f>
              <c:numCache>
                <c:formatCode>0.000</c:formatCode>
                <c:ptCount val="10"/>
                <c:pt idx="0">
                  <c:v>0.15151515151515152</c:v>
                </c:pt>
                <c:pt idx="1">
                  <c:v>0.33333333333333331</c:v>
                </c:pt>
                <c:pt idx="2">
                  <c:v>0.27272727272727271</c:v>
                </c:pt>
                <c:pt idx="3">
                  <c:v>8.0808080808080815E-2</c:v>
                </c:pt>
                <c:pt idx="4">
                  <c:v>7.0707070707070704E-2</c:v>
                </c:pt>
                <c:pt idx="5">
                  <c:v>1.0101010101010102E-2</c:v>
                </c:pt>
                <c:pt idx="6">
                  <c:v>3.0303030303030304E-2</c:v>
                </c:pt>
                <c:pt idx="7">
                  <c:v>4.0404040404040407E-2</c:v>
                </c:pt>
                <c:pt idx="8">
                  <c:v>0.01</c:v>
                </c:pt>
                <c:pt idx="9">
                  <c:v>0</c:v>
                </c:pt>
              </c:numCache>
            </c:numRef>
          </c:val>
          <c:smooth val="0"/>
          <c:extLst>
            <c:ext xmlns:c16="http://schemas.microsoft.com/office/drawing/2014/chart" uri="{C3380CC4-5D6E-409C-BE32-E72D297353CC}">
              <c16:uniqueId val="{00000000-CA58-4F04-8BC9-FFDB39DD03BB}"/>
            </c:ext>
          </c:extLst>
        </c:ser>
        <c:ser>
          <c:idx val="1"/>
          <c:order val="1"/>
          <c:marker>
            <c:symbol val="none"/>
          </c:marker>
          <c:val>
            <c:numRef>
              <c:f>'AZ Input Data ALT La Paz'!$AC$32:$AL$32</c:f>
              <c:numCache>
                <c:formatCode>0.000</c:formatCode>
                <c:ptCount val="10"/>
                <c:pt idx="0">
                  <c:v>0.21212121212121213</c:v>
                </c:pt>
                <c:pt idx="1">
                  <c:v>0.29292929292929293</c:v>
                </c:pt>
                <c:pt idx="2">
                  <c:v>0.26262626262626265</c:v>
                </c:pt>
                <c:pt idx="3">
                  <c:v>0.1111111111111111</c:v>
                </c:pt>
                <c:pt idx="4">
                  <c:v>5.0505050505050504E-2</c:v>
                </c:pt>
                <c:pt idx="5">
                  <c:v>2.0202020202020204E-2</c:v>
                </c:pt>
                <c:pt idx="6">
                  <c:v>0</c:v>
                </c:pt>
                <c:pt idx="7">
                  <c:v>2.0202020202020204E-2</c:v>
                </c:pt>
                <c:pt idx="8">
                  <c:v>0.02</c:v>
                </c:pt>
                <c:pt idx="9">
                  <c:v>0.01</c:v>
                </c:pt>
              </c:numCache>
            </c:numRef>
          </c:val>
          <c:smooth val="0"/>
          <c:extLst>
            <c:ext xmlns:c16="http://schemas.microsoft.com/office/drawing/2014/chart" uri="{C3380CC4-5D6E-409C-BE32-E72D297353CC}">
              <c16:uniqueId val="{00000001-CA58-4F04-8BC9-FFDB39DD03BB}"/>
            </c:ext>
          </c:extLst>
        </c:ser>
        <c:ser>
          <c:idx val="2"/>
          <c:order val="2"/>
          <c:marker>
            <c:symbol val="none"/>
          </c:marker>
          <c:val>
            <c:numRef>
              <c:f>'AZ Input Data ALT La Paz'!$AC$33:$AL$33</c:f>
              <c:numCache>
                <c:formatCode>0.000</c:formatCode>
                <c:ptCount val="10"/>
                <c:pt idx="0">
                  <c:v>0.44444444444444442</c:v>
                </c:pt>
                <c:pt idx="1">
                  <c:v>0.37373737373737376</c:v>
                </c:pt>
                <c:pt idx="2">
                  <c:v>8.0808080808080815E-2</c:v>
                </c:pt>
                <c:pt idx="3">
                  <c:v>6.0606060606060608E-2</c:v>
                </c:pt>
                <c:pt idx="4">
                  <c:v>2.0202020202020204E-2</c:v>
                </c:pt>
                <c:pt idx="5">
                  <c:v>2.0202020202020204E-2</c:v>
                </c:pt>
                <c:pt idx="6">
                  <c:v>0</c:v>
                </c:pt>
                <c:pt idx="7">
                  <c:v>0</c:v>
                </c:pt>
                <c:pt idx="8">
                  <c:v>0</c:v>
                </c:pt>
                <c:pt idx="9">
                  <c:v>0</c:v>
                </c:pt>
              </c:numCache>
            </c:numRef>
          </c:val>
          <c:smooth val="0"/>
          <c:extLst>
            <c:ext xmlns:c16="http://schemas.microsoft.com/office/drawing/2014/chart" uri="{C3380CC4-5D6E-409C-BE32-E72D297353CC}">
              <c16:uniqueId val="{00000002-CA58-4F04-8BC9-FFDB39DD03BB}"/>
            </c:ext>
          </c:extLst>
        </c:ser>
        <c:dLbls>
          <c:showLegendKey val="0"/>
          <c:showVal val="0"/>
          <c:showCatName val="0"/>
          <c:showSerName val="0"/>
          <c:showPercent val="0"/>
          <c:showBubbleSize val="0"/>
        </c:dLbls>
        <c:smooth val="0"/>
        <c:axId val="172997248"/>
        <c:axId val="172999040"/>
      </c:lineChart>
      <c:catAx>
        <c:axId val="172997248"/>
        <c:scaling>
          <c:orientation val="minMax"/>
        </c:scaling>
        <c:delete val="0"/>
        <c:axPos val="b"/>
        <c:majorTickMark val="out"/>
        <c:minorTickMark val="none"/>
        <c:tickLblPos val="nextTo"/>
        <c:crossAx val="172999040"/>
        <c:crosses val="autoZero"/>
        <c:auto val="1"/>
        <c:lblAlgn val="ctr"/>
        <c:lblOffset val="100"/>
        <c:noMultiLvlLbl val="0"/>
      </c:catAx>
      <c:valAx>
        <c:axId val="172999040"/>
        <c:scaling>
          <c:orientation val="minMax"/>
        </c:scaling>
        <c:delete val="0"/>
        <c:axPos val="l"/>
        <c:majorGridlines/>
        <c:numFmt formatCode="0.000" sourceLinked="1"/>
        <c:majorTickMark val="out"/>
        <c:minorTickMark val="none"/>
        <c:tickLblPos val="nextTo"/>
        <c:crossAx val="1729972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'NM Input Data'!$P$32</c:f>
              <c:strCache>
                <c:ptCount val="1"/>
                <c:pt idx="0">
                  <c:v>Case A</c:v>
                </c:pt>
              </c:strCache>
            </c:strRef>
          </c:tx>
          <c:marker>
            <c:symbol val="none"/>
          </c:marker>
          <c:val>
            <c:numRef>
              <c:f>'NM Input Data'!$Q$32:$Z$32</c:f>
              <c:numCache>
                <c:formatCode>0.00</c:formatCode>
                <c:ptCount val="10"/>
                <c:pt idx="0">
                  <c:v>0.152</c:v>
                </c:pt>
                <c:pt idx="1">
                  <c:v>0.33300000000000002</c:v>
                </c:pt>
                <c:pt idx="2">
                  <c:v>0.27300000000000002</c:v>
                </c:pt>
                <c:pt idx="3">
                  <c:v>8.1000000000000003E-2</c:v>
                </c:pt>
                <c:pt idx="4">
                  <c:v>7.0999999999999994E-2</c:v>
                </c:pt>
                <c:pt idx="5">
                  <c:v>0.01</c:v>
                </c:pt>
                <c:pt idx="6">
                  <c:v>0.03</c:v>
                </c:pt>
                <c:pt idx="7">
                  <c:v>0.04</c:v>
                </c:pt>
                <c:pt idx="8">
                  <c:v>0.01</c:v>
                </c:pt>
                <c:pt idx="9">
                  <c:v>0</c:v>
                </c:pt>
              </c:numCache>
            </c:numRef>
          </c:val>
          <c:smooth val="0"/>
          <c:extLst>
            <c:ext xmlns:c16="http://schemas.microsoft.com/office/drawing/2014/chart" uri="{C3380CC4-5D6E-409C-BE32-E72D297353CC}">
              <c16:uniqueId val="{00000000-F6BF-4090-ABB0-19766E0288D2}"/>
            </c:ext>
          </c:extLst>
        </c:ser>
        <c:ser>
          <c:idx val="1"/>
          <c:order val="1"/>
          <c:tx>
            <c:strRef>
              <c:f>'NM Input Data'!$P$33</c:f>
              <c:strCache>
                <c:ptCount val="1"/>
                <c:pt idx="0">
                  <c:v>Case B</c:v>
                </c:pt>
              </c:strCache>
            </c:strRef>
          </c:tx>
          <c:marker>
            <c:symbol val="none"/>
          </c:marker>
          <c:val>
            <c:numRef>
              <c:f>'NM Input Data'!$Q$33:$Z$33</c:f>
              <c:numCache>
                <c:formatCode>0.00</c:formatCode>
                <c:ptCount val="10"/>
                <c:pt idx="0">
                  <c:v>0.21199999999999999</c:v>
                </c:pt>
                <c:pt idx="1">
                  <c:v>0.29299999999999998</c:v>
                </c:pt>
                <c:pt idx="2">
                  <c:v>0.26300000000000001</c:v>
                </c:pt>
                <c:pt idx="3">
                  <c:v>0.111</c:v>
                </c:pt>
                <c:pt idx="4">
                  <c:v>5.0999999999999997E-2</c:v>
                </c:pt>
                <c:pt idx="5">
                  <c:v>0.02</c:v>
                </c:pt>
                <c:pt idx="6">
                  <c:v>0</c:v>
                </c:pt>
                <c:pt idx="7">
                  <c:v>0.02</c:v>
                </c:pt>
                <c:pt idx="8">
                  <c:v>0.02</c:v>
                </c:pt>
                <c:pt idx="9">
                  <c:v>0.01</c:v>
                </c:pt>
              </c:numCache>
            </c:numRef>
          </c:val>
          <c:smooth val="0"/>
          <c:extLst>
            <c:ext xmlns:c16="http://schemas.microsoft.com/office/drawing/2014/chart" uri="{C3380CC4-5D6E-409C-BE32-E72D297353CC}">
              <c16:uniqueId val="{00000001-F6BF-4090-ABB0-19766E0288D2}"/>
            </c:ext>
          </c:extLst>
        </c:ser>
        <c:ser>
          <c:idx val="2"/>
          <c:order val="2"/>
          <c:tx>
            <c:strRef>
              <c:f>'NM Input Data'!$P$34</c:f>
              <c:strCache>
                <c:ptCount val="1"/>
                <c:pt idx="0">
                  <c:v>Case C</c:v>
                </c:pt>
              </c:strCache>
            </c:strRef>
          </c:tx>
          <c:marker>
            <c:symbol val="none"/>
          </c:marker>
          <c:val>
            <c:numRef>
              <c:f>'NM Input Data'!$Q$34:$Z$34</c:f>
              <c:numCache>
                <c:formatCode>0.00</c:formatCode>
                <c:ptCount val="10"/>
                <c:pt idx="0">
                  <c:v>0.44400000000000001</c:v>
                </c:pt>
                <c:pt idx="1">
                  <c:v>0.374</c:v>
                </c:pt>
                <c:pt idx="2">
                  <c:v>8.1000000000000003E-2</c:v>
                </c:pt>
                <c:pt idx="3">
                  <c:v>6.0999999999999999E-2</c:v>
                </c:pt>
                <c:pt idx="4">
                  <c:v>0.02</c:v>
                </c:pt>
                <c:pt idx="5">
                  <c:v>0.02</c:v>
                </c:pt>
                <c:pt idx="6">
                  <c:v>0</c:v>
                </c:pt>
                <c:pt idx="7">
                  <c:v>0</c:v>
                </c:pt>
                <c:pt idx="8">
                  <c:v>0</c:v>
                </c:pt>
                <c:pt idx="9">
                  <c:v>0</c:v>
                </c:pt>
              </c:numCache>
            </c:numRef>
          </c:val>
          <c:smooth val="0"/>
          <c:extLst>
            <c:ext xmlns:c16="http://schemas.microsoft.com/office/drawing/2014/chart" uri="{C3380CC4-5D6E-409C-BE32-E72D297353CC}">
              <c16:uniqueId val="{00000002-F6BF-4090-ABB0-19766E0288D2}"/>
            </c:ext>
          </c:extLst>
        </c:ser>
        <c:dLbls>
          <c:showLegendKey val="0"/>
          <c:showVal val="0"/>
          <c:showCatName val="0"/>
          <c:showSerName val="0"/>
          <c:showPercent val="0"/>
          <c:showBubbleSize val="0"/>
        </c:dLbls>
        <c:smooth val="0"/>
        <c:axId val="196321664"/>
        <c:axId val="196323584"/>
      </c:lineChart>
      <c:catAx>
        <c:axId val="196321664"/>
        <c:scaling>
          <c:orientation val="minMax"/>
        </c:scaling>
        <c:delete val="0"/>
        <c:axPos val="b"/>
        <c:title>
          <c:tx>
            <c:rich>
              <a:bodyPr/>
              <a:lstStyle/>
              <a:p>
                <a:pPr>
                  <a:defRPr/>
                </a:pPr>
                <a:r>
                  <a:rPr lang="en-US"/>
                  <a:t>Stochastic</a:t>
                </a:r>
                <a:r>
                  <a:rPr lang="en-US" baseline="0"/>
                  <a:t> Scenario</a:t>
                </a:r>
                <a:endParaRPr lang="en-US"/>
              </a:p>
            </c:rich>
          </c:tx>
          <c:overlay val="0"/>
        </c:title>
        <c:majorTickMark val="out"/>
        <c:minorTickMark val="none"/>
        <c:tickLblPos val="nextTo"/>
        <c:crossAx val="196323584"/>
        <c:crosses val="autoZero"/>
        <c:auto val="1"/>
        <c:lblAlgn val="ctr"/>
        <c:lblOffset val="100"/>
        <c:noMultiLvlLbl val="0"/>
      </c:catAx>
      <c:valAx>
        <c:axId val="196323584"/>
        <c:scaling>
          <c:orientation val="minMax"/>
        </c:scaling>
        <c:delete val="0"/>
        <c:axPos val="l"/>
        <c:majorGridlines/>
        <c:title>
          <c:tx>
            <c:rich>
              <a:bodyPr rot="-5400000" vert="horz"/>
              <a:lstStyle/>
              <a:p>
                <a:pPr>
                  <a:defRPr/>
                </a:pPr>
                <a:r>
                  <a:rPr lang="en-US"/>
                  <a:t>Probability</a:t>
                </a:r>
              </a:p>
            </c:rich>
          </c:tx>
          <c:overlay val="0"/>
        </c:title>
        <c:numFmt formatCode="0.00" sourceLinked="1"/>
        <c:majorTickMark val="out"/>
        <c:minorTickMark val="none"/>
        <c:tickLblPos val="nextTo"/>
        <c:crossAx val="1963216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'TX Input Data'!$P$32</c:f>
              <c:strCache>
                <c:ptCount val="1"/>
                <c:pt idx="0">
                  <c:v>Case A</c:v>
                </c:pt>
              </c:strCache>
            </c:strRef>
          </c:tx>
          <c:marker>
            <c:symbol val="none"/>
          </c:marker>
          <c:val>
            <c:numRef>
              <c:f>'TX Input Data'!$Q$32:$Z$32</c:f>
              <c:numCache>
                <c:formatCode>0.00</c:formatCode>
                <c:ptCount val="10"/>
                <c:pt idx="0">
                  <c:v>0.152</c:v>
                </c:pt>
                <c:pt idx="1">
                  <c:v>0.33300000000000002</c:v>
                </c:pt>
                <c:pt idx="2">
                  <c:v>0.27300000000000002</c:v>
                </c:pt>
                <c:pt idx="3">
                  <c:v>8.1000000000000003E-2</c:v>
                </c:pt>
                <c:pt idx="4">
                  <c:v>7.0999999999999994E-2</c:v>
                </c:pt>
                <c:pt idx="5">
                  <c:v>0.01</c:v>
                </c:pt>
                <c:pt idx="6">
                  <c:v>0.03</c:v>
                </c:pt>
                <c:pt idx="7">
                  <c:v>0.04</c:v>
                </c:pt>
                <c:pt idx="8">
                  <c:v>0.01</c:v>
                </c:pt>
                <c:pt idx="9">
                  <c:v>0</c:v>
                </c:pt>
              </c:numCache>
            </c:numRef>
          </c:val>
          <c:smooth val="0"/>
          <c:extLst>
            <c:ext xmlns:c16="http://schemas.microsoft.com/office/drawing/2014/chart" uri="{C3380CC4-5D6E-409C-BE32-E72D297353CC}">
              <c16:uniqueId val="{00000000-1341-4F07-8749-58A9308225B4}"/>
            </c:ext>
          </c:extLst>
        </c:ser>
        <c:ser>
          <c:idx val="1"/>
          <c:order val="1"/>
          <c:tx>
            <c:strRef>
              <c:f>'TX Input Data'!$P$33</c:f>
              <c:strCache>
                <c:ptCount val="1"/>
                <c:pt idx="0">
                  <c:v>Case B</c:v>
                </c:pt>
              </c:strCache>
            </c:strRef>
          </c:tx>
          <c:marker>
            <c:symbol val="none"/>
          </c:marker>
          <c:val>
            <c:numRef>
              <c:f>'TX Input Data'!$Q$33:$Z$33</c:f>
              <c:numCache>
                <c:formatCode>0.00</c:formatCode>
                <c:ptCount val="10"/>
                <c:pt idx="0">
                  <c:v>0.21199999999999999</c:v>
                </c:pt>
                <c:pt idx="1">
                  <c:v>0.29299999999999998</c:v>
                </c:pt>
                <c:pt idx="2">
                  <c:v>0.26300000000000001</c:v>
                </c:pt>
                <c:pt idx="3">
                  <c:v>0.111</c:v>
                </c:pt>
                <c:pt idx="4">
                  <c:v>5.0999999999999997E-2</c:v>
                </c:pt>
                <c:pt idx="5">
                  <c:v>0.02</c:v>
                </c:pt>
                <c:pt idx="6">
                  <c:v>0</c:v>
                </c:pt>
                <c:pt idx="7">
                  <c:v>0.02</c:v>
                </c:pt>
                <c:pt idx="8">
                  <c:v>0.02</c:v>
                </c:pt>
                <c:pt idx="9">
                  <c:v>0.01</c:v>
                </c:pt>
              </c:numCache>
            </c:numRef>
          </c:val>
          <c:smooth val="0"/>
          <c:extLst>
            <c:ext xmlns:c16="http://schemas.microsoft.com/office/drawing/2014/chart" uri="{C3380CC4-5D6E-409C-BE32-E72D297353CC}">
              <c16:uniqueId val="{00000001-1341-4F07-8749-58A9308225B4}"/>
            </c:ext>
          </c:extLst>
        </c:ser>
        <c:ser>
          <c:idx val="2"/>
          <c:order val="2"/>
          <c:tx>
            <c:strRef>
              <c:f>'TX Input Data'!$P$34</c:f>
              <c:strCache>
                <c:ptCount val="1"/>
                <c:pt idx="0">
                  <c:v>Case C</c:v>
                </c:pt>
              </c:strCache>
            </c:strRef>
          </c:tx>
          <c:marker>
            <c:symbol val="none"/>
          </c:marker>
          <c:val>
            <c:numRef>
              <c:f>'TX Input Data'!$Q$34:$Z$34</c:f>
              <c:numCache>
                <c:formatCode>0.00</c:formatCode>
                <c:ptCount val="10"/>
                <c:pt idx="0">
                  <c:v>0.44400000000000001</c:v>
                </c:pt>
                <c:pt idx="1">
                  <c:v>0.374</c:v>
                </c:pt>
                <c:pt idx="2">
                  <c:v>8.1000000000000003E-2</c:v>
                </c:pt>
                <c:pt idx="3">
                  <c:v>6.0999999999999999E-2</c:v>
                </c:pt>
                <c:pt idx="4">
                  <c:v>0.02</c:v>
                </c:pt>
                <c:pt idx="5">
                  <c:v>0.02</c:v>
                </c:pt>
                <c:pt idx="6">
                  <c:v>0</c:v>
                </c:pt>
                <c:pt idx="7">
                  <c:v>0</c:v>
                </c:pt>
                <c:pt idx="8">
                  <c:v>0</c:v>
                </c:pt>
                <c:pt idx="9">
                  <c:v>0</c:v>
                </c:pt>
              </c:numCache>
            </c:numRef>
          </c:val>
          <c:smooth val="0"/>
          <c:extLst>
            <c:ext xmlns:c16="http://schemas.microsoft.com/office/drawing/2014/chart" uri="{C3380CC4-5D6E-409C-BE32-E72D297353CC}">
              <c16:uniqueId val="{00000002-1341-4F07-8749-58A9308225B4}"/>
            </c:ext>
          </c:extLst>
        </c:ser>
        <c:dLbls>
          <c:showLegendKey val="0"/>
          <c:showVal val="0"/>
          <c:showCatName val="0"/>
          <c:showSerName val="0"/>
          <c:showPercent val="0"/>
          <c:showBubbleSize val="0"/>
        </c:dLbls>
        <c:smooth val="0"/>
        <c:axId val="196321664"/>
        <c:axId val="196323584"/>
      </c:lineChart>
      <c:catAx>
        <c:axId val="196321664"/>
        <c:scaling>
          <c:orientation val="minMax"/>
        </c:scaling>
        <c:delete val="0"/>
        <c:axPos val="b"/>
        <c:title>
          <c:tx>
            <c:rich>
              <a:bodyPr/>
              <a:lstStyle/>
              <a:p>
                <a:pPr>
                  <a:defRPr/>
                </a:pPr>
                <a:r>
                  <a:rPr lang="en-US"/>
                  <a:t>Stochastic</a:t>
                </a:r>
                <a:r>
                  <a:rPr lang="en-US" baseline="0"/>
                  <a:t> Scenario</a:t>
                </a:r>
                <a:endParaRPr lang="en-US"/>
              </a:p>
            </c:rich>
          </c:tx>
          <c:overlay val="0"/>
        </c:title>
        <c:majorTickMark val="out"/>
        <c:minorTickMark val="none"/>
        <c:tickLblPos val="nextTo"/>
        <c:crossAx val="196323584"/>
        <c:crosses val="autoZero"/>
        <c:auto val="1"/>
        <c:lblAlgn val="ctr"/>
        <c:lblOffset val="100"/>
        <c:noMultiLvlLbl val="0"/>
      </c:catAx>
      <c:valAx>
        <c:axId val="196323584"/>
        <c:scaling>
          <c:orientation val="minMax"/>
        </c:scaling>
        <c:delete val="0"/>
        <c:axPos val="l"/>
        <c:majorGridlines/>
        <c:title>
          <c:tx>
            <c:rich>
              <a:bodyPr rot="-5400000" vert="horz"/>
              <a:lstStyle/>
              <a:p>
                <a:pPr>
                  <a:defRPr/>
                </a:pPr>
                <a:r>
                  <a:rPr lang="en-US"/>
                  <a:t>Probability</a:t>
                </a:r>
              </a:p>
            </c:rich>
          </c:tx>
          <c:overlay val="0"/>
        </c:title>
        <c:numFmt formatCode="0.00" sourceLinked="1"/>
        <c:majorTickMark val="out"/>
        <c:minorTickMark val="none"/>
        <c:tickLblPos val="nextTo"/>
        <c:crossAx val="19632166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Guayule</c:v>
          </c:tx>
          <c:invertIfNegative val="0"/>
          <c:cat>
            <c:numRef>
              <c:f>Charts!$D$25:$M$25</c:f>
              <c:numCache>
                <c:formatCode>0%</c:formatCode>
                <c:ptCount val="10"/>
                <c:pt idx="0">
                  <c:v>0.15</c:v>
                </c:pt>
                <c:pt idx="1">
                  <c:v>0.18</c:v>
                </c:pt>
                <c:pt idx="2">
                  <c:v>0.21</c:v>
                </c:pt>
                <c:pt idx="3">
                  <c:v>0.24</c:v>
                </c:pt>
                <c:pt idx="4">
                  <c:v>0.27</c:v>
                </c:pt>
                <c:pt idx="5">
                  <c:v>0.3</c:v>
                </c:pt>
                <c:pt idx="6">
                  <c:v>0.33</c:v>
                </c:pt>
                <c:pt idx="7">
                  <c:v>0.36</c:v>
                </c:pt>
                <c:pt idx="8">
                  <c:v>0.39</c:v>
                </c:pt>
                <c:pt idx="9">
                  <c:v>0.42</c:v>
                </c:pt>
              </c:numCache>
            </c:numRef>
          </c:cat>
          <c:val>
            <c:numRef>
              <c:f>Charts!$D$24:$M$24</c:f>
              <c:numCache>
                <c:formatCode>_(* #,##0_);_(* \(#,##0\);_(* "-"??_);_(@_)</c:formatCode>
                <c:ptCount val="10"/>
                <c:pt idx="0">
                  <c:v>53.62</c:v>
                </c:pt>
                <c:pt idx="1">
                  <c:v>64.683999999999997</c:v>
                </c:pt>
                <c:pt idx="2">
                  <c:v>75.748000000000005</c:v>
                </c:pt>
                <c:pt idx="3">
                  <c:v>86.813000000000002</c:v>
                </c:pt>
                <c:pt idx="4">
                  <c:v>97.876999999999995</c:v>
                </c:pt>
                <c:pt idx="5">
                  <c:v>108.94199999999999</c:v>
                </c:pt>
                <c:pt idx="6">
                  <c:v>120.006</c:v>
                </c:pt>
                <c:pt idx="7">
                  <c:v>131.07</c:v>
                </c:pt>
                <c:pt idx="8">
                  <c:v>142.13499999999999</c:v>
                </c:pt>
                <c:pt idx="9">
                  <c:v>153.19900000000001</c:v>
                </c:pt>
              </c:numCache>
            </c:numRef>
          </c:val>
          <c:extLst>
            <c:ext xmlns:c16="http://schemas.microsoft.com/office/drawing/2014/chart" uri="{C3380CC4-5D6E-409C-BE32-E72D297353CC}">
              <c16:uniqueId val="{00000000-C151-481B-927E-E5293BB725C2}"/>
            </c:ext>
          </c:extLst>
        </c:ser>
        <c:dLbls>
          <c:showLegendKey val="0"/>
          <c:showVal val="0"/>
          <c:showCatName val="0"/>
          <c:showSerName val="0"/>
          <c:showPercent val="0"/>
          <c:showBubbleSize val="0"/>
        </c:dLbls>
        <c:gapWidth val="150"/>
        <c:axId val="196971904"/>
        <c:axId val="196985984"/>
      </c:barChart>
      <c:catAx>
        <c:axId val="196971904"/>
        <c:scaling>
          <c:orientation val="minMax"/>
        </c:scaling>
        <c:delete val="0"/>
        <c:axPos val="b"/>
        <c:numFmt formatCode="0%" sourceLinked="1"/>
        <c:majorTickMark val="out"/>
        <c:minorTickMark val="none"/>
        <c:tickLblPos val="nextTo"/>
        <c:crossAx val="196985984"/>
        <c:crosses val="autoZero"/>
        <c:auto val="1"/>
        <c:lblAlgn val="ctr"/>
        <c:lblOffset val="100"/>
        <c:noMultiLvlLbl val="0"/>
      </c:catAx>
      <c:valAx>
        <c:axId val="196985984"/>
        <c:scaling>
          <c:orientation val="minMax"/>
        </c:scaling>
        <c:delete val="0"/>
        <c:axPos val="l"/>
        <c:majorGridlines/>
        <c:title>
          <c:tx>
            <c:rich>
              <a:bodyPr rot="-5400000" vert="horz"/>
              <a:lstStyle/>
              <a:p>
                <a:pPr>
                  <a:defRPr/>
                </a:pPr>
                <a:r>
                  <a:rPr lang="en-US"/>
                  <a:t>Thousand</a:t>
                </a:r>
                <a:r>
                  <a:rPr lang="en-US" baseline="0"/>
                  <a:t> Acres</a:t>
                </a:r>
                <a:endParaRPr lang="en-US"/>
              </a:p>
            </c:rich>
          </c:tx>
          <c:overlay val="0"/>
        </c:title>
        <c:numFmt formatCode="_(* #,##0_);_(* \(#,##0\);_(* &quot;-&quot;??_);_(@_)" sourceLinked="1"/>
        <c:majorTickMark val="out"/>
        <c:minorTickMark val="none"/>
        <c:tickLblPos val="nextTo"/>
        <c:crossAx val="196971904"/>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Guar</a:t>
            </a:r>
          </a:p>
        </c:rich>
      </c:tx>
      <c:overlay val="0"/>
    </c:title>
    <c:autoTitleDeleted val="0"/>
    <c:plotArea>
      <c:layout/>
      <c:barChart>
        <c:barDir val="col"/>
        <c:grouping val="clustered"/>
        <c:varyColors val="0"/>
        <c:ser>
          <c:idx val="0"/>
          <c:order val="0"/>
          <c:tx>
            <c:v>Guayule</c:v>
          </c:tx>
          <c:invertIfNegative val="0"/>
          <c:cat>
            <c:numRef>
              <c:f>Charts!$E$53:$N$53</c:f>
              <c:numCache>
                <c:formatCode>0%</c:formatCode>
                <c:ptCount val="10"/>
                <c:pt idx="0">
                  <c:v>0.1426286716084483</c:v>
                </c:pt>
                <c:pt idx="1">
                  <c:v>0.14942051311361249</c:v>
                </c:pt>
                <c:pt idx="2">
                  <c:v>0.15621235461877672</c:v>
                </c:pt>
                <c:pt idx="3">
                  <c:v>0.16300419612394088</c:v>
                </c:pt>
                <c:pt idx="4">
                  <c:v>0.16979603762910511</c:v>
                </c:pt>
                <c:pt idx="5">
                  <c:v>0.17658787913426932</c:v>
                </c:pt>
                <c:pt idx="6">
                  <c:v>0.1833797206394335</c:v>
                </c:pt>
                <c:pt idx="7">
                  <c:v>0.19017156214459771</c:v>
                </c:pt>
                <c:pt idx="8">
                  <c:v>0.19696340364976192</c:v>
                </c:pt>
                <c:pt idx="9">
                  <c:v>0.2037552451549261</c:v>
                </c:pt>
              </c:numCache>
            </c:numRef>
          </c:cat>
          <c:val>
            <c:numRef>
              <c:f>Charts!$E$52:$N$52</c:f>
              <c:numCache>
                <c:formatCode>_(* #,##0_);_(* \(#,##0\);_(* "-"??_);_(@_)</c:formatCode>
                <c:ptCount val="10"/>
                <c:pt idx="0">
                  <c:v>14.603393114309995</c:v>
                </c:pt>
                <c:pt idx="1">
                  <c:v>15.29879278642</c:v>
                </c:pt>
                <c:pt idx="2">
                  <c:v>15.994192458529996</c:v>
                </c:pt>
                <c:pt idx="3">
                  <c:v>16.689592130639998</c:v>
                </c:pt>
                <c:pt idx="4">
                  <c:v>17.38499180274999</c:v>
                </c:pt>
                <c:pt idx="5">
                  <c:v>18.080391474859997</c:v>
                </c:pt>
                <c:pt idx="6">
                  <c:v>18.775791146970001</c:v>
                </c:pt>
                <c:pt idx="7">
                  <c:v>19.471190819080007</c:v>
                </c:pt>
                <c:pt idx="8">
                  <c:v>20.16659049119</c:v>
                </c:pt>
                <c:pt idx="9">
                  <c:v>20.8619901633</c:v>
                </c:pt>
              </c:numCache>
            </c:numRef>
          </c:val>
          <c:extLst>
            <c:ext xmlns:c16="http://schemas.microsoft.com/office/drawing/2014/chart" uri="{C3380CC4-5D6E-409C-BE32-E72D297353CC}">
              <c16:uniqueId val="{00000000-6DBF-4FAD-9E20-FB04DD1336BE}"/>
            </c:ext>
          </c:extLst>
        </c:ser>
        <c:dLbls>
          <c:showLegendKey val="0"/>
          <c:showVal val="0"/>
          <c:showCatName val="0"/>
          <c:showSerName val="0"/>
          <c:showPercent val="0"/>
          <c:showBubbleSize val="0"/>
        </c:dLbls>
        <c:gapWidth val="150"/>
        <c:axId val="196525056"/>
        <c:axId val="196526848"/>
      </c:barChart>
      <c:catAx>
        <c:axId val="196525056"/>
        <c:scaling>
          <c:orientation val="minMax"/>
        </c:scaling>
        <c:delete val="0"/>
        <c:axPos val="b"/>
        <c:numFmt formatCode="0%" sourceLinked="1"/>
        <c:majorTickMark val="out"/>
        <c:minorTickMark val="none"/>
        <c:tickLblPos val="nextTo"/>
        <c:crossAx val="196526848"/>
        <c:crosses val="autoZero"/>
        <c:auto val="1"/>
        <c:lblAlgn val="ctr"/>
        <c:lblOffset val="100"/>
        <c:noMultiLvlLbl val="0"/>
      </c:catAx>
      <c:valAx>
        <c:axId val="196526848"/>
        <c:scaling>
          <c:orientation val="minMax"/>
        </c:scaling>
        <c:delete val="0"/>
        <c:axPos val="l"/>
        <c:majorGridlines/>
        <c:title>
          <c:tx>
            <c:rich>
              <a:bodyPr rot="-5400000" vert="horz"/>
              <a:lstStyle/>
              <a:p>
                <a:pPr>
                  <a:defRPr/>
                </a:pPr>
                <a:r>
                  <a:rPr lang="en-US"/>
                  <a:t>Thousand</a:t>
                </a:r>
                <a:r>
                  <a:rPr lang="en-US" baseline="0"/>
                  <a:t> Acres</a:t>
                </a:r>
                <a:endParaRPr lang="en-US"/>
              </a:p>
            </c:rich>
          </c:tx>
          <c:overlay val="0"/>
        </c:title>
        <c:numFmt formatCode="_(* #,##0_);_(* \(#,##0\);_(* &quot;-&quot;??_);_(@_)" sourceLinked="1"/>
        <c:majorTickMark val="out"/>
        <c:minorTickMark val="none"/>
        <c:tickLblPos val="nextTo"/>
        <c:crossAx val="196525056"/>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20</xdr:col>
      <xdr:colOff>47625</xdr:colOff>
      <xdr:row>9</xdr:row>
      <xdr:rowOff>185737</xdr:rowOff>
    </xdr:from>
    <xdr:to>
      <xdr:col>26</xdr:col>
      <xdr:colOff>485775</xdr:colOff>
      <xdr:row>25</xdr:row>
      <xdr:rowOff>71437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47625</xdr:colOff>
      <xdr:row>9</xdr:row>
      <xdr:rowOff>185737</xdr:rowOff>
    </xdr:from>
    <xdr:to>
      <xdr:col>26</xdr:col>
      <xdr:colOff>485775</xdr:colOff>
      <xdr:row>25</xdr:row>
      <xdr:rowOff>71437</xdr:rowOff>
    </xdr:to>
    <xdr:graphicFrame macro="">
      <xdr:nvGraphicFramePr>
        <xdr:cNvPr id="2" name="Chart 1">
          <a:extLst>
            <a:ext uri="{FF2B5EF4-FFF2-40B4-BE49-F238E27FC236}">
              <a16:creationId xmlns:a16="http://schemas.microsoft.com/office/drawing/2014/main" id="{40B52BE5-D2D6-4D7C-99F9-05CA146D3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20</xdr:col>
      <xdr:colOff>428625</xdr:colOff>
      <xdr:row>2</xdr:row>
      <xdr:rowOff>4762</xdr:rowOff>
    </xdr:from>
    <xdr:to>
      <xdr:col>31</xdr:col>
      <xdr:colOff>409575</xdr:colOff>
      <xdr:row>24</xdr:row>
      <xdr:rowOff>152400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20</xdr:col>
      <xdr:colOff>428625</xdr:colOff>
      <xdr:row>2</xdr:row>
      <xdr:rowOff>4762</xdr:rowOff>
    </xdr:from>
    <xdr:to>
      <xdr:col>31</xdr:col>
      <xdr:colOff>409575</xdr:colOff>
      <xdr:row>24</xdr:row>
      <xdr:rowOff>152400</xdr:rowOff>
    </xdr:to>
    <xdr:graphicFrame macro="">
      <xdr:nvGraphicFramePr>
        <xdr:cNvPr id="2" name="Chart 1">
          <a:extLst>
            <a:ext uri="{FF2B5EF4-FFF2-40B4-BE49-F238E27FC236}">
              <a16:creationId xmlns:a16="http://schemas.microsoft.com/office/drawing/2014/main" id="{64007787-516C-4C56-97D6-70AFA55719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114300</xdr:colOff>
      <xdr:row>3</xdr:row>
      <xdr:rowOff>142875</xdr:rowOff>
    </xdr:from>
    <xdr:to>
      <xdr:col>12</xdr:col>
      <xdr:colOff>742950</xdr:colOff>
      <xdr:row>22</xdr:row>
      <xdr:rowOff>66675</xdr:rowOff>
    </xdr:to>
    <xdr:graphicFrame macro="">
      <xdr:nvGraphicFramePr>
        <xdr:cNvPr id="3" name="Chart 2">
          <a:extLst>
            <a:ext uri="{FF2B5EF4-FFF2-40B4-BE49-F238E27FC236}">
              <a16:creationId xmlns:a16="http://schemas.microsoft.com/office/drawing/2014/main" id="{00000000-0008-0000-1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31</xdr:row>
      <xdr:rowOff>142875</xdr:rowOff>
    </xdr:from>
    <xdr:to>
      <xdr:col>13</xdr:col>
      <xdr:colOff>742950</xdr:colOff>
      <xdr:row>50</xdr:row>
      <xdr:rowOff>66675</xdr:rowOff>
    </xdr:to>
    <xdr:graphicFrame macro="">
      <xdr:nvGraphicFramePr>
        <xdr:cNvPr id="4" name="Chart 3">
          <a:extLst>
            <a:ext uri="{FF2B5EF4-FFF2-40B4-BE49-F238E27FC236}">
              <a16:creationId xmlns:a16="http://schemas.microsoft.com/office/drawing/2014/main" id="{00000000-0008-0000-1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anie\OneDrive\Desktop\Daniel\Daniel%20Research\Paper%207\Data\Integrated%20Guar%20Model%20v3.4%201_13_20_HMS_test.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anie\OneDrive\Desktop\Daniel\Daniel%20Research\Paper%207\Data\Integrated%20Guayule%20Model%20v3.12%201_22_20_EGS.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danie\OneDrive\Desktop\Daniel\Daniel%20Research\Paper%208\Data\Integrated%20Guar%20Model%20v3.16%205_11_20_HM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 Out"/>
      <sheetName val="Intro"/>
      <sheetName val="Scenario Inputs"/>
      <sheetName val="Summarized Outputs"/>
      <sheetName val="Scenario Explanations"/>
      <sheetName val="Sensitivity Analysis"/>
      <sheetName val="Detailed Inputs"/>
      <sheetName val="Data Repository"/>
      <sheetName val="Ag LCI Calcs"/>
      <sheetName val="LCI Backup Calcs"/>
      <sheetName val="100-Economics"/>
      <sheetName val="100-&gt;200 Logistics"/>
      <sheetName val="LCI Master"/>
      <sheetName val="Guar Ag Ref"/>
      <sheetName val="100-LCIA"/>
      <sheetName val="200-LCIA"/>
      <sheetName val="Balance"/>
      <sheetName val="Economic - Backup Calcs"/>
      <sheetName val="200"/>
      <sheetName val="200b"/>
      <sheetName val="300"/>
      <sheetName val="300b"/>
      <sheetName val="500"/>
      <sheetName val="700"/>
      <sheetName val="900"/>
      <sheetName val="900b"/>
      <sheetName val="200-900 Economics"/>
      <sheetName val="Integrated LCA"/>
      <sheetName val="Figures"/>
      <sheetName val="Conversions"/>
      <sheetName val="Properties"/>
      <sheetName val="Sources"/>
    </sheetNames>
    <sheetDataSet>
      <sheetData sheetId="0"/>
      <sheetData sheetId="1"/>
      <sheetData sheetId="2">
        <row r="23">
          <cell r="B23">
            <v>1000</v>
          </cell>
        </row>
        <row r="29">
          <cell r="D29">
            <v>90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25">
          <cell r="F25">
            <v>0.404086</v>
          </cell>
        </row>
      </sheetData>
      <sheetData sheetId="30"/>
      <sheetData sheetId="3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 Out"/>
      <sheetName val="Intro"/>
      <sheetName val="Scenario Inputs"/>
      <sheetName val="Summarized Outputs"/>
      <sheetName val="Import New Variable Inputs"/>
      <sheetName val="Scenario Explanations"/>
      <sheetName val="Figures and Tables"/>
      <sheetName val="Sensitivity Analysis"/>
      <sheetName val="Detailed Inputs"/>
      <sheetName val="Data Repository"/>
      <sheetName val="100-Economics"/>
      <sheetName val="100-LCA"/>
      <sheetName val="100-LCIA"/>
      <sheetName val="100-&gt;200 Logistics"/>
      <sheetName val="200 - Process Model"/>
      <sheetName val="Mass and Energy Balances"/>
      <sheetName val="200 - Backup Calcs"/>
      <sheetName val="200-Economics"/>
      <sheetName val="200 - Economics - Backup Calcs"/>
      <sheetName val="200-LCA"/>
      <sheetName val="200 - Summarized Analysis"/>
      <sheetName val="700"/>
      <sheetName val="900"/>
      <sheetName val="Integrated LCA"/>
      <sheetName val="LCI Data"/>
      <sheetName val="Conversions"/>
      <sheetName val="Properties"/>
      <sheetName val="300"/>
      <sheetName val="300b"/>
      <sheetName val="700b"/>
      <sheetName val="900 - Backup Calcs"/>
      <sheetName val="Cash Flow"/>
      <sheetName val="LCI Backup Calcs"/>
      <sheetName val="Lit Comparisons"/>
    </sheetNames>
    <sheetDataSet>
      <sheetData sheetId="0"/>
      <sheetData sheetId="1"/>
      <sheetData sheetId="2">
        <row r="21">
          <cell r="D21">
            <v>41666.666666666664</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12">
          <cell r="F12">
            <v>0.13370000000000001</v>
          </cell>
        </row>
        <row r="26">
          <cell r="F26">
            <v>2.8320000000000001E-2</v>
          </cell>
        </row>
        <row r="27">
          <cell r="F27">
            <v>4.5360000000000002E-4</v>
          </cell>
        </row>
        <row r="28">
          <cell r="F28">
            <v>1233.48</v>
          </cell>
        </row>
        <row r="31">
          <cell r="F31">
            <v>3.6</v>
          </cell>
        </row>
      </sheetData>
      <sheetData sheetId="26">
        <row r="34">
          <cell r="I34">
            <v>0.85000000000000009</v>
          </cell>
        </row>
        <row r="39">
          <cell r="I39">
            <v>38.798817090395481</v>
          </cell>
        </row>
        <row r="41">
          <cell r="I41">
            <v>0.997</v>
          </cell>
        </row>
      </sheetData>
      <sheetData sheetId="27"/>
      <sheetData sheetId="28"/>
      <sheetData sheetId="29"/>
      <sheetData sheetId="30"/>
      <sheetData sheetId="31"/>
      <sheetData sheetId="32"/>
      <sheetData sheetId="3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 Out"/>
      <sheetName val="Intro"/>
      <sheetName val="Scenario Inputs"/>
      <sheetName val="Figures"/>
      <sheetName val="Summarized Outputs"/>
      <sheetName val="Scenario Explanations"/>
      <sheetName val="Detailed Inputs"/>
      <sheetName val="Sensitivity Analysis"/>
      <sheetName val="Data Repository"/>
      <sheetName val="Ag LCI Calcs"/>
      <sheetName val="LCI Backup Calcs"/>
      <sheetName val="100-Economics"/>
      <sheetName val="100-&gt;200 Logistics"/>
      <sheetName val="Raw Ag Data"/>
      <sheetName val="Raw Water Data"/>
      <sheetName val="LCI Master"/>
      <sheetName val="Guar Ag Ref"/>
      <sheetName val="100-LCIA"/>
      <sheetName val="200-LCIA"/>
      <sheetName val="Water LCA"/>
      <sheetName val="Balance"/>
      <sheetName val="Economic - Backup Calcs"/>
      <sheetName val="200"/>
      <sheetName val="200b"/>
      <sheetName val="300"/>
      <sheetName val="300b"/>
      <sheetName val="500"/>
      <sheetName val="700"/>
      <sheetName val="900"/>
      <sheetName val="900b"/>
      <sheetName val="200-900 Economics"/>
      <sheetName val="Integrated LCA"/>
      <sheetName val="Conversions"/>
      <sheetName val="Properties"/>
      <sheetName val="Sour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ow r="28">
          <cell r="F28">
            <v>12</v>
          </cell>
        </row>
      </sheetData>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19january2017snapshot.epa.gov/climatechange/social-cost-carbon_.html" TargetMode="External"/><Relationship Id="rId2" Type="http://schemas.openxmlformats.org/officeDocument/2006/relationships/hyperlink" Target="https://livingwage.mit.edu/counties/04021" TargetMode="External"/><Relationship Id="rId1" Type="http://schemas.openxmlformats.org/officeDocument/2006/relationships/hyperlink" Target="https://www.bizjournals.com/phoenix/news/2016/12/12/maricopa-county-manufacturing-jobs-pay-this-much.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indeed.com/cmp/Yuma-County,-Az/salaries?job_category=construction"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s://www.guargumcultivation.com/2013/01/guar-harvesting-period-seasonality.html" TargetMode="External"/><Relationship Id="rId7" Type="http://schemas.openxmlformats.org/officeDocument/2006/relationships/hyperlink" Target="https://www.sciencedirect.com/science/article/pii/S0926669008001209" TargetMode="External"/><Relationship Id="rId2" Type="http://schemas.openxmlformats.org/officeDocument/2006/relationships/hyperlink" Target="https://hort.purdue.edu/newcrop/afcm/guar.html" TargetMode="External"/><Relationship Id="rId1" Type="http://schemas.openxmlformats.org/officeDocument/2006/relationships/hyperlink" Target="https://www.cotton.org/journal/2017-21/1/upload/JCS21-008.pdf" TargetMode="External"/><Relationship Id="rId6" Type="http://schemas.openxmlformats.org/officeDocument/2006/relationships/hyperlink" Target="https://www.sciencedirect.com/science/article/pii/0378377485900368" TargetMode="External"/><Relationship Id="rId5" Type="http://schemas.openxmlformats.org/officeDocument/2006/relationships/hyperlink" Target="https://www.azfb.org/Article/Arizonas-Looming-Ag-Water-Shortage-A-Farmers-Perspective" TargetMode="External"/><Relationship Id="rId4" Type="http://schemas.openxmlformats.org/officeDocument/2006/relationships/hyperlink" Target="http://agrilife.org/lubbock/files/2011/10/guarvarfert_2.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19january2017snapshot.epa.gov/climatechange/social-cost-carbon_.html" TargetMode="External"/><Relationship Id="rId2" Type="http://schemas.openxmlformats.org/officeDocument/2006/relationships/hyperlink" Target="https://livingwage.mit.edu/counties/04021" TargetMode="External"/><Relationship Id="rId1" Type="http://schemas.openxmlformats.org/officeDocument/2006/relationships/hyperlink" Target="https://www.bizjournals.com/phoenix/news/2016/12/12/maricopa-county-manufacturing-jobs-pay-this-much.html"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indeed.com/cmp/Yuma-County,-Az/salaries?job_category=constru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bls.gov/regions/southwest/news-release/countyemploymentandwages_newmexico.htm" TargetMode="External"/><Relationship Id="rId3" Type="http://schemas.openxmlformats.org/officeDocument/2006/relationships/hyperlink" Target="https://19january2017snapshot.epa.gov/climatechange/social-cost-carbon_.html" TargetMode="External"/><Relationship Id="rId7" Type="http://schemas.openxmlformats.org/officeDocument/2006/relationships/hyperlink" Target="\" TargetMode="External"/><Relationship Id="rId2" Type="http://schemas.openxmlformats.org/officeDocument/2006/relationships/hyperlink" Target="https://www.bls.gov/regions/southwest/news-release/occupationalemploymentandwages_lascruces.htm" TargetMode="External"/><Relationship Id="rId1" Type="http://schemas.openxmlformats.org/officeDocument/2006/relationships/hyperlink" Target="https://aces.nmsu.edu/pubs/_circulars/CR590/welcome.html" TargetMode="External"/><Relationship Id="rId6" Type="http://schemas.openxmlformats.org/officeDocument/2006/relationships/hyperlink" Target="\" TargetMode="External"/><Relationship Id="rId5" Type="http://schemas.openxmlformats.org/officeDocument/2006/relationships/hyperlink" Target="\" TargetMode="External"/><Relationship Id="rId10" Type="http://schemas.openxmlformats.org/officeDocument/2006/relationships/drawing" Target="../drawings/drawing3.xml"/><Relationship Id="rId4" Type="http://schemas.openxmlformats.org/officeDocument/2006/relationships/hyperlink" Target="\" TargetMode="External"/><Relationship Id="rId9"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bls.gov/regions/southwest/news-release/countyemploymentandwages_newmexico.htm" TargetMode="External"/><Relationship Id="rId3" Type="http://schemas.openxmlformats.org/officeDocument/2006/relationships/hyperlink" Target="https://19january2017snapshot.epa.gov/climatechange/social-cost-carbon_.html" TargetMode="External"/><Relationship Id="rId7" Type="http://schemas.openxmlformats.org/officeDocument/2006/relationships/hyperlink" Target="\" TargetMode="External"/><Relationship Id="rId2" Type="http://schemas.openxmlformats.org/officeDocument/2006/relationships/hyperlink" Target="https://www.bls.gov/regions/southwest/news-release/occupationalemploymentandwages_lascruces.htm" TargetMode="External"/><Relationship Id="rId1" Type="http://schemas.openxmlformats.org/officeDocument/2006/relationships/hyperlink" Target="https://aces.nmsu.edu/pubs/_circulars/CR590/welcome.html" TargetMode="External"/><Relationship Id="rId6" Type="http://schemas.openxmlformats.org/officeDocument/2006/relationships/hyperlink" Target="\" TargetMode="External"/><Relationship Id="rId11" Type="http://schemas.openxmlformats.org/officeDocument/2006/relationships/drawing" Target="../drawings/drawing4.xml"/><Relationship Id="rId5" Type="http://schemas.openxmlformats.org/officeDocument/2006/relationships/hyperlink" Target="\" TargetMode="External"/><Relationship Id="rId10" Type="http://schemas.openxmlformats.org/officeDocument/2006/relationships/printerSettings" Target="../printerSettings/printerSettings4.bin"/><Relationship Id="rId4" Type="http://schemas.openxmlformats.org/officeDocument/2006/relationships/hyperlink" Target="\" TargetMode="External"/><Relationship Id="rId9" Type="http://schemas.openxmlformats.org/officeDocument/2006/relationships/hyperlink" Target="https://www.twdb.texas.gov/groundwater/docs/GCD/mgcd/mgcd_mgmt_plan2014.pdf"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 TargetMode="External"/><Relationship Id="rId13" Type="http://schemas.openxmlformats.org/officeDocument/2006/relationships/hyperlink" Target="\" TargetMode="External"/><Relationship Id="rId18" Type="http://schemas.openxmlformats.org/officeDocument/2006/relationships/printerSettings" Target="../printerSettings/printerSettings5.bin"/><Relationship Id="rId3" Type="http://schemas.openxmlformats.org/officeDocument/2006/relationships/hyperlink" Target="\" TargetMode="External"/><Relationship Id="rId7" Type="http://schemas.openxmlformats.org/officeDocument/2006/relationships/hyperlink" Target="\" TargetMode="External"/><Relationship Id="rId12" Type="http://schemas.openxmlformats.org/officeDocument/2006/relationships/hyperlink" Target="\" TargetMode="External"/><Relationship Id="rId17" Type="http://schemas.openxmlformats.org/officeDocument/2006/relationships/hyperlink" Target="\" TargetMode="External"/><Relationship Id="rId2" Type="http://schemas.openxmlformats.org/officeDocument/2006/relationships/hyperlink" Target="\" TargetMode="External"/><Relationship Id="rId16" Type="http://schemas.openxmlformats.org/officeDocument/2006/relationships/hyperlink" Target="\" TargetMode="External"/><Relationship Id="rId1" Type="http://schemas.openxmlformats.org/officeDocument/2006/relationships/hyperlink" Target="\" TargetMode="External"/><Relationship Id="rId6" Type="http://schemas.openxmlformats.org/officeDocument/2006/relationships/hyperlink" Target="\" TargetMode="External"/><Relationship Id="rId11" Type="http://schemas.openxmlformats.org/officeDocument/2006/relationships/hyperlink" Target="\" TargetMode="External"/><Relationship Id="rId5" Type="http://schemas.openxmlformats.org/officeDocument/2006/relationships/hyperlink" Target="\" TargetMode="External"/><Relationship Id="rId15" Type="http://schemas.openxmlformats.org/officeDocument/2006/relationships/hyperlink" Target="\" TargetMode="External"/><Relationship Id="rId10" Type="http://schemas.openxmlformats.org/officeDocument/2006/relationships/hyperlink" Target="\" TargetMode="External"/><Relationship Id="rId4" Type="http://schemas.openxmlformats.org/officeDocument/2006/relationships/hyperlink" Target="\" TargetMode="External"/><Relationship Id="rId9" Type="http://schemas.openxmlformats.org/officeDocument/2006/relationships/hyperlink" Target="\" TargetMode="External"/><Relationship Id="rId14" Type="http://schemas.openxmlformats.org/officeDocument/2006/relationships/hyperlink" Targ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Q700"/>
  <sheetViews>
    <sheetView topLeftCell="C1" zoomScale="90" zoomScaleNormal="90" workbookViewId="0">
      <selection activeCell="E45" sqref="E45:N45"/>
    </sheetView>
  </sheetViews>
  <sheetFormatPr defaultRowHeight="14.4" x14ac:dyDescent="0.3"/>
  <cols>
    <col min="2" max="2" width="46.44140625" customWidth="1"/>
    <col min="3" max="3" width="16.109375" style="1" customWidth="1"/>
    <col min="4" max="4" width="15.6640625" style="1" customWidth="1"/>
    <col min="5" max="5" width="14.33203125" style="1" customWidth="1"/>
    <col min="6" max="6" width="15.109375" style="1" customWidth="1"/>
    <col min="7" max="7" width="11.109375" style="1" customWidth="1"/>
    <col min="8" max="8" width="14.109375" customWidth="1"/>
    <col min="9" max="9" width="11" customWidth="1"/>
    <col min="10" max="10" width="13.33203125" customWidth="1"/>
    <col min="11" max="11" width="11.33203125" customWidth="1"/>
    <col min="12" max="12" width="27.88671875" bestFit="1" customWidth="1"/>
    <col min="13" max="13" width="16.5546875" bestFit="1" customWidth="1"/>
    <col min="14" max="14" width="13.33203125" customWidth="1"/>
    <col min="15" max="15" width="12" customWidth="1"/>
    <col min="16" max="16" width="45.109375" customWidth="1"/>
    <col min="17" max="17" width="19.5546875" bestFit="1" customWidth="1"/>
    <col min="18" max="21" width="12" customWidth="1"/>
    <col min="22" max="22" width="11.44140625" customWidth="1"/>
    <col min="23" max="24" width="10.5546875" bestFit="1" customWidth="1"/>
  </cols>
  <sheetData>
    <row r="1" spans="1:19" x14ac:dyDescent="0.3">
      <c r="A1" t="s">
        <v>731</v>
      </c>
      <c r="C1" s="52" t="s">
        <v>72</v>
      </c>
      <c r="D1" s="62" t="s">
        <v>569</v>
      </c>
    </row>
    <row r="2" spans="1:19" ht="21" x14ac:dyDescent="0.4">
      <c r="C2" s="52" t="s">
        <v>1</v>
      </c>
      <c r="D2" s="54" t="s">
        <v>205</v>
      </c>
      <c r="J2" t="s">
        <v>678</v>
      </c>
      <c r="K2">
        <v>613379.50000000035</v>
      </c>
      <c r="Q2" s="216" t="s">
        <v>521</v>
      </c>
      <c r="R2" s="38" t="s">
        <v>94</v>
      </c>
      <c r="S2" s="38" t="s">
        <v>520</v>
      </c>
    </row>
    <row r="3" spans="1:19" x14ac:dyDescent="0.3">
      <c r="B3" t="s">
        <v>0</v>
      </c>
      <c r="C3" s="52" t="s">
        <v>2</v>
      </c>
      <c r="D3" s="54" t="s">
        <v>206</v>
      </c>
      <c r="J3" t="s">
        <v>762</v>
      </c>
      <c r="K3">
        <v>238252.39999999997</v>
      </c>
      <c r="Q3" s="215">
        <v>1</v>
      </c>
      <c r="R3" s="38" t="s">
        <v>506</v>
      </c>
      <c r="S3" s="38" t="s">
        <v>506</v>
      </c>
    </row>
    <row r="4" spans="1:19" x14ac:dyDescent="0.3">
      <c r="C4" s="52" t="s">
        <v>3</v>
      </c>
      <c r="D4" s="54" t="s">
        <v>224</v>
      </c>
      <c r="Q4" s="215">
        <v>2</v>
      </c>
      <c r="R4" s="38" t="s">
        <v>507</v>
      </c>
      <c r="S4" s="38" t="s">
        <v>506</v>
      </c>
    </row>
    <row r="5" spans="1:19" x14ac:dyDescent="0.3">
      <c r="C5" s="52" t="s">
        <v>4</v>
      </c>
      <c r="D5" s="54" t="s">
        <v>226</v>
      </c>
      <c r="Q5" s="215">
        <v>3</v>
      </c>
      <c r="R5" s="38" t="s">
        <v>508</v>
      </c>
      <c r="S5" s="38" t="s">
        <v>506</v>
      </c>
    </row>
    <row r="6" spans="1:19" x14ac:dyDescent="0.3">
      <c r="C6" s="52" t="s">
        <v>5</v>
      </c>
      <c r="D6" s="54" t="s">
        <v>228</v>
      </c>
      <c r="Q6" s="215">
        <v>4</v>
      </c>
      <c r="R6" s="38" t="s">
        <v>506</v>
      </c>
      <c r="S6" s="38" t="s">
        <v>507</v>
      </c>
    </row>
    <row r="7" spans="1:19" x14ac:dyDescent="0.3">
      <c r="C7" s="52" t="s">
        <v>6</v>
      </c>
      <c r="D7" s="63" t="s">
        <v>232</v>
      </c>
      <c r="G7" s="62" t="s">
        <v>230</v>
      </c>
      <c r="Q7" s="215">
        <v>5</v>
      </c>
      <c r="R7" s="38" t="s">
        <v>507</v>
      </c>
      <c r="S7" s="38" t="s">
        <v>507</v>
      </c>
    </row>
    <row r="8" spans="1:19" x14ac:dyDescent="0.3">
      <c r="C8" s="52" t="s">
        <v>185</v>
      </c>
      <c r="D8" s="64" t="s">
        <v>234</v>
      </c>
      <c r="G8" s="62" t="s">
        <v>233</v>
      </c>
      <c r="Q8" s="215">
        <v>6</v>
      </c>
      <c r="R8" s="38" t="s">
        <v>508</v>
      </c>
      <c r="S8" s="38" t="s">
        <v>507</v>
      </c>
    </row>
    <row r="9" spans="1:19" x14ac:dyDescent="0.3">
      <c r="C9" s="52" t="s">
        <v>231</v>
      </c>
      <c r="D9" s="54" t="s">
        <v>238</v>
      </c>
      <c r="Q9" s="215">
        <v>7</v>
      </c>
      <c r="R9" s="38" t="s">
        <v>506</v>
      </c>
      <c r="S9" s="38" t="s">
        <v>508</v>
      </c>
    </row>
    <row r="10" spans="1:19" x14ac:dyDescent="0.3">
      <c r="C10" s="52" t="s">
        <v>11</v>
      </c>
      <c r="D10" s="54" t="s">
        <v>241</v>
      </c>
      <c r="Q10" s="215">
        <v>8</v>
      </c>
      <c r="R10" s="38" t="s">
        <v>507</v>
      </c>
      <c r="S10" s="38" t="s">
        <v>508</v>
      </c>
    </row>
    <row r="11" spans="1:19" x14ac:dyDescent="0.3">
      <c r="C11" s="52" t="s">
        <v>242</v>
      </c>
      <c r="D11" s="54" t="s">
        <v>243</v>
      </c>
      <c r="Q11" s="215">
        <v>9</v>
      </c>
      <c r="R11" s="38" t="s">
        <v>508</v>
      </c>
      <c r="S11" s="38" t="s">
        <v>508</v>
      </c>
    </row>
    <row r="12" spans="1:19" x14ac:dyDescent="0.3">
      <c r="B12" t="s">
        <v>671</v>
      </c>
      <c r="C12" s="52" t="s">
        <v>72</v>
      </c>
      <c r="D12" s="54" t="s">
        <v>591</v>
      </c>
      <c r="E12" s="300"/>
      <c r="F12" s="300"/>
      <c r="G12" s="300"/>
      <c r="N12" s="52" t="s">
        <v>1</v>
      </c>
      <c r="O12" s="52" t="s">
        <v>1</v>
      </c>
      <c r="Q12" s="215">
        <v>10</v>
      </c>
      <c r="R12" s="38" t="s">
        <v>506</v>
      </c>
      <c r="S12" s="217" t="s">
        <v>509</v>
      </c>
    </row>
    <row r="13" spans="1:19" x14ac:dyDescent="0.3">
      <c r="B13" t="s">
        <v>672</v>
      </c>
      <c r="C13" s="52" t="s">
        <v>667</v>
      </c>
      <c r="D13" s="54" t="s">
        <v>669</v>
      </c>
      <c r="F13" s="318" t="s">
        <v>668</v>
      </c>
      <c r="N13" s="52"/>
      <c r="O13" s="52"/>
      <c r="Q13" s="215"/>
      <c r="R13" s="38"/>
      <c r="S13" s="217"/>
    </row>
    <row r="14" spans="1:19" x14ac:dyDescent="0.3">
      <c r="B14" t="s">
        <v>673</v>
      </c>
      <c r="J14" s="52" t="s">
        <v>1</v>
      </c>
      <c r="K14" s="52" t="s">
        <v>1</v>
      </c>
      <c r="N14" s="395" t="s">
        <v>223</v>
      </c>
      <c r="O14" s="395"/>
      <c r="Q14" s="215">
        <v>11</v>
      </c>
      <c r="R14" s="38" t="s">
        <v>507</v>
      </c>
      <c r="S14" s="217" t="s">
        <v>509</v>
      </c>
    </row>
    <row r="15" spans="1:19" x14ac:dyDescent="0.3">
      <c r="I15" s="53" t="s">
        <v>15</v>
      </c>
      <c r="J15" s="53" t="s">
        <v>208</v>
      </c>
      <c r="K15" s="53" t="s">
        <v>209</v>
      </c>
      <c r="L15" s="53"/>
      <c r="M15" s="53"/>
      <c r="N15" s="53" t="s">
        <v>207</v>
      </c>
      <c r="O15" s="53" t="s">
        <v>222</v>
      </c>
      <c r="Q15" s="215">
        <v>12</v>
      </c>
      <c r="R15" s="38" t="s">
        <v>508</v>
      </c>
      <c r="S15" s="217" t="s">
        <v>509</v>
      </c>
    </row>
    <row r="16" spans="1:19" x14ac:dyDescent="0.3">
      <c r="B16" t="s">
        <v>523</v>
      </c>
      <c r="C16" s="91" t="s">
        <v>522</v>
      </c>
      <c r="D16" s="68">
        <v>1</v>
      </c>
      <c r="F16" s="53" t="s">
        <v>19</v>
      </c>
      <c r="I16" s="3">
        <v>1</v>
      </c>
      <c r="J16" s="53" t="s">
        <v>211</v>
      </c>
      <c r="K16" s="53" t="s">
        <v>210</v>
      </c>
      <c r="L16" s="53"/>
      <c r="M16" s="53"/>
      <c r="N16" s="53">
        <v>5000</v>
      </c>
      <c r="O16" s="53">
        <v>5000</v>
      </c>
      <c r="Q16" s="215">
        <v>13</v>
      </c>
      <c r="R16" s="38" t="s">
        <v>506</v>
      </c>
      <c r="S16" s="217" t="s">
        <v>510</v>
      </c>
    </row>
    <row r="17" spans="1:38" x14ac:dyDescent="0.3">
      <c r="A17" t="s">
        <v>12</v>
      </c>
      <c r="B17" t="s">
        <v>17</v>
      </c>
      <c r="C17" s="3" t="s">
        <v>6</v>
      </c>
      <c r="D17" s="4">
        <f>COUNT(C48:C329)</f>
        <v>282</v>
      </c>
      <c r="F17" s="3">
        <v>1</v>
      </c>
      <c r="G17" s="24" t="s">
        <v>207</v>
      </c>
      <c r="I17" s="3">
        <v>2</v>
      </c>
      <c r="J17" s="53" t="s">
        <v>212</v>
      </c>
      <c r="K17" s="53" t="s">
        <v>213</v>
      </c>
      <c r="L17" s="53"/>
      <c r="M17" s="53"/>
      <c r="N17" s="53">
        <v>5000</v>
      </c>
      <c r="O17" s="53">
        <v>5000</v>
      </c>
      <c r="Q17" s="215">
        <v>14</v>
      </c>
      <c r="R17" s="38" t="s">
        <v>507</v>
      </c>
      <c r="S17" s="217" t="s">
        <v>510</v>
      </c>
    </row>
    <row r="18" spans="1:38" x14ac:dyDescent="0.3">
      <c r="B18" t="s">
        <v>10</v>
      </c>
      <c r="C18" s="3" t="s">
        <v>11</v>
      </c>
      <c r="D18" s="5">
        <f>COUNT(T62:T80)</f>
        <v>19</v>
      </c>
      <c r="F18" s="3">
        <v>2</v>
      </c>
      <c r="G18" s="24" t="s">
        <v>474</v>
      </c>
      <c r="I18" s="3">
        <v>3</v>
      </c>
      <c r="J18" s="53" t="s">
        <v>214</v>
      </c>
      <c r="K18" s="53" t="s">
        <v>215</v>
      </c>
      <c r="L18" s="53"/>
      <c r="M18" s="53"/>
      <c r="N18" s="53">
        <v>5000</v>
      </c>
      <c r="O18" s="53">
        <v>5000</v>
      </c>
      <c r="Q18" s="215">
        <v>15</v>
      </c>
      <c r="R18" s="38" t="s">
        <v>508</v>
      </c>
      <c r="S18" s="217" t="s">
        <v>510</v>
      </c>
    </row>
    <row r="19" spans="1:38" x14ac:dyDescent="0.3">
      <c r="B19" t="s">
        <v>18</v>
      </c>
      <c r="C19" s="3" t="s">
        <v>2</v>
      </c>
      <c r="D19" s="5">
        <v>5</v>
      </c>
      <c r="F19" s="57">
        <v>3</v>
      </c>
      <c r="G19" s="161" t="s">
        <v>475</v>
      </c>
      <c r="I19" s="3">
        <v>4</v>
      </c>
      <c r="J19" s="53" t="s">
        <v>216</v>
      </c>
      <c r="K19" s="53" t="s">
        <v>217</v>
      </c>
      <c r="L19" s="53"/>
      <c r="M19" s="53"/>
      <c r="N19" s="53">
        <v>5000</v>
      </c>
      <c r="O19" s="53">
        <v>5000</v>
      </c>
      <c r="Q19" s="215">
        <v>16</v>
      </c>
      <c r="R19" s="38" t="s">
        <v>506</v>
      </c>
      <c r="S19" s="217" t="s">
        <v>518</v>
      </c>
    </row>
    <row r="20" spans="1:38" x14ac:dyDescent="0.3">
      <c r="B20" t="s">
        <v>19</v>
      </c>
      <c r="C20" s="3" t="s">
        <v>13</v>
      </c>
      <c r="D20" s="5">
        <v>2</v>
      </c>
      <c r="I20" s="3">
        <v>5</v>
      </c>
      <c r="J20" s="53" t="s">
        <v>218</v>
      </c>
      <c r="K20" s="53" t="s">
        <v>219</v>
      </c>
      <c r="L20" s="53"/>
      <c r="M20" s="53"/>
      <c r="N20" s="53">
        <v>3000</v>
      </c>
      <c r="O20" s="53">
        <v>3000</v>
      </c>
      <c r="Q20" s="215">
        <v>17</v>
      </c>
      <c r="R20" s="38" t="s">
        <v>507</v>
      </c>
      <c r="S20" s="217" t="s">
        <v>518</v>
      </c>
    </row>
    <row r="21" spans="1:38" x14ac:dyDescent="0.3">
      <c r="B21" t="s">
        <v>15</v>
      </c>
      <c r="C21" s="3" t="s">
        <v>3</v>
      </c>
      <c r="D21" s="5">
        <v>6</v>
      </c>
      <c r="I21" s="3">
        <v>6</v>
      </c>
      <c r="J21" s="53" t="s">
        <v>220</v>
      </c>
      <c r="K21" s="53" t="s">
        <v>221</v>
      </c>
      <c r="L21" s="53"/>
      <c r="M21" s="53"/>
      <c r="N21" s="53">
        <v>3000</v>
      </c>
      <c r="O21" s="53">
        <v>3000</v>
      </c>
      <c r="Q21" s="215">
        <v>18</v>
      </c>
      <c r="R21" s="38" t="s">
        <v>508</v>
      </c>
      <c r="S21" s="217" t="s">
        <v>518</v>
      </c>
    </row>
    <row r="22" spans="1:38" x14ac:dyDescent="0.3">
      <c r="B22" t="s">
        <v>16</v>
      </c>
      <c r="C22" s="3" t="s">
        <v>14</v>
      </c>
      <c r="D22" s="6">
        <v>10</v>
      </c>
      <c r="Q22" s="215">
        <v>19</v>
      </c>
      <c r="R22" s="38" t="s">
        <v>506</v>
      </c>
      <c r="S22" s="217" t="s">
        <v>519</v>
      </c>
    </row>
    <row r="23" spans="1:38" x14ac:dyDescent="0.3">
      <c r="Q23" s="215">
        <v>20</v>
      </c>
      <c r="R23" s="38" t="s">
        <v>507</v>
      </c>
      <c r="S23" s="217" t="s">
        <v>519</v>
      </c>
    </row>
    <row r="24" spans="1:38" x14ac:dyDescent="0.3">
      <c r="C24" s="250" t="s">
        <v>763</v>
      </c>
      <c r="D24" s="8"/>
      <c r="E24" s="329"/>
      <c r="F24" s="46">
        <v>613379.50000000035</v>
      </c>
      <c r="G24" s="13" t="s">
        <v>795</v>
      </c>
      <c r="Q24" s="215">
        <v>21</v>
      </c>
      <c r="R24" s="38" t="s">
        <v>508</v>
      </c>
      <c r="S24" s="217" t="s">
        <v>519</v>
      </c>
    </row>
    <row r="25" spans="1:38" x14ac:dyDescent="0.3">
      <c r="C25" s="250" t="s">
        <v>764</v>
      </c>
      <c r="D25" s="8"/>
      <c r="E25" s="329"/>
      <c r="F25" s="46">
        <v>238252.39999999997</v>
      </c>
      <c r="M25" s="47">
        <f>M31/M28</f>
        <v>613379.50000000035</v>
      </c>
    </row>
    <row r="26" spans="1:38" x14ac:dyDescent="0.3">
      <c r="C26" s="13" t="s">
        <v>765</v>
      </c>
      <c r="F26" s="359">
        <f>N330</f>
        <v>107610.09770600003</v>
      </c>
    </row>
    <row r="27" spans="1:38" x14ac:dyDescent="0.3">
      <c r="C27" s="13" t="s">
        <v>505</v>
      </c>
    </row>
    <row r="28" spans="1:38" x14ac:dyDescent="0.3">
      <c r="B28" s="393" t="s">
        <v>793</v>
      </c>
      <c r="C28" s="29" t="s">
        <v>794</v>
      </c>
      <c r="D28" s="252">
        <f>D31/$F$24</f>
        <v>0.14035043258667754</v>
      </c>
      <c r="E28" s="252">
        <f t="shared" ref="E28:M28" si="0">E31/$F$24</f>
        <v>0.14424905571408528</v>
      </c>
      <c r="F28" s="252">
        <f t="shared" si="0"/>
        <v>0.14814767884149299</v>
      </c>
      <c r="G28" s="252">
        <f t="shared" si="0"/>
        <v>0.15204630196890068</v>
      </c>
      <c r="H28" s="252">
        <f t="shared" si="0"/>
        <v>0.15594492509630842</v>
      </c>
      <c r="I28" s="252">
        <f t="shared" si="0"/>
        <v>0.15984354822371613</v>
      </c>
      <c r="J28" s="252">
        <f t="shared" si="0"/>
        <v>0.16374217135112382</v>
      </c>
      <c r="K28" s="252">
        <f t="shared" si="0"/>
        <v>0.16764079447853156</v>
      </c>
      <c r="L28" s="252">
        <f t="shared" si="0"/>
        <v>0.17153941760593927</v>
      </c>
      <c r="M28" s="252">
        <f t="shared" si="0"/>
        <v>0.17543804073334696</v>
      </c>
    </row>
    <row r="29" spans="1:38" x14ac:dyDescent="0.3">
      <c r="B29" s="110"/>
      <c r="C29" s="29" t="s">
        <v>762</v>
      </c>
      <c r="D29" s="255">
        <f>D31/$F$25</f>
        <v>0.36133142064801882</v>
      </c>
      <c r="E29" s="255">
        <f t="shared" ref="E29:M29" si="1">E31/$F$25</f>
        <v>0.37136840455490827</v>
      </c>
      <c r="F29" s="255">
        <f t="shared" si="1"/>
        <v>0.38140538846179772</v>
      </c>
      <c r="G29" s="255">
        <f t="shared" si="1"/>
        <v>0.39144237236868706</v>
      </c>
      <c r="H29" s="255">
        <f t="shared" si="1"/>
        <v>0.40147935627557652</v>
      </c>
      <c r="I29" s="255">
        <f t="shared" si="1"/>
        <v>0.41151634018246597</v>
      </c>
      <c r="J29" s="255">
        <f t="shared" si="1"/>
        <v>0.42155332408935536</v>
      </c>
      <c r="K29" s="255">
        <f t="shared" si="1"/>
        <v>0.43159030799624482</v>
      </c>
      <c r="L29" s="255">
        <f t="shared" si="1"/>
        <v>0.44162729190313427</v>
      </c>
      <c r="M29" s="255">
        <f t="shared" si="1"/>
        <v>0.45166427581002361</v>
      </c>
    </row>
    <row r="30" spans="1:38" x14ac:dyDescent="0.3">
      <c r="D30" s="329"/>
      <c r="E30" s="329"/>
      <c r="F30" s="329"/>
      <c r="G30" s="329"/>
      <c r="H30" s="329"/>
      <c r="I30" s="329"/>
      <c r="J30" s="329"/>
      <c r="K30" s="329"/>
      <c r="L30" s="329"/>
      <c r="M30" s="329"/>
      <c r="P30" s="213">
        <v>0.35</v>
      </c>
      <c r="Q30" s="213">
        <f t="shared" ref="Q30:Y30" si="2">P30+(0.65/9)</f>
        <v>0.42222222222222222</v>
      </c>
      <c r="R30" s="213">
        <f t="shared" si="2"/>
        <v>0.49444444444444446</v>
      </c>
      <c r="S30" s="213">
        <f t="shared" si="2"/>
        <v>0.56666666666666665</v>
      </c>
      <c r="T30" s="213">
        <f t="shared" si="2"/>
        <v>0.63888888888888884</v>
      </c>
      <c r="U30" s="213">
        <f t="shared" si="2"/>
        <v>0.71111111111111103</v>
      </c>
      <c r="V30" s="213">
        <f t="shared" si="2"/>
        <v>0.78333333333333321</v>
      </c>
      <c r="W30" s="213">
        <f t="shared" si="2"/>
        <v>0.8555555555555554</v>
      </c>
      <c r="X30" s="213">
        <f t="shared" si="2"/>
        <v>0.92777777777777759</v>
      </c>
      <c r="Y30" s="213">
        <f t="shared" si="2"/>
        <v>0.99999999999999978</v>
      </c>
      <c r="AC30" s="213">
        <v>0.35</v>
      </c>
      <c r="AD30" s="213">
        <f t="shared" ref="AD30:AL30" si="3">AC30+(0.65/9)</f>
        <v>0.42222222222222222</v>
      </c>
      <c r="AE30" s="213">
        <f t="shared" si="3"/>
        <v>0.49444444444444446</v>
      </c>
      <c r="AF30" s="213">
        <f t="shared" si="3"/>
        <v>0.56666666666666665</v>
      </c>
      <c r="AG30" s="213">
        <f t="shared" si="3"/>
        <v>0.63888888888888884</v>
      </c>
      <c r="AH30" s="213">
        <f t="shared" si="3"/>
        <v>0.71111111111111103</v>
      </c>
      <c r="AI30" s="213">
        <f t="shared" si="3"/>
        <v>0.78333333333333321</v>
      </c>
      <c r="AJ30" s="213">
        <f t="shared" si="3"/>
        <v>0.8555555555555554</v>
      </c>
      <c r="AK30" s="213">
        <f t="shared" si="3"/>
        <v>0.92777777777777759</v>
      </c>
      <c r="AL30" s="213">
        <f t="shared" si="3"/>
        <v>0.99999999999999978</v>
      </c>
    </row>
    <row r="31" spans="1:38" x14ac:dyDescent="0.3">
      <c r="C31" s="359">
        <f>N330</f>
        <v>107610.09770600003</v>
      </c>
      <c r="D31" s="251">
        <f>$C$31*D32</f>
        <v>86088.078164800027</v>
      </c>
      <c r="E31" s="251">
        <f t="shared" ref="E31:M31" si="4">$C$31*E32</f>
        <v>88479.413669377813</v>
      </c>
      <c r="F31" s="251">
        <f t="shared" si="4"/>
        <v>90870.749173955599</v>
      </c>
      <c r="G31" s="251">
        <f t="shared" si="4"/>
        <v>93262.084678533371</v>
      </c>
      <c r="H31" s="251">
        <f t="shared" si="4"/>
        <v>95653.420183111157</v>
      </c>
      <c r="I31" s="251">
        <f t="shared" si="4"/>
        <v>98044.755687688943</v>
      </c>
      <c r="J31" s="251">
        <f t="shared" si="4"/>
        <v>100436.09119226671</v>
      </c>
      <c r="K31" s="251">
        <f t="shared" si="4"/>
        <v>102827.4266968445</v>
      </c>
      <c r="L31" s="251">
        <f t="shared" si="4"/>
        <v>105218.76220142229</v>
      </c>
      <c r="M31" s="251">
        <f t="shared" si="4"/>
        <v>107610.09770600006</v>
      </c>
      <c r="O31" t="s">
        <v>506</v>
      </c>
      <c r="P31" s="256">
        <f>ROUND(AC31,3)</f>
        <v>0.152</v>
      </c>
      <c r="Q31" s="256">
        <f t="shared" ref="Q31:Y33" si="5">ROUND(AD31,3)</f>
        <v>0.33300000000000002</v>
      </c>
      <c r="R31" s="256">
        <f t="shared" si="5"/>
        <v>0.27300000000000002</v>
      </c>
      <c r="S31" s="256">
        <f t="shared" si="5"/>
        <v>8.1000000000000003E-2</v>
      </c>
      <c r="T31" s="256">
        <f t="shared" si="5"/>
        <v>7.0999999999999994E-2</v>
      </c>
      <c r="U31" s="256">
        <f t="shared" si="5"/>
        <v>0.01</v>
      </c>
      <c r="V31" s="256">
        <f t="shared" si="5"/>
        <v>0.03</v>
      </c>
      <c r="W31" s="256">
        <f t="shared" si="5"/>
        <v>0.04</v>
      </c>
      <c r="X31" s="256">
        <f t="shared" si="5"/>
        <v>0.01</v>
      </c>
      <c r="Y31" s="256">
        <f t="shared" si="5"/>
        <v>0</v>
      </c>
      <c r="AC31" s="214">
        <v>0.15151515151515152</v>
      </c>
      <c r="AD31" s="214">
        <v>0.33333333333333331</v>
      </c>
      <c r="AE31" s="214">
        <v>0.27272727272727271</v>
      </c>
      <c r="AF31" s="214">
        <v>8.0808080808080815E-2</v>
      </c>
      <c r="AG31" s="214">
        <v>7.0707070707070704E-2</v>
      </c>
      <c r="AH31" s="214">
        <v>1.0101010101010102E-2</v>
      </c>
      <c r="AI31" s="214">
        <v>3.0303030303030304E-2</v>
      </c>
      <c r="AJ31" s="214">
        <v>4.0404040404040407E-2</v>
      </c>
      <c r="AK31" s="214">
        <v>0.01</v>
      </c>
      <c r="AL31" s="214">
        <v>0</v>
      </c>
    </row>
    <row r="32" spans="1:38" x14ac:dyDescent="0.3">
      <c r="B32" t="s">
        <v>95</v>
      </c>
      <c r="D32" s="27">
        <v>0.8</v>
      </c>
      <c r="E32" s="27">
        <f>D32+(0.2/9)</f>
        <v>0.8222222222222223</v>
      </c>
      <c r="F32" s="27">
        <f t="shared" ref="F32:M32" si="6">E32+(0.2/9)</f>
        <v>0.84444444444444455</v>
      </c>
      <c r="G32" s="27">
        <f t="shared" si="6"/>
        <v>0.86666666666666681</v>
      </c>
      <c r="H32" s="27">
        <f t="shared" si="6"/>
        <v>0.88888888888888906</v>
      </c>
      <c r="I32" s="27">
        <f t="shared" si="6"/>
        <v>0.91111111111111132</v>
      </c>
      <c r="J32" s="27">
        <f t="shared" si="6"/>
        <v>0.93333333333333357</v>
      </c>
      <c r="K32" s="27">
        <f t="shared" si="6"/>
        <v>0.95555555555555582</v>
      </c>
      <c r="L32" s="27">
        <f t="shared" si="6"/>
        <v>0.97777777777777808</v>
      </c>
      <c r="M32" s="27">
        <f t="shared" si="6"/>
        <v>1.0000000000000002</v>
      </c>
      <c r="O32" t="s">
        <v>507</v>
      </c>
      <c r="P32" s="256">
        <f>ROUND(AC32,3)</f>
        <v>0.21199999999999999</v>
      </c>
      <c r="Q32" s="256">
        <f t="shared" si="5"/>
        <v>0.29299999999999998</v>
      </c>
      <c r="R32" s="256">
        <f t="shared" si="5"/>
        <v>0.26300000000000001</v>
      </c>
      <c r="S32" s="256">
        <f t="shared" si="5"/>
        <v>0.111</v>
      </c>
      <c r="T32" s="256">
        <f t="shared" si="5"/>
        <v>5.0999999999999997E-2</v>
      </c>
      <c r="U32" s="256">
        <f t="shared" si="5"/>
        <v>0.02</v>
      </c>
      <c r="V32" s="256">
        <f t="shared" si="5"/>
        <v>0</v>
      </c>
      <c r="W32" s="256">
        <f t="shared" si="5"/>
        <v>0.02</v>
      </c>
      <c r="X32" s="256">
        <f t="shared" si="5"/>
        <v>0.02</v>
      </c>
      <c r="Y32" s="256">
        <f t="shared" si="5"/>
        <v>0.01</v>
      </c>
      <c r="AC32" s="214">
        <v>0.21212121212121213</v>
      </c>
      <c r="AD32" s="214">
        <v>0.29292929292929293</v>
      </c>
      <c r="AE32" s="214">
        <v>0.26262626262626265</v>
      </c>
      <c r="AF32" s="214">
        <v>0.1111111111111111</v>
      </c>
      <c r="AG32" s="214">
        <v>5.0505050505050504E-2</v>
      </c>
      <c r="AH32" s="214">
        <v>2.0202020202020204E-2</v>
      </c>
      <c r="AI32" s="214">
        <v>0</v>
      </c>
      <c r="AJ32" s="214">
        <v>2.0202020202020204E-2</v>
      </c>
      <c r="AK32" s="214">
        <v>0.02</v>
      </c>
      <c r="AL32" s="214">
        <v>0.01</v>
      </c>
    </row>
    <row r="33" spans="1:39" x14ac:dyDescent="0.3">
      <c r="B33" s="22" t="s">
        <v>85</v>
      </c>
      <c r="C33" s="3" t="s">
        <v>94</v>
      </c>
      <c r="D33" s="199">
        <v>0.152</v>
      </c>
      <c r="E33" s="236">
        <v>0.33300000000000002</v>
      </c>
      <c r="F33" s="236">
        <v>0.27300000000000002</v>
      </c>
      <c r="G33" s="236">
        <v>8.1000000000000003E-2</v>
      </c>
      <c r="H33" s="236">
        <v>7.0999999999999994E-2</v>
      </c>
      <c r="I33" s="236">
        <v>0.01</v>
      </c>
      <c r="J33" s="236">
        <v>0.03</v>
      </c>
      <c r="K33" s="236">
        <v>0.04</v>
      </c>
      <c r="L33" s="236">
        <v>0.01</v>
      </c>
      <c r="M33" s="237">
        <v>0</v>
      </c>
      <c r="O33" t="s">
        <v>508</v>
      </c>
      <c r="P33" s="256">
        <f>ROUND(AC33,3)</f>
        <v>0.44400000000000001</v>
      </c>
      <c r="Q33" s="256">
        <f t="shared" si="5"/>
        <v>0.374</v>
      </c>
      <c r="R33" s="256">
        <f t="shared" si="5"/>
        <v>8.1000000000000003E-2</v>
      </c>
      <c r="S33" s="256">
        <f t="shared" si="5"/>
        <v>6.0999999999999999E-2</v>
      </c>
      <c r="T33" s="256">
        <f t="shared" si="5"/>
        <v>0.02</v>
      </c>
      <c r="U33" s="256">
        <f t="shared" si="5"/>
        <v>0.02</v>
      </c>
      <c r="V33" s="256">
        <f t="shared" si="5"/>
        <v>0</v>
      </c>
      <c r="W33" s="256">
        <f t="shared" si="5"/>
        <v>0</v>
      </c>
      <c r="X33" s="256">
        <f t="shared" si="5"/>
        <v>0</v>
      </c>
      <c r="Y33" s="256">
        <f t="shared" si="5"/>
        <v>0</v>
      </c>
      <c r="AC33" s="214">
        <v>0.44444444444444442</v>
      </c>
      <c r="AD33" s="214">
        <v>0.37373737373737376</v>
      </c>
      <c r="AE33" s="214">
        <v>8.0808080808080815E-2</v>
      </c>
      <c r="AF33" s="214">
        <v>6.0606060606060608E-2</v>
      </c>
      <c r="AG33" s="214">
        <v>2.0202020202020204E-2</v>
      </c>
      <c r="AH33" s="214">
        <v>2.0202020202020204E-2</v>
      </c>
      <c r="AI33" s="214">
        <v>0</v>
      </c>
      <c r="AJ33" s="214">
        <v>0</v>
      </c>
      <c r="AK33" s="214">
        <v>0</v>
      </c>
      <c r="AL33" s="214">
        <v>0</v>
      </c>
    </row>
    <row r="34" spans="1:39" x14ac:dyDescent="0.3">
      <c r="B34" s="22"/>
      <c r="C34" s="3"/>
      <c r="D34" s="8"/>
      <c r="E34" s="8"/>
      <c r="F34" s="8"/>
      <c r="G34" s="8"/>
      <c r="H34" s="2"/>
    </row>
    <row r="35" spans="1:39" x14ac:dyDescent="0.3">
      <c r="B35" s="22"/>
      <c r="C35" s="3"/>
      <c r="D35" s="10"/>
      <c r="E35" s="8"/>
      <c r="F35" s="8"/>
      <c r="G35" s="8"/>
      <c r="H35" s="2"/>
      <c r="I35" s="29" t="s">
        <v>506</v>
      </c>
      <c r="J35" s="29" t="s">
        <v>507</v>
      </c>
      <c r="K35" s="29" t="s">
        <v>508</v>
      </c>
      <c r="L35" s="29" t="s">
        <v>509</v>
      </c>
      <c r="M35" s="29" t="s">
        <v>510</v>
      </c>
      <c r="N35" s="29" t="s">
        <v>518</v>
      </c>
      <c r="O35" s="29" t="s">
        <v>519</v>
      </c>
      <c r="Q35" s="214"/>
      <c r="AC35">
        <f>AC31*AC30</f>
        <v>5.3030303030303032E-2</v>
      </c>
      <c r="AD35">
        <f t="shared" ref="AD35:AL35" si="7">AD31*AD30</f>
        <v>0.14074074074074072</v>
      </c>
      <c r="AE35">
        <f t="shared" si="7"/>
        <v>0.13484848484848486</v>
      </c>
      <c r="AF35">
        <f t="shared" si="7"/>
        <v>4.5791245791245792E-2</v>
      </c>
      <c r="AG35">
        <f t="shared" si="7"/>
        <v>4.5173961840628503E-2</v>
      </c>
      <c r="AH35">
        <f t="shared" si="7"/>
        <v>7.1829405162738497E-3</v>
      </c>
      <c r="AI35">
        <f t="shared" si="7"/>
        <v>2.3737373737373734E-2</v>
      </c>
      <c r="AJ35">
        <f t="shared" si="7"/>
        <v>3.4567901234567898E-2</v>
      </c>
      <c r="AK35">
        <f t="shared" si="7"/>
        <v>9.2777777777777754E-3</v>
      </c>
      <c r="AL35">
        <f t="shared" si="7"/>
        <v>0</v>
      </c>
      <c r="AM35">
        <f>SUM(AC35:AL35)</f>
        <v>0.49435072951739606</v>
      </c>
    </row>
    <row r="36" spans="1:39" x14ac:dyDescent="0.3">
      <c r="B36" t="s">
        <v>26</v>
      </c>
      <c r="C36" s="3" t="s">
        <v>7</v>
      </c>
      <c r="D36" s="55">
        <v>1</v>
      </c>
      <c r="I36" s="234">
        <v>1</v>
      </c>
      <c r="J36" s="234">
        <v>0.5</v>
      </c>
      <c r="K36" s="235">
        <v>0.8</v>
      </c>
      <c r="L36" s="234">
        <f>(1-L37)/2</f>
        <v>0.25</v>
      </c>
      <c r="M36" s="235">
        <f>(1-M37)/2</f>
        <v>9.9999999999999978E-2</v>
      </c>
      <c r="N36" s="234">
        <f>(1-N38)/2</f>
        <v>0.25</v>
      </c>
      <c r="O36" s="235">
        <f>(1-O38)/2</f>
        <v>9.9999999999999978E-2</v>
      </c>
      <c r="AC36">
        <f>AC32*AC30</f>
        <v>7.4242424242424235E-2</v>
      </c>
      <c r="AD36">
        <f t="shared" ref="AD36:AL36" si="8">AD32*AD30</f>
        <v>0.12368125701459035</v>
      </c>
      <c r="AE36">
        <f t="shared" si="8"/>
        <v>0.12985409652076321</v>
      </c>
      <c r="AF36">
        <f t="shared" si="8"/>
        <v>6.2962962962962957E-2</v>
      </c>
      <c r="AG36">
        <f t="shared" si="8"/>
        <v>3.2267115600448933E-2</v>
      </c>
      <c r="AH36">
        <f t="shared" si="8"/>
        <v>1.4365881032547699E-2</v>
      </c>
      <c r="AI36">
        <f t="shared" si="8"/>
        <v>0</v>
      </c>
      <c r="AJ36">
        <f t="shared" si="8"/>
        <v>1.7283950617283949E-2</v>
      </c>
      <c r="AK36">
        <f t="shared" si="8"/>
        <v>1.8555555555555551E-2</v>
      </c>
      <c r="AL36">
        <f t="shared" si="8"/>
        <v>9.9999999999999985E-3</v>
      </c>
      <c r="AM36">
        <f>SUM(AC36:AL36)</f>
        <v>0.48321324354657691</v>
      </c>
    </row>
    <row r="37" spans="1:39" x14ac:dyDescent="0.3">
      <c r="C37" s="3" t="s">
        <v>8</v>
      </c>
      <c r="D37" s="55">
        <v>1</v>
      </c>
      <c r="I37" s="234">
        <v>1</v>
      </c>
      <c r="J37" s="234">
        <f>(1-J36)/2</f>
        <v>0.25</v>
      </c>
      <c r="K37" s="235">
        <f>(1-K36)/2</f>
        <v>9.9999999999999978E-2</v>
      </c>
      <c r="L37" s="234">
        <v>0.5</v>
      </c>
      <c r="M37" s="235">
        <v>0.8</v>
      </c>
      <c r="N37" s="234">
        <f>(1-N38)/2</f>
        <v>0.25</v>
      </c>
      <c r="O37" s="235">
        <f>(1-O38)/2</f>
        <v>9.9999999999999978E-2</v>
      </c>
      <c r="AC37">
        <f>AC33*AC30</f>
        <v>0.15555555555555553</v>
      </c>
      <c r="AD37">
        <f t="shared" ref="AD37:AL37" si="9">AD33*AD30</f>
        <v>0.15780022446689115</v>
      </c>
      <c r="AE37">
        <f t="shared" si="9"/>
        <v>3.9955106621773297E-2</v>
      </c>
      <c r="AF37">
        <f t="shared" si="9"/>
        <v>3.4343434343434343E-2</v>
      </c>
      <c r="AG37">
        <f t="shared" si="9"/>
        <v>1.2906846240179574E-2</v>
      </c>
      <c r="AH37">
        <f t="shared" si="9"/>
        <v>1.4365881032547699E-2</v>
      </c>
      <c r="AI37">
        <f t="shared" si="9"/>
        <v>0</v>
      </c>
      <c r="AJ37">
        <f t="shared" si="9"/>
        <v>0</v>
      </c>
      <c r="AK37">
        <f t="shared" si="9"/>
        <v>0</v>
      </c>
      <c r="AL37">
        <f t="shared" si="9"/>
        <v>0</v>
      </c>
      <c r="AM37">
        <f>SUM(AC37:AL37)</f>
        <v>0.41492704826038163</v>
      </c>
    </row>
    <row r="38" spans="1:39" x14ac:dyDescent="0.3">
      <c r="C38" s="3" t="s">
        <v>9</v>
      </c>
      <c r="D38" s="221">
        <v>-1</v>
      </c>
      <c r="I38" s="234">
        <v>1</v>
      </c>
      <c r="J38" s="234">
        <f>(1-J36)/2</f>
        <v>0.25</v>
      </c>
      <c r="K38" s="235">
        <f>(1-K36)/2</f>
        <v>9.9999999999999978E-2</v>
      </c>
      <c r="L38" s="234">
        <f>(1-L37)/2</f>
        <v>0.25</v>
      </c>
      <c r="M38" s="235">
        <f>(1-M37)/2</f>
        <v>9.9999999999999978E-2</v>
      </c>
      <c r="N38" s="234">
        <v>0.5</v>
      </c>
      <c r="O38" s="235">
        <v>0.8</v>
      </c>
    </row>
    <row r="39" spans="1:39" x14ac:dyDescent="0.3">
      <c r="I39" s="29" t="s">
        <v>511</v>
      </c>
      <c r="J39" s="29" t="s">
        <v>512</v>
      </c>
      <c r="K39" s="29" t="s">
        <v>513</v>
      </c>
      <c r="L39" s="29" t="s">
        <v>514</v>
      </c>
      <c r="M39" s="29" t="s">
        <v>515</v>
      </c>
      <c r="N39" s="29" t="s">
        <v>516</v>
      </c>
      <c r="O39" s="29" t="s">
        <v>517</v>
      </c>
    </row>
    <row r="40" spans="1:39" x14ac:dyDescent="0.3">
      <c r="A40" s="52" t="s">
        <v>72</v>
      </c>
      <c r="B40" t="s">
        <v>33</v>
      </c>
      <c r="C40" s="3" t="s">
        <v>34</v>
      </c>
      <c r="D40" s="238">
        <v>37.299999999999997</v>
      </c>
      <c r="E40" s="20" t="s">
        <v>78</v>
      </c>
    </row>
    <row r="41" spans="1:39" x14ac:dyDescent="0.3">
      <c r="A41" s="52" t="s">
        <v>1</v>
      </c>
      <c r="B41" t="s">
        <v>36</v>
      </c>
      <c r="C41" s="3" t="s">
        <v>35</v>
      </c>
      <c r="D41" s="5">
        <v>5.7</v>
      </c>
      <c r="E41" s="20" t="s">
        <v>78</v>
      </c>
    </row>
    <row r="42" spans="1:39" x14ac:dyDescent="0.3">
      <c r="A42" s="52" t="s">
        <v>1</v>
      </c>
      <c r="B42" t="s">
        <v>41</v>
      </c>
      <c r="C42" s="3" t="s">
        <v>42</v>
      </c>
      <c r="D42" s="219">
        <v>0.12</v>
      </c>
      <c r="E42" s="20" t="s">
        <v>465</v>
      </c>
    </row>
    <row r="43" spans="1:39" x14ac:dyDescent="0.3">
      <c r="B43" t="s">
        <v>71</v>
      </c>
      <c r="C43" s="3" t="s">
        <v>72</v>
      </c>
      <c r="D43" s="6">
        <v>1</v>
      </c>
      <c r="E43" s="20" t="s">
        <v>77</v>
      </c>
    </row>
    <row r="44" spans="1:39" x14ac:dyDescent="0.3">
      <c r="N44" s="204">
        <f>MIN(N48:N329)</f>
        <v>150.33878100000001</v>
      </c>
    </row>
    <row r="45" spans="1:39" x14ac:dyDescent="0.3">
      <c r="E45" s="397" t="s">
        <v>80</v>
      </c>
      <c r="F45" s="397"/>
      <c r="G45" s="397"/>
      <c r="H45" s="397"/>
      <c r="I45" s="397"/>
      <c r="J45" s="397"/>
      <c r="K45" s="397"/>
      <c r="L45" s="397"/>
      <c r="M45" s="397"/>
      <c r="N45" s="397"/>
    </row>
    <row r="46" spans="1:39" ht="43.2" x14ac:dyDescent="0.3">
      <c r="C46" s="21"/>
      <c r="D46" s="23" t="s">
        <v>79</v>
      </c>
      <c r="E46" s="27">
        <f>D32</f>
        <v>0.8</v>
      </c>
      <c r="F46" s="27">
        <f t="shared" ref="F46:N46" si="10">E32</f>
        <v>0.8222222222222223</v>
      </c>
      <c r="G46" s="27">
        <f t="shared" si="10"/>
        <v>0.84444444444444455</v>
      </c>
      <c r="H46" s="27">
        <f t="shared" si="10"/>
        <v>0.86666666666666681</v>
      </c>
      <c r="I46" s="27">
        <f t="shared" si="10"/>
        <v>0.88888888888888906</v>
      </c>
      <c r="J46" s="27">
        <f t="shared" si="10"/>
        <v>0.91111111111111132</v>
      </c>
      <c r="K46" s="27">
        <f t="shared" si="10"/>
        <v>0.93333333333333357</v>
      </c>
      <c r="L46" s="27">
        <f t="shared" si="10"/>
        <v>0.95555555555555582</v>
      </c>
      <c r="M46" s="27">
        <f t="shared" si="10"/>
        <v>0.97777777777777808</v>
      </c>
      <c r="N46" s="27">
        <f t="shared" si="10"/>
        <v>1.0000000000000002</v>
      </c>
      <c r="O46" s="23" t="s">
        <v>81</v>
      </c>
      <c r="P46" s="1"/>
    </row>
    <row r="47" spans="1:39" x14ac:dyDescent="0.3">
      <c r="B47" s="1" t="s">
        <v>17</v>
      </c>
      <c r="C47" s="3" t="s">
        <v>21</v>
      </c>
      <c r="D47" s="3" t="s">
        <v>23</v>
      </c>
      <c r="E47" s="396" t="s">
        <v>24</v>
      </c>
      <c r="F47" s="396"/>
      <c r="G47" s="396"/>
      <c r="H47" s="396"/>
      <c r="I47" s="396"/>
      <c r="J47" s="396"/>
      <c r="K47" s="396"/>
      <c r="L47" s="396"/>
      <c r="M47" s="396"/>
      <c r="N47" s="396"/>
      <c r="O47" s="3" t="s">
        <v>25</v>
      </c>
      <c r="P47" s="1"/>
      <c r="V47" t="s">
        <v>198</v>
      </c>
      <c r="W47" t="s">
        <v>197</v>
      </c>
    </row>
    <row r="48" spans="1:39" x14ac:dyDescent="0.3">
      <c r="B48">
        <v>1</v>
      </c>
      <c r="C48" s="136">
        <f>VLOOKUP(P48,$R$62:$T$80,3,FALSE)</f>
        <v>1</v>
      </c>
      <c r="D48" s="302">
        <v>12.14058</v>
      </c>
      <c r="E48" s="222">
        <f t="shared" ref="E48:E57" si="11">ROUND($N48*E$46,0)</f>
        <v>128</v>
      </c>
      <c r="F48" s="222">
        <f t="shared" ref="F48:M48" si="12">ROUND($N48*F$46,0)</f>
        <v>132</v>
      </c>
      <c r="G48" s="222">
        <f t="shared" si="12"/>
        <v>135</v>
      </c>
      <c r="H48" s="222">
        <f t="shared" si="12"/>
        <v>139</v>
      </c>
      <c r="I48" s="222">
        <f t="shared" si="12"/>
        <v>143</v>
      </c>
      <c r="J48" s="222">
        <f t="shared" si="12"/>
        <v>146</v>
      </c>
      <c r="K48" s="222">
        <f t="shared" si="12"/>
        <v>150</v>
      </c>
      <c r="L48" s="222">
        <f t="shared" si="12"/>
        <v>153</v>
      </c>
      <c r="M48" s="222">
        <f t="shared" si="12"/>
        <v>157</v>
      </c>
      <c r="N48" s="337">
        <v>160.34654</v>
      </c>
      <c r="O48" s="137">
        <f>($R$53*$W$48*N48)/(N48*D48)</f>
        <v>355.59915588876316</v>
      </c>
      <c r="P48" s="346" t="s">
        <v>192</v>
      </c>
      <c r="Q48" s="3" t="s">
        <v>21</v>
      </c>
      <c r="R48" t="s">
        <v>20</v>
      </c>
      <c r="V48">
        <v>1</v>
      </c>
      <c r="W48">
        <v>1233.48</v>
      </c>
    </row>
    <row r="49" spans="2:23" x14ac:dyDescent="0.3">
      <c r="B49">
        <v>2</v>
      </c>
      <c r="C49" s="138">
        <f t="shared" ref="C49:C112" si="13">VLOOKUP(P49,$R$62:$T$80,3,FALSE)</f>
        <v>1</v>
      </c>
      <c r="D49" s="303">
        <f>D48</f>
        <v>12.14058</v>
      </c>
      <c r="E49" s="223">
        <f t="shared" si="11"/>
        <v>232</v>
      </c>
      <c r="F49" s="223">
        <f t="shared" ref="F49:M57" si="14">ROUND($N49*F$46,0)</f>
        <v>238</v>
      </c>
      <c r="G49" s="223">
        <f t="shared" si="14"/>
        <v>245</v>
      </c>
      <c r="H49" s="223">
        <f t="shared" si="14"/>
        <v>251</v>
      </c>
      <c r="I49" s="223">
        <f t="shared" si="14"/>
        <v>258</v>
      </c>
      <c r="J49" s="223">
        <f t="shared" si="14"/>
        <v>264</v>
      </c>
      <c r="K49" s="223">
        <f t="shared" si="14"/>
        <v>270</v>
      </c>
      <c r="L49" s="223">
        <f t="shared" si="14"/>
        <v>277</v>
      </c>
      <c r="M49" s="223">
        <f t="shared" si="14"/>
        <v>283</v>
      </c>
      <c r="N49" s="338">
        <v>289.78022499999997</v>
      </c>
      <c r="O49" s="139">
        <f t="shared" ref="O49:O79" si="15">($R$53*$W$48*N49)/(N49*D49)</f>
        <v>355.59915588876316</v>
      </c>
      <c r="P49" s="346" t="s">
        <v>192</v>
      </c>
      <c r="Q49" s="3" t="s">
        <v>23</v>
      </c>
      <c r="R49" t="s">
        <v>22</v>
      </c>
    </row>
    <row r="50" spans="2:23" x14ac:dyDescent="0.3">
      <c r="B50">
        <v>3</v>
      </c>
      <c r="C50" s="138">
        <f t="shared" si="13"/>
        <v>1</v>
      </c>
      <c r="D50" s="303">
        <f t="shared" ref="D50:D100" si="16">D49</f>
        <v>12.14058</v>
      </c>
      <c r="E50" s="223">
        <f t="shared" si="11"/>
        <v>472</v>
      </c>
      <c r="F50" s="223">
        <f t="shared" si="14"/>
        <v>485</v>
      </c>
      <c r="G50" s="223">
        <f t="shared" si="14"/>
        <v>499</v>
      </c>
      <c r="H50" s="223">
        <f t="shared" si="14"/>
        <v>512</v>
      </c>
      <c r="I50" s="223">
        <f t="shared" si="14"/>
        <v>525</v>
      </c>
      <c r="J50" s="223">
        <f t="shared" si="14"/>
        <v>538</v>
      </c>
      <c r="K50" s="223">
        <f t="shared" si="14"/>
        <v>551</v>
      </c>
      <c r="L50" s="223">
        <f t="shared" si="14"/>
        <v>564</v>
      </c>
      <c r="M50" s="223">
        <f t="shared" si="14"/>
        <v>577</v>
      </c>
      <c r="N50" s="338">
        <v>590.45778700000005</v>
      </c>
      <c r="O50" s="139">
        <f t="shared" si="15"/>
        <v>355.59915588876316</v>
      </c>
      <c r="P50" s="346" t="s">
        <v>192</v>
      </c>
      <c r="Q50" s="3" t="s">
        <v>24</v>
      </c>
      <c r="R50" t="s">
        <v>75</v>
      </c>
    </row>
    <row r="51" spans="2:23" x14ac:dyDescent="0.3">
      <c r="B51">
        <v>4</v>
      </c>
      <c r="C51" s="138">
        <f t="shared" si="13"/>
        <v>1</v>
      </c>
      <c r="D51" s="303">
        <f t="shared" si="16"/>
        <v>12.14058</v>
      </c>
      <c r="E51" s="223">
        <f t="shared" si="11"/>
        <v>153</v>
      </c>
      <c r="F51" s="223">
        <f t="shared" si="14"/>
        <v>158</v>
      </c>
      <c r="G51" s="223">
        <f t="shared" si="14"/>
        <v>162</v>
      </c>
      <c r="H51" s="223">
        <f t="shared" si="14"/>
        <v>166</v>
      </c>
      <c r="I51" s="223">
        <f t="shared" si="14"/>
        <v>170</v>
      </c>
      <c r="J51" s="223">
        <f t="shared" si="14"/>
        <v>175</v>
      </c>
      <c r="K51" s="223">
        <f t="shared" si="14"/>
        <v>179</v>
      </c>
      <c r="L51" s="223">
        <f t="shared" si="14"/>
        <v>183</v>
      </c>
      <c r="M51" s="223">
        <f t="shared" si="14"/>
        <v>187</v>
      </c>
      <c r="N51" s="338">
        <v>191.704185</v>
      </c>
      <c r="O51" s="139">
        <f t="shared" si="15"/>
        <v>355.59915588876316</v>
      </c>
      <c r="P51" s="346" t="s">
        <v>192</v>
      </c>
      <c r="Q51" s="3" t="s">
        <v>25</v>
      </c>
      <c r="R51" t="s">
        <v>76</v>
      </c>
    </row>
    <row r="52" spans="2:23" x14ac:dyDescent="0.3">
      <c r="B52">
        <v>5</v>
      </c>
      <c r="C52" s="138">
        <f t="shared" si="13"/>
        <v>2</v>
      </c>
      <c r="D52" s="303">
        <f t="shared" si="16"/>
        <v>12.14058</v>
      </c>
      <c r="E52" s="223">
        <f t="shared" si="11"/>
        <v>504</v>
      </c>
      <c r="F52" s="223">
        <f t="shared" si="14"/>
        <v>518</v>
      </c>
      <c r="G52" s="223">
        <f t="shared" si="14"/>
        <v>532</v>
      </c>
      <c r="H52" s="223">
        <f t="shared" si="14"/>
        <v>546</v>
      </c>
      <c r="I52" s="223">
        <f t="shared" si="14"/>
        <v>560</v>
      </c>
      <c r="J52" s="223">
        <f t="shared" si="14"/>
        <v>574</v>
      </c>
      <c r="K52" s="223">
        <f t="shared" si="14"/>
        <v>588</v>
      </c>
      <c r="L52" s="223">
        <f t="shared" si="14"/>
        <v>602</v>
      </c>
      <c r="M52" s="223">
        <f t="shared" si="14"/>
        <v>616</v>
      </c>
      <c r="N52" s="338">
        <v>629.821639</v>
      </c>
      <c r="O52" s="139">
        <f t="shared" si="15"/>
        <v>355.59915588876316</v>
      </c>
      <c r="P52" s="346" t="s">
        <v>186</v>
      </c>
    </row>
    <row r="53" spans="2:23" x14ac:dyDescent="0.3">
      <c r="B53">
        <v>6</v>
      </c>
      <c r="C53" s="138">
        <f t="shared" si="13"/>
        <v>2</v>
      </c>
      <c r="D53" s="303">
        <f t="shared" si="16"/>
        <v>12.14058</v>
      </c>
      <c r="E53" s="223">
        <f t="shared" si="11"/>
        <v>194</v>
      </c>
      <c r="F53" s="223">
        <f t="shared" si="14"/>
        <v>200</v>
      </c>
      <c r="G53" s="223">
        <f t="shared" si="14"/>
        <v>205</v>
      </c>
      <c r="H53" s="223">
        <f t="shared" si="14"/>
        <v>210</v>
      </c>
      <c r="I53" s="223">
        <f t="shared" si="14"/>
        <v>216</v>
      </c>
      <c r="J53" s="223">
        <f t="shared" si="14"/>
        <v>221</v>
      </c>
      <c r="K53" s="223">
        <f t="shared" si="14"/>
        <v>227</v>
      </c>
      <c r="L53" s="223">
        <f t="shared" si="14"/>
        <v>232</v>
      </c>
      <c r="M53" s="223">
        <f t="shared" si="14"/>
        <v>237</v>
      </c>
      <c r="N53" s="338">
        <v>242.85495399999999</v>
      </c>
      <c r="O53" s="139">
        <f t="shared" si="15"/>
        <v>355.59915588876311</v>
      </c>
      <c r="P53" s="346" t="s">
        <v>186</v>
      </c>
      <c r="Q53" s="3" t="s">
        <v>184</v>
      </c>
      <c r="R53">
        <v>3.5</v>
      </c>
      <c r="S53" t="s">
        <v>199</v>
      </c>
      <c r="U53" s="52" t="s">
        <v>72</v>
      </c>
    </row>
    <row r="54" spans="2:23" x14ac:dyDescent="0.3">
      <c r="B54">
        <v>7</v>
      </c>
      <c r="C54" s="138">
        <f t="shared" si="13"/>
        <v>2</v>
      </c>
      <c r="D54" s="303">
        <f t="shared" si="16"/>
        <v>12.14058</v>
      </c>
      <c r="E54" s="223">
        <f t="shared" si="11"/>
        <v>515</v>
      </c>
      <c r="F54" s="223">
        <f t="shared" si="14"/>
        <v>529</v>
      </c>
      <c r="G54" s="223">
        <f t="shared" si="14"/>
        <v>543</v>
      </c>
      <c r="H54" s="223">
        <f t="shared" si="14"/>
        <v>558</v>
      </c>
      <c r="I54" s="223">
        <f t="shared" si="14"/>
        <v>572</v>
      </c>
      <c r="J54" s="223">
        <f t="shared" si="14"/>
        <v>586</v>
      </c>
      <c r="K54" s="223">
        <f t="shared" si="14"/>
        <v>600</v>
      </c>
      <c r="L54" s="223">
        <f t="shared" si="14"/>
        <v>615</v>
      </c>
      <c r="M54" s="223">
        <f t="shared" si="14"/>
        <v>629</v>
      </c>
      <c r="N54" s="338">
        <v>643.38771299999996</v>
      </c>
      <c r="O54" s="139">
        <f t="shared" si="15"/>
        <v>355.59915588876316</v>
      </c>
      <c r="P54" s="346" t="s">
        <v>186</v>
      </c>
    </row>
    <row r="55" spans="2:23" x14ac:dyDescent="0.3">
      <c r="B55">
        <v>8</v>
      </c>
      <c r="C55" s="138">
        <f t="shared" si="13"/>
        <v>2</v>
      </c>
      <c r="D55" s="303">
        <f t="shared" si="16"/>
        <v>12.14058</v>
      </c>
      <c r="E55" s="223">
        <f t="shared" si="11"/>
        <v>233</v>
      </c>
      <c r="F55" s="223">
        <f t="shared" si="14"/>
        <v>240</v>
      </c>
      <c r="G55" s="223">
        <f t="shared" si="14"/>
        <v>246</v>
      </c>
      <c r="H55" s="223">
        <f t="shared" si="14"/>
        <v>252</v>
      </c>
      <c r="I55" s="223">
        <f t="shared" si="14"/>
        <v>259</v>
      </c>
      <c r="J55" s="223">
        <f t="shared" si="14"/>
        <v>265</v>
      </c>
      <c r="K55" s="223">
        <f t="shared" si="14"/>
        <v>272</v>
      </c>
      <c r="L55" s="223">
        <f t="shared" si="14"/>
        <v>278</v>
      </c>
      <c r="M55" s="223">
        <f t="shared" si="14"/>
        <v>285</v>
      </c>
      <c r="N55" s="338">
        <v>291.33698700000002</v>
      </c>
      <c r="O55" s="139">
        <f t="shared" si="15"/>
        <v>355.59915588876316</v>
      </c>
      <c r="P55" s="346" t="s">
        <v>186</v>
      </c>
      <c r="Q55" s="3" t="s">
        <v>204</v>
      </c>
      <c r="R55" s="46">
        <f>R53*W48</f>
        <v>4317.18</v>
      </c>
      <c r="S55" t="s">
        <v>200</v>
      </c>
    </row>
    <row r="56" spans="2:23" x14ac:dyDescent="0.3">
      <c r="B56">
        <v>9</v>
      </c>
      <c r="C56" s="138">
        <f t="shared" si="13"/>
        <v>2</v>
      </c>
      <c r="D56" s="303">
        <f t="shared" si="16"/>
        <v>12.14058</v>
      </c>
      <c r="E56" s="223">
        <f t="shared" si="11"/>
        <v>213</v>
      </c>
      <c r="F56" s="223">
        <f t="shared" si="14"/>
        <v>219</v>
      </c>
      <c r="G56" s="223">
        <f t="shared" si="14"/>
        <v>225</v>
      </c>
      <c r="H56" s="223">
        <f t="shared" si="14"/>
        <v>231</v>
      </c>
      <c r="I56" s="223">
        <f t="shared" si="14"/>
        <v>237</v>
      </c>
      <c r="J56" s="223">
        <f t="shared" si="14"/>
        <v>243</v>
      </c>
      <c r="K56" s="223">
        <f t="shared" si="14"/>
        <v>249</v>
      </c>
      <c r="L56" s="223">
        <f t="shared" si="14"/>
        <v>255</v>
      </c>
      <c r="M56" s="223">
        <f t="shared" si="14"/>
        <v>261</v>
      </c>
      <c r="N56" s="338">
        <v>266.428787</v>
      </c>
      <c r="O56" s="139">
        <f t="shared" si="15"/>
        <v>355.59915588876311</v>
      </c>
      <c r="P56" s="346" t="s">
        <v>186</v>
      </c>
      <c r="R56" s="46">
        <f>R55*N48</f>
        <v>692244.87555720005</v>
      </c>
      <c r="S56" t="s">
        <v>201</v>
      </c>
    </row>
    <row r="57" spans="2:23" x14ac:dyDescent="0.3">
      <c r="B57">
        <v>10</v>
      </c>
      <c r="C57" s="138">
        <f t="shared" si="13"/>
        <v>2</v>
      </c>
      <c r="D57" s="303">
        <f t="shared" si="16"/>
        <v>12.14058</v>
      </c>
      <c r="E57" s="223">
        <f t="shared" si="11"/>
        <v>192</v>
      </c>
      <c r="F57" s="223">
        <f t="shared" si="14"/>
        <v>197</v>
      </c>
      <c r="G57" s="223">
        <f t="shared" si="14"/>
        <v>203</v>
      </c>
      <c r="H57" s="223">
        <f t="shared" si="14"/>
        <v>208</v>
      </c>
      <c r="I57" s="223">
        <f t="shared" si="14"/>
        <v>213</v>
      </c>
      <c r="J57" s="223">
        <f t="shared" si="14"/>
        <v>219</v>
      </c>
      <c r="K57" s="223">
        <f t="shared" si="14"/>
        <v>224</v>
      </c>
      <c r="L57" s="223">
        <f t="shared" si="14"/>
        <v>230</v>
      </c>
      <c r="M57" s="223">
        <f t="shared" si="14"/>
        <v>235</v>
      </c>
      <c r="N57" s="338">
        <v>240.186218</v>
      </c>
      <c r="O57" s="139">
        <f t="shared" si="15"/>
        <v>355.59915588876316</v>
      </c>
      <c r="P57" s="346" t="s">
        <v>186</v>
      </c>
      <c r="R57">
        <f>N48*D48</f>
        <v>1946.6999965932</v>
      </c>
      <c r="S57" t="s">
        <v>202</v>
      </c>
    </row>
    <row r="58" spans="2:23" x14ac:dyDescent="0.3">
      <c r="B58">
        <v>11</v>
      </c>
      <c r="C58" s="138">
        <f t="shared" si="13"/>
        <v>2</v>
      </c>
      <c r="D58" s="303">
        <f t="shared" si="16"/>
        <v>12.14058</v>
      </c>
      <c r="E58" s="223">
        <f t="shared" ref="E58:M86" si="17">ROUND($N58*E$46,0)</f>
        <v>269</v>
      </c>
      <c r="F58" s="223">
        <f t="shared" si="17"/>
        <v>276</v>
      </c>
      <c r="G58" s="223">
        <f t="shared" si="17"/>
        <v>284</v>
      </c>
      <c r="H58" s="223">
        <f t="shared" si="17"/>
        <v>291</v>
      </c>
      <c r="I58" s="223">
        <f t="shared" si="17"/>
        <v>299</v>
      </c>
      <c r="J58" s="223">
        <f t="shared" si="17"/>
        <v>306</v>
      </c>
      <c r="K58" s="223">
        <f t="shared" si="17"/>
        <v>314</v>
      </c>
      <c r="L58" s="223">
        <f t="shared" si="17"/>
        <v>321</v>
      </c>
      <c r="M58" s="223">
        <f t="shared" si="17"/>
        <v>329</v>
      </c>
      <c r="N58" s="338">
        <v>336.26070600000003</v>
      </c>
      <c r="O58" s="139">
        <f t="shared" si="15"/>
        <v>355.59915588876316</v>
      </c>
      <c r="P58" s="346" t="s">
        <v>186</v>
      </c>
      <c r="R58" s="47"/>
    </row>
    <row r="59" spans="2:23" x14ac:dyDescent="0.3">
      <c r="B59">
        <v>12</v>
      </c>
      <c r="C59" s="138">
        <f t="shared" si="13"/>
        <v>2</v>
      </c>
      <c r="D59" s="303">
        <f t="shared" si="16"/>
        <v>12.14058</v>
      </c>
      <c r="E59" s="223">
        <f t="shared" si="17"/>
        <v>149</v>
      </c>
      <c r="F59" s="223">
        <f t="shared" si="17"/>
        <v>153</v>
      </c>
      <c r="G59" s="223">
        <f t="shared" si="17"/>
        <v>157</v>
      </c>
      <c r="H59" s="223">
        <f t="shared" si="17"/>
        <v>161</v>
      </c>
      <c r="I59" s="223">
        <f t="shared" si="17"/>
        <v>165</v>
      </c>
      <c r="J59" s="223">
        <f t="shared" si="17"/>
        <v>169</v>
      </c>
      <c r="K59" s="223">
        <f t="shared" si="17"/>
        <v>174</v>
      </c>
      <c r="L59" s="223">
        <f t="shared" si="17"/>
        <v>178</v>
      </c>
      <c r="M59" s="223">
        <f t="shared" si="17"/>
        <v>182</v>
      </c>
      <c r="N59" s="338">
        <v>185.92192499999999</v>
      </c>
      <c r="O59" s="139">
        <f t="shared" si="15"/>
        <v>355.59915588876311</v>
      </c>
      <c r="P59" s="346" t="s">
        <v>186</v>
      </c>
      <c r="R59" s="47"/>
    </row>
    <row r="60" spans="2:23" x14ac:dyDescent="0.3">
      <c r="B60">
        <v>13</v>
      </c>
      <c r="C60" s="138">
        <f t="shared" si="13"/>
        <v>2</v>
      </c>
      <c r="D60" s="303">
        <f t="shared" si="16"/>
        <v>12.14058</v>
      </c>
      <c r="E60" s="223">
        <f t="shared" si="17"/>
        <v>233</v>
      </c>
      <c r="F60" s="223">
        <f t="shared" si="17"/>
        <v>239</v>
      </c>
      <c r="G60" s="223">
        <f t="shared" si="17"/>
        <v>246</v>
      </c>
      <c r="H60" s="223">
        <f t="shared" si="17"/>
        <v>252</v>
      </c>
      <c r="I60" s="223">
        <f t="shared" si="17"/>
        <v>259</v>
      </c>
      <c r="J60" s="223">
        <f t="shared" si="17"/>
        <v>265</v>
      </c>
      <c r="K60" s="223">
        <f t="shared" si="17"/>
        <v>272</v>
      </c>
      <c r="L60" s="223">
        <f t="shared" si="17"/>
        <v>278</v>
      </c>
      <c r="M60" s="223">
        <f t="shared" si="17"/>
        <v>285</v>
      </c>
      <c r="N60" s="338">
        <v>291.11459300000001</v>
      </c>
      <c r="O60" s="139">
        <f t="shared" si="15"/>
        <v>355.59915588876316</v>
      </c>
      <c r="P60" s="346" t="s">
        <v>186</v>
      </c>
    </row>
    <row r="61" spans="2:23" x14ac:dyDescent="0.3">
      <c r="B61">
        <v>14</v>
      </c>
      <c r="C61" s="138">
        <f t="shared" si="13"/>
        <v>2</v>
      </c>
      <c r="D61" s="303">
        <f t="shared" si="16"/>
        <v>12.14058</v>
      </c>
      <c r="E61" s="223">
        <f t="shared" si="17"/>
        <v>169</v>
      </c>
      <c r="F61" s="223">
        <f t="shared" si="17"/>
        <v>174</v>
      </c>
      <c r="G61" s="223">
        <f t="shared" si="17"/>
        <v>178</v>
      </c>
      <c r="H61" s="223">
        <f t="shared" si="17"/>
        <v>183</v>
      </c>
      <c r="I61" s="223">
        <f t="shared" si="17"/>
        <v>188</v>
      </c>
      <c r="J61" s="223">
        <f t="shared" si="17"/>
        <v>192</v>
      </c>
      <c r="K61" s="223">
        <f t="shared" si="17"/>
        <v>197</v>
      </c>
      <c r="L61" s="223">
        <f t="shared" si="17"/>
        <v>202</v>
      </c>
      <c r="M61" s="223">
        <f t="shared" si="17"/>
        <v>207</v>
      </c>
      <c r="N61" s="338">
        <v>211.274914</v>
      </c>
      <c r="O61" s="139">
        <f t="shared" si="15"/>
        <v>355.59915588876316</v>
      </c>
      <c r="P61" s="346" t="s">
        <v>186</v>
      </c>
      <c r="R61" s="13" t="s">
        <v>694</v>
      </c>
      <c r="T61" s="329" t="s">
        <v>695</v>
      </c>
      <c r="U61" t="s">
        <v>697</v>
      </c>
    </row>
    <row r="62" spans="2:23" x14ac:dyDescent="0.3">
      <c r="B62">
        <v>15</v>
      </c>
      <c r="C62" s="138">
        <f t="shared" si="13"/>
        <v>3</v>
      </c>
      <c r="D62" s="303">
        <f t="shared" si="16"/>
        <v>12.14058</v>
      </c>
      <c r="E62" s="223">
        <f t="shared" si="17"/>
        <v>128</v>
      </c>
      <c r="F62" s="223">
        <f t="shared" si="17"/>
        <v>132</v>
      </c>
      <c r="G62" s="223">
        <f t="shared" si="17"/>
        <v>135</v>
      </c>
      <c r="H62" s="223">
        <f t="shared" si="17"/>
        <v>139</v>
      </c>
      <c r="I62" s="223">
        <f t="shared" si="17"/>
        <v>143</v>
      </c>
      <c r="J62" s="223">
        <f t="shared" si="17"/>
        <v>146</v>
      </c>
      <c r="K62" s="223">
        <f t="shared" si="17"/>
        <v>150</v>
      </c>
      <c r="L62" s="223">
        <f t="shared" si="17"/>
        <v>153</v>
      </c>
      <c r="M62" s="223">
        <f t="shared" si="17"/>
        <v>157</v>
      </c>
      <c r="N62" s="338">
        <v>160.34654</v>
      </c>
      <c r="O62" s="139">
        <f t="shared" si="15"/>
        <v>355.59915588876316</v>
      </c>
      <c r="P62" s="346" t="s">
        <v>189</v>
      </c>
      <c r="R62" s="347" t="s">
        <v>192</v>
      </c>
      <c r="T62" s="329">
        <v>1</v>
      </c>
      <c r="U62">
        <v>180805</v>
      </c>
      <c r="W62" s="132" t="s">
        <v>698</v>
      </c>
    </row>
    <row r="63" spans="2:23" x14ac:dyDescent="0.3">
      <c r="B63">
        <v>16</v>
      </c>
      <c r="C63" s="138">
        <f t="shared" si="13"/>
        <v>2</v>
      </c>
      <c r="D63" s="303">
        <f t="shared" si="16"/>
        <v>12.14058</v>
      </c>
      <c r="E63" s="223">
        <f t="shared" si="17"/>
        <v>204</v>
      </c>
      <c r="F63" s="223">
        <f t="shared" si="17"/>
        <v>209</v>
      </c>
      <c r="G63" s="223">
        <f t="shared" si="17"/>
        <v>215</v>
      </c>
      <c r="H63" s="223">
        <f t="shared" si="17"/>
        <v>220</v>
      </c>
      <c r="I63" s="223">
        <f t="shared" si="17"/>
        <v>226</v>
      </c>
      <c r="J63" s="223">
        <f t="shared" si="17"/>
        <v>232</v>
      </c>
      <c r="K63" s="223">
        <f t="shared" si="17"/>
        <v>237</v>
      </c>
      <c r="L63" s="223">
        <f t="shared" si="17"/>
        <v>243</v>
      </c>
      <c r="M63" s="223">
        <f t="shared" si="17"/>
        <v>249</v>
      </c>
      <c r="N63" s="338">
        <v>254.419476</v>
      </c>
      <c r="O63" s="139">
        <f t="shared" si="15"/>
        <v>355.59915588876311</v>
      </c>
      <c r="P63" s="346" t="s">
        <v>186</v>
      </c>
      <c r="R63" s="347" t="s">
        <v>186</v>
      </c>
      <c r="T63" s="329">
        <v>2</v>
      </c>
      <c r="U63">
        <v>281047</v>
      </c>
    </row>
    <row r="64" spans="2:23" x14ac:dyDescent="0.3">
      <c r="B64">
        <v>17</v>
      </c>
      <c r="C64" s="138">
        <f t="shared" si="13"/>
        <v>2</v>
      </c>
      <c r="D64" s="303">
        <f t="shared" si="16"/>
        <v>12.14058</v>
      </c>
      <c r="E64" s="223">
        <f t="shared" si="17"/>
        <v>323</v>
      </c>
      <c r="F64" s="223">
        <f t="shared" si="17"/>
        <v>332</v>
      </c>
      <c r="G64" s="223">
        <f t="shared" si="17"/>
        <v>341</v>
      </c>
      <c r="H64" s="223">
        <f t="shared" si="17"/>
        <v>350</v>
      </c>
      <c r="I64" s="223">
        <f t="shared" si="17"/>
        <v>359</v>
      </c>
      <c r="J64" s="223">
        <f t="shared" si="17"/>
        <v>368</v>
      </c>
      <c r="K64" s="223">
        <f t="shared" si="17"/>
        <v>377</v>
      </c>
      <c r="L64" s="223">
        <f t="shared" si="17"/>
        <v>386</v>
      </c>
      <c r="M64" s="223">
        <f t="shared" si="17"/>
        <v>395</v>
      </c>
      <c r="N64" s="338">
        <v>403.64628399999998</v>
      </c>
      <c r="O64" s="139">
        <f t="shared" si="15"/>
        <v>355.59915588876311</v>
      </c>
      <c r="P64" s="346" t="s">
        <v>186</v>
      </c>
      <c r="R64" s="347" t="s">
        <v>189</v>
      </c>
      <c r="T64" s="329">
        <v>3</v>
      </c>
      <c r="U64">
        <v>101415</v>
      </c>
    </row>
    <row r="65" spans="2:24" x14ac:dyDescent="0.3">
      <c r="B65">
        <v>18</v>
      </c>
      <c r="C65" s="138">
        <f t="shared" si="13"/>
        <v>2</v>
      </c>
      <c r="D65" s="303">
        <f t="shared" si="16"/>
        <v>12.14058</v>
      </c>
      <c r="E65" s="223">
        <f t="shared" si="17"/>
        <v>173</v>
      </c>
      <c r="F65" s="223">
        <f t="shared" si="17"/>
        <v>178</v>
      </c>
      <c r="G65" s="223">
        <f t="shared" si="17"/>
        <v>182</v>
      </c>
      <c r="H65" s="223">
        <f t="shared" si="17"/>
        <v>187</v>
      </c>
      <c r="I65" s="223">
        <f t="shared" si="17"/>
        <v>192</v>
      </c>
      <c r="J65" s="223">
        <f t="shared" si="17"/>
        <v>197</v>
      </c>
      <c r="K65" s="223">
        <f t="shared" si="17"/>
        <v>202</v>
      </c>
      <c r="L65" s="223">
        <f t="shared" si="17"/>
        <v>206</v>
      </c>
      <c r="M65" s="223">
        <f t="shared" si="17"/>
        <v>211</v>
      </c>
      <c r="N65" s="338">
        <v>215.94520199999999</v>
      </c>
      <c r="O65" s="139">
        <f t="shared" si="15"/>
        <v>355.59915588876311</v>
      </c>
      <c r="P65" s="346" t="s">
        <v>186</v>
      </c>
      <c r="R65" s="347" t="s">
        <v>196</v>
      </c>
      <c r="T65" s="329">
        <v>4</v>
      </c>
      <c r="U65">
        <v>86000</v>
      </c>
    </row>
    <row r="66" spans="2:24" x14ac:dyDescent="0.3">
      <c r="B66">
        <v>19</v>
      </c>
      <c r="C66" s="138">
        <f t="shared" si="13"/>
        <v>2</v>
      </c>
      <c r="D66" s="303">
        <f t="shared" si="16"/>
        <v>12.14058</v>
      </c>
      <c r="E66" s="223">
        <f t="shared" si="17"/>
        <v>562</v>
      </c>
      <c r="F66" s="223">
        <f t="shared" si="17"/>
        <v>578</v>
      </c>
      <c r="G66" s="223">
        <f t="shared" si="17"/>
        <v>594</v>
      </c>
      <c r="H66" s="223">
        <f t="shared" si="17"/>
        <v>609</v>
      </c>
      <c r="I66" s="223">
        <f t="shared" si="17"/>
        <v>625</v>
      </c>
      <c r="J66" s="223">
        <f t="shared" si="17"/>
        <v>641</v>
      </c>
      <c r="K66" s="223">
        <f t="shared" si="17"/>
        <v>656</v>
      </c>
      <c r="L66" s="223">
        <f t="shared" si="17"/>
        <v>672</v>
      </c>
      <c r="M66" s="223">
        <f t="shared" si="17"/>
        <v>687</v>
      </c>
      <c r="N66" s="338">
        <v>702.98947799999996</v>
      </c>
      <c r="O66" s="139">
        <f t="shared" si="15"/>
        <v>355.59915588876316</v>
      </c>
      <c r="P66" s="346" t="s">
        <v>186</v>
      </c>
      <c r="R66" s="347" t="s">
        <v>193</v>
      </c>
      <c r="T66" s="329">
        <v>5</v>
      </c>
      <c r="U66" s="132">
        <v>1000000</v>
      </c>
    </row>
    <row r="67" spans="2:24" x14ac:dyDescent="0.3">
      <c r="B67">
        <v>20</v>
      </c>
      <c r="C67" s="138">
        <f t="shared" si="13"/>
        <v>2</v>
      </c>
      <c r="D67" s="303">
        <f t="shared" si="16"/>
        <v>12.14058</v>
      </c>
      <c r="E67" s="223">
        <f t="shared" si="17"/>
        <v>167</v>
      </c>
      <c r="F67" s="223">
        <f t="shared" si="17"/>
        <v>172</v>
      </c>
      <c r="G67" s="223">
        <f t="shared" si="17"/>
        <v>176</v>
      </c>
      <c r="H67" s="223">
        <f t="shared" si="17"/>
        <v>181</v>
      </c>
      <c r="I67" s="223">
        <f t="shared" si="17"/>
        <v>185</v>
      </c>
      <c r="J67" s="223">
        <f t="shared" si="17"/>
        <v>190</v>
      </c>
      <c r="K67" s="223">
        <f t="shared" si="17"/>
        <v>195</v>
      </c>
      <c r="L67" s="223">
        <f t="shared" si="17"/>
        <v>199</v>
      </c>
      <c r="M67" s="223">
        <f t="shared" si="17"/>
        <v>204</v>
      </c>
      <c r="N67" s="338">
        <v>208.606179</v>
      </c>
      <c r="O67" s="139">
        <f t="shared" si="15"/>
        <v>355.59915588876322</v>
      </c>
      <c r="P67" s="346" t="s">
        <v>186</v>
      </c>
      <c r="R67" s="347" t="s">
        <v>190</v>
      </c>
      <c r="T67" s="329">
        <v>6</v>
      </c>
      <c r="U67">
        <v>125000</v>
      </c>
    </row>
    <row r="68" spans="2:24" x14ac:dyDescent="0.3">
      <c r="B68">
        <v>21</v>
      </c>
      <c r="C68" s="138">
        <f t="shared" si="13"/>
        <v>2</v>
      </c>
      <c r="D68" s="303">
        <f t="shared" si="16"/>
        <v>12.14058</v>
      </c>
      <c r="E68" s="223">
        <f t="shared" si="17"/>
        <v>193</v>
      </c>
      <c r="F68" s="223">
        <f t="shared" si="17"/>
        <v>198</v>
      </c>
      <c r="G68" s="223">
        <f t="shared" si="17"/>
        <v>204</v>
      </c>
      <c r="H68" s="223">
        <f t="shared" si="17"/>
        <v>209</v>
      </c>
      <c r="I68" s="223">
        <f t="shared" si="17"/>
        <v>214</v>
      </c>
      <c r="J68" s="223">
        <f t="shared" si="17"/>
        <v>220</v>
      </c>
      <c r="K68" s="223">
        <f t="shared" si="17"/>
        <v>225</v>
      </c>
      <c r="L68" s="223">
        <f t="shared" si="17"/>
        <v>231</v>
      </c>
      <c r="M68" s="223">
        <f t="shared" si="17"/>
        <v>236</v>
      </c>
      <c r="N68" s="338">
        <v>241.298192</v>
      </c>
      <c r="O68" s="139">
        <f t="shared" si="15"/>
        <v>355.59915588876316</v>
      </c>
      <c r="P68" s="346" t="s">
        <v>186</v>
      </c>
      <c r="R68" s="347" t="s">
        <v>188</v>
      </c>
      <c r="T68" s="329">
        <v>7</v>
      </c>
      <c r="U68" s="132">
        <v>1000000</v>
      </c>
    </row>
    <row r="69" spans="2:24" x14ac:dyDescent="0.3">
      <c r="B69">
        <v>22</v>
      </c>
      <c r="C69" s="138">
        <f t="shared" si="13"/>
        <v>2</v>
      </c>
      <c r="D69" s="303">
        <f t="shared" si="16"/>
        <v>12.14058</v>
      </c>
      <c r="E69" s="223">
        <f t="shared" si="17"/>
        <v>179</v>
      </c>
      <c r="F69" s="223">
        <f t="shared" si="17"/>
        <v>184</v>
      </c>
      <c r="G69" s="223">
        <f t="shared" si="17"/>
        <v>189</v>
      </c>
      <c r="H69" s="223">
        <f t="shared" si="17"/>
        <v>194</v>
      </c>
      <c r="I69" s="223">
        <f t="shared" si="17"/>
        <v>199</v>
      </c>
      <c r="J69" s="223">
        <f t="shared" si="17"/>
        <v>204</v>
      </c>
      <c r="K69" s="223">
        <f t="shared" si="17"/>
        <v>209</v>
      </c>
      <c r="L69" s="223">
        <f t="shared" si="17"/>
        <v>214</v>
      </c>
      <c r="M69" s="223">
        <f t="shared" si="17"/>
        <v>219</v>
      </c>
      <c r="N69" s="338">
        <v>223.50662</v>
      </c>
      <c r="O69" s="139">
        <f t="shared" si="15"/>
        <v>355.59915588876322</v>
      </c>
      <c r="P69" s="346" t="s">
        <v>186</v>
      </c>
      <c r="R69" s="347" t="s">
        <v>195</v>
      </c>
      <c r="T69" s="329">
        <v>8</v>
      </c>
      <c r="U69">
        <v>123000</v>
      </c>
    </row>
    <row r="70" spans="2:24" x14ac:dyDescent="0.3">
      <c r="B70">
        <v>23</v>
      </c>
      <c r="C70" s="138">
        <f t="shared" si="13"/>
        <v>2</v>
      </c>
      <c r="D70" s="303">
        <f t="shared" si="16"/>
        <v>12.14058</v>
      </c>
      <c r="E70" s="223">
        <f t="shared" si="17"/>
        <v>219</v>
      </c>
      <c r="F70" s="223">
        <f t="shared" si="17"/>
        <v>225</v>
      </c>
      <c r="G70" s="223">
        <f t="shared" si="17"/>
        <v>231</v>
      </c>
      <c r="H70" s="223">
        <f t="shared" si="17"/>
        <v>237</v>
      </c>
      <c r="I70" s="223">
        <f t="shared" si="17"/>
        <v>243</v>
      </c>
      <c r="J70" s="223">
        <f t="shared" si="17"/>
        <v>249</v>
      </c>
      <c r="K70" s="223">
        <f t="shared" si="17"/>
        <v>256</v>
      </c>
      <c r="L70" s="223">
        <f t="shared" si="17"/>
        <v>262</v>
      </c>
      <c r="M70" s="223">
        <f t="shared" si="17"/>
        <v>268</v>
      </c>
      <c r="N70" s="338">
        <v>273.76781</v>
      </c>
      <c r="O70" s="139">
        <f t="shared" si="15"/>
        <v>355.59915588876316</v>
      </c>
      <c r="P70" s="346" t="s">
        <v>186</v>
      </c>
      <c r="R70" s="347" t="s">
        <v>693</v>
      </c>
      <c r="T70" s="329">
        <v>9</v>
      </c>
      <c r="U70" s="43">
        <v>80000</v>
      </c>
    </row>
    <row r="71" spans="2:24" x14ac:dyDescent="0.3">
      <c r="B71">
        <v>24</v>
      </c>
      <c r="C71" s="138">
        <f t="shared" si="13"/>
        <v>2</v>
      </c>
      <c r="D71" s="303">
        <f t="shared" si="16"/>
        <v>12.14058</v>
      </c>
      <c r="E71" s="223">
        <f t="shared" si="17"/>
        <v>126</v>
      </c>
      <c r="F71" s="223">
        <f t="shared" si="17"/>
        <v>130</v>
      </c>
      <c r="G71" s="223">
        <f t="shared" si="17"/>
        <v>133</v>
      </c>
      <c r="H71" s="223">
        <f t="shared" si="17"/>
        <v>137</v>
      </c>
      <c r="I71" s="223">
        <f t="shared" si="17"/>
        <v>140</v>
      </c>
      <c r="J71" s="223">
        <f t="shared" si="17"/>
        <v>144</v>
      </c>
      <c r="K71" s="223">
        <f t="shared" si="17"/>
        <v>147</v>
      </c>
      <c r="L71" s="223">
        <f t="shared" si="17"/>
        <v>151</v>
      </c>
      <c r="M71" s="223">
        <f t="shared" si="17"/>
        <v>154</v>
      </c>
      <c r="N71" s="338">
        <v>157.67780500000001</v>
      </c>
      <c r="O71" s="139">
        <f t="shared" si="15"/>
        <v>355.59915588876316</v>
      </c>
      <c r="P71" s="346" t="s">
        <v>186</v>
      </c>
      <c r="R71" s="347" t="s">
        <v>187</v>
      </c>
      <c r="T71" s="329">
        <v>10</v>
      </c>
      <c r="U71" s="43">
        <v>153709</v>
      </c>
    </row>
    <row r="72" spans="2:24" x14ac:dyDescent="0.3">
      <c r="B72">
        <v>25</v>
      </c>
      <c r="C72" s="138">
        <f t="shared" si="13"/>
        <v>2</v>
      </c>
      <c r="D72" s="303">
        <f t="shared" si="16"/>
        <v>12.14058</v>
      </c>
      <c r="E72" s="223">
        <f t="shared" si="17"/>
        <v>141</v>
      </c>
      <c r="F72" s="223">
        <f t="shared" si="17"/>
        <v>145</v>
      </c>
      <c r="G72" s="223">
        <f t="shared" si="17"/>
        <v>149</v>
      </c>
      <c r="H72" s="223">
        <f t="shared" si="17"/>
        <v>153</v>
      </c>
      <c r="I72" s="223">
        <f t="shared" si="17"/>
        <v>157</v>
      </c>
      <c r="J72" s="223">
        <f t="shared" si="17"/>
        <v>161</v>
      </c>
      <c r="K72" s="223">
        <f t="shared" si="17"/>
        <v>165</v>
      </c>
      <c r="L72" s="223">
        <f t="shared" si="17"/>
        <v>169</v>
      </c>
      <c r="M72" s="223">
        <f t="shared" si="17"/>
        <v>173</v>
      </c>
      <c r="N72" s="338">
        <v>176.80374399999999</v>
      </c>
      <c r="O72" s="139">
        <f t="shared" si="15"/>
        <v>355.59915588876311</v>
      </c>
      <c r="P72" s="346" t="s">
        <v>186</v>
      </c>
      <c r="R72" s="347" t="s">
        <v>191</v>
      </c>
      <c r="T72" s="329">
        <v>11</v>
      </c>
      <c r="U72" s="43">
        <v>112900</v>
      </c>
    </row>
    <row r="73" spans="2:24" x14ac:dyDescent="0.3">
      <c r="B73">
        <v>26</v>
      </c>
      <c r="C73" s="138">
        <f t="shared" si="13"/>
        <v>2</v>
      </c>
      <c r="D73" s="303">
        <f t="shared" si="16"/>
        <v>12.14058</v>
      </c>
      <c r="E73" s="223">
        <f t="shared" si="17"/>
        <v>123</v>
      </c>
      <c r="F73" s="223">
        <f t="shared" si="17"/>
        <v>126</v>
      </c>
      <c r="G73" s="223">
        <f t="shared" si="17"/>
        <v>130</v>
      </c>
      <c r="H73" s="223">
        <f t="shared" si="17"/>
        <v>133</v>
      </c>
      <c r="I73" s="223">
        <f t="shared" si="17"/>
        <v>137</v>
      </c>
      <c r="J73" s="223">
        <f t="shared" si="17"/>
        <v>140</v>
      </c>
      <c r="K73" s="223">
        <f t="shared" si="17"/>
        <v>143</v>
      </c>
      <c r="L73" s="223">
        <f t="shared" si="17"/>
        <v>147</v>
      </c>
      <c r="M73" s="223">
        <f t="shared" si="17"/>
        <v>150</v>
      </c>
      <c r="N73" s="338">
        <v>153.674701</v>
      </c>
      <c r="O73" s="139">
        <f t="shared" si="15"/>
        <v>355.59915588876311</v>
      </c>
      <c r="P73" s="346" t="s">
        <v>186</v>
      </c>
      <c r="R73" s="347" t="s">
        <v>194</v>
      </c>
      <c r="T73" s="329">
        <v>12</v>
      </c>
      <c r="U73" s="43">
        <v>100000</v>
      </c>
    </row>
    <row r="74" spans="2:24" x14ac:dyDescent="0.3">
      <c r="B74">
        <v>27</v>
      </c>
      <c r="C74" s="138">
        <f t="shared" si="13"/>
        <v>2</v>
      </c>
      <c r="D74" s="303">
        <f t="shared" si="16"/>
        <v>12.14058</v>
      </c>
      <c r="E74" s="223">
        <f t="shared" si="17"/>
        <v>265</v>
      </c>
      <c r="F74" s="223">
        <f t="shared" si="17"/>
        <v>272</v>
      </c>
      <c r="G74" s="223">
        <f t="shared" si="17"/>
        <v>280</v>
      </c>
      <c r="H74" s="223">
        <f t="shared" si="17"/>
        <v>287</v>
      </c>
      <c r="I74" s="223">
        <f t="shared" si="17"/>
        <v>295</v>
      </c>
      <c r="J74" s="223">
        <f t="shared" si="17"/>
        <v>302</v>
      </c>
      <c r="K74" s="223">
        <f t="shared" si="17"/>
        <v>309</v>
      </c>
      <c r="L74" s="223">
        <f t="shared" si="17"/>
        <v>317</v>
      </c>
      <c r="M74" s="223">
        <f t="shared" si="17"/>
        <v>324</v>
      </c>
      <c r="N74" s="338">
        <v>331.36802399999999</v>
      </c>
      <c r="O74" s="139">
        <f t="shared" si="15"/>
        <v>355.59915588876316</v>
      </c>
      <c r="P74" s="346" t="s">
        <v>186</v>
      </c>
      <c r="R74" s="347" t="s">
        <v>686</v>
      </c>
      <c r="T74" s="329">
        <v>13</v>
      </c>
      <c r="U74" s="43">
        <v>117902</v>
      </c>
    </row>
    <row r="75" spans="2:24" x14ac:dyDescent="0.3">
      <c r="B75">
        <v>28</v>
      </c>
      <c r="C75" s="138">
        <f t="shared" si="13"/>
        <v>2</v>
      </c>
      <c r="D75" s="303">
        <f t="shared" si="16"/>
        <v>12.14058</v>
      </c>
      <c r="E75" s="223">
        <f t="shared" si="17"/>
        <v>160</v>
      </c>
      <c r="F75" s="223">
        <f t="shared" si="17"/>
        <v>165</v>
      </c>
      <c r="G75" s="223">
        <f t="shared" si="17"/>
        <v>169</v>
      </c>
      <c r="H75" s="223">
        <f t="shared" si="17"/>
        <v>173</v>
      </c>
      <c r="I75" s="223">
        <f t="shared" si="17"/>
        <v>178</v>
      </c>
      <c r="J75" s="223">
        <f t="shared" si="17"/>
        <v>182</v>
      </c>
      <c r="K75" s="223">
        <f t="shared" si="17"/>
        <v>187</v>
      </c>
      <c r="L75" s="223">
        <f t="shared" si="17"/>
        <v>191</v>
      </c>
      <c r="M75" s="223">
        <f t="shared" si="17"/>
        <v>196</v>
      </c>
      <c r="N75" s="338">
        <v>200.155182</v>
      </c>
      <c r="O75" s="139">
        <f t="shared" si="15"/>
        <v>355.59915588876316</v>
      </c>
      <c r="P75" s="346" t="s">
        <v>186</v>
      </c>
      <c r="R75" s="347" t="s">
        <v>687</v>
      </c>
      <c r="T75" s="329">
        <v>14</v>
      </c>
      <c r="U75" s="43">
        <v>107000</v>
      </c>
    </row>
    <row r="76" spans="2:24" x14ac:dyDescent="0.3">
      <c r="B76">
        <v>29</v>
      </c>
      <c r="C76" s="138">
        <f t="shared" si="13"/>
        <v>2</v>
      </c>
      <c r="D76" s="303">
        <f t="shared" si="16"/>
        <v>12.14058</v>
      </c>
      <c r="E76" s="223">
        <f t="shared" si="17"/>
        <v>356</v>
      </c>
      <c r="F76" s="223">
        <f t="shared" si="17"/>
        <v>366</v>
      </c>
      <c r="G76" s="223">
        <f t="shared" si="17"/>
        <v>376</v>
      </c>
      <c r="H76" s="223">
        <f t="shared" si="17"/>
        <v>386</v>
      </c>
      <c r="I76" s="223">
        <f t="shared" si="17"/>
        <v>396</v>
      </c>
      <c r="J76" s="223">
        <f t="shared" si="17"/>
        <v>406</v>
      </c>
      <c r="K76" s="223">
        <f t="shared" si="17"/>
        <v>416</v>
      </c>
      <c r="L76" s="223">
        <f t="shared" si="17"/>
        <v>426</v>
      </c>
      <c r="M76" s="223">
        <f t="shared" si="17"/>
        <v>436</v>
      </c>
      <c r="N76" s="338">
        <v>445.45647700000001</v>
      </c>
      <c r="O76" s="139">
        <f t="shared" si="15"/>
        <v>355.59915588876322</v>
      </c>
      <c r="P76" s="346" t="s">
        <v>186</v>
      </c>
      <c r="R76" s="347" t="s">
        <v>688</v>
      </c>
      <c r="T76" s="329">
        <v>15</v>
      </c>
      <c r="U76" s="43">
        <v>200434</v>
      </c>
    </row>
    <row r="77" spans="2:24" x14ac:dyDescent="0.3">
      <c r="B77">
        <v>30</v>
      </c>
      <c r="C77" s="138">
        <f t="shared" si="13"/>
        <v>2</v>
      </c>
      <c r="D77" s="303">
        <f t="shared" si="16"/>
        <v>12.14058</v>
      </c>
      <c r="E77" s="223">
        <f t="shared" si="17"/>
        <v>194</v>
      </c>
      <c r="F77" s="223">
        <f t="shared" si="17"/>
        <v>200</v>
      </c>
      <c r="G77" s="223">
        <f t="shared" si="17"/>
        <v>205</v>
      </c>
      <c r="H77" s="223">
        <f t="shared" si="17"/>
        <v>210</v>
      </c>
      <c r="I77" s="223">
        <f t="shared" si="17"/>
        <v>216</v>
      </c>
      <c r="J77" s="223">
        <f t="shared" si="17"/>
        <v>221</v>
      </c>
      <c r="K77" s="223">
        <f t="shared" si="17"/>
        <v>227</v>
      </c>
      <c r="L77" s="223">
        <f t="shared" si="17"/>
        <v>232</v>
      </c>
      <c r="M77" s="223">
        <f t="shared" si="17"/>
        <v>237</v>
      </c>
      <c r="N77" s="338">
        <v>242.85495399999999</v>
      </c>
      <c r="O77" s="139">
        <f t="shared" si="15"/>
        <v>355.59915588876311</v>
      </c>
      <c r="P77" s="346" t="s">
        <v>186</v>
      </c>
      <c r="R77" s="347" t="s">
        <v>689</v>
      </c>
      <c r="T77" s="329">
        <v>16</v>
      </c>
      <c r="U77" s="43">
        <v>57185</v>
      </c>
    </row>
    <row r="78" spans="2:24" x14ac:dyDescent="0.3">
      <c r="B78">
        <v>31</v>
      </c>
      <c r="C78" s="138">
        <f t="shared" si="13"/>
        <v>2</v>
      </c>
      <c r="D78" s="303">
        <f t="shared" si="16"/>
        <v>12.14058</v>
      </c>
      <c r="E78" s="223">
        <f t="shared" si="17"/>
        <v>246</v>
      </c>
      <c r="F78" s="223">
        <f t="shared" si="17"/>
        <v>253</v>
      </c>
      <c r="G78" s="223">
        <f t="shared" si="17"/>
        <v>260</v>
      </c>
      <c r="H78" s="223">
        <f t="shared" si="17"/>
        <v>266</v>
      </c>
      <c r="I78" s="223">
        <f t="shared" si="17"/>
        <v>273</v>
      </c>
      <c r="J78" s="223">
        <f t="shared" si="17"/>
        <v>280</v>
      </c>
      <c r="K78" s="223">
        <f t="shared" si="17"/>
        <v>287</v>
      </c>
      <c r="L78" s="223">
        <f t="shared" si="17"/>
        <v>294</v>
      </c>
      <c r="M78" s="223">
        <f t="shared" si="17"/>
        <v>301</v>
      </c>
      <c r="N78" s="338">
        <v>307.349402</v>
      </c>
      <c r="O78" s="139">
        <f t="shared" si="15"/>
        <v>355.59915588876311</v>
      </c>
      <c r="P78" s="346" t="s">
        <v>186</v>
      </c>
      <c r="R78" s="347" t="s">
        <v>690</v>
      </c>
      <c r="T78" s="329">
        <v>17</v>
      </c>
      <c r="U78" s="132">
        <v>1000000</v>
      </c>
    </row>
    <row r="79" spans="2:24" x14ac:dyDescent="0.3">
      <c r="B79">
        <v>32</v>
      </c>
      <c r="C79" s="138">
        <f t="shared" si="13"/>
        <v>2</v>
      </c>
      <c r="D79" s="303">
        <f t="shared" si="16"/>
        <v>12.14058</v>
      </c>
      <c r="E79" s="223">
        <f t="shared" si="17"/>
        <v>346</v>
      </c>
      <c r="F79" s="223">
        <f t="shared" si="17"/>
        <v>356</v>
      </c>
      <c r="G79" s="223">
        <f t="shared" si="17"/>
        <v>365</v>
      </c>
      <c r="H79" s="223">
        <f t="shared" si="17"/>
        <v>375</v>
      </c>
      <c r="I79" s="223">
        <f t="shared" si="17"/>
        <v>385</v>
      </c>
      <c r="J79" s="223">
        <f t="shared" si="17"/>
        <v>394</v>
      </c>
      <c r="K79" s="223">
        <f t="shared" si="17"/>
        <v>404</v>
      </c>
      <c r="L79" s="223">
        <f t="shared" si="17"/>
        <v>414</v>
      </c>
      <c r="M79" s="223">
        <f t="shared" si="17"/>
        <v>423</v>
      </c>
      <c r="N79" s="338">
        <v>432.77998300000002</v>
      </c>
      <c r="O79" s="139">
        <f t="shared" si="15"/>
        <v>355.59915588876322</v>
      </c>
      <c r="P79" s="346" t="s">
        <v>186</v>
      </c>
      <c r="R79" s="347" t="s">
        <v>691</v>
      </c>
      <c r="T79" s="329">
        <v>18</v>
      </c>
      <c r="U79" s="43">
        <v>45000</v>
      </c>
    </row>
    <row r="80" spans="2:24" x14ac:dyDescent="0.3">
      <c r="B80">
        <v>33</v>
      </c>
      <c r="C80" s="138">
        <f t="shared" si="13"/>
        <v>2</v>
      </c>
      <c r="D80" s="303">
        <f t="shared" si="16"/>
        <v>12.14058</v>
      </c>
      <c r="E80" s="223">
        <f t="shared" si="17"/>
        <v>226</v>
      </c>
      <c r="F80" s="223">
        <f t="shared" si="17"/>
        <v>233</v>
      </c>
      <c r="G80" s="223">
        <f t="shared" si="17"/>
        <v>239</v>
      </c>
      <c r="H80" s="223">
        <f t="shared" si="17"/>
        <v>245</v>
      </c>
      <c r="I80" s="223">
        <f t="shared" si="17"/>
        <v>251</v>
      </c>
      <c r="J80" s="223">
        <f t="shared" si="17"/>
        <v>258</v>
      </c>
      <c r="K80" s="223">
        <f t="shared" si="17"/>
        <v>264</v>
      </c>
      <c r="L80" s="223">
        <f t="shared" si="17"/>
        <v>270</v>
      </c>
      <c r="M80" s="223">
        <f t="shared" si="17"/>
        <v>277</v>
      </c>
      <c r="N80" s="338">
        <v>282.88599099999999</v>
      </c>
      <c r="O80" s="139">
        <f t="shared" ref="O80:O111" si="18">($R$53*$W$48*N80)/(N80*D80)</f>
        <v>355.59915588876316</v>
      </c>
      <c r="P80" s="346" t="s">
        <v>186</v>
      </c>
      <c r="R80" s="347" t="s">
        <v>692</v>
      </c>
      <c r="T80" s="329">
        <v>19</v>
      </c>
      <c r="U80" s="367">
        <f>AB81*AB82</f>
        <v>84369.857120000001</v>
      </c>
      <c r="X80" t="s">
        <v>766</v>
      </c>
    </row>
    <row r="81" spans="2:29" x14ac:dyDescent="0.3">
      <c r="B81">
        <v>34</v>
      </c>
      <c r="C81" s="138">
        <f t="shared" si="13"/>
        <v>2</v>
      </c>
      <c r="D81" s="303">
        <f t="shared" si="16"/>
        <v>12.14058</v>
      </c>
      <c r="E81" s="223">
        <f t="shared" si="17"/>
        <v>639</v>
      </c>
      <c r="F81" s="223">
        <f t="shared" si="17"/>
        <v>657</v>
      </c>
      <c r="G81" s="223">
        <f t="shared" si="17"/>
        <v>674</v>
      </c>
      <c r="H81" s="223">
        <f t="shared" si="17"/>
        <v>692</v>
      </c>
      <c r="I81" s="223">
        <f t="shared" si="17"/>
        <v>710</v>
      </c>
      <c r="J81" s="223">
        <f t="shared" si="17"/>
        <v>728</v>
      </c>
      <c r="K81" s="223">
        <f t="shared" si="17"/>
        <v>745</v>
      </c>
      <c r="L81" s="223">
        <f t="shared" si="17"/>
        <v>763</v>
      </c>
      <c r="M81" s="223">
        <f t="shared" si="17"/>
        <v>781</v>
      </c>
      <c r="N81" s="338">
        <v>798.61917600000004</v>
      </c>
      <c r="O81" s="139">
        <f t="shared" si="18"/>
        <v>355.59915588876311</v>
      </c>
      <c r="P81" s="346" t="s">
        <v>186</v>
      </c>
      <c r="X81" t="s">
        <v>767</v>
      </c>
      <c r="AB81">
        <v>16873.971423999999</v>
      </c>
      <c r="AC81" t="s">
        <v>276</v>
      </c>
    </row>
    <row r="82" spans="2:29" x14ac:dyDescent="0.3">
      <c r="B82">
        <v>35</v>
      </c>
      <c r="C82" s="138">
        <f t="shared" si="13"/>
        <v>2</v>
      </c>
      <c r="D82" s="303">
        <f t="shared" si="16"/>
        <v>12.14058</v>
      </c>
      <c r="E82" s="223">
        <f t="shared" si="17"/>
        <v>138</v>
      </c>
      <c r="F82" s="223">
        <f t="shared" si="17"/>
        <v>142</v>
      </c>
      <c r="G82" s="223">
        <f t="shared" si="17"/>
        <v>146</v>
      </c>
      <c r="H82" s="223">
        <f t="shared" si="17"/>
        <v>150</v>
      </c>
      <c r="I82" s="223">
        <f t="shared" si="17"/>
        <v>154</v>
      </c>
      <c r="J82" s="223">
        <f t="shared" si="17"/>
        <v>158</v>
      </c>
      <c r="K82" s="223">
        <f t="shared" si="17"/>
        <v>161</v>
      </c>
      <c r="L82" s="223">
        <f t="shared" si="17"/>
        <v>165</v>
      </c>
      <c r="M82" s="223">
        <f t="shared" si="17"/>
        <v>169</v>
      </c>
      <c r="N82" s="338">
        <v>173.02303499999999</v>
      </c>
      <c r="O82" s="139">
        <f t="shared" si="18"/>
        <v>355.59915588876316</v>
      </c>
      <c r="P82" s="346" t="s">
        <v>186</v>
      </c>
      <c r="X82" t="s">
        <v>768</v>
      </c>
      <c r="AB82">
        <v>5</v>
      </c>
      <c r="AC82" t="s">
        <v>769</v>
      </c>
    </row>
    <row r="83" spans="2:29" x14ac:dyDescent="0.3">
      <c r="B83">
        <v>36</v>
      </c>
      <c r="C83" s="138">
        <f t="shared" si="13"/>
        <v>2</v>
      </c>
      <c r="D83" s="303">
        <f t="shared" si="16"/>
        <v>12.14058</v>
      </c>
      <c r="E83" s="223">
        <f t="shared" si="17"/>
        <v>165</v>
      </c>
      <c r="F83" s="223">
        <f t="shared" si="17"/>
        <v>170</v>
      </c>
      <c r="G83" s="223">
        <f t="shared" si="17"/>
        <v>175</v>
      </c>
      <c r="H83" s="223">
        <f t="shared" si="17"/>
        <v>179</v>
      </c>
      <c r="I83" s="223">
        <f t="shared" si="17"/>
        <v>184</v>
      </c>
      <c r="J83" s="223">
        <f t="shared" si="17"/>
        <v>188</v>
      </c>
      <c r="K83" s="223">
        <f t="shared" si="17"/>
        <v>193</v>
      </c>
      <c r="L83" s="223">
        <f t="shared" si="17"/>
        <v>198</v>
      </c>
      <c r="M83" s="223">
        <f t="shared" si="17"/>
        <v>202</v>
      </c>
      <c r="N83" s="338">
        <v>206.827021</v>
      </c>
      <c r="O83" s="139">
        <f t="shared" si="18"/>
        <v>355.59915588876316</v>
      </c>
      <c r="P83" s="346" t="s">
        <v>186</v>
      </c>
    </row>
    <row r="84" spans="2:29" x14ac:dyDescent="0.3">
      <c r="B84">
        <v>37</v>
      </c>
      <c r="C84" s="138">
        <f t="shared" si="13"/>
        <v>2</v>
      </c>
      <c r="D84" s="303">
        <f t="shared" si="16"/>
        <v>12.14058</v>
      </c>
      <c r="E84" s="223">
        <f t="shared" si="17"/>
        <v>174</v>
      </c>
      <c r="F84" s="223">
        <f t="shared" si="17"/>
        <v>178</v>
      </c>
      <c r="G84" s="223">
        <f t="shared" si="17"/>
        <v>183</v>
      </c>
      <c r="H84" s="223">
        <f t="shared" si="17"/>
        <v>188</v>
      </c>
      <c r="I84" s="223">
        <f t="shared" si="17"/>
        <v>193</v>
      </c>
      <c r="J84" s="223">
        <f t="shared" si="17"/>
        <v>198</v>
      </c>
      <c r="K84" s="223">
        <f t="shared" si="17"/>
        <v>203</v>
      </c>
      <c r="L84" s="223">
        <f t="shared" si="17"/>
        <v>207</v>
      </c>
      <c r="M84" s="223">
        <f t="shared" si="17"/>
        <v>212</v>
      </c>
      <c r="N84" s="338">
        <v>217.057175</v>
      </c>
      <c r="O84" s="139">
        <f t="shared" si="18"/>
        <v>355.59915588876316</v>
      </c>
      <c r="P84" s="346" t="s">
        <v>186</v>
      </c>
    </row>
    <row r="85" spans="2:29" x14ac:dyDescent="0.3">
      <c r="B85">
        <v>38</v>
      </c>
      <c r="C85" s="138">
        <f t="shared" si="13"/>
        <v>4</v>
      </c>
      <c r="D85" s="303">
        <f t="shared" si="16"/>
        <v>12.14058</v>
      </c>
      <c r="E85" s="223">
        <f t="shared" si="17"/>
        <v>122</v>
      </c>
      <c r="F85" s="223">
        <f t="shared" si="17"/>
        <v>125</v>
      </c>
      <c r="G85" s="223">
        <f t="shared" si="17"/>
        <v>129</v>
      </c>
      <c r="H85" s="223">
        <f t="shared" si="17"/>
        <v>132</v>
      </c>
      <c r="I85" s="223">
        <f t="shared" si="17"/>
        <v>135</v>
      </c>
      <c r="J85" s="223">
        <f t="shared" si="17"/>
        <v>139</v>
      </c>
      <c r="K85" s="223">
        <f t="shared" si="17"/>
        <v>142</v>
      </c>
      <c r="L85" s="223">
        <f t="shared" si="17"/>
        <v>146</v>
      </c>
      <c r="M85" s="223">
        <f t="shared" si="17"/>
        <v>149</v>
      </c>
      <c r="N85" s="338">
        <v>152.34033299999999</v>
      </c>
      <c r="O85" s="139">
        <f t="shared" si="18"/>
        <v>355.59915588876311</v>
      </c>
      <c r="P85" s="346" t="s">
        <v>196</v>
      </c>
    </row>
    <row r="86" spans="2:29" x14ac:dyDescent="0.3">
      <c r="B86">
        <v>39</v>
      </c>
      <c r="C86" s="138">
        <f t="shared" si="13"/>
        <v>4</v>
      </c>
      <c r="D86" s="303">
        <f t="shared" si="16"/>
        <v>12.14058</v>
      </c>
      <c r="E86" s="223">
        <f t="shared" si="17"/>
        <v>123</v>
      </c>
      <c r="F86" s="223">
        <f t="shared" si="17"/>
        <v>127</v>
      </c>
      <c r="G86" s="223">
        <f t="shared" si="17"/>
        <v>130</v>
      </c>
      <c r="H86" s="223">
        <f t="shared" ref="H86:M109" si="19">ROUND($N86*H$46,0)</f>
        <v>133</v>
      </c>
      <c r="I86" s="223">
        <f t="shared" si="19"/>
        <v>137</v>
      </c>
      <c r="J86" s="223">
        <f t="shared" si="19"/>
        <v>140</v>
      </c>
      <c r="K86" s="223">
        <f t="shared" si="19"/>
        <v>144</v>
      </c>
      <c r="L86" s="223">
        <f t="shared" si="19"/>
        <v>147</v>
      </c>
      <c r="M86" s="223">
        <f t="shared" si="19"/>
        <v>150</v>
      </c>
      <c r="N86" s="338">
        <v>153.897096</v>
      </c>
      <c r="O86" s="139">
        <f t="shared" si="18"/>
        <v>355.59915588876316</v>
      </c>
      <c r="P86" s="346" t="s">
        <v>196</v>
      </c>
    </row>
    <row r="87" spans="2:29" x14ac:dyDescent="0.3">
      <c r="B87">
        <v>40</v>
      </c>
      <c r="C87" s="138">
        <f t="shared" si="13"/>
        <v>5</v>
      </c>
      <c r="D87" s="303">
        <f t="shared" si="16"/>
        <v>12.14058</v>
      </c>
      <c r="E87" s="223">
        <f t="shared" ref="E87:M118" si="20">ROUND($N87*E$46,0)</f>
        <v>131</v>
      </c>
      <c r="F87" s="223">
        <f t="shared" si="20"/>
        <v>134</v>
      </c>
      <c r="G87" s="223">
        <f t="shared" si="20"/>
        <v>138</v>
      </c>
      <c r="H87" s="223">
        <f t="shared" si="19"/>
        <v>141</v>
      </c>
      <c r="I87" s="223">
        <f t="shared" si="19"/>
        <v>145</v>
      </c>
      <c r="J87" s="223">
        <f t="shared" si="19"/>
        <v>149</v>
      </c>
      <c r="K87" s="223">
        <f t="shared" si="19"/>
        <v>152</v>
      </c>
      <c r="L87" s="223">
        <f t="shared" si="19"/>
        <v>156</v>
      </c>
      <c r="M87" s="223">
        <f t="shared" si="19"/>
        <v>160</v>
      </c>
      <c r="N87" s="338">
        <v>163.23767100000001</v>
      </c>
      <c r="O87" s="139">
        <f t="shared" si="18"/>
        <v>355.59915588876316</v>
      </c>
      <c r="P87" s="346" t="s">
        <v>193</v>
      </c>
    </row>
    <row r="88" spans="2:29" x14ac:dyDescent="0.3">
      <c r="B88">
        <v>41</v>
      </c>
      <c r="C88" s="138">
        <f t="shared" si="13"/>
        <v>6</v>
      </c>
      <c r="D88" s="303">
        <f t="shared" si="16"/>
        <v>12.14058</v>
      </c>
      <c r="E88" s="223">
        <f t="shared" si="20"/>
        <v>258</v>
      </c>
      <c r="F88" s="223">
        <f t="shared" si="20"/>
        <v>265</v>
      </c>
      <c r="G88" s="223">
        <f t="shared" si="20"/>
        <v>272</v>
      </c>
      <c r="H88" s="223">
        <f t="shared" si="19"/>
        <v>279</v>
      </c>
      <c r="I88" s="223">
        <f t="shared" si="19"/>
        <v>286</v>
      </c>
      <c r="J88" s="223">
        <f t="shared" si="19"/>
        <v>293</v>
      </c>
      <c r="K88" s="223">
        <f t="shared" si="19"/>
        <v>301</v>
      </c>
      <c r="L88" s="223">
        <f t="shared" si="19"/>
        <v>308</v>
      </c>
      <c r="M88" s="223">
        <f t="shared" si="19"/>
        <v>315</v>
      </c>
      <c r="N88" s="338">
        <v>322.02744799999999</v>
      </c>
      <c r="O88" s="139">
        <f t="shared" si="18"/>
        <v>355.59915588876316</v>
      </c>
      <c r="P88" s="346" t="s">
        <v>190</v>
      </c>
    </row>
    <row r="89" spans="2:29" x14ac:dyDescent="0.3">
      <c r="B89">
        <v>42</v>
      </c>
      <c r="C89" s="138">
        <f t="shared" si="13"/>
        <v>6</v>
      </c>
      <c r="D89" s="303">
        <f t="shared" si="16"/>
        <v>12.14058</v>
      </c>
      <c r="E89" s="223">
        <f t="shared" si="20"/>
        <v>222</v>
      </c>
      <c r="F89" s="223">
        <f t="shared" si="20"/>
        <v>228</v>
      </c>
      <c r="G89" s="223">
        <f t="shared" si="20"/>
        <v>234</v>
      </c>
      <c r="H89" s="223">
        <f t="shared" si="19"/>
        <v>240</v>
      </c>
      <c r="I89" s="223">
        <f t="shared" si="19"/>
        <v>247</v>
      </c>
      <c r="J89" s="223">
        <f t="shared" si="19"/>
        <v>253</v>
      </c>
      <c r="K89" s="223">
        <f t="shared" si="19"/>
        <v>259</v>
      </c>
      <c r="L89" s="223">
        <f t="shared" si="19"/>
        <v>265</v>
      </c>
      <c r="M89" s="223">
        <f t="shared" si="19"/>
        <v>271</v>
      </c>
      <c r="N89" s="338">
        <v>277.32612399999999</v>
      </c>
      <c r="O89" s="139">
        <f t="shared" si="18"/>
        <v>355.59915588876316</v>
      </c>
      <c r="P89" s="346" t="s">
        <v>190</v>
      </c>
    </row>
    <row r="90" spans="2:29" x14ac:dyDescent="0.3">
      <c r="B90">
        <v>43</v>
      </c>
      <c r="C90" s="138">
        <f t="shared" si="13"/>
        <v>6</v>
      </c>
      <c r="D90" s="303">
        <f t="shared" si="16"/>
        <v>12.14058</v>
      </c>
      <c r="E90" s="223">
        <f t="shared" si="20"/>
        <v>334</v>
      </c>
      <c r="F90" s="223">
        <f t="shared" si="20"/>
        <v>343</v>
      </c>
      <c r="G90" s="223">
        <f t="shared" si="20"/>
        <v>353</v>
      </c>
      <c r="H90" s="223">
        <f t="shared" si="19"/>
        <v>362</v>
      </c>
      <c r="I90" s="223">
        <f t="shared" si="19"/>
        <v>371</v>
      </c>
      <c r="J90" s="223">
        <f t="shared" si="19"/>
        <v>381</v>
      </c>
      <c r="K90" s="223">
        <f t="shared" si="19"/>
        <v>390</v>
      </c>
      <c r="L90" s="223">
        <f t="shared" si="19"/>
        <v>399</v>
      </c>
      <c r="M90" s="223">
        <f t="shared" si="19"/>
        <v>408</v>
      </c>
      <c r="N90" s="338">
        <v>417.65714700000001</v>
      </c>
      <c r="O90" s="139">
        <f t="shared" si="18"/>
        <v>355.59915588876311</v>
      </c>
      <c r="P90" s="346" t="s">
        <v>190</v>
      </c>
    </row>
    <row r="91" spans="2:29" x14ac:dyDescent="0.3">
      <c r="B91">
        <v>44</v>
      </c>
      <c r="C91" s="138">
        <f t="shared" si="13"/>
        <v>7</v>
      </c>
      <c r="D91" s="303">
        <f t="shared" si="16"/>
        <v>12.14058</v>
      </c>
      <c r="E91" s="223">
        <f t="shared" si="20"/>
        <v>157</v>
      </c>
      <c r="F91" s="223">
        <f t="shared" si="20"/>
        <v>162</v>
      </c>
      <c r="G91" s="223">
        <f t="shared" si="20"/>
        <v>166</v>
      </c>
      <c r="H91" s="223">
        <f t="shared" si="19"/>
        <v>170</v>
      </c>
      <c r="I91" s="223">
        <f t="shared" si="19"/>
        <v>175</v>
      </c>
      <c r="J91" s="223">
        <f t="shared" si="19"/>
        <v>179</v>
      </c>
      <c r="K91" s="223">
        <f t="shared" si="19"/>
        <v>183</v>
      </c>
      <c r="L91" s="223">
        <f t="shared" si="19"/>
        <v>188</v>
      </c>
      <c r="M91" s="223">
        <f t="shared" si="19"/>
        <v>192</v>
      </c>
      <c r="N91" s="338">
        <v>196.596868</v>
      </c>
      <c r="O91" s="139">
        <f t="shared" si="18"/>
        <v>355.59915588876316</v>
      </c>
      <c r="P91" s="346" t="s">
        <v>188</v>
      </c>
    </row>
    <row r="92" spans="2:29" x14ac:dyDescent="0.3">
      <c r="B92">
        <v>45</v>
      </c>
      <c r="C92" s="138">
        <f t="shared" si="13"/>
        <v>8</v>
      </c>
      <c r="D92" s="303">
        <f t="shared" si="16"/>
        <v>12.14058</v>
      </c>
      <c r="E92" s="223">
        <f t="shared" si="20"/>
        <v>176</v>
      </c>
      <c r="F92" s="223">
        <f t="shared" si="20"/>
        <v>181</v>
      </c>
      <c r="G92" s="223">
        <f t="shared" si="20"/>
        <v>186</v>
      </c>
      <c r="H92" s="223">
        <f t="shared" si="19"/>
        <v>191</v>
      </c>
      <c r="I92" s="223">
        <f t="shared" si="19"/>
        <v>196</v>
      </c>
      <c r="J92" s="223">
        <f t="shared" si="19"/>
        <v>201</v>
      </c>
      <c r="K92" s="223">
        <f t="shared" si="19"/>
        <v>206</v>
      </c>
      <c r="L92" s="223">
        <f t="shared" si="19"/>
        <v>211</v>
      </c>
      <c r="M92" s="223">
        <f t="shared" si="19"/>
        <v>216</v>
      </c>
      <c r="N92" s="338">
        <v>220.61548999999999</v>
      </c>
      <c r="O92" s="139">
        <f t="shared" si="18"/>
        <v>355.59915588876316</v>
      </c>
      <c r="P92" s="346" t="s">
        <v>195</v>
      </c>
    </row>
    <row r="93" spans="2:29" x14ac:dyDescent="0.3">
      <c r="B93">
        <v>46</v>
      </c>
      <c r="C93" s="138">
        <f t="shared" si="13"/>
        <v>8</v>
      </c>
      <c r="D93" s="303">
        <f t="shared" si="16"/>
        <v>12.14058</v>
      </c>
      <c r="E93" s="223">
        <f t="shared" si="20"/>
        <v>169</v>
      </c>
      <c r="F93" s="223">
        <f t="shared" si="20"/>
        <v>174</v>
      </c>
      <c r="G93" s="223">
        <f t="shared" si="20"/>
        <v>178</v>
      </c>
      <c r="H93" s="223">
        <f t="shared" si="19"/>
        <v>183</v>
      </c>
      <c r="I93" s="223">
        <f t="shared" si="19"/>
        <v>188</v>
      </c>
      <c r="J93" s="223">
        <f t="shared" si="19"/>
        <v>192</v>
      </c>
      <c r="K93" s="223">
        <f t="shared" si="19"/>
        <v>197</v>
      </c>
      <c r="L93" s="223">
        <f t="shared" si="19"/>
        <v>202</v>
      </c>
      <c r="M93" s="223">
        <f t="shared" si="19"/>
        <v>207</v>
      </c>
      <c r="N93" s="338">
        <v>211.274914</v>
      </c>
      <c r="O93" s="139">
        <f t="shared" si="18"/>
        <v>355.59915588876316</v>
      </c>
      <c r="P93" s="346" t="s">
        <v>195</v>
      </c>
    </row>
    <row r="94" spans="2:29" x14ac:dyDescent="0.3">
      <c r="B94">
        <v>47</v>
      </c>
      <c r="C94" s="138">
        <f t="shared" si="13"/>
        <v>9</v>
      </c>
      <c r="D94" s="303">
        <f t="shared" si="16"/>
        <v>12.14058</v>
      </c>
      <c r="E94" s="223">
        <f t="shared" si="20"/>
        <v>120</v>
      </c>
      <c r="F94" s="223">
        <f t="shared" si="20"/>
        <v>124</v>
      </c>
      <c r="G94" s="223">
        <f t="shared" si="20"/>
        <v>127</v>
      </c>
      <c r="H94" s="223">
        <f t="shared" si="19"/>
        <v>130</v>
      </c>
      <c r="I94" s="223">
        <f t="shared" si="19"/>
        <v>134</v>
      </c>
      <c r="J94" s="223">
        <f t="shared" si="19"/>
        <v>137</v>
      </c>
      <c r="K94" s="223">
        <f t="shared" si="19"/>
        <v>140</v>
      </c>
      <c r="L94" s="223">
        <f t="shared" si="19"/>
        <v>144</v>
      </c>
      <c r="M94" s="223">
        <f t="shared" si="19"/>
        <v>147</v>
      </c>
      <c r="N94" s="338">
        <v>150.33878100000001</v>
      </c>
      <c r="O94" s="139">
        <f t="shared" si="18"/>
        <v>355.59915588876316</v>
      </c>
      <c r="P94" s="346" t="s">
        <v>693</v>
      </c>
    </row>
    <row r="95" spans="2:29" x14ac:dyDescent="0.3">
      <c r="B95">
        <v>48</v>
      </c>
      <c r="C95" s="138">
        <f t="shared" si="13"/>
        <v>1</v>
      </c>
      <c r="D95" s="303">
        <f t="shared" si="16"/>
        <v>12.14058</v>
      </c>
      <c r="E95" s="223">
        <f t="shared" si="20"/>
        <v>321</v>
      </c>
      <c r="F95" s="223">
        <f t="shared" si="20"/>
        <v>330</v>
      </c>
      <c r="G95" s="223">
        <f t="shared" si="20"/>
        <v>339</v>
      </c>
      <c r="H95" s="223">
        <f t="shared" si="19"/>
        <v>348</v>
      </c>
      <c r="I95" s="223">
        <f t="shared" si="19"/>
        <v>357</v>
      </c>
      <c r="J95" s="223">
        <f t="shared" si="19"/>
        <v>366</v>
      </c>
      <c r="K95" s="223">
        <f t="shared" si="19"/>
        <v>374</v>
      </c>
      <c r="L95" s="223">
        <f t="shared" si="19"/>
        <v>383</v>
      </c>
      <c r="M95" s="223">
        <f t="shared" si="19"/>
        <v>392</v>
      </c>
      <c r="N95" s="338">
        <v>401.19994300000002</v>
      </c>
      <c r="O95" s="139">
        <f t="shared" si="18"/>
        <v>355.59915588876316</v>
      </c>
      <c r="P95" s="346" t="s">
        <v>192</v>
      </c>
    </row>
    <row r="96" spans="2:29" x14ac:dyDescent="0.3">
      <c r="B96">
        <v>49</v>
      </c>
      <c r="C96" s="138">
        <f t="shared" si="13"/>
        <v>1</v>
      </c>
      <c r="D96" s="303">
        <f t="shared" si="16"/>
        <v>12.14058</v>
      </c>
      <c r="E96" s="223">
        <f t="shared" si="20"/>
        <v>177</v>
      </c>
      <c r="F96" s="223">
        <f t="shared" si="20"/>
        <v>182</v>
      </c>
      <c r="G96" s="223">
        <f t="shared" si="20"/>
        <v>187</v>
      </c>
      <c r="H96" s="223">
        <f t="shared" si="19"/>
        <v>192</v>
      </c>
      <c r="I96" s="223">
        <f t="shared" si="19"/>
        <v>197</v>
      </c>
      <c r="J96" s="223">
        <f t="shared" si="19"/>
        <v>202</v>
      </c>
      <c r="K96" s="223">
        <f t="shared" si="19"/>
        <v>207</v>
      </c>
      <c r="L96" s="223">
        <f t="shared" si="19"/>
        <v>211</v>
      </c>
      <c r="M96" s="223">
        <f t="shared" si="19"/>
        <v>216</v>
      </c>
      <c r="N96" s="338">
        <v>221.28267299999999</v>
      </c>
      <c r="O96" s="139">
        <f t="shared" si="18"/>
        <v>355.59915588876316</v>
      </c>
      <c r="P96" s="346" t="s">
        <v>192</v>
      </c>
    </row>
    <row r="97" spans="2:16" x14ac:dyDescent="0.3">
      <c r="B97">
        <v>50</v>
      </c>
      <c r="C97" s="138">
        <f t="shared" si="13"/>
        <v>1</v>
      </c>
      <c r="D97" s="303">
        <f t="shared" si="16"/>
        <v>12.14058</v>
      </c>
      <c r="E97" s="223">
        <f t="shared" si="20"/>
        <v>188</v>
      </c>
      <c r="F97" s="223">
        <f t="shared" si="20"/>
        <v>193</v>
      </c>
      <c r="G97" s="223">
        <f t="shared" si="20"/>
        <v>198</v>
      </c>
      <c r="H97" s="223">
        <f t="shared" si="19"/>
        <v>204</v>
      </c>
      <c r="I97" s="223">
        <f t="shared" si="19"/>
        <v>209</v>
      </c>
      <c r="J97" s="223">
        <f t="shared" si="19"/>
        <v>214</v>
      </c>
      <c r="K97" s="223">
        <f t="shared" si="19"/>
        <v>219</v>
      </c>
      <c r="L97" s="223">
        <f t="shared" si="19"/>
        <v>224</v>
      </c>
      <c r="M97" s="223">
        <f t="shared" si="19"/>
        <v>230</v>
      </c>
      <c r="N97" s="338">
        <v>234.848747</v>
      </c>
      <c r="O97" s="139">
        <f t="shared" si="18"/>
        <v>355.59915588876316</v>
      </c>
      <c r="P97" s="346" t="s">
        <v>192</v>
      </c>
    </row>
    <row r="98" spans="2:16" x14ac:dyDescent="0.3">
      <c r="B98">
        <v>51</v>
      </c>
      <c r="C98" s="138">
        <f t="shared" si="13"/>
        <v>1</v>
      </c>
      <c r="D98" s="303">
        <f t="shared" si="16"/>
        <v>12.14058</v>
      </c>
      <c r="E98" s="223">
        <f t="shared" si="20"/>
        <v>1287</v>
      </c>
      <c r="F98" s="223">
        <f t="shared" si="20"/>
        <v>1323</v>
      </c>
      <c r="G98" s="223">
        <f t="shared" si="20"/>
        <v>1359</v>
      </c>
      <c r="H98" s="223">
        <f t="shared" si="19"/>
        <v>1394</v>
      </c>
      <c r="I98" s="223">
        <f t="shared" si="19"/>
        <v>1430</v>
      </c>
      <c r="J98" s="223">
        <f t="shared" si="19"/>
        <v>1466</v>
      </c>
      <c r="K98" s="223">
        <f t="shared" si="19"/>
        <v>1502</v>
      </c>
      <c r="L98" s="223">
        <f t="shared" si="19"/>
        <v>1537</v>
      </c>
      <c r="M98" s="223">
        <f t="shared" si="19"/>
        <v>1573</v>
      </c>
      <c r="N98" s="338">
        <v>1608.802874</v>
      </c>
      <c r="O98" s="139">
        <f t="shared" si="18"/>
        <v>355.59915588876322</v>
      </c>
      <c r="P98" s="346" t="s">
        <v>192</v>
      </c>
    </row>
    <row r="99" spans="2:16" x14ac:dyDescent="0.3">
      <c r="B99">
        <v>52</v>
      </c>
      <c r="C99" s="138">
        <f t="shared" si="13"/>
        <v>1</v>
      </c>
      <c r="D99" s="303">
        <f t="shared" si="16"/>
        <v>12.14058</v>
      </c>
      <c r="E99" s="223">
        <f t="shared" si="20"/>
        <v>291</v>
      </c>
      <c r="F99" s="223">
        <f t="shared" si="20"/>
        <v>299</v>
      </c>
      <c r="G99" s="223">
        <f t="shared" si="20"/>
        <v>307</v>
      </c>
      <c r="H99" s="223">
        <f t="shared" si="19"/>
        <v>315</v>
      </c>
      <c r="I99" s="223">
        <f t="shared" si="19"/>
        <v>323</v>
      </c>
      <c r="J99" s="223">
        <f t="shared" si="19"/>
        <v>331</v>
      </c>
      <c r="K99" s="223">
        <f t="shared" si="19"/>
        <v>339</v>
      </c>
      <c r="L99" s="223">
        <f t="shared" si="19"/>
        <v>347</v>
      </c>
      <c r="M99" s="223">
        <f t="shared" si="19"/>
        <v>355</v>
      </c>
      <c r="N99" s="338">
        <v>363.170458</v>
      </c>
      <c r="O99" s="139">
        <f t="shared" si="18"/>
        <v>355.59915588876316</v>
      </c>
      <c r="P99" s="346" t="s">
        <v>192</v>
      </c>
    </row>
    <row r="100" spans="2:16" x14ac:dyDescent="0.3">
      <c r="B100">
        <v>53</v>
      </c>
      <c r="C100" s="138">
        <f t="shared" si="13"/>
        <v>1</v>
      </c>
      <c r="D100" s="303">
        <f t="shared" si="16"/>
        <v>12.14058</v>
      </c>
      <c r="E100" s="223">
        <f t="shared" si="20"/>
        <v>160</v>
      </c>
      <c r="F100" s="223">
        <f t="shared" si="20"/>
        <v>165</v>
      </c>
      <c r="G100" s="223">
        <f t="shared" si="20"/>
        <v>169</v>
      </c>
      <c r="H100" s="223">
        <f t="shared" si="19"/>
        <v>174</v>
      </c>
      <c r="I100" s="223">
        <f t="shared" si="19"/>
        <v>178</v>
      </c>
      <c r="J100" s="223">
        <f t="shared" si="19"/>
        <v>183</v>
      </c>
      <c r="K100" s="223">
        <f t="shared" si="19"/>
        <v>187</v>
      </c>
      <c r="L100" s="223">
        <f t="shared" si="19"/>
        <v>192</v>
      </c>
      <c r="M100" s="223">
        <f t="shared" si="19"/>
        <v>196</v>
      </c>
      <c r="N100" s="338">
        <v>200.59997100000001</v>
      </c>
      <c r="O100" s="139">
        <f t="shared" si="18"/>
        <v>355.59915588876316</v>
      </c>
      <c r="P100" s="346" t="s">
        <v>192</v>
      </c>
    </row>
    <row r="101" spans="2:16" x14ac:dyDescent="0.3">
      <c r="B101">
        <v>54</v>
      </c>
      <c r="C101" s="138">
        <f t="shared" si="13"/>
        <v>1</v>
      </c>
      <c r="D101" s="303">
        <f t="shared" ref="D101:D164" si="21">D100</f>
        <v>12.14058</v>
      </c>
      <c r="E101" s="223">
        <f t="shared" si="20"/>
        <v>260</v>
      </c>
      <c r="F101" s="223">
        <f t="shared" si="20"/>
        <v>267</v>
      </c>
      <c r="G101" s="223">
        <f t="shared" si="20"/>
        <v>274</v>
      </c>
      <c r="H101" s="223">
        <f t="shared" si="19"/>
        <v>282</v>
      </c>
      <c r="I101" s="223">
        <f t="shared" si="19"/>
        <v>289</v>
      </c>
      <c r="J101" s="223">
        <f t="shared" si="19"/>
        <v>296</v>
      </c>
      <c r="K101" s="223">
        <f t="shared" si="19"/>
        <v>303</v>
      </c>
      <c r="L101" s="223">
        <f t="shared" si="19"/>
        <v>310</v>
      </c>
      <c r="M101" s="223">
        <f t="shared" si="19"/>
        <v>318</v>
      </c>
      <c r="N101" s="338">
        <v>324.91857900000002</v>
      </c>
      <c r="O101" s="139">
        <f t="shared" si="18"/>
        <v>355.59915588876316</v>
      </c>
      <c r="P101" s="346" t="s">
        <v>192</v>
      </c>
    </row>
    <row r="102" spans="2:16" x14ac:dyDescent="0.3">
      <c r="B102">
        <v>55</v>
      </c>
      <c r="C102" s="138">
        <f t="shared" si="13"/>
        <v>1</v>
      </c>
      <c r="D102" s="303">
        <f t="shared" si="21"/>
        <v>12.14058</v>
      </c>
      <c r="E102" s="223">
        <f t="shared" si="20"/>
        <v>440</v>
      </c>
      <c r="F102" s="223">
        <f t="shared" si="20"/>
        <v>452</v>
      </c>
      <c r="G102" s="223">
        <f t="shared" si="20"/>
        <v>464</v>
      </c>
      <c r="H102" s="223">
        <f t="shared" si="19"/>
        <v>476</v>
      </c>
      <c r="I102" s="223">
        <f t="shared" si="19"/>
        <v>488</v>
      </c>
      <c r="J102" s="223">
        <f t="shared" si="19"/>
        <v>501</v>
      </c>
      <c r="K102" s="223">
        <f t="shared" si="19"/>
        <v>513</v>
      </c>
      <c r="L102" s="223">
        <f t="shared" si="19"/>
        <v>525</v>
      </c>
      <c r="M102" s="223">
        <f t="shared" si="19"/>
        <v>537</v>
      </c>
      <c r="N102" s="338">
        <v>549.53717200000006</v>
      </c>
      <c r="O102" s="139">
        <f t="shared" si="18"/>
        <v>355.59915588876311</v>
      </c>
      <c r="P102" s="346" t="s">
        <v>192</v>
      </c>
    </row>
    <row r="103" spans="2:16" x14ac:dyDescent="0.3">
      <c r="B103">
        <v>56</v>
      </c>
      <c r="C103" s="138">
        <f t="shared" si="13"/>
        <v>1</v>
      </c>
      <c r="D103" s="303">
        <f t="shared" si="21"/>
        <v>12.14058</v>
      </c>
      <c r="E103" s="223">
        <f t="shared" si="20"/>
        <v>215</v>
      </c>
      <c r="F103" s="223">
        <f t="shared" si="20"/>
        <v>221</v>
      </c>
      <c r="G103" s="223">
        <f t="shared" si="20"/>
        <v>227</v>
      </c>
      <c r="H103" s="223">
        <f t="shared" si="19"/>
        <v>233</v>
      </c>
      <c r="I103" s="223">
        <f t="shared" si="19"/>
        <v>239</v>
      </c>
      <c r="J103" s="223">
        <f t="shared" si="19"/>
        <v>245</v>
      </c>
      <c r="K103" s="223">
        <f t="shared" si="19"/>
        <v>251</v>
      </c>
      <c r="L103" s="223">
        <f t="shared" si="19"/>
        <v>257</v>
      </c>
      <c r="M103" s="223">
        <f t="shared" si="19"/>
        <v>263</v>
      </c>
      <c r="N103" s="338">
        <v>268.87512800000002</v>
      </c>
      <c r="O103" s="139">
        <f t="shared" si="18"/>
        <v>355.59915588876311</v>
      </c>
      <c r="P103" s="346" t="s">
        <v>192</v>
      </c>
    </row>
    <row r="104" spans="2:16" x14ac:dyDescent="0.3">
      <c r="B104">
        <v>57</v>
      </c>
      <c r="C104" s="138">
        <f t="shared" si="13"/>
        <v>1</v>
      </c>
      <c r="D104" s="303">
        <f t="shared" si="21"/>
        <v>12.14058</v>
      </c>
      <c r="E104" s="223">
        <f t="shared" si="20"/>
        <v>466</v>
      </c>
      <c r="F104" s="223">
        <f t="shared" si="20"/>
        <v>479</v>
      </c>
      <c r="G104" s="223">
        <f t="shared" si="20"/>
        <v>492</v>
      </c>
      <c r="H104" s="223">
        <f t="shared" si="19"/>
        <v>505</v>
      </c>
      <c r="I104" s="223">
        <f t="shared" si="19"/>
        <v>518</v>
      </c>
      <c r="J104" s="223">
        <f t="shared" si="19"/>
        <v>530</v>
      </c>
      <c r="K104" s="223">
        <f t="shared" si="19"/>
        <v>543</v>
      </c>
      <c r="L104" s="223">
        <f t="shared" si="19"/>
        <v>556</v>
      </c>
      <c r="M104" s="223">
        <f t="shared" si="19"/>
        <v>569</v>
      </c>
      <c r="N104" s="338">
        <v>582.22918500000003</v>
      </c>
      <c r="O104" s="139">
        <f t="shared" si="18"/>
        <v>355.59915588876316</v>
      </c>
      <c r="P104" s="346" t="s">
        <v>192</v>
      </c>
    </row>
    <row r="105" spans="2:16" x14ac:dyDescent="0.3">
      <c r="B105">
        <v>58</v>
      </c>
      <c r="C105" s="138">
        <f t="shared" si="13"/>
        <v>1</v>
      </c>
      <c r="D105" s="303">
        <f t="shared" si="21"/>
        <v>12.14058</v>
      </c>
      <c r="E105" s="223">
        <f t="shared" si="20"/>
        <v>479</v>
      </c>
      <c r="F105" s="223">
        <f t="shared" si="20"/>
        <v>493</v>
      </c>
      <c r="G105" s="223">
        <f t="shared" si="20"/>
        <v>506</v>
      </c>
      <c r="H105" s="223">
        <f t="shared" si="19"/>
        <v>519</v>
      </c>
      <c r="I105" s="223">
        <f t="shared" si="19"/>
        <v>533</v>
      </c>
      <c r="J105" s="223">
        <f t="shared" si="19"/>
        <v>546</v>
      </c>
      <c r="K105" s="223">
        <f t="shared" si="19"/>
        <v>559</v>
      </c>
      <c r="L105" s="223">
        <f t="shared" si="19"/>
        <v>573</v>
      </c>
      <c r="M105" s="223">
        <f t="shared" si="19"/>
        <v>586</v>
      </c>
      <c r="N105" s="338">
        <v>599.35357299999998</v>
      </c>
      <c r="O105" s="139">
        <f t="shared" si="18"/>
        <v>355.59915588876311</v>
      </c>
      <c r="P105" s="346" t="s">
        <v>192</v>
      </c>
    </row>
    <row r="106" spans="2:16" x14ac:dyDescent="0.3">
      <c r="B106">
        <v>59</v>
      </c>
      <c r="C106" s="138">
        <f t="shared" si="13"/>
        <v>1</v>
      </c>
      <c r="D106" s="303">
        <f t="shared" si="21"/>
        <v>12.14058</v>
      </c>
      <c r="E106" s="223">
        <f t="shared" si="20"/>
        <v>280</v>
      </c>
      <c r="F106" s="223">
        <f t="shared" si="20"/>
        <v>288</v>
      </c>
      <c r="G106" s="223">
        <f t="shared" si="20"/>
        <v>295</v>
      </c>
      <c r="H106" s="223">
        <f t="shared" si="19"/>
        <v>303</v>
      </c>
      <c r="I106" s="223">
        <f t="shared" si="19"/>
        <v>311</v>
      </c>
      <c r="J106" s="223">
        <f t="shared" si="19"/>
        <v>319</v>
      </c>
      <c r="K106" s="223">
        <f t="shared" si="19"/>
        <v>327</v>
      </c>
      <c r="L106" s="223">
        <f t="shared" si="19"/>
        <v>334</v>
      </c>
      <c r="M106" s="223">
        <f t="shared" si="19"/>
        <v>342</v>
      </c>
      <c r="N106" s="338">
        <v>349.82677899999999</v>
      </c>
      <c r="O106" s="139">
        <f t="shared" si="18"/>
        <v>355.59915588876316</v>
      </c>
      <c r="P106" s="346" t="s">
        <v>192</v>
      </c>
    </row>
    <row r="107" spans="2:16" x14ac:dyDescent="0.3">
      <c r="B107">
        <v>60</v>
      </c>
      <c r="C107" s="138">
        <f t="shared" si="13"/>
        <v>1</v>
      </c>
      <c r="D107" s="303">
        <f t="shared" si="21"/>
        <v>12.14058</v>
      </c>
      <c r="E107" s="223">
        <f t="shared" si="20"/>
        <v>153</v>
      </c>
      <c r="F107" s="223">
        <f t="shared" si="20"/>
        <v>157</v>
      </c>
      <c r="G107" s="223">
        <f t="shared" si="20"/>
        <v>161</v>
      </c>
      <c r="H107" s="223">
        <f t="shared" si="19"/>
        <v>166</v>
      </c>
      <c r="I107" s="223">
        <f t="shared" si="19"/>
        <v>170</v>
      </c>
      <c r="J107" s="223">
        <f t="shared" si="19"/>
        <v>174</v>
      </c>
      <c r="K107" s="223">
        <f t="shared" si="19"/>
        <v>178</v>
      </c>
      <c r="L107" s="223">
        <f t="shared" si="19"/>
        <v>183</v>
      </c>
      <c r="M107" s="223">
        <f t="shared" si="19"/>
        <v>187</v>
      </c>
      <c r="N107" s="338">
        <v>191.037002</v>
      </c>
      <c r="O107" s="139">
        <f t="shared" si="18"/>
        <v>355.59915588876316</v>
      </c>
      <c r="P107" s="346" t="s">
        <v>192</v>
      </c>
    </row>
    <row r="108" spans="2:16" x14ac:dyDescent="0.3">
      <c r="B108">
        <v>61</v>
      </c>
      <c r="C108" s="138">
        <f t="shared" si="13"/>
        <v>1</v>
      </c>
      <c r="D108" s="303">
        <f t="shared" si="21"/>
        <v>12.14058</v>
      </c>
      <c r="E108" s="223">
        <f t="shared" si="20"/>
        <v>453</v>
      </c>
      <c r="F108" s="223">
        <f t="shared" si="20"/>
        <v>466</v>
      </c>
      <c r="G108" s="223">
        <f t="shared" si="20"/>
        <v>478</v>
      </c>
      <c r="H108" s="223">
        <f t="shared" si="19"/>
        <v>491</v>
      </c>
      <c r="I108" s="223">
        <f t="shared" si="19"/>
        <v>504</v>
      </c>
      <c r="J108" s="223">
        <f t="shared" si="19"/>
        <v>516</v>
      </c>
      <c r="K108" s="223">
        <f t="shared" si="19"/>
        <v>529</v>
      </c>
      <c r="L108" s="223">
        <f t="shared" si="19"/>
        <v>541</v>
      </c>
      <c r="M108" s="223">
        <f t="shared" si="19"/>
        <v>554</v>
      </c>
      <c r="N108" s="338">
        <v>566.439165</v>
      </c>
      <c r="O108" s="139">
        <f t="shared" si="18"/>
        <v>355.59915588876316</v>
      </c>
      <c r="P108" s="346" t="s">
        <v>192</v>
      </c>
    </row>
    <row r="109" spans="2:16" x14ac:dyDescent="0.3">
      <c r="B109">
        <v>62</v>
      </c>
      <c r="C109" s="138">
        <f t="shared" si="13"/>
        <v>1</v>
      </c>
      <c r="D109" s="303">
        <f t="shared" si="21"/>
        <v>12.14058</v>
      </c>
      <c r="E109" s="223">
        <f t="shared" si="20"/>
        <v>238</v>
      </c>
      <c r="F109" s="223">
        <f t="shared" si="20"/>
        <v>244</v>
      </c>
      <c r="G109" s="223">
        <f t="shared" si="20"/>
        <v>251</v>
      </c>
      <c r="H109" s="223">
        <f t="shared" si="19"/>
        <v>257</v>
      </c>
      <c r="I109" s="223">
        <f t="shared" si="19"/>
        <v>264</v>
      </c>
      <c r="J109" s="223">
        <f t="shared" si="19"/>
        <v>271</v>
      </c>
      <c r="K109" s="223">
        <f t="shared" si="19"/>
        <v>277</v>
      </c>
      <c r="L109" s="223">
        <f t="shared" si="19"/>
        <v>284</v>
      </c>
      <c r="M109" s="223">
        <f t="shared" si="19"/>
        <v>290</v>
      </c>
      <c r="N109" s="338">
        <v>296.89685300000002</v>
      </c>
      <c r="O109" s="139">
        <f t="shared" si="18"/>
        <v>355.59915588876322</v>
      </c>
      <c r="P109" s="346" t="s">
        <v>192</v>
      </c>
    </row>
    <row r="110" spans="2:16" x14ac:dyDescent="0.3">
      <c r="B110">
        <v>63</v>
      </c>
      <c r="C110" s="138">
        <f t="shared" si="13"/>
        <v>1</v>
      </c>
      <c r="D110" s="303">
        <f t="shared" si="21"/>
        <v>12.14058</v>
      </c>
      <c r="E110" s="223">
        <f t="shared" si="20"/>
        <v>490</v>
      </c>
      <c r="F110" s="223">
        <f t="shared" si="20"/>
        <v>504</v>
      </c>
      <c r="G110" s="223">
        <f t="shared" si="20"/>
        <v>517</v>
      </c>
      <c r="H110" s="223">
        <f t="shared" si="20"/>
        <v>531</v>
      </c>
      <c r="I110" s="223">
        <f t="shared" si="20"/>
        <v>545</v>
      </c>
      <c r="J110" s="223">
        <f t="shared" si="20"/>
        <v>558</v>
      </c>
      <c r="K110" s="223">
        <f t="shared" si="20"/>
        <v>572</v>
      </c>
      <c r="L110" s="223">
        <f t="shared" si="20"/>
        <v>585</v>
      </c>
      <c r="M110" s="223">
        <f t="shared" si="20"/>
        <v>599</v>
      </c>
      <c r="N110" s="338">
        <v>612.69725200000005</v>
      </c>
      <c r="O110" s="139">
        <f t="shared" si="18"/>
        <v>355.59915588876322</v>
      </c>
      <c r="P110" s="346" t="s">
        <v>192</v>
      </c>
    </row>
    <row r="111" spans="2:16" x14ac:dyDescent="0.3">
      <c r="B111">
        <v>64</v>
      </c>
      <c r="C111" s="138">
        <f t="shared" si="13"/>
        <v>1</v>
      </c>
      <c r="D111" s="303">
        <f t="shared" si="21"/>
        <v>12.14058</v>
      </c>
      <c r="E111" s="223">
        <f t="shared" si="20"/>
        <v>128</v>
      </c>
      <c r="F111" s="223">
        <f t="shared" si="20"/>
        <v>131</v>
      </c>
      <c r="G111" s="223">
        <f t="shared" si="20"/>
        <v>135</v>
      </c>
      <c r="H111" s="223">
        <f t="shared" si="20"/>
        <v>138</v>
      </c>
      <c r="I111" s="223">
        <f t="shared" si="20"/>
        <v>142</v>
      </c>
      <c r="J111" s="223">
        <f t="shared" si="20"/>
        <v>145</v>
      </c>
      <c r="K111" s="223">
        <f t="shared" si="20"/>
        <v>149</v>
      </c>
      <c r="L111" s="223">
        <f t="shared" si="20"/>
        <v>153</v>
      </c>
      <c r="M111" s="223">
        <f t="shared" si="20"/>
        <v>156</v>
      </c>
      <c r="N111" s="338">
        <v>159.67935600000001</v>
      </c>
      <c r="O111" s="139">
        <f t="shared" si="18"/>
        <v>355.59915588876316</v>
      </c>
      <c r="P111" s="346" t="s">
        <v>192</v>
      </c>
    </row>
    <row r="112" spans="2:16" x14ac:dyDescent="0.3">
      <c r="B112">
        <v>65</v>
      </c>
      <c r="C112" s="138">
        <f t="shared" si="13"/>
        <v>1</v>
      </c>
      <c r="D112" s="303">
        <f t="shared" si="21"/>
        <v>12.14058</v>
      </c>
      <c r="E112" s="223">
        <f t="shared" si="20"/>
        <v>1669</v>
      </c>
      <c r="F112" s="223">
        <f t="shared" si="20"/>
        <v>1715</v>
      </c>
      <c r="G112" s="223">
        <f t="shared" si="20"/>
        <v>1761</v>
      </c>
      <c r="H112" s="223">
        <f t="shared" si="20"/>
        <v>1808</v>
      </c>
      <c r="I112" s="223">
        <f t="shared" si="20"/>
        <v>1854</v>
      </c>
      <c r="J112" s="223">
        <f t="shared" si="20"/>
        <v>1900</v>
      </c>
      <c r="K112" s="223">
        <f t="shared" si="20"/>
        <v>1947</v>
      </c>
      <c r="L112" s="223">
        <f t="shared" si="20"/>
        <v>1993</v>
      </c>
      <c r="M112" s="223">
        <f t="shared" si="20"/>
        <v>2039</v>
      </c>
      <c r="N112" s="338">
        <v>2085.8393919999999</v>
      </c>
      <c r="O112" s="139">
        <f t="shared" ref="O112:O143" si="22">($R$53*$W$48*N112)/(N112*D112)</f>
        <v>355.59915588876322</v>
      </c>
      <c r="P112" s="346" t="s">
        <v>192</v>
      </c>
    </row>
    <row r="113" spans="2:16" x14ac:dyDescent="0.3">
      <c r="B113">
        <v>66</v>
      </c>
      <c r="C113" s="138">
        <f t="shared" ref="C113:C176" si="23">VLOOKUP(P113,$R$62:$T$80,3,FALSE)</f>
        <v>1</v>
      </c>
      <c r="D113" s="303">
        <f t="shared" si="21"/>
        <v>12.14058</v>
      </c>
      <c r="E113" s="223">
        <f t="shared" si="20"/>
        <v>436</v>
      </c>
      <c r="F113" s="223">
        <f t="shared" si="20"/>
        <v>448</v>
      </c>
      <c r="G113" s="223">
        <f t="shared" si="20"/>
        <v>460</v>
      </c>
      <c r="H113" s="223">
        <f t="shared" si="20"/>
        <v>472</v>
      </c>
      <c r="I113" s="223">
        <f t="shared" si="20"/>
        <v>484</v>
      </c>
      <c r="J113" s="223">
        <f t="shared" si="20"/>
        <v>496</v>
      </c>
      <c r="K113" s="223">
        <f t="shared" si="20"/>
        <v>508</v>
      </c>
      <c r="L113" s="223">
        <f t="shared" si="20"/>
        <v>520</v>
      </c>
      <c r="M113" s="223">
        <f t="shared" si="20"/>
        <v>532</v>
      </c>
      <c r="N113" s="338">
        <v>544.42209500000001</v>
      </c>
      <c r="O113" s="139">
        <f t="shared" si="22"/>
        <v>355.59915588876316</v>
      </c>
      <c r="P113" s="346" t="s">
        <v>192</v>
      </c>
    </row>
    <row r="114" spans="2:16" x14ac:dyDescent="0.3">
      <c r="B114">
        <v>67</v>
      </c>
      <c r="C114" s="138">
        <f t="shared" si="23"/>
        <v>1</v>
      </c>
      <c r="D114" s="303">
        <f t="shared" si="21"/>
        <v>12.14058</v>
      </c>
      <c r="E114" s="223">
        <f t="shared" si="20"/>
        <v>186</v>
      </c>
      <c r="F114" s="223">
        <f t="shared" si="20"/>
        <v>191</v>
      </c>
      <c r="G114" s="223">
        <f t="shared" si="20"/>
        <v>196</v>
      </c>
      <c r="H114" s="223">
        <f t="shared" si="20"/>
        <v>201</v>
      </c>
      <c r="I114" s="223">
        <f t="shared" si="20"/>
        <v>207</v>
      </c>
      <c r="J114" s="223">
        <f t="shared" si="20"/>
        <v>212</v>
      </c>
      <c r="K114" s="223">
        <f t="shared" si="20"/>
        <v>217</v>
      </c>
      <c r="L114" s="223">
        <f t="shared" si="20"/>
        <v>222</v>
      </c>
      <c r="M114" s="223">
        <f t="shared" si="20"/>
        <v>227</v>
      </c>
      <c r="N114" s="338">
        <v>232.40240600000001</v>
      </c>
      <c r="O114" s="139">
        <f t="shared" si="22"/>
        <v>355.59915588876316</v>
      </c>
      <c r="P114" s="346" t="s">
        <v>192</v>
      </c>
    </row>
    <row r="115" spans="2:16" x14ac:dyDescent="0.3">
      <c r="B115">
        <v>68</v>
      </c>
      <c r="C115" s="138">
        <f t="shared" si="23"/>
        <v>1</v>
      </c>
      <c r="D115" s="303">
        <f t="shared" si="21"/>
        <v>12.14058</v>
      </c>
      <c r="E115" s="223">
        <f t="shared" si="20"/>
        <v>184</v>
      </c>
      <c r="F115" s="223">
        <f t="shared" si="20"/>
        <v>189</v>
      </c>
      <c r="G115" s="223">
        <f t="shared" si="20"/>
        <v>194</v>
      </c>
      <c r="H115" s="223">
        <f t="shared" si="20"/>
        <v>199</v>
      </c>
      <c r="I115" s="223">
        <f t="shared" si="20"/>
        <v>204</v>
      </c>
      <c r="J115" s="223">
        <f t="shared" si="20"/>
        <v>209</v>
      </c>
      <c r="K115" s="223">
        <f t="shared" si="20"/>
        <v>214</v>
      </c>
      <c r="L115" s="223">
        <f t="shared" si="20"/>
        <v>219</v>
      </c>
      <c r="M115" s="223">
        <f t="shared" si="20"/>
        <v>224</v>
      </c>
      <c r="N115" s="338">
        <v>229.51127500000001</v>
      </c>
      <c r="O115" s="139">
        <f t="shared" si="22"/>
        <v>355.59915588876316</v>
      </c>
      <c r="P115" s="346" t="s">
        <v>192</v>
      </c>
    </row>
    <row r="116" spans="2:16" x14ac:dyDescent="0.3">
      <c r="B116">
        <v>69</v>
      </c>
      <c r="C116" s="138">
        <f t="shared" si="23"/>
        <v>1</v>
      </c>
      <c r="D116" s="303">
        <f t="shared" si="21"/>
        <v>12.14058</v>
      </c>
      <c r="E116" s="223">
        <f t="shared" si="20"/>
        <v>363</v>
      </c>
      <c r="F116" s="223">
        <f t="shared" si="20"/>
        <v>373</v>
      </c>
      <c r="G116" s="223">
        <f t="shared" si="20"/>
        <v>383</v>
      </c>
      <c r="H116" s="223">
        <f t="shared" si="20"/>
        <v>393</v>
      </c>
      <c r="I116" s="223">
        <f t="shared" si="20"/>
        <v>403</v>
      </c>
      <c r="J116" s="223">
        <f t="shared" si="20"/>
        <v>414</v>
      </c>
      <c r="K116" s="223">
        <f t="shared" si="20"/>
        <v>424</v>
      </c>
      <c r="L116" s="223">
        <f t="shared" si="20"/>
        <v>434</v>
      </c>
      <c r="M116" s="223">
        <f t="shared" si="20"/>
        <v>444</v>
      </c>
      <c r="N116" s="338">
        <v>453.90747399999998</v>
      </c>
      <c r="O116" s="139">
        <f t="shared" si="22"/>
        <v>355.59915588876311</v>
      </c>
      <c r="P116" s="346" t="s">
        <v>192</v>
      </c>
    </row>
    <row r="117" spans="2:16" x14ac:dyDescent="0.3">
      <c r="B117">
        <v>70</v>
      </c>
      <c r="C117" s="138">
        <f t="shared" si="23"/>
        <v>1</v>
      </c>
      <c r="D117" s="303">
        <f t="shared" si="21"/>
        <v>12.14058</v>
      </c>
      <c r="E117" s="223">
        <f t="shared" si="20"/>
        <v>825</v>
      </c>
      <c r="F117" s="223">
        <f t="shared" si="20"/>
        <v>848</v>
      </c>
      <c r="G117" s="223">
        <f t="shared" si="20"/>
        <v>871</v>
      </c>
      <c r="H117" s="223">
        <f t="shared" si="20"/>
        <v>894</v>
      </c>
      <c r="I117" s="223">
        <f t="shared" si="20"/>
        <v>917</v>
      </c>
      <c r="J117" s="223">
        <f t="shared" si="20"/>
        <v>940</v>
      </c>
      <c r="K117" s="223">
        <f t="shared" si="20"/>
        <v>963</v>
      </c>
      <c r="L117" s="223">
        <f t="shared" si="20"/>
        <v>986</v>
      </c>
      <c r="M117" s="223">
        <f t="shared" si="20"/>
        <v>1009</v>
      </c>
      <c r="N117" s="338">
        <v>1031.688766</v>
      </c>
      <c r="O117" s="139">
        <f t="shared" si="22"/>
        <v>355.59915588876316</v>
      </c>
      <c r="P117" s="346" t="s">
        <v>192</v>
      </c>
    </row>
    <row r="118" spans="2:16" x14ac:dyDescent="0.3">
      <c r="B118">
        <v>71</v>
      </c>
      <c r="C118" s="138">
        <f t="shared" si="23"/>
        <v>1</v>
      </c>
      <c r="D118" s="303">
        <f t="shared" si="21"/>
        <v>12.14058</v>
      </c>
      <c r="E118" s="223">
        <f t="shared" si="20"/>
        <v>681</v>
      </c>
      <c r="F118" s="223">
        <f t="shared" si="20"/>
        <v>700</v>
      </c>
      <c r="G118" s="223">
        <f t="shared" si="20"/>
        <v>719</v>
      </c>
      <c r="H118" s="223">
        <f t="shared" si="20"/>
        <v>738</v>
      </c>
      <c r="I118" s="223">
        <f t="shared" si="20"/>
        <v>757</v>
      </c>
      <c r="J118" s="223">
        <f t="shared" si="20"/>
        <v>775</v>
      </c>
      <c r="K118" s="223">
        <f t="shared" si="20"/>
        <v>794</v>
      </c>
      <c r="L118" s="223">
        <f t="shared" si="20"/>
        <v>813</v>
      </c>
      <c r="M118" s="223">
        <f t="shared" si="20"/>
        <v>832</v>
      </c>
      <c r="N118" s="338">
        <v>851.10431300000005</v>
      </c>
      <c r="O118" s="139">
        <f t="shared" si="22"/>
        <v>355.59915588876316</v>
      </c>
      <c r="P118" s="346" t="s">
        <v>192</v>
      </c>
    </row>
    <row r="119" spans="2:16" x14ac:dyDescent="0.3">
      <c r="B119">
        <v>72</v>
      </c>
      <c r="C119" s="138">
        <f t="shared" si="23"/>
        <v>1</v>
      </c>
      <c r="D119" s="303">
        <f t="shared" si="21"/>
        <v>12.14058</v>
      </c>
      <c r="E119" s="223">
        <f t="shared" ref="E119:M147" si="24">ROUND($N119*E$46,0)</f>
        <v>240</v>
      </c>
      <c r="F119" s="223">
        <f t="shared" si="24"/>
        <v>247</v>
      </c>
      <c r="G119" s="223">
        <f t="shared" si="24"/>
        <v>254</v>
      </c>
      <c r="H119" s="223">
        <f t="shared" si="24"/>
        <v>260</v>
      </c>
      <c r="I119" s="223">
        <f t="shared" si="24"/>
        <v>267</v>
      </c>
      <c r="J119" s="223">
        <f t="shared" si="24"/>
        <v>274</v>
      </c>
      <c r="K119" s="223">
        <f t="shared" si="24"/>
        <v>280</v>
      </c>
      <c r="L119" s="223">
        <f t="shared" si="24"/>
        <v>287</v>
      </c>
      <c r="M119" s="223">
        <f t="shared" si="24"/>
        <v>294</v>
      </c>
      <c r="N119" s="338">
        <v>300.23277300000001</v>
      </c>
      <c r="O119" s="139">
        <f t="shared" si="22"/>
        <v>355.59915588876316</v>
      </c>
      <c r="P119" s="346" t="s">
        <v>192</v>
      </c>
    </row>
    <row r="120" spans="2:16" x14ac:dyDescent="0.3">
      <c r="B120">
        <v>73</v>
      </c>
      <c r="C120" s="138">
        <f t="shared" si="23"/>
        <v>1</v>
      </c>
      <c r="D120" s="303">
        <f t="shared" si="21"/>
        <v>12.14058</v>
      </c>
      <c r="E120" s="223">
        <f t="shared" si="24"/>
        <v>487</v>
      </c>
      <c r="F120" s="223">
        <f t="shared" si="24"/>
        <v>501</v>
      </c>
      <c r="G120" s="223">
        <f t="shared" si="24"/>
        <v>514</v>
      </c>
      <c r="H120" s="223">
        <f t="shared" si="24"/>
        <v>528</v>
      </c>
      <c r="I120" s="223">
        <f t="shared" si="24"/>
        <v>541</v>
      </c>
      <c r="J120" s="223">
        <f t="shared" si="24"/>
        <v>555</v>
      </c>
      <c r="K120" s="223">
        <f t="shared" si="24"/>
        <v>569</v>
      </c>
      <c r="L120" s="223">
        <f t="shared" si="24"/>
        <v>582</v>
      </c>
      <c r="M120" s="223">
        <f t="shared" si="24"/>
        <v>596</v>
      </c>
      <c r="N120" s="338">
        <v>609.13893700000006</v>
      </c>
      <c r="O120" s="139">
        <f t="shared" si="22"/>
        <v>355.59915588876322</v>
      </c>
      <c r="P120" s="346" t="s">
        <v>192</v>
      </c>
    </row>
    <row r="121" spans="2:16" x14ac:dyDescent="0.3">
      <c r="B121">
        <v>74</v>
      </c>
      <c r="C121" s="138">
        <f t="shared" si="23"/>
        <v>1</v>
      </c>
      <c r="D121" s="303">
        <f t="shared" si="21"/>
        <v>12.14058</v>
      </c>
      <c r="E121" s="223">
        <f t="shared" si="24"/>
        <v>232</v>
      </c>
      <c r="F121" s="223">
        <f t="shared" si="24"/>
        <v>239</v>
      </c>
      <c r="G121" s="223">
        <f t="shared" si="24"/>
        <v>245</v>
      </c>
      <c r="H121" s="223">
        <f t="shared" si="24"/>
        <v>252</v>
      </c>
      <c r="I121" s="223">
        <f t="shared" si="24"/>
        <v>258</v>
      </c>
      <c r="J121" s="223">
        <f t="shared" si="24"/>
        <v>265</v>
      </c>
      <c r="K121" s="223">
        <f t="shared" si="24"/>
        <v>271</v>
      </c>
      <c r="L121" s="223">
        <f t="shared" si="24"/>
        <v>278</v>
      </c>
      <c r="M121" s="223">
        <f t="shared" si="24"/>
        <v>284</v>
      </c>
      <c r="N121" s="338">
        <v>290.44740899999999</v>
      </c>
      <c r="O121" s="139">
        <f t="shared" si="22"/>
        <v>355.59915588876316</v>
      </c>
      <c r="P121" s="346" t="s">
        <v>192</v>
      </c>
    </row>
    <row r="122" spans="2:16" x14ac:dyDescent="0.3">
      <c r="B122">
        <v>75</v>
      </c>
      <c r="C122" s="138">
        <f t="shared" si="23"/>
        <v>1</v>
      </c>
      <c r="D122" s="303">
        <f t="shared" si="21"/>
        <v>12.14058</v>
      </c>
      <c r="E122" s="223">
        <f t="shared" si="24"/>
        <v>410</v>
      </c>
      <c r="F122" s="223">
        <f t="shared" si="24"/>
        <v>422</v>
      </c>
      <c r="G122" s="223">
        <f t="shared" si="24"/>
        <v>433</v>
      </c>
      <c r="H122" s="223">
        <f t="shared" si="24"/>
        <v>445</v>
      </c>
      <c r="I122" s="223">
        <f t="shared" si="24"/>
        <v>456</v>
      </c>
      <c r="J122" s="223">
        <f t="shared" si="24"/>
        <v>467</v>
      </c>
      <c r="K122" s="223">
        <f t="shared" si="24"/>
        <v>479</v>
      </c>
      <c r="L122" s="223">
        <f t="shared" si="24"/>
        <v>490</v>
      </c>
      <c r="M122" s="223">
        <f t="shared" si="24"/>
        <v>502</v>
      </c>
      <c r="N122" s="338">
        <v>513.06444999999997</v>
      </c>
      <c r="O122" s="139">
        <f t="shared" si="22"/>
        <v>355.59915588876316</v>
      </c>
      <c r="P122" s="346" t="s">
        <v>192</v>
      </c>
    </row>
    <row r="123" spans="2:16" x14ac:dyDescent="0.3">
      <c r="B123">
        <v>76</v>
      </c>
      <c r="C123" s="138">
        <f t="shared" si="23"/>
        <v>1</v>
      </c>
      <c r="D123" s="303">
        <f t="shared" si="21"/>
        <v>12.14058</v>
      </c>
      <c r="E123" s="223">
        <f t="shared" si="24"/>
        <v>742</v>
      </c>
      <c r="F123" s="223">
        <f t="shared" si="24"/>
        <v>763</v>
      </c>
      <c r="G123" s="223">
        <f t="shared" si="24"/>
        <v>784</v>
      </c>
      <c r="H123" s="223">
        <f t="shared" si="24"/>
        <v>804</v>
      </c>
      <c r="I123" s="223">
        <f t="shared" si="24"/>
        <v>825</v>
      </c>
      <c r="J123" s="223">
        <f t="shared" si="24"/>
        <v>846</v>
      </c>
      <c r="K123" s="223">
        <f t="shared" si="24"/>
        <v>866</v>
      </c>
      <c r="L123" s="223">
        <f t="shared" si="24"/>
        <v>887</v>
      </c>
      <c r="M123" s="223">
        <f t="shared" si="24"/>
        <v>907</v>
      </c>
      <c r="N123" s="338">
        <v>928.05286100000001</v>
      </c>
      <c r="O123" s="139">
        <f t="shared" si="22"/>
        <v>355.59915588876311</v>
      </c>
      <c r="P123" s="346" t="s">
        <v>192</v>
      </c>
    </row>
    <row r="124" spans="2:16" x14ac:dyDescent="0.3">
      <c r="B124">
        <v>77</v>
      </c>
      <c r="C124" s="138">
        <f t="shared" si="23"/>
        <v>1</v>
      </c>
      <c r="D124" s="303">
        <f t="shared" si="21"/>
        <v>12.14058</v>
      </c>
      <c r="E124" s="223">
        <f t="shared" si="24"/>
        <v>230</v>
      </c>
      <c r="F124" s="223">
        <f t="shared" si="24"/>
        <v>237</v>
      </c>
      <c r="G124" s="223">
        <f t="shared" si="24"/>
        <v>243</v>
      </c>
      <c r="H124" s="223">
        <f t="shared" si="24"/>
        <v>250</v>
      </c>
      <c r="I124" s="223">
        <f t="shared" si="24"/>
        <v>256</v>
      </c>
      <c r="J124" s="223">
        <f t="shared" si="24"/>
        <v>262</v>
      </c>
      <c r="K124" s="223">
        <f t="shared" si="24"/>
        <v>269</v>
      </c>
      <c r="L124" s="223">
        <f t="shared" si="24"/>
        <v>275</v>
      </c>
      <c r="M124" s="223">
        <f t="shared" si="24"/>
        <v>282</v>
      </c>
      <c r="N124" s="338">
        <v>288.00106699999998</v>
      </c>
      <c r="O124" s="139">
        <f t="shared" si="22"/>
        <v>355.59915588876316</v>
      </c>
      <c r="P124" s="346" t="s">
        <v>192</v>
      </c>
    </row>
    <row r="125" spans="2:16" x14ac:dyDescent="0.3">
      <c r="B125">
        <v>78</v>
      </c>
      <c r="C125" s="138">
        <f t="shared" si="23"/>
        <v>1</v>
      </c>
      <c r="D125" s="303">
        <f t="shared" si="21"/>
        <v>12.14058</v>
      </c>
      <c r="E125" s="223">
        <f t="shared" si="24"/>
        <v>169</v>
      </c>
      <c r="F125" s="223">
        <f t="shared" si="24"/>
        <v>174</v>
      </c>
      <c r="G125" s="223">
        <f t="shared" si="24"/>
        <v>179</v>
      </c>
      <c r="H125" s="223">
        <f t="shared" si="24"/>
        <v>183</v>
      </c>
      <c r="I125" s="223">
        <f t="shared" si="24"/>
        <v>188</v>
      </c>
      <c r="J125" s="223">
        <f t="shared" si="24"/>
        <v>193</v>
      </c>
      <c r="K125" s="223">
        <f t="shared" si="24"/>
        <v>198</v>
      </c>
      <c r="L125" s="223">
        <f t="shared" si="24"/>
        <v>202</v>
      </c>
      <c r="M125" s="223">
        <f t="shared" si="24"/>
        <v>207</v>
      </c>
      <c r="N125" s="338">
        <v>211.71970400000001</v>
      </c>
      <c r="O125" s="139">
        <f t="shared" si="22"/>
        <v>355.59915588876322</v>
      </c>
      <c r="P125" s="346" t="s">
        <v>192</v>
      </c>
    </row>
    <row r="126" spans="2:16" x14ac:dyDescent="0.3">
      <c r="B126">
        <v>79</v>
      </c>
      <c r="C126" s="138">
        <f t="shared" si="23"/>
        <v>1</v>
      </c>
      <c r="D126" s="303">
        <f t="shared" si="21"/>
        <v>12.14058</v>
      </c>
      <c r="E126" s="223">
        <f t="shared" si="24"/>
        <v>159</v>
      </c>
      <c r="F126" s="223">
        <f t="shared" si="24"/>
        <v>163</v>
      </c>
      <c r="G126" s="223">
        <f t="shared" si="24"/>
        <v>167</v>
      </c>
      <c r="H126" s="223">
        <f t="shared" si="24"/>
        <v>172</v>
      </c>
      <c r="I126" s="223">
        <f t="shared" si="24"/>
        <v>176</v>
      </c>
      <c r="J126" s="223">
        <f t="shared" si="24"/>
        <v>181</v>
      </c>
      <c r="K126" s="223">
        <f t="shared" si="24"/>
        <v>185</v>
      </c>
      <c r="L126" s="223">
        <f t="shared" si="24"/>
        <v>189</v>
      </c>
      <c r="M126" s="223">
        <f t="shared" si="24"/>
        <v>194</v>
      </c>
      <c r="N126" s="338">
        <v>198.15362999999999</v>
      </c>
      <c r="O126" s="139">
        <f t="shared" si="22"/>
        <v>355.59915588876316</v>
      </c>
      <c r="P126" s="346" t="s">
        <v>192</v>
      </c>
    </row>
    <row r="127" spans="2:16" x14ac:dyDescent="0.3">
      <c r="B127">
        <v>80</v>
      </c>
      <c r="C127" s="138">
        <f t="shared" si="23"/>
        <v>1</v>
      </c>
      <c r="D127" s="303">
        <f t="shared" si="21"/>
        <v>12.14058</v>
      </c>
      <c r="E127" s="223">
        <f t="shared" si="24"/>
        <v>1731</v>
      </c>
      <c r="F127" s="223">
        <f t="shared" si="24"/>
        <v>1779</v>
      </c>
      <c r="G127" s="223">
        <f t="shared" si="24"/>
        <v>1827</v>
      </c>
      <c r="H127" s="223">
        <f t="shared" si="24"/>
        <v>1875</v>
      </c>
      <c r="I127" s="223">
        <f t="shared" si="24"/>
        <v>1923</v>
      </c>
      <c r="J127" s="223">
        <f t="shared" si="24"/>
        <v>1971</v>
      </c>
      <c r="K127" s="223">
        <f t="shared" si="24"/>
        <v>2019</v>
      </c>
      <c r="L127" s="223">
        <f t="shared" si="24"/>
        <v>2068</v>
      </c>
      <c r="M127" s="223">
        <f t="shared" si="24"/>
        <v>2116</v>
      </c>
      <c r="N127" s="338">
        <v>2163.677518</v>
      </c>
      <c r="O127" s="139">
        <f t="shared" si="22"/>
        <v>355.59915588876322</v>
      </c>
      <c r="P127" s="346" t="s">
        <v>192</v>
      </c>
    </row>
    <row r="128" spans="2:16" x14ac:dyDescent="0.3">
      <c r="B128">
        <v>81</v>
      </c>
      <c r="C128" s="138">
        <f t="shared" si="23"/>
        <v>1</v>
      </c>
      <c r="D128" s="303">
        <f t="shared" si="21"/>
        <v>12.14058</v>
      </c>
      <c r="E128" s="223">
        <f t="shared" si="24"/>
        <v>1426</v>
      </c>
      <c r="F128" s="223">
        <f t="shared" si="24"/>
        <v>1466</v>
      </c>
      <c r="G128" s="223">
        <f t="shared" si="24"/>
        <v>1505</v>
      </c>
      <c r="H128" s="223">
        <f t="shared" si="24"/>
        <v>1545</v>
      </c>
      <c r="I128" s="223">
        <f t="shared" si="24"/>
        <v>1584</v>
      </c>
      <c r="J128" s="223">
        <f t="shared" si="24"/>
        <v>1624</v>
      </c>
      <c r="K128" s="223">
        <f t="shared" si="24"/>
        <v>1664</v>
      </c>
      <c r="L128" s="223">
        <f t="shared" si="24"/>
        <v>1703</v>
      </c>
      <c r="M128" s="223">
        <f t="shared" si="24"/>
        <v>1743</v>
      </c>
      <c r="N128" s="338">
        <v>1782.493093</v>
      </c>
      <c r="O128" s="139">
        <f t="shared" si="22"/>
        <v>355.59915588876322</v>
      </c>
      <c r="P128" s="346" t="s">
        <v>192</v>
      </c>
    </row>
    <row r="129" spans="2:16" x14ac:dyDescent="0.3">
      <c r="B129">
        <v>82</v>
      </c>
      <c r="C129" s="138">
        <f t="shared" si="23"/>
        <v>1</v>
      </c>
      <c r="D129" s="303">
        <f t="shared" si="21"/>
        <v>12.14058</v>
      </c>
      <c r="E129" s="223">
        <f t="shared" si="24"/>
        <v>296</v>
      </c>
      <c r="F129" s="223">
        <f t="shared" si="24"/>
        <v>304</v>
      </c>
      <c r="G129" s="223">
        <f t="shared" si="24"/>
        <v>312</v>
      </c>
      <c r="H129" s="223">
        <f t="shared" si="24"/>
        <v>321</v>
      </c>
      <c r="I129" s="223">
        <f t="shared" si="24"/>
        <v>329</v>
      </c>
      <c r="J129" s="223">
        <f t="shared" si="24"/>
        <v>337</v>
      </c>
      <c r="K129" s="223">
        <f t="shared" si="24"/>
        <v>345</v>
      </c>
      <c r="L129" s="223">
        <f t="shared" si="24"/>
        <v>354</v>
      </c>
      <c r="M129" s="223">
        <f t="shared" si="24"/>
        <v>362</v>
      </c>
      <c r="N129" s="338">
        <v>370.06469199999998</v>
      </c>
      <c r="O129" s="139">
        <f t="shared" si="22"/>
        <v>355.59915588876322</v>
      </c>
      <c r="P129" s="346" t="s">
        <v>192</v>
      </c>
    </row>
    <row r="130" spans="2:16" x14ac:dyDescent="0.3">
      <c r="B130">
        <v>83</v>
      </c>
      <c r="C130" s="138">
        <f t="shared" si="23"/>
        <v>1</v>
      </c>
      <c r="D130" s="303">
        <f t="shared" si="21"/>
        <v>12.14058</v>
      </c>
      <c r="E130" s="223">
        <f t="shared" si="24"/>
        <v>292</v>
      </c>
      <c r="F130" s="223">
        <f t="shared" si="24"/>
        <v>300</v>
      </c>
      <c r="G130" s="223">
        <f t="shared" si="24"/>
        <v>308</v>
      </c>
      <c r="H130" s="223">
        <f t="shared" si="24"/>
        <v>316</v>
      </c>
      <c r="I130" s="223">
        <f t="shared" si="24"/>
        <v>325</v>
      </c>
      <c r="J130" s="223">
        <f t="shared" si="24"/>
        <v>333</v>
      </c>
      <c r="K130" s="223">
        <f t="shared" si="24"/>
        <v>341</v>
      </c>
      <c r="L130" s="223">
        <f t="shared" si="24"/>
        <v>349</v>
      </c>
      <c r="M130" s="223">
        <f t="shared" si="24"/>
        <v>357</v>
      </c>
      <c r="N130" s="338">
        <v>365.17201</v>
      </c>
      <c r="O130" s="139">
        <f t="shared" si="22"/>
        <v>355.59915588876316</v>
      </c>
      <c r="P130" s="346" t="s">
        <v>192</v>
      </c>
    </row>
    <row r="131" spans="2:16" x14ac:dyDescent="0.3">
      <c r="B131">
        <v>84</v>
      </c>
      <c r="C131" s="138">
        <f t="shared" si="23"/>
        <v>1</v>
      </c>
      <c r="D131" s="303">
        <f t="shared" si="21"/>
        <v>12.14058</v>
      </c>
      <c r="E131" s="223">
        <f t="shared" si="24"/>
        <v>169</v>
      </c>
      <c r="F131" s="223">
        <f t="shared" si="24"/>
        <v>174</v>
      </c>
      <c r="G131" s="223">
        <f t="shared" si="24"/>
        <v>179</v>
      </c>
      <c r="H131" s="223">
        <f t="shared" si="24"/>
        <v>183</v>
      </c>
      <c r="I131" s="223">
        <f t="shared" si="24"/>
        <v>188</v>
      </c>
      <c r="J131" s="223">
        <f t="shared" si="24"/>
        <v>193</v>
      </c>
      <c r="K131" s="223">
        <f t="shared" si="24"/>
        <v>197</v>
      </c>
      <c r="L131" s="223">
        <f t="shared" si="24"/>
        <v>202</v>
      </c>
      <c r="M131" s="223">
        <f t="shared" si="24"/>
        <v>207</v>
      </c>
      <c r="N131" s="338">
        <v>211.497309</v>
      </c>
      <c r="O131" s="139">
        <f t="shared" si="22"/>
        <v>355.59915588876316</v>
      </c>
      <c r="P131" s="346" t="s">
        <v>192</v>
      </c>
    </row>
    <row r="132" spans="2:16" x14ac:dyDescent="0.3">
      <c r="B132">
        <v>85</v>
      </c>
      <c r="C132" s="138">
        <f t="shared" si="23"/>
        <v>1</v>
      </c>
      <c r="D132" s="303">
        <f t="shared" si="21"/>
        <v>12.14058</v>
      </c>
      <c r="E132" s="223">
        <f t="shared" si="24"/>
        <v>378</v>
      </c>
      <c r="F132" s="223">
        <f t="shared" si="24"/>
        <v>388</v>
      </c>
      <c r="G132" s="223">
        <f t="shared" si="24"/>
        <v>399</v>
      </c>
      <c r="H132" s="223">
        <f t="shared" si="24"/>
        <v>409</v>
      </c>
      <c r="I132" s="223">
        <f t="shared" si="24"/>
        <v>420</v>
      </c>
      <c r="J132" s="223">
        <f t="shared" si="24"/>
        <v>430</v>
      </c>
      <c r="K132" s="223">
        <f t="shared" si="24"/>
        <v>441</v>
      </c>
      <c r="L132" s="223">
        <f t="shared" si="24"/>
        <v>451</v>
      </c>
      <c r="M132" s="223">
        <f t="shared" si="24"/>
        <v>462</v>
      </c>
      <c r="N132" s="338">
        <v>472.14383500000002</v>
      </c>
      <c r="O132" s="139">
        <f t="shared" si="22"/>
        <v>355.59915588876316</v>
      </c>
      <c r="P132" s="346" t="s">
        <v>192</v>
      </c>
    </row>
    <row r="133" spans="2:16" x14ac:dyDescent="0.3">
      <c r="B133">
        <v>86</v>
      </c>
      <c r="C133" s="138">
        <f t="shared" si="23"/>
        <v>1</v>
      </c>
      <c r="D133" s="303">
        <f t="shared" si="21"/>
        <v>12.14058</v>
      </c>
      <c r="E133" s="223">
        <f t="shared" si="24"/>
        <v>421</v>
      </c>
      <c r="F133" s="223">
        <f t="shared" si="24"/>
        <v>433</v>
      </c>
      <c r="G133" s="223">
        <f t="shared" si="24"/>
        <v>444</v>
      </c>
      <c r="H133" s="223">
        <f t="shared" si="24"/>
        <v>456</v>
      </c>
      <c r="I133" s="223">
        <f t="shared" si="24"/>
        <v>468</v>
      </c>
      <c r="J133" s="223">
        <f t="shared" si="24"/>
        <v>479</v>
      </c>
      <c r="K133" s="223">
        <f t="shared" si="24"/>
        <v>491</v>
      </c>
      <c r="L133" s="223">
        <f t="shared" si="24"/>
        <v>503</v>
      </c>
      <c r="M133" s="223">
        <f t="shared" si="24"/>
        <v>514</v>
      </c>
      <c r="N133" s="338">
        <v>526.18573400000002</v>
      </c>
      <c r="O133" s="139">
        <f t="shared" si="22"/>
        <v>355.59915588876316</v>
      </c>
      <c r="P133" s="346" t="s">
        <v>192</v>
      </c>
    </row>
    <row r="134" spans="2:16" x14ac:dyDescent="0.3">
      <c r="B134">
        <v>87</v>
      </c>
      <c r="C134" s="138">
        <f t="shared" si="23"/>
        <v>1</v>
      </c>
      <c r="D134" s="303">
        <f t="shared" si="21"/>
        <v>12.14058</v>
      </c>
      <c r="E134" s="223">
        <f t="shared" si="24"/>
        <v>152</v>
      </c>
      <c r="F134" s="223">
        <f t="shared" si="24"/>
        <v>157</v>
      </c>
      <c r="G134" s="223">
        <f t="shared" si="24"/>
        <v>161</v>
      </c>
      <c r="H134" s="223">
        <f t="shared" si="24"/>
        <v>165</v>
      </c>
      <c r="I134" s="223">
        <f t="shared" si="24"/>
        <v>169</v>
      </c>
      <c r="J134" s="223">
        <f t="shared" si="24"/>
        <v>173</v>
      </c>
      <c r="K134" s="223">
        <f t="shared" si="24"/>
        <v>178</v>
      </c>
      <c r="L134" s="223">
        <f t="shared" si="24"/>
        <v>182</v>
      </c>
      <c r="M134" s="223">
        <f t="shared" si="24"/>
        <v>186</v>
      </c>
      <c r="N134" s="338">
        <v>190.36981800000001</v>
      </c>
      <c r="O134" s="139">
        <f t="shared" si="22"/>
        <v>355.59915588876316</v>
      </c>
      <c r="P134" s="346" t="s">
        <v>192</v>
      </c>
    </row>
    <row r="135" spans="2:16" x14ac:dyDescent="0.3">
      <c r="B135">
        <v>88</v>
      </c>
      <c r="C135" s="138">
        <f t="shared" si="23"/>
        <v>1</v>
      </c>
      <c r="D135" s="303">
        <f t="shared" si="21"/>
        <v>12.14058</v>
      </c>
      <c r="E135" s="223">
        <f t="shared" si="24"/>
        <v>457</v>
      </c>
      <c r="F135" s="223">
        <f t="shared" si="24"/>
        <v>470</v>
      </c>
      <c r="G135" s="223">
        <f t="shared" si="24"/>
        <v>482</v>
      </c>
      <c r="H135" s="223">
        <f t="shared" si="24"/>
        <v>495</v>
      </c>
      <c r="I135" s="223">
        <f t="shared" si="24"/>
        <v>508</v>
      </c>
      <c r="J135" s="223">
        <f t="shared" si="24"/>
        <v>521</v>
      </c>
      <c r="K135" s="223">
        <f t="shared" si="24"/>
        <v>533</v>
      </c>
      <c r="L135" s="223">
        <f t="shared" si="24"/>
        <v>546</v>
      </c>
      <c r="M135" s="223">
        <f t="shared" si="24"/>
        <v>559</v>
      </c>
      <c r="N135" s="338">
        <v>571.33184700000004</v>
      </c>
      <c r="O135" s="139">
        <f t="shared" si="22"/>
        <v>355.59915588876316</v>
      </c>
      <c r="P135" s="346" t="s">
        <v>192</v>
      </c>
    </row>
    <row r="136" spans="2:16" x14ac:dyDescent="0.3">
      <c r="B136">
        <v>89</v>
      </c>
      <c r="C136" s="138">
        <f t="shared" si="23"/>
        <v>1</v>
      </c>
      <c r="D136" s="303">
        <f t="shared" si="21"/>
        <v>12.14058</v>
      </c>
      <c r="E136" s="223">
        <f t="shared" si="24"/>
        <v>495</v>
      </c>
      <c r="F136" s="223">
        <f t="shared" si="24"/>
        <v>509</v>
      </c>
      <c r="G136" s="223">
        <f t="shared" si="24"/>
        <v>523</v>
      </c>
      <c r="H136" s="223">
        <f t="shared" si="24"/>
        <v>537</v>
      </c>
      <c r="I136" s="223">
        <f t="shared" si="24"/>
        <v>550</v>
      </c>
      <c r="J136" s="223">
        <f t="shared" si="24"/>
        <v>564</v>
      </c>
      <c r="K136" s="223">
        <f t="shared" si="24"/>
        <v>578</v>
      </c>
      <c r="L136" s="223">
        <f t="shared" si="24"/>
        <v>592</v>
      </c>
      <c r="M136" s="223">
        <f t="shared" si="24"/>
        <v>605</v>
      </c>
      <c r="N136" s="338">
        <v>619.14669600000002</v>
      </c>
      <c r="O136" s="139">
        <f t="shared" si="22"/>
        <v>355.59915588876322</v>
      </c>
      <c r="P136" s="346" t="s">
        <v>192</v>
      </c>
    </row>
    <row r="137" spans="2:16" x14ac:dyDescent="0.3">
      <c r="B137">
        <v>90</v>
      </c>
      <c r="C137" s="138">
        <f t="shared" si="23"/>
        <v>1</v>
      </c>
      <c r="D137" s="303">
        <f t="shared" si="21"/>
        <v>12.14058</v>
      </c>
      <c r="E137" s="223">
        <f t="shared" si="24"/>
        <v>310</v>
      </c>
      <c r="F137" s="223">
        <f t="shared" si="24"/>
        <v>318</v>
      </c>
      <c r="G137" s="223">
        <f t="shared" si="24"/>
        <v>327</v>
      </c>
      <c r="H137" s="223">
        <f t="shared" si="24"/>
        <v>336</v>
      </c>
      <c r="I137" s="223">
        <f t="shared" si="24"/>
        <v>344</v>
      </c>
      <c r="J137" s="223">
        <f t="shared" si="24"/>
        <v>353</v>
      </c>
      <c r="K137" s="223">
        <f t="shared" si="24"/>
        <v>361</v>
      </c>
      <c r="L137" s="223">
        <f t="shared" si="24"/>
        <v>370</v>
      </c>
      <c r="M137" s="223">
        <f t="shared" si="24"/>
        <v>379</v>
      </c>
      <c r="N137" s="338">
        <v>387.18907999999999</v>
      </c>
      <c r="O137" s="139">
        <f t="shared" si="22"/>
        <v>355.59915588876316</v>
      </c>
      <c r="P137" s="346" t="s">
        <v>192</v>
      </c>
    </row>
    <row r="138" spans="2:16" x14ac:dyDescent="0.3">
      <c r="B138">
        <v>91</v>
      </c>
      <c r="C138" s="138">
        <f t="shared" si="23"/>
        <v>1</v>
      </c>
      <c r="D138" s="303">
        <f t="shared" si="21"/>
        <v>12.14058</v>
      </c>
      <c r="E138" s="223">
        <f t="shared" si="24"/>
        <v>140</v>
      </c>
      <c r="F138" s="223">
        <f t="shared" si="24"/>
        <v>144</v>
      </c>
      <c r="G138" s="223">
        <f t="shared" si="24"/>
        <v>147</v>
      </c>
      <c r="H138" s="223">
        <f t="shared" si="24"/>
        <v>151</v>
      </c>
      <c r="I138" s="223">
        <f t="shared" si="24"/>
        <v>155</v>
      </c>
      <c r="J138" s="223">
        <f t="shared" si="24"/>
        <v>159</v>
      </c>
      <c r="K138" s="223">
        <f t="shared" si="24"/>
        <v>163</v>
      </c>
      <c r="L138" s="223">
        <f t="shared" si="24"/>
        <v>167</v>
      </c>
      <c r="M138" s="223">
        <f t="shared" si="24"/>
        <v>171</v>
      </c>
      <c r="N138" s="338">
        <v>174.57979800000001</v>
      </c>
      <c r="O138" s="139">
        <f t="shared" si="22"/>
        <v>355.59915588876316</v>
      </c>
      <c r="P138" s="346" t="s">
        <v>192</v>
      </c>
    </row>
    <row r="139" spans="2:16" x14ac:dyDescent="0.3">
      <c r="B139">
        <v>92</v>
      </c>
      <c r="C139" s="138">
        <f t="shared" si="23"/>
        <v>1</v>
      </c>
      <c r="D139" s="303">
        <f t="shared" si="21"/>
        <v>12.14058</v>
      </c>
      <c r="E139" s="223">
        <f t="shared" si="24"/>
        <v>168</v>
      </c>
      <c r="F139" s="223">
        <f t="shared" si="24"/>
        <v>172</v>
      </c>
      <c r="G139" s="223">
        <f t="shared" si="24"/>
        <v>177</v>
      </c>
      <c r="H139" s="223">
        <f t="shared" si="24"/>
        <v>182</v>
      </c>
      <c r="I139" s="223">
        <f t="shared" si="24"/>
        <v>186</v>
      </c>
      <c r="J139" s="223">
        <f t="shared" si="24"/>
        <v>191</v>
      </c>
      <c r="K139" s="223">
        <f t="shared" si="24"/>
        <v>196</v>
      </c>
      <c r="L139" s="223">
        <f t="shared" si="24"/>
        <v>200</v>
      </c>
      <c r="M139" s="223">
        <f t="shared" si="24"/>
        <v>205</v>
      </c>
      <c r="N139" s="338">
        <v>209.718152</v>
      </c>
      <c r="O139" s="139">
        <f t="shared" si="22"/>
        <v>355.59915588876316</v>
      </c>
      <c r="P139" s="346" t="s">
        <v>192</v>
      </c>
    </row>
    <row r="140" spans="2:16" x14ac:dyDescent="0.3">
      <c r="B140">
        <v>93</v>
      </c>
      <c r="C140" s="138">
        <f t="shared" si="23"/>
        <v>1</v>
      </c>
      <c r="D140" s="303">
        <f t="shared" si="21"/>
        <v>12.14058</v>
      </c>
      <c r="E140" s="223">
        <f t="shared" si="24"/>
        <v>1104</v>
      </c>
      <c r="F140" s="223">
        <f t="shared" si="24"/>
        <v>1134</v>
      </c>
      <c r="G140" s="223">
        <f t="shared" si="24"/>
        <v>1165</v>
      </c>
      <c r="H140" s="223">
        <f t="shared" si="24"/>
        <v>1196</v>
      </c>
      <c r="I140" s="223">
        <f t="shared" si="24"/>
        <v>1226</v>
      </c>
      <c r="J140" s="223">
        <f t="shared" si="24"/>
        <v>1257</v>
      </c>
      <c r="K140" s="223">
        <f t="shared" si="24"/>
        <v>1288</v>
      </c>
      <c r="L140" s="223">
        <f t="shared" si="24"/>
        <v>1318</v>
      </c>
      <c r="M140" s="223">
        <f t="shared" si="24"/>
        <v>1349</v>
      </c>
      <c r="N140" s="338">
        <v>1379.736388</v>
      </c>
      <c r="O140" s="139">
        <f t="shared" si="22"/>
        <v>355.59915588876311</v>
      </c>
      <c r="P140" s="346" t="s">
        <v>192</v>
      </c>
    </row>
    <row r="141" spans="2:16" x14ac:dyDescent="0.3">
      <c r="B141">
        <v>94</v>
      </c>
      <c r="C141" s="138">
        <f t="shared" si="23"/>
        <v>1</v>
      </c>
      <c r="D141" s="303">
        <f t="shared" si="21"/>
        <v>12.14058</v>
      </c>
      <c r="E141" s="223">
        <f t="shared" si="24"/>
        <v>160</v>
      </c>
      <c r="F141" s="223">
        <f t="shared" si="24"/>
        <v>165</v>
      </c>
      <c r="G141" s="223">
        <f t="shared" si="24"/>
        <v>169</v>
      </c>
      <c r="H141" s="223">
        <f t="shared" si="24"/>
        <v>174</v>
      </c>
      <c r="I141" s="223">
        <f t="shared" si="24"/>
        <v>178</v>
      </c>
      <c r="J141" s="223">
        <f t="shared" si="24"/>
        <v>183</v>
      </c>
      <c r="K141" s="223">
        <f t="shared" si="24"/>
        <v>187</v>
      </c>
      <c r="L141" s="223">
        <f t="shared" si="24"/>
        <v>191</v>
      </c>
      <c r="M141" s="223">
        <f t="shared" si="24"/>
        <v>196</v>
      </c>
      <c r="N141" s="338">
        <v>200.377577</v>
      </c>
      <c r="O141" s="139">
        <f t="shared" si="22"/>
        <v>355.59915588876316</v>
      </c>
      <c r="P141" s="346" t="s">
        <v>192</v>
      </c>
    </row>
    <row r="142" spans="2:16" x14ac:dyDescent="0.3">
      <c r="B142">
        <v>95</v>
      </c>
      <c r="C142" s="138">
        <f t="shared" si="23"/>
        <v>1</v>
      </c>
      <c r="D142" s="303">
        <f t="shared" si="21"/>
        <v>12.14058</v>
      </c>
      <c r="E142" s="223">
        <f t="shared" si="24"/>
        <v>304</v>
      </c>
      <c r="F142" s="223">
        <f t="shared" si="24"/>
        <v>313</v>
      </c>
      <c r="G142" s="223">
        <f t="shared" si="24"/>
        <v>321</v>
      </c>
      <c r="H142" s="223">
        <f t="shared" si="24"/>
        <v>330</v>
      </c>
      <c r="I142" s="223">
        <f t="shared" si="24"/>
        <v>338</v>
      </c>
      <c r="J142" s="223">
        <f t="shared" si="24"/>
        <v>346</v>
      </c>
      <c r="K142" s="223">
        <f t="shared" si="24"/>
        <v>355</v>
      </c>
      <c r="L142" s="223">
        <f t="shared" si="24"/>
        <v>363</v>
      </c>
      <c r="M142" s="223">
        <f t="shared" si="24"/>
        <v>372</v>
      </c>
      <c r="N142" s="338">
        <v>380.29484600000001</v>
      </c>
      <c r="O142" s="139">
        <f t="shared" si="22"/>
        <v>355.59915588876316</v>
      </c>
      <c r="P142" s="346" t="s">
        <v>192</v>
      </c>
    </row>
    <row r="143" spans="2:16" x14ac:dyDescent="0.3">
      <c r="B143">
        <v>96</v>
      </c>
      <c r="C143" s="138">
        <f t="shared" si="23"/>
        <v>1</v>
      </c>
      <c r="D143" s="303">
        <f t="shared" si="21"/>
        <v>12.14058</v>
      </c>
      <c r="E143" s="223">
        <f t="shared" si="24"/>
        <v>187</v>
      </c>
      <c r="F143" s="223">
        <f t="shared" si="24"/>
        <v>192</v>
      </c>
      <c r="G143" s="223">
        <f t="shared" si="24"/>
        <v>197</v>
      </c>
      <c r="H143" s="223">
        <f t="shared" si="24"/>
        <v>202</v>
      </c>
      <c r="I143" s="223">
        <f t="shared" si="24"/>
        <v>207</v>
      </c>
      <c r="J143" s="223">
        <f t="shared" si="24"/>
        <v>213</v>
      </c>
      <c r="K143" s="223">
        <f t="shared" si="24"/>
        <v>218</v>
      </c>
      <c r="L143" s="223">
        <f t="shared" si="24"/>
        <v>223</v>
      </c>
      <c r="M143" s="223">
        <f t="shared" si="24"/>
        <v>228</v>
      </c>
      <c r="N143" s="338">
        <v>233.29198400000001</v>
      </c>
      <c r="O143" s="139">
        <f t="shared" si="22"/>
        <v>355.59915588876311</v>
      </c>
      <c r="P143" s="346" t="s">
        <v>192</v>
      </c>
    </row>
    <row r="144" spans="2:16" x14ac:dyDescent="0.3">
      <c r="B144">
        <v>97</v>
      </c>
      <c r="C144" s="138">
        <f t="shared" si="23"/>
        <v>1</v>
      </c>
      <c r="D144" s="303">
        <f t="shared" si="21"/>
        <v>12.14058</v>
      </c>
      <c r="E144" s="223">
        <f t="shared" si="24"/>
        <v>408</v>
      </c>
      <c r="F144" s="223">
        <f t="shared" si="24"/>
        <v>419</v>
      </c>
      <c r="G144" s="223">
        <f t="shared" si="24"/>
        <v>431</v>
      </c>
      <c r="H144" s="223">
        <f t="shared" si="24"/>
        <v>442</v>
      </c>
      <c r="I144" s="223">
        <f t="shared" si="24"/>
        <v>453</v>
      </c>
      <c r="J144" s="223">
        <f t="shared" si="24"/>
        <v>465</v>
      </c>
      <c r="K144" s="223">
        <f t="shared" si="24"/>
        <v>476</v>
      </c>
      <c r="L144" s="223">
        <f t="shared" si="24"/>
        <v>487</v>
      </c>
      <c r="M144" s="223">
        <f t="shared" si="24"/>
        <v>499</v>
      </c>
      <c r="N144" s="338">
        <v>510.17331999999999</v>
      </c>
      <c r="O144" s="139">
        <f t="shared" ref="O144:O175" si="25">($R$53*$W$48*N144)/(N144*D144)</f>
        <v>355.59915588876316</v>
      </c>
      <c r="P144" s="346" t="s">
        <v>192</v>
      </c>
    </row>
    <row r="145" spans="2:16" x14ac:dyDescent="0.3">
      <c r="B145">
        <v>98</v>
      </c>
      <c r="C145" s="138">
        <f t="shared" si="23"/>
        <v>1</v>
      </c>
      <c r="D145" s="303">
        <f t="shared" si="21"/>
        <v>12.14058</v>
      </c>
      <c r="E145" s="223">
        <f t="shared" si="24"/>
        <v>240</v>
      </c>
      <c r="F145" s="223">
        <f t="shared" si="24"/>
        <v>246</v>
      </c>
      <c r="G145" s="223">
        <f t="shared" si="24"/>
        <v>253</v>
      </c>
      <c r="H145" s="223">
        <f t="shared" si="24"/>
        <v>260</v>
      </c>
      <c r="I145" s="223">
        <f t="shared" si="24"/>
        <v>266</v>
      </c>
      <c r="J145" s="223">
        <f t="shared" si="24"/>
        <v>273</v>
      </c>
      <c r="K145" s="223">
        <f t="shared" si="24"/>
        <v>280</v>
      </c>
      <c r="L145" s="223">
        <f t="shared" si="24"/>
        <v>286</v>
      </c>
      <c r="M145" s="223">
        <f t="shared" si="24"/>
        <v>293</v>
      </c>
      <c r="N145" s="338">
        <v>299.56558899999999</v>
      </c>
      <c r="O145" s="139">
        <f t="shared" si="25"/>
        <v>355.59915588876322</v>
      </c>
      <c r="P145" s="346" t="s">
        <v>192</v>
      </c>
    </row>
    <row r="146" spans="2:16" x14ac:dyDescent="0.3">
      <c r="B146">
        <v>99</v>
      </c>
      <c r="C146" s="138">
        <f t="shared" si="23"/>
        <v>1</v>
      </c>
      <c r="D146" s="303">
        <f t="shared" si="21"/>
        <v>12.14058</v>
      </c>
      <c r="E146" s="223">
        <f t="shared" si="24"/>
        <v>231</v>
      </c>
      <c r="F146" s="223">
        <f t="shared" si="24"/>
        <v>238</v>
      </c>
      <c r="G146" s="223">
        <f t="shared" si="24"/>
        <v>244</v>
      </c>
      <c r="H146" s="223">
        <f t="shared" si="24"/>
        <v>251</v>
      </c>
      <c r="I146" s="223">
        <f t="shared" si="24"/>
        <v>257</v>
      </c>
      <c r="J146" s="223">
        <f t="shared" si="24"/>
        <v>263</v>
      </c>
      <c r="K146" s="223">
        <f t="shared" si="24"/>
        <v>270</v>
      </c>
      <c r="L146" s="223">
        <f t="shared" si="24"/>
        <v>276</v>
      </c>
      <c r="M146" s="223">
        <f t="shared" si="24"/>
        <v>283</v>
      </c>
      <c r="N146" s="338">
        <v>289.11304100000001</v>
      </c>
      <c r="O146" s="139">
        <f t="shared" si="25"/>
        <v>355.59915588876322</v>
      </c>
      <c r="P146" s="346" t="s">
        <v>192</v>
      </c>
    </row>
    <row r="147" spans="2:16" x14ac:dyDescent="0.3">
      <c r="B147">
        <v>100</v>
      </c>
      <c r="C147" s="138">
        <f t="shared" si="23"/>
        <v>1</v>
      </c>
      <c r="D147" s="303">
        <f t="shared" si="21"/>
        <v>12.14058</v>
      </c>
      <c r="E147" s="223">
        <f t="shared" si="24"/>
        <v>182</v>
      </c>
      <c r="F147" s="223">
        <f t="shared" si="24"/>
        <v>187</v>
      </c>
      <c r="G147" s="223">
        <f t="shared" si="24"/>
        <v>192</v>
      </c>
      <c r="H147" s="223">
        <f t="shared" ref="H147:M170" si="26">ROUND($N147*H$46,0)</f>
        <v>198</v>
      </c>
      <c r="I147" s="223">
        <f t="shared" si="26"/>
        <v>203</v>
      </c>
      <c r="J147" s="223">
        <f t="shared" si="26"/>
        <v>208</v>
      </c>
      <c r="K147" s="223">
        <f t="shared" si="26"/>
        <v>213</v>
      </c>
      <c r="L147" s="223">
        <f t="shared" si="26"/>
        <v>218</v>
      </c>
      <c r="M147" s="223">
        <f t="shared" si="26"/>
        <v>223</v>
      </c>
      <c r="N147" s="338">
        <v>227.95451299999999</v>
      </c>
      <c r="O147" s="139">
        <f t="shared" si="25"/>
        <v>355.59915588876316</v>
      </c>
      <c r="P147" s="346" t="s">
        <v>192</v>
      </c>
    </row>
    <row r="148" spans="2:16" x14ac:dyDescent="0.3">
      <c r="B148">
        <v>101</v>
      </c>
      <c r="C148" s="138">
        <f t="shared" si="23"/>
        <v>1</v>
      </c>
      <c r="D148" s="303">
        <f t="shared" si="21"/>
        <v>12.14058</v>
      </c>
      <c r="E148" s="223">
        <f t="shared" ref="E148:M179" si="27">ROUND($N148*E$46,0)</f>
        <v>248</v>
      </c>
      <c r="F148" s="223">
        <f t="shared" si="27"/>
        <v>255</v>
      </c>
      <c r="G148" s="223">
        <f t="shared" si="27"/>
        <v>262</v>
      </c>
      <c r="H148" s="223">
        <f t="shared" si="26"/>
        <v>269</v>
      </c>
      <c r="I148" s="223">
        <f t="shared" si="26"/>
        <v>276</v>
      </c>
      <c r="J148" s="223">
        <f t="shared" si="26"/>
        <v>282</v>
      </c>
      <c r="K148" s="223">
        <f t="shared" si="26"/>
        <v>289</v>
      </c>
      <c r="L148" s="223">
        <f t="shared" si="26"/>
        <v>296</v>
      </c>
      <c r="M148" s="223">
        <f t="shared" si="26"/>
        <v>303</v>
      </c>
      <c r="N148" s="338">
        <v>310.01813800000002</v>
      </c>
      <c r="O148" s="139">
        <f t="shared" si="25"/>
        <v>355.59915588876316</v>
      </c>
      <c r="P148" s="346" t="s">
        <v>192</v>
      </c>
    </row>
    <row r="149" spans="2:16" x14ac:dyDescent="0.3">
      <c r="B149">
        <v>102</v>
      </c>
      <c r="C149" s="138">
        <f t="shared" si="23"/>
        <v>1</v>
      </c>
      <c r="D149" s="303">
        <f t="shared" si="21"/>
        <v>12.14058</v>
      </c>
      <c r="E149" s="223">
        <f t="shared" si="27"/>
        <v>522</v>
      </c>
      <c r="F149" s="223">
        <f t="shared" si="27"/>
        <v>537</v>
      </c>
      <c r="G149" s="223">
        <f t="shared" si="27"/>
        <v>551</v>
      </c>
      <c r="H149" s="223">
        <f t="shared" si="26"/>
        <v>566</v>
      </c>
      <c r="I149" s="223">
        <f t="shared" si="26"/>
        <v>580</v>
      </c>
      <c r="J149" s="223">
        <f t="shared" si="26"/>
        <v>595</v>
      </c>
      <c r="K149" s="223">
        <f t="shared" si="26"/>
        <v>609</v>
      </c>
      <c r="L149" s="223">
        <f t="shared" si="26"/>
        <v>624</v>
      </c>
      <c r="M149" s="223">
        <f t="shared" si="26"/>
        <v>638</v>
      </c>
      <c r="N149" s="338">
        <v>652.72828800000002</v>
      </c>
      <c r="O149" s="139">
        <f t="shared" si="25"/>
        <v>355.59915588876316</v>
      </c>
      <c r="P149" s="346" t="s">
        <v>192</v>
      </c>
    </row>
    <row r="150" spans="2:16" x14ac:dyDescent="0.3">
      <c r="B150">
        <v>103</v>
      </c>
      <c r="C150" s="138">
        <f t="shared" si="23"/>
        <v>1</v>
      </c>
      <c r="D150" s="303">
        <f t="shared" si="21"/>
        <v>12.14058</v>
      </c>
      <c r="E150" s="223">
        <f t="shared" si="27"/>
        <v>261</v>
      </c>
      <c r="F150" s="223">
        <f t="shared" si="27"/>
        <v>268</v>
      </c>
      <c r="G150" s="223">
        <f t="shared" si="27"/>
        <v>276</v>
      </c>
      <c r="H150" s="223">
        <f t="shared" si="26"/>
        <v>283</v>
      </c>
      <c r="I150" s="223">
        <f t="shared" si="26"/>
        <v>290</v>
      </c>
      <c r="J150" s="223">
        <f t="shared" si="26"/>
        <v>297</v>
      </c>
      <c r="K150" s="223">
        <f t="shared" si="26"/>
        <v>305</v>
      </c>
      <c r="L150" s="223">
        <f t="shared" si="26"/>
        <v>312</v>
      </c>
      <c r="M150" s="223">
        <f t="shared" si="26"/>
        <v>319</v>
      </c>
      <c r="N150" s="338">
        <v>326.25294700000001</v>
      </c>
      <c r="O150" s="139">
        <f t="shared" si="25"/>
        <v>355.59915588876316</v>
      </c>
      <c r="P150" s="346" t="s">
        <v>192</v>
      </c>
    </row>
    <row r="151" spans="2:16" x14ac:dyDescent="0.3">
      <c r="B151">
        <v>104</v>
      </c>
      <c r="C151" s="138">
        <f t="shared" si="23"/>
        <v>1</v>
      </c>
      <c r="D151" s="303">
        <f t="shared" si="21"/>
        <v>12.14058</v>
      </c>
      <c r="E151" s="223">
        <f t="shared" si="27"/>
        <v>226</v>
      </c>
      <c r="F151" s="223">
        <f t="shared" si="27"/>
        <v>232</v>
      </c>
      <c r="G151" s="223">
        <f t="shared" si="27"/>
        <v>239</v>
      </c>
      <c r="H151" s="223">
        <f t="shared" si="26"/>
        <v>245</v>
      </c>
      <c r="I151" s="223">
        <f t="shared" si="26"/>
        <v>251</v>
      </c>
      <c r="J151" s="223">
        <f t="shared" si="26"/>
        <v>257</v>
      </c>
      <c r="K151" s="223">
        <f t="shared" si="26"/>
        <v>264</v>
      </c>
      <c r="L151" s="223">
        <f t="shared" si="26"/>
        <v>270</v>
      </c>
      <c r="M151" s="223">
        <f t="shared" si="26"/>
        <v>276</v>
      </c>
      <c r="N151" s="338">
        <v>282.44120099999998</v>
      </c>
      <c r="O151" s="139">
        <f t="shared" si="25"/>
        <v>355.59915588876316</v>
      </c>
      <c r="P151" s="346" t="s">
        <v>192</v>
      </c>
    </row>
    <row r="152" spans="2:16" x14ac:dyDescent="0.3">
      <c r="B152">
        <v>105</v>
      </c>
      <c r="C152" s="138">
        <f t="shared" si="23"/>
        <v>1</v>
      </c>
      <c r="D152" s="303">
        <f t="shared" si="21"/>
        <v>12.14058</v>
      </c>
      <c r="E152" s="223">
        <f t="shared" si="27"/>
        <v>128</v>
      </c>
      <c r="F152" s="223">
        <f t="shared" si="27"/>
        <v>132</v>
      </c>
      <c r="G152" s="223">
        <f t="shared" si="27"/>
        <v>136</v>
      </c>
      <c r="H152" s="223">
        <f t="shared" si="26"/>
        <v>139</v>
      </c>
      <c r="I152" s="223">
        <f t="shared" si="26"/>
        <v>143</v>
      </c>
      <c r="J152" s="223">
        <f t="shared" si="26"/>
        <v>146</v>
      </c>
      <c r="K152" s="223">
        <f t="shared" si="26"/>
        <v>150</v>
      </c>
      <c r="L152" s="223">
        <f t="shared" si="26"/>
        <v>153</v>
      </c>
      <c r="M152" s="223">
        <f t="shared" si="26"/>
        <v>157</v>
      </c>
      <c r="N152" s="338">
        <v>160.56893500000001</v>
      </c>
      <c r="O152" s="139">
        <f t="shared" si="25"/>
        <v>355.59915588876316</v>
      </c>
      <c r="P152" s="346" t="s">
        <v>192</v>
      </c>
    </row>
    <row r="153" spans="2:16" x14ac:dyDescent="0.3">
      <c r="B153">
        <v>106</v>
      </c>
      <c r="C153" s="138">
        <f t="shared" si="23"/>
        <v>1</v>
      </c>
      <c r="D153" s="303">
        <f t="shared" si="21"/>
        <v>12.14058</v>
      </c>
      <c r="E153" s="223">
        <f t="shared" si="27"/>
        <v>271</v>
      </c>
      <c r="F153" s="223">
        <f t="shared" si="27"/>
        <v>278</v>
      </c>
      <c r="G153" s="223">
        <f t="shared" si="27"/>
        <v>286</v>
      </c>
      <c r="H153" s="223">
        <f t="shared" si="26"/>
        <v>294</v>
      </c>
      <c r="I153" s="223">
        <f t="shared" si="26"/>
        <v>301</v>
      </c>
      <c r="J153" s="223">
        <f t="shared" si="26"/>
        <v>309</v>
      </c>
      <c r="K153" s="223">
        <f t="shared" si="26"/>
        <v>316</v>
      </c>
      <c r="L153" s="223">
        <f t="shared" si="26"/>
        <v>324</v>
      </c>
      <c r="M153" s="223">
        <f t="shared" si="26"/>
        <v>331</v>
      </c>
      <c r="N153" s="338">
        <v>338.70704699999999</v>
      </c>
      <c r="O153" s="139">
        <f t="shared" si="25"/>
        <v>355.59915588876311</v>
      </c>
      <c r="P153" s="346" t="s">
        <v>192</v>
      </c>
    </row>
    <row r="154" spans="2:16" x14ac:dyDescent="0.3">
      <c r="B154">
        <v>107</v>
      </c>
      <c r="C154" s="138">
        <f t="shared" si="23"/>
        <v>1</v>
      </c>
      <c r="D154" s="303">
        <f t="shared" si="21"/>
        <v>12.14058</v>
      </c>
      <c r="E154" s="223">
        <f t="shared" si="27"/>
        <v>132</v>
      </c>
      <c r="F154" s="223">
        <f t="shared" si="27"/>
        <v>135</v>
      </c>
      <c r="G154" s="223">
        <f t="shared" si="27"/>
        <v>139</v>
      </c>
      <c r="H154" s="223">
        <f t="shared" si="26"/>
        <v>143</v>
      </c>
      <c r="I154" s="223">
        <f t="shared" si="26"/>
        <v>146</v>
      </c>
      <c r="J154" s="223">
        <f t="shared" si="26"/>
        <v>150</v>
      </c>
      <c r="K154" s="223">
        <f t="shared" si="26"/>
        <v>154</v>
      </c>
      <c r="L154" s="223">
        <f t="shared" si="26"/>
        <v>157</v>
      </c>
      <c r="M154" s="223">
        <f t="shared" si="26"/>
        <v>161</v>
      </c>
      <c r="N154" s="338">
        <v>164.794433</v>
      </c>
      <c r="O154" s="139">
        <f t="shared" si="25"/>
        <v>355.59915588876316</v>
      </c>
      <c r="P154" s="346" t="s">
        <v>192</v>
      </c>
    </row>
    <row r="155" spans="2:16" x14ac:dyDescent="0.3">
      <c r="B155">
        <v>108</v>
      </c>
      <c r="C155" s="138">
        <f t="shared" si="23"/>
        <v>1</v>
      </c>
      <c r="D155" s="303">
        <f t="shared" si="21"/>
        <v>12.14058</v>
      </c>
      <c r="E155" s="223">
        <f t="shared" si="27"/>
        <v>460</v>
      </c>
      <c r="F155" s="223">
        <f t="shared" si="27"/>
        <v>473</v>
      </c>
      <c r="G155" s="223">
        <f t="shared" si="27"/>
        <v>486</v>
      </c>
      <c r="H155" s="223">
        <f t="shared" si="26"/>
        <v>498</v>
      </c>
      <c r="I155" s="223">
        <f t="shared" si="26"/>
        <v>511</v>
      </c>
      <c r="J155" s="223">
        <f t="shared" si="26"/>
        <v>524</v>
      </c>
      <c r="K155" s="223">
        <f t="shared" si="26"/>
        <v>537</v>
      </c>
      <c r="L155" s="223">
        <f t="shared" si="26"/>
        <v>550</v>
      </c>
      <c r="M155" s="223">
        <f t="shared" si="26"/>
        <v>562</v>
      </c>
      <c r="N155" s="338">
        <v>575.11255600000004</v>
      </c>
      <c r="O155" s="139">
        <f t="shared" si="25"/>
        <v>355.59915588876316</v>
      </c>
      <c r="P155" s="346" t="s">
        <v>192</v>
      </c>
    </row>
    <row r="156" spans="2:16" x14ac:dyDescent="0.3">
      <c r="B156">
        <v>109</v>
      </c>
      <c r="C156" s="138">
        <f t="shared" si="23"/>
        <v>1</v>
      </c>
      <c r="D156" s="303">
        <f t="shared" si="21"/>
        <v>12.14058</v>
      </c>
      <c r="E156" s="223">
        <f t="shared" si="27"/>
        <v>225</v>
      </c>
      <c r="F156" s="223">
        <f t="shared" si="27"/>
        <v>231</v>
      </c>
      <c r="G156" s="223">
        <f t="shared" si="27"/>
        <v>237</v>
      </c>
      <c r="H156" s="223">
        <f t="shared" si="26"/>
        <v>243</v>
      </c>
      <c r="I156" s="223">
        <f t="shared" si="26"/>
        <v>250</v>
      </c>
      <c r="J156" s="223">
        <f t="shared" si="26"/>
        <v>256</v>
      </c>
      <c r="K156" s="223">
        <f t="shared" si="26"/>
        <v>262</v>
      </c>
      <c r="L156" s="223">
        <f t="shared" si="26"/>
        <v>268</v>
      </c>
      <c r="M156" s="223">
        <f t="shared" si="26"/>
        <v>275</v>
      </c>
      <c r="N156" s="338">
        <v>280.88443899999999</v>
      </c>
      <c r="O156" s="139">
        <f t="shared" si="25"/>
        <v>355.59915588876316</v>
      </c>
      <c r="P156" s="346" t="s">
        <v>192</v>
      </c>
    </row>
    <row r="157" spans="2:16" x14ac:dyDescent="0.3">
      <c r="B157">
        <v>110</v>
      </c>
      <c r="C157" s="138">
        <f t="shared" si="23"/>
        <v>1</v>
      </c>
      <c r="D157" s="303">
        <f t="shared" si="21"/>
        <v>12.14058</v>
      </c>
      <c r="E157" s="223">
        <f t="shared" si="27"/>
        <v>188</v>
      </c>
      <c r="F157" s="223">
        <f t="shared" si="27"/>
        <v>193</v>
      </c>
      <c r="G157" s="223">
        <f t="shared" si="27"/>
        <v>198</v>
      </c>
      <c r="H157" s="223">
        <f t="shared" si="26"/>
        <v>203</v>
      </c>
      <c r="I157" s="223">
        <f t="shared" si="26"/>
        <v>208</v>
      </c>
      <c r="J157" s="223">
        <f t="shared" si="26"/>
        <v>214</v>
      </c>
      <c r="K157" s="223">
        <f t="shared" si="26"/>
        <v>219</v>
      </c>
      <c r="L157" s="223">
        <f t="shared" si="26"/>
        <v>224</v>
      </c>
      <c r="M157" s="223">
        <f t="shared" si="26"/>
        <v>229</v>
      </c>
      <c r="N157" s="338">
        <v>234.40395799999999</v>
      </c>
      <c r="O157" s="139">
        <f t="shared" si="25"/>
        <v>355.59915588876316</v>
      </c>
      <c r="P157" s="346" t="s">
        <v>192</v>
      </c>
    </row>
    <row r="158" spans="2:16" x14ac:dyDescent="0.3">
      <c r="B158">
        <v>111</v>
      </c>
      <c r="C158" s="138">
        <f t="shared" si="23"/>
        <v>1</v>
      </c>
      <c r="D158" s="303">
        <f t="shared" si="21"/>
        <v>12.14058</v>
      </c>
      <c r="E158" s="223">
        <f t="shared" si="27"/>
        <v>416</v>
      </c>
      <c r="F158" s="223">
        <f t="shared" si="27"/>
        <v>427</v>
      </c>
      <c r="G158" s="223">
        <f t="shared" si="27"/>
        <v>439</v>
      </c>
      <c r="H158" s="223">
        <f t="shared" si="26"/>
        <v>450</v>
      </c>
      <c r="I158" s="223">
        <f t="shared" si="26"/>
        <v>462</v>
      </c>
      <c r="J158" s="223">
        <f t="shared" si="26"/>
        <v>474</v>
      </c>
      <c r="K158" s="223">
        <f t="shared" si="26"/>
        <v>485</v>
      </c>
      <c r="L158" s="223">
        <f t="shared" si="26"/>
        <v>497</v>
      </c>
      <c r="M158" s="223">
        <f t="shared" si="26"/>
        <v>508</v>
      </c>
      <c r="N158" s="338">
        <v>519.73628900000006</v>
      </c>
      <c r="O158" s="139">
        <f t="shared" si="25"/>
        <v>355.59915588876322</v>
      </c>
      <c r="P158" s="346" t="s">
        <v>192</v>
      </c>
    </row>
    <row r="159" spans="2:16" x14ac:dyDescent="0.3">
      <c r="B159">
        <v>112</v>
      </c>
      <c r="C159" s="138">
        <f t="shared" si="23"/>
        <v>1</v>
      </c>
      <c r="D159" s="303">
        <f t="shared" si="21"/>
        <v>12.14058</v>
      </c>
      <c r="E159" s="223">
        <f t="shared" si="27"/>
        <v>183</v>
      </c>
      <c r="F159" s="223">
        <f t="shared" si="27"/>
        <v>188</v>
      </c>
      <c r="G159" s="223">
        <f t="shared" si="27"/>
        <v>193</v>
      </c>
      <c r="H159" s="223">
        <f t="shared" si="26"/>
        <v>198</v>
      </c>
      <c r="I159" s="223">
        <f t="shared" si="26"/>
        <v>203</v>
      </c>
      <c r="J159" s="223">
        <f t="shared" si="26"/>
        <v>208</v>
      </c>
      <c r="K159" s="223">
        <f t="shared" si="26"/>
        <v>213</v>
      </c>
      <c r="L159" s="223">
        <f t="shared" si="26"/>
        <v>218</v>
      </c>
      <c r="M159" s="223">
        <f t="shared" si="26"/>
        <v>223</v>
      </c>
      <c r="N159" s="338">
        <v>228.176908</v>
      </c>
      <c r="O159" s="139">
        <f t="shared" si="25"/>
        <v>355.59915588876316</v>
      </c>
      <c r="P159" s="346" t="s">
        <v>192</v>
      </c>
    </row>
    <row r="160" spans="2:16" x14ac:dyDescent="0.3">
      <c r="B160">
        <v>113</v>
      </c>
      <c r="C160" s="138">
        <f t="shared" si="23"/>
        <v>1</v>
      </c>
      <c r="D160" s="303">
        <f t="shared" si="21"/>
        <v>12.14058</v>
      </c>
      <c r="E160" s="223">
        <f t="shared" si="27"/>
        <v>256</v>
      </c>
      <c r="F160" s="223">
        <f t="shared" si="27"/>
        <v>263</v>
      </c>
      <c r="G160" s="223">
        <f t="shared" si="27"/>
        <v>270</v>
      </c>
      <c r="H160" s="223">
        <f t="shared" si="26"/>
        <v>277</v>
      </c>
      <c r="I160" s="223">
        <f t="shared" si="26"/>
        <v>284</v>
      </c>
      <c r="J160" s="223">
        <f t="shared" si="26"/>
        <v>291</v>
      </c>
      <c r="K160" s="223">
        <f t="shared" si="26"/>
        <v>298</v>
      </c>
      <c r="L160" s="223">
        <f t="shared" si="26"/>
        <v>306</v>
      </c>
      <c r="M160" s="223">
        <f t="shared" si="26"/>
        <v>313</v>
      </c>
      <c r="N160" s="338">
        <v>319.80350199999998</v>
      </c>
      <c r="O160" s="139">
        <f t="shared" si="25"/>
        <v>355.59915588876316</v>
      </c>
      <c r="P160" s="346" t="s">
        <v>192</v>
      </c>
    </row>
    <row r="161" spans="2:16" x14ac:dyDescent="0.3">
      <c r="B161">
        <v>114</v>
      </c>
      <c r="C161" s="138">
        <f t="shared" si="23"/>
        <v>1</v>
      </c>
      <c r="D161" s="303">
        <f t="shared" si="21"/>
        <v>12.14058</v>
      </c>
      <c r="E161" s="223">
        <f t="shared" si="27"/>
        <v>207</v>
      </c>
      <c r="F161" s="223">
        <f t="shared" si="27"/>
        <v>213</v>
      </c>
      <c r="G161" s="223">
        <f t="shared" si="27"/>
        <v>218</v>
      </c>
      <c r="H161" s="223">
        <f t="shared" si="26"/>
        <v>224</v>
      </c>
      <c r="I161" s="223">
        <f t="shared" si="26"/>
        <v>230</v>
      </c>
      <c r="J161" s="223">
        <f t="shared" si="26"/>
        <v>236</v>
      </c>
      <c r="K161" s="223">
        <f t="shared" si="26"/>
        <v>241</v>
      </c>
      <c r="L161" s="223">
        <f t="shared" si="26"/>
        <v>247</v>
      </c>
      <c r="M161" s="223">
        <f t="shared" si="26"/>
        <v>253</v>
      </c>
      <c r="N161" s="338">
        <v>258.64497399999999</v>
      </c>
      <c r="O161" s="139">
        <f t="shared" si="25"/>
        <v>355.59915588876311</v>
      </c>
      <c r="P161" s="346" t="s">
        <v>192</v>
      </c>
    </row>
    <row r="162" spans="2:16" x14ac:dyDescent="0.3">
      <c r="B162">
        <v>115</v>
      </c>
      <c r="C162" s="138">
        <f t="shared" si="23"/>
        <v>1</v>
      </c>
      <c r="D162" s="303">
        <f t="shared" si="21"/>
        <v>12.14058</v>
      </c>
      <c r="E162" s="223">
        <f t="shared" si="27"/>
        <v>134</v>
      </c>
      <c r="F162" s="223">
        <f t="shared" si="27"/>
        <v>138</v>
      </c>
      <c r="G162" s="223">
        <f t="shared" si="27"/>
        <v>141</v>
      </c>
      <c r="H162" s="223">
        <f t="shared" si="26"/>
        <v>145</v>
      </c>
      <c r="I162" s="223">
        <f t="shared" si="26"/>
        <v>149</v>
      </c>
      <c r="J162" s="223">
        <f t="shared" si="26"/>
        <v>153</v>
      </c>
      <c r="K162" s="223">
        <f t="shared" si="26"/>
        <v>156</v>
      </c>
      <c r="L162" s="223">
        <f t="shared" si="26"/>
        <v>160</v>
      </c>
      <c r="M162" s="223">
        <f t="shared" si="26"/>
        <v>164</v>
      </c>
      <c r="N162" s="338">
        <v>167.46316899999999</v>
      </c>
      <c r="O162" s="139">
        <f t="shared" si="25"/>
        <v>355.59915588876316</v>
      </c>
      <c r="P162" s="346" t="s">
        <v>192</v>
      </c>
    </row>
    <row r="163" spans="2:16" x14ac:dyDescent="0.3">
      <c r="B163">
        <v>116</v>
      </c>
      <c r="C163" s="138">
        <f t="shared" si="23"/>
        <v>2</v>
      </c>
      <c r="D163" s="303">
        <f t="shared" si="21"/>
        <v>12.14058</v>
      </c>
      <c r="E163" s="223">
        <f t="shared" si="27"/>
        <v>318</v>
      </c>
      <c r="F163" s="223">
        <f t="shared" si="27"/>
        <v>327</v>
      </c>
      <c r="G163" s="223">
        <f t="shared" si="27"/>
        <v>335</v>
      </c>
      <c r="H163" s="223">
        <f t="shared" si="26"/>
        <v>344</v>
      </c>
      <c r="I163" s="223">
        <f t="shared" si="26"/>
        <v>353</v>
      </c>
      <c r="J163" s="223">
        <f t="shared" si="26"/>
        <v>362</v>
      </c>
      <c r="K163" s="223">
        <f t="shared" si="26"/>
        <v>371</v>
      </c>
      <c r="L163" s="223">
        <f t="shared" si="26"/>
        <v>380</v>
      </c>
      <c r="M163" s="223">
        <f t="shared" si="26"/>
        <v>388</v>
      </c>
      <c r="N163" s="338">
        <v>397.19683900000001</v>
      </c>
      <c r="O163" s="139">
        <f t="shared" si="25"/>
        <v>355.59915588876311</v>
      </c>
      <c r="P163" s="346" t="s">
        <v>186</v>
      </c>
    </row>
    <row r="164" spans="2:16" x14ac:dyDescent="0.3">
      <c r="B164">
        <v>117</v>
      </c>
      <c r="C164" s="138">
        <f t="shared" si="23"/>
        <v>2</v>
      </c>
      <c r="D164" s="303">
        <f t="shared" si="21"/>
        <v>12.14058</v>
      </c>
      <c r="E164" s="223">
        <f t="shared" si="27"/>
        <v>164</v>
      </c>
      <c r="F164" s="223">
        <f t="shared" si="27"/>
        <v>169</v>
      </c>
      <c r="G164" s="223">
        <f t="shared" si="27"/>
        <v>173</v>
      </c>
      <c r="H164" s="223">
        <f t="shared" si="26"/>
        <v>178</v>
      </c>
      <c r="I164" s="223">
        <f t="shared" si="26"/>
        <v>182</v>
      </c>
      <c r="J164" s="223">
        <f t="shared" si="26"/>
        <v>187</v>
      </c>
      <c r="K164" s="223">
        <f t="shared" si="26"/>
        <v>192</v>
      </c>
      <c r="L164" s="223">
        <f t="shared" si="26"/>
        <v>196</v>
      </c>
      <c r="M164" s="223">
        <f t="shared" si="26"/>
        <v>201</v>
      </c>
      <c r="N164" s="338">
        <v>205.27025900000001</v>
      </c>
      <c r="O164" s="139">
        <f t="shared" si="25"/>
        <v>355.59915588876316</v>
      </c>
      <c r="P164" s="346" t="s">
        <v>186</v>
      </c>
    </row>
    <row r="165" spans="2:16" x14ac:dyDescent="0.3">
      <c r="B165">
        <v>118</v>
      </c>
      <c r="C165" s="138">
        <f t="shared" si="23"/>
        <v>2</v>
      </c>
      <c r="D165" s="303">
        <f t="shared" ref="D165:D282" si="28">D164</f>
        <v>12.14058</v>
      </c>
      <c r="E165" s="223">
        <f t="shared" si="27"/>
        <v>212</v>
      </c>
      <c r="F165" s="223">
        <f t="shared" si="27"/>
        <v>218</v>
      </c>
      <c r="G165" s="223">
        <f t="shared" si="27"/>
        <v>224</v>
      </c>
      <c r="H165" s="223">
        <f t="shared" si="26"/>
        <v>230</v>
      </c>
      <c r="I165" s="223">
        <f t="shared" si="26"/>
        <v>235</v>
      </c>
      <c r="J165" s="223">
        <f t="shared" si="26"/>
        <v>241</v>
      </c>
      <c r="K165" s="223">
        <f t="shared" si="26"/>
        <v>247</v>
      </c>
      <c r="L165" s="223">
        <f t="shared" si="26"/>
        <v>253</v>
      </c>
      <c r="M165" s="223">
        <f t="shared" si="26"/>
        <v>259</v>
      </c>
      <c r="N165" s="338">
        <v>264.87202400000001</v>
      </c>
      <c r="O165" s="139">
        <f t="shared" si="25"/>
        <v>355.59915588876322</v>
      </c>
      <c r="P165" s="346" t="s">
        <v>186</v>
      </c>
    </row>
    <row r="166" spans="2:16" x14ac:dyDescent="0.3">
      <c r="B166">
        <v>119</v>
      </c>
      <c r="C166" s="138">
        <f t="shared" si="23"/>
        <v>1</v>
      </c>
      <c r="D166" s="303">
        <f t="shared" si="28"/>
        <v>12.14058</v>
      </c>
      <c r="E166" s="223">
        <f t="shared" si="27"/>
        <v>240</v>
      </c>
      <c r="F166" s="223">
        <f t="shared" si="27"/>
        <v>246</v>
      </c>
      <c r="G166" s="223">
        <f t="shared" si="27"/>
        <v>253</v>
      </c>
      <c r="H166" s="223">
        <f t="shared" si="26"/>
        <v>260</v>
      </c>
      <c r="I166" s="223">
        <f t="shared" si="26"/>
        <v>266</v>
      </c>
      <c r="J166" s="223">
        <f t="shared" si="26"/>
        <v>273</v>
      </c>
      <c r="K166" s="223">
        <f t="shared" si="26"/>
        <v>280</v>
      </c>
      <c r="L166" s="223">
        <f t="shared" si="26"/>
        <v>286</v>
      </c>
      <c r="M166" s="223">
        <f t="shared" si="26"/>
        <v>293</v>
      </c>
      <c r="N166" s="338">
        <v>299.78798399999999</v>
      </c>
      <c r="O166" s="139">
        <f t="shared" si="25"/>
        <v>355.59915588876316</v>
      </c>
      <c r="P166" s="346" t="s">
        <v>192</v>
      </c>
    </row>
    <row r="167" spans="2:16" x14ac:dyDescent="0.3">
      <c r="B167">
        <v>120</v>
      </c>
      <c r="C167" s="138">
        <f t="shared" si="23"/>
        <v>3</v>
      </c>
      <c r="D167" s="303">
        <f t="shared" si="28"/>
        <v>12.14058</v>
      </c>
      <c r="E167" s="223">
        <f t="shared" si="27"/>
        <v>252</v>
      </c>
      <c r="F167" s="223">
        <f t="shared" si="27"/>
        <v>259</v>
      </c>
      <c r="G167" s="223">
        <f t="shared" si="27"/>
        <v>266</v>
      </c>
      <c r="H167" s="223">
        <f t="shared" si="26"/>
        <v>273</v>
      </c>
      <c r="I167" s="223">
        <f t="shared" si="26"/>
        <v>280</v>
      </c>
      <c r="J167" s="223">
        <f t="shared" si="26"/>
        <v>287</v>
      </c>
      <c r="K167" s="223">
        <f t="shared" si="26"/>
        <v>294</v>
      </c>
      <c r="L167" s="223">
        <f t="shared" si="26"/>
        <v>301</v>
      </c>
      <c r="M167" s="223">
        <f t="shared" si="26"/>
        <v>308</v>
      </c>
      <c r="N167" s="338">
        <v>315.35560900000002</v>
      </c>
      <c r="O167" s="139">
        <f t="shared" si="25"/>
        <v>355.59915588876316</v>
      </c>
      <c r="P167" s="346" t="s">
        <v>189</v>
      </c>
    </row>
    <row r="168" spans="2:16" x14ac:dyDescent="0.3">
      <c r="B168">
        <v>121</v>
      </c>
      <c r="C168" s="138">
        <f t="shared" si="23"/>
        <v>3</v>
      </c>
      <c r="D168" s="303">
        <f t="shared" si="28"/>
        <v>12.14058</v>
      </c>
      <c r="E168" s="223">
        <f t="shared" si="27"/>
        <v>286</v>
      </c>
      <c r="F168" s="223">
        <f t="shared" si="27"/>
        <v>293</v>
      </c>
      <c r="G168" s="223">
        <f t="shared" si="27"/>
        <v>301</v>
      </c>
      <c r="H168" s="223">
        <f t="shared" si="26"/>
        <v>309</v>
      </c>
      <c r="I168" s="223">
        <f t="shared" si="26"/>
        <v>317</v>
      </c>
      <c r="J168" s="223">
        <f t="shared" si="26"/>
        <v>325</v>
      </c>
      <c r="K168" s="223">
        <f t="shared" si="26"/>
        <v>333</v>
      </c>
      <c r="L168" s="223">
        <f t="shared" si="26"/>
        <v>341</v>
      </c>
      <c r="M168" s="223">
        <f t="shared" si="26"/>
        <v>349</v>
      </c>
      <c r="N168" s="338">
        <v>356.94340799999998</v>
      </c>
      <c r="O168" s="139">
        <f t="shared" si="25"/>
        <v>355.59915588876316</v>
      </c>
      <c r="P168" s="346" t="s">
        <v>189</v>
      </c>
    </row>
    <row r="169" spans="2:16" x14ac:dyDescent="0.3">
      <c r="B169">
        <v>122</v>
      </c>
      <c r="C169" s="138">
        <f t="shared" si="23"/>
        <v>10</v>
      </c>
      <c r="D169" s="303">
        <f t="shared" si="28"/>
        <v>12.14058</v>
      </c>
      <c r="E169" s="223">
        <f t="shared" si="27"/>
        <v>230</v>
      </c>
      <c r="F169" s="223">
        <f t="shared" si="27"/>
        <v>237</v>
      </c>
      <c r="G169" s="223">
        <f t="shared" si="27"/>
        <v>243</v>
      </c>
      <c r="H169" s="223">
        <f t="shared" si="26"/>
        <v>250</v>
      </c>
      <c r="I169" s="223">
        <f t="shared" si="26"/>
        <v>256</v>
      </c>
      <c r="J169" s="223">
        <f t="shared" si="26"/>
        <v>262</v>
      </c>
      <c r="K169" s="223">
        <f t="shared" si="26"/>
        <v>269</v>
      </c>
      <c r="L169" s="223">
        <f t="shared" si="26"/>
        <v>275</v>
      </c>
      <c r="M169" s="223">
        <f t="shared" si="26"/>
        <v>282</v>
      </c>
      <c r="N169" s="338">
        <v>288.00106699999998</v>
      </c>
      <c r="O169" s="139">
        <f t="shared" si="25"/>
        <v>355.59915588876316</v>
      </c>
      <c r="P169" s="346" t="s">
        <v>187</v>
      </c>
    </row>
    <row r="170" spans="2:16" x14ac:dyDescent="0.3">
      <c r="B170">
        <v>123</v>
      </c>
      <c r="C170" s="138">
        <f t="shared" si="23"/>
        <v>2</v>
      </c>
      <c r="D170" s="303">
        <f t="shared" si="28"/>
        <v>12.14058</v>
      </c>
      <c r="E170" s="223">
        <f t="shared" si="27"/>
        <v>130</v>
      </c>
      <c r="F170" s="223">
        <f t="shared" si="27"/>
        <v>133</v>
      </c>
      <c r="G170" s="223">
        <f t="shared" si="27"/>
        <v>137</v>
      </c>
      <c r="H170" s="223">
        <f t="shared" si="26"/>
        <v>141</v>
      </c>
      <c r="I170" s="223">
        <f t="shared" si="26"/>
        <v>144</v>
      </c>
      <c r="J170" s="223">
        <f t="shared" si="26"/>
        <v>148</v>
      </c>
      <c r="K170" s="223">
        <f t="shared" si="26"/>
        <v>151</v>
      </c>
      <c r="L170" s="223">
        <f t="shared" si="26"/>
        <v>155</v>
      </c>
      <c r="M170" s="223">
        <f t="shared" si="26"/>
        <v>159</v>
      </c>
      <c r="N170" s="338">
        <v>162.125697</v>
      </c>
      <c r="O170" s="139">
        <f t="shared" si="25"/>
        <v>355.59915588876316</v>
      </c>
      <c r="P170" s="346" t="s">
        <v>186</v>
      </c>
    </row>
    <row r="171" spans="2:16" x14ac:dyDescent="0.3">
      <c r="B171">
        <v>124</v>
      </c>
      <c r="C171" s="138">
        <f t="shared" si="23"/>
        <v>3</v>
      </c>
      <c r="D171" s="303">
        <f t="shared" si="28"/>
        <v>12.14058</v>
      </c>
      <c r="E171" s="223">
        <f t="shared" si="27"/>
        <v>328</v>
      </c>
      <c r="F171" s="223">
        <f t="shared" si="27"/>
        <v>337</v>
      </c>
      <c r="G171" s="223">
        <f t="shared" si="27"/>
        <v>346</v>
      </c>
      <c r="H171" s="223">
        <f t="shared" si="27"/>
        <v>355</v>
      </c>
      <c r="I171" s="223">
        <f t="shared" si="27"/>
        <v>364</v>
      </c>
      <c r="J171" s="223">
        <f t="shared" si="27"/>
        <v>373</v>
      </c>
      <c r="K171" s="223">
        <f t="shared" si="27"/>
        <v>382</v>
      </c>
      <c r="L171" s="223">
        <f t="shared" si="27"/>
        <v>391</v>
      </c>
      <c r="M171" s="223">
        <f t="shared" si="27"/>
        <v>400</v>
      </c>
      <c r="N171" s="338">
        <v>409.42854499999999</v>
      </c>
      <c r="O171" s="139">
        <f t="shared" si="25"/>
        <v>355.59915588876322</v>
      </c>
      <c r="P171" s="346" t="s">
        <v>189</v>
      </c>
    </row>
    <row r="172" spans="2:16" x14ac:dyDescent="0.3">
      <c r="B172">
        <v>125</v>
      </c>
      <c r="C172" s="138">
        <f t="shared" si="23"/>
        <v>3</v>
      </c>
      <c r="D172" s="303">
        <f t="shared" si="28"/>
        <v>12.14058</v>
      </c>
      <c r="E172" s="223">
        <f t="shared" si="27"/>
        <v>254</v>
      </c>
      <c r="F172" s="223">
        <f t="shared" si="27"/>
        <v>261</v>
      </c>
      <c r="G172" s="223">
        <f t="shared" si="27"/>
        <v>268</v>
      </c>
      <c r="H172" s="223">
        <f t="shared" si="27"/>
        <v>275</v>
      </c>
      <c r="I172" s="223">
        <f t="shared" si="27"/>
        <v>282</v>
      </c>
      <c r="J172" s="223">
        <f t="shared" si="27"/>
        <v>289</v>
      </c>
      <c r="K172" s="223">
        <f t="shared" si="27"/>
        <v>296</v>
      </c>
      <c r="L172" s="223">
        <f t="shared" si="27"/>
        <v>303</v>
      </c>
      <c r="M172" s="223">
        <f t="shared" si="27"/>
        <v>311</v>
      </c>
      <c r="N172" s="338">
        <v>317.57955600000003</v>
      </c>
      <c r="O172" s="139">
        <f t="shared" si="25"/>
        <v>355.59915588876316</v>
      </c>
      <c r="P172" s="346" t="s">
        <v>189</v>
      </c>
    </row>
    <row r="173" spans="2:16" x14ac:dyDescent="0.3">
      <c r="B173">
        <v>126</v>
      </c>
      <c r="C173" s="138">
        <f t="shared" si="23"/>
        <v>2</v>
      </c>
      <c r="D173" s="303">
        <f t="shared" si="28"/>
        <v>12.14058</v>
      </c>
      <c r="E173" s="223">
        <f t="shared" si="27"/>
        <v>246</v>
      </c>
      <c r="F173" s="223">
        <f t="shared" si="27"/>
        <v>253</v>
      </c>
      <c r="G173" s="223">
        <f t="shared" si="27"/>
        <v>260</v>
      </c>
      <c r="H173" s="223">
        <f t="shared" si="27"/>
        <v>267</v>
      </c>
      <c r="I173" s="223">
        <f t="shared" si="27"/>
        <v>273</v>
      </c>
      <c r="J173" s="223">
        <f t="shared" si="27"/>
        <v>280</v>
      </c>
      <c r="K173" s="223">
        <f t="shared" si="27"/>
        <v>287</v>
      </c>
      <c r="L173" s="223">
        <f t="shared" si="27"/>
        <v>294</v>
      </c>
      <c r="M173" s="223">
        <f t="shared" si="27"/>
        <v>301</v>
      </c>
      <c r="N173" s="338">
        <v>307.57179600000001</v>
      </c>
      <c r="O173" s="139">
        <f t="shared" si="25"/>
        <v>355.59915588876316</v>
      </c>
      <c r="P173" s="346" t="s">
        <v>186</v>
      </c>
    </row>
    <row r="174" spans="2:16" x14ac:dyDescent="0.3">
      <c r="B174">
        <v>127</v>
      </c>
      <c r="C174" s="138">
        <f t="shared" si="23"/>
        <v>3</v>
      </c>
      <c r="D174" s="303">
        <f t="shared" si="28"/>
        <v>12.14058</v>
      </c>
      <c r="E174" s="223">
        <f t="shared" si="27"/>
        <v>209</v>
      </c>
      <c r="F174" s="223">
        <f t="shared" si="27"/>
        <v>214</v>
      </c>
      <c r="G174" s="223">
        <f t="shared" si="27"/>
        <v>220</v>
      </c>
      <c r="H174" s="223">
        <f t="shared" si="27"/>
        <v>226</v>
      </c>
      <c r="I174" s="223">
        <f t="shared" si="27"/>
        <v>232</v>
      </c>
      <c r="J174" s="223">
        <f t="shared" si="27"/>
        <v>237</v>
      </c>
      <c r="K174" s="223">
        <f t="shared" si="27"/>
        <v>243</v>
      </c>
      <c r="L174" s="223">
        <f t="shared" si="27"/>
        <v>249</v>
      </c>
      <c r="M174" s="223">
        <f t="shared" si="27"/>
        <v>255</v>
      </c>
      <c r="N174" s="338">
        <v>260.64652599999999</v>
      </c>
      <c r="O174" s="139">
        <f t="shared" si="25"/>
        <v>355.59915588876316</v>
      </c>
      <c r="P174" s="346" t="s">
        <v>189</v>
      </c>
    </row>
    <row r="175" spans="2:16" x14ac:dyDescent="0.3">
      <c r="B175">
        <v>128</v>
      </c>
      <c r="C175" s="138">
        <f t="shared" si="23"/>
        <v>10</v>
      </c>
      <c r="D175" s="303">
        <f t="shared" si="28"/>
        <v>12.14058</v>
      </c>
      <c r="E175" s="223">
        <f t="shared" si="27"/>
        <v>200</v>
      </c>
      <c r="F175" s="223">
        <f t="shared" si="27"/>
        <v>205</v>
      </c>
      <c r="G175" s="223">
        <f t="shared" si="27"/>
        <v>211</v>
      </c>
      <c r="H175" s="223">
        <f t="shared" si="27"/>
        <v>216</v>
      </c>
      <c r="I175" s="223">
        <f t="shared" si="27"/>
        <v>222</v>
      </c>
      <c r="J175" s="223">
        <f t="shared" si="27"/>
        <v>228</v>
      </c>
      <c r="K175" s="223">
        <f t="shared" si="27"/>
        <v>233</v>
      </c>
      <c r="L175" s="223">
        <f t="shared" si="27"/>
        <v>239</v>
      </c>
      <c r="M175" s="223">
        <f t="shared" si="27"/>
        <v>244</v>
      </c>
      <c r="N175" s="338">
        <v>249.749188</v>
      </c>
      <c r="O175" s="139">
        <f t="shared" si="25"/>
        <v>355.59915588876311</v>
      </c>
      <c r="P175" s="346" t="s">
        <v>187</v>
      </c>
    </row>
    <row r="176" spans="2:16" x14ac:dyDescent="0.3">
      <c r="B176">
        <v>129</v>
      </c>
      <c r="C176" s="138">
        <f t="shared" si="23"/>
        <v>2</v>
      </c>
      <c r="D176" s="303">
        <f t="shared" si="28"/>
        <v>12.14058</v>
      </c>
      <c r="E176" s="223">
        <f t="shared" si="27"/>
        <v>295</v>
      </c>
      <c r="F176" s="223">
        <f t="shared" si="27"/>
        <v>303</v>
      </c>
      <c r="G176" s="223">
        <f t="shared" si="27"/>
        <v>312</v>
      </c>
      <c r="H176" s="223">
        <f t="shared" si="27"/>
        <v>320</v>
      </c>
      <c r="I176" s="223">
        <f t="shared" si="27"/>
        <v>328</v>
      </c>
      <c r="J176" s="223">
        <f t="shared" si="27"/>
        <v>336</v>
      </c>
      <c r="K176" s="223">
        <f t="shared" si="27"/>
        <v>344</v>
      </c>
      <c r="L176" s="223">
        <f t="shared" si="27"/>
        <v>353</v>
      </c>
      <c r="M176" s="223">
        <f t="shared" si="27"/>
        <v>361</v>
      </c>
      <c r="N176" s="338">
        <v>368.952719</v>
      </c>
      <c r="O176" s="139">
        <f t="shared" ref="O176:O191" si="29">($R$53*$W$48*N176)/(N176*D176)</f>
        <v>355.59915588876311</v>
      </c>
      <c r="P176" s="346" t="s">
        <v>186</v>
      </c>
    </row>
    <row r="177" spans="2:16" x14ac:dyDescent="0.3">
      <c r="B177">
        <v>130</v>
      </c>
      <c r="C177" s="138">
        <f t="shared" ref="C177:C240" si="30">VLOOKUP(P177,$R$62:$T$80,3,FALSE)</f>
        <v>10</v>
      </c>
      <c r="D177" s="303">
        <f t="shared" si="28"/>
        <v>12.14058</v>
      </c>
      <c r="E177" s="223">
        <f t="shared" si="27"/>
        <v>183</v>
      </c>
      <c r="F177" s="223">
        <f t="shared" si="27"/>
        <v>188</v>
      </c>
      <c r="G177" s="223">
        <f t="shared" si="27"/>
        <v>193</v>
      </c>
      <c r="H177" s="223">
        <f t="shared" si="27"/>
        <v>198</v>
      </c>
      <c r="I177" s="223">
        <f t="shared" si="27"/>
        <v>203</v>
      </c>
      <c r="J177" s="223">
        <f t="shared" si="27"/>
        <v>208</v>
      </c>
      <c r="K177" s="223">
        <f t="shared" si="27"/>
        <v>213</v>
      </c>
      <c r="L177" s="223">
        <f t="shared" si="27"/>
        <v>218</v>
      </c>
      <c r="M177" s="223">
        <f t="shared" si="27"/>
        <v>224</v>
      </c>
      <c r="N177" s="338">
        <v>228.62169700000001</v>
      </c>
      <c r="O177" s="139">
        <f t="shared" si="29"/>
        <v>355.59915588876316</v>
      </c>
      <c r="P177" s="346" t="s">
        <v>187</v>
      </c>
    </row>
    <row r="178" spans="2:16" x14ac:dyDescent="0.3">
      <c r="B178">
        <v>131</v>
      </c>
      <c r="C178" s="138">
        <f t="shared" si="30"/>
        <v>2</v>
      </c>
      <c r="D178" s="303">
        <f t="shared" si="28"/>
        <v>12.14058</v>
      </c>
      <c r="E178" s="223">
        <f t="shared" si="27"/>
        <v>143</v>
      </c>
      <c r="F178" s="223">
        <f t="shared" si="27"/>
        <v>146</v>
      </c>
      <c r="G178" s="223">
        <f t="shared" si="27"/>
        <v>150</v>
      </c>
      <c r="H178" s="223">
        <f t="shared" si="27"/>
        <v>154</v>
      </c>
      <c r="I178" s="223">
        <f t="shared" si="27"/>
        <v>158</v>
      </c>
      <c r="J178" s="223">
        <f t="shared" si="27"/>
        <v>162</v>
      </c>
      <c r="K178" s="223">
        <f t="shared" si="27"/>
        <v>166</v>
      </c>
      <c r="L178" s="223">
        <f t="shared" si="27"/>
        <v>170</v>
      </c>
      <c r="M178" s="223">
        <f t="shared" si="27"/>
        <v>174</v>
      </c>
      <c r="N178" s="338">
        <v>178.13811200000001</v>
      </c>
      <c r="O178" s="139">
        <f t="shared" si="29"/>
        <v>355.59915588876311</v>
      </c>
      <c r="P178" s="346" t="s">
        <v>186</v>
      </c>
    </row>
    <row r="179" spans="2:16" x14ac:dyDescent="0.3">
      <c r="B179">
        <v>132</v>
      </c>
      <c r="C179" s="138">
        <f t="shared" si="30"/>
        <v>3</v>
      </c>
      <c r="D179" s="303">
        <f t="shared" si="28"/>
        <v>12.14058</v>
      </c>
      <c r="E179" s="223">
        <f t="shared" si="27"/>
        <v>188</v>
      </c>
      <c r="F179" s="223">
        <f t="shared" si="27"/>
        <v>193</v>
      </c>
      <c r="G179" s="223">
        <f t="shared" si="27"/>
        <v>199</v>
      </c>
      <c r="H179" s="223">
        <f t="shared" si="27"/>
        <v>204</v>
      </c>
      <c r="I179" s="223">
        <f t="shared" si="27"/>
        <v>209</v>
      </c>
      <c r="J179" s="223">
        <f t="shared" si="27"/>
        <v>214</v>
      </c>
      <c r="K179" s="223">
        <f t="shared" si="27"/>
        <v>220</v>
      </c>
      <c r="L179" s="223">
        <f t="shared" si="27"/>
        <v>225</v>
      </c>
      <c r="M179" s="223">
        <f t="shared" si="27"/>
        <v>230</v>
      </c>
      <c r="N179" s="338">
        <v>235.29353599999999</v>
      </c>
      <c r="O179" s="139">
        <f t="shared" si="29"/>
        <v>355.59915588876316</v>
      </c>
      <c r="P179" s="346" t="s">
        <v>189</v>
      </c>
    </row>
    <row r="180" spans="2:16" x14ac:dyDescent="0.3">
      <c r="B180">
        <v>133</v>
      </c>
      <c r="C180" s="138">
        <f t="shared" si="30"/>
        <v>3</v>
      </c>
      <c r="D180" s="303">
        <f t="shared" si="28"/>
        <v>12.14058</v>
      </c>
      <c r="E180" s="223">
        <f t="shared" ref="E180:M191" si="31">ROUND($N180*E$46,0)</f>
        <v>326</v>
      </c>
      <c r="F180" s="223">
        <f t="shared" si="31"/>
        <v>335</v>
      </c>
      <c r="G180" s="223">
        <f t="shared" si="31"/>
        <v>344</v>
      </c>
      <c r="H180" s="223">
        <f t="shared" si="31"/>
        <v>353</v>
      </c>
      <c r="I180" s="223">
        <f t="shared" si="31"/>
        <v>362</v>
      </c>
      <c r="J180" s="223">
        <f t="shared" si="31"/>
        <v>371</v>
      </c>
      <c r="K180" s="223">
        <f t="shared" si="31"/>
        <v>380</v>
      </c>
      <c r="L180" s="223">
        <f t="shared" si="31"/>
        <v>389</v>
      </c>
      <c r="M180" s="223">
        <f t="shared" si="31"/>
        <v>398</v>
      </c>
      <c r="N180" s="338">
        <v>406.98220300000003</v>
      </c>
      <c r="O180" s="139">
        <f t="shared" si="29"/>
        <v>355.59915588876316</v>
      </c>
      <c r="P180" s="346" t="s">
        <v>189</v>
      </c>
    </row>
    <row r="181" spans="2:16" x14ac:dyDescent="0.3">
      <c r="B181">
        <v>134</v>
      </c>
      <c r="C181" s="138">
        <f t="shared" si="30"/>
        <v>3</v>
      </c>
      <c r="D181" s="303">
        <f t="shared" si="28"/>
        <v>12.14058</v>
      </c>
      <c r="E181" s="223">
        <f t="shared" si="31"/>
        <v>151</v>
      </c>
      <c r="F181" s="223">
        <f t="shared" si="31"/>
        <v>155</v>
      </c>
      <c r="G181" s="223">
        <f t="shared" si="31"/>
        <v>160</v>
      </c>
      <c r="H181" s="223">
        <f t="shared" si="31"/>
        <v>164</v>
      </c>
      <c r="I181" s="223">
        <f t="shared" si="31"/>
        <v>168</v>
      </c>
      <c r="J181" s="223">
        <f t="shared" si="31"/>
        <v>172</v>
      </c>
      <c r="K181" s="223">
        <f t="shared" si="31"/>
        <v>176</v>
      </c>
      <c r="L181" s="223">
        <f t="shared" si="31"/>
        <v>181</v>
      </c>
      <c r="M181" s="223">
        <f t="shared" si="31"/>
        <v>185</v>
      </c>
      <c r="N181" s="338">
        <v>189.03545</v>
      </c>
      <c r="O181" s="139">
        <f t="shared" si="29"/>
        <v>355.59915588876311</v>
      </c>
      <c r="P181" s="346" t="s">
        <v>189</v>
      </c>
    </row>
    <row r="182" spans="2:16" x14ac:dyDescent="0.3">
      <c r="B182">
        <v>135</v>
      </c>
      <c r="C182" s="138">
        <f t="shared" si="30"/>
        <v>3</v>
      </c>
      <c r="D182" s="303">
        <f t="shared" si="28"/>
        <v>12.14058</v>
      </c>
      <c r="E182" s="223">
        <f t="shared" si="31"/>
        <v>251</v>
      </c>
      <c r="F182" s="223">
        <f t="shared" si="31"/>
        <v>258</v>
      </c>
      <c r="G182" s="223">
        <f t="shared" si="31"/>
        <v>265</v>
      </c>
      <c r="H182" s="223">
        <f t="shared" si="31"/>
        <v>272</v>
      </c>
      <c r="I182" s="223">
        <f t="shared" si="31"/>
        <v>279</v>
      </c>
      <c r="J182" s="223">
        <f t="shared" si="31"/>
        <v>286</v>
      </c>
      <c r="K182" s="223">
        <f t="shared" si="31"/>
        <v>293</v>
      </c>
      <c r="L182" s="223">
        <f t="shared" si="31"/>
        <v>300</v>
      </c>
      <c r="M182" s="223">
        <f t="shared" si="31"/>
        <v>307</v>
      </c>
      <c r="N182" s="338">
        <v>314.02124099999997</v>
      </c>
      <c r="O182" s="139">
        <f t="shared" si="29"/>
        <v>355.59915588876316</v>
      </c>
      <c r="P182" s="346" t="s">
        <v>189</v>
      </c>
    </row>
    <row r="183" spans="2:16" x14ac:dyDescent="0.3">
      <c r="B183">
        <v>136</v>
      </c>
      <c r="C183" s="138">
        <f t="shared" si="30"/>
        <v>3</v>
      </c>
      <c r="D183" s="303">
        <f t="shared" si="28"/>
        <v>12.14058</v>
      </c>
      <c r="E183" s="223">
        <f t="shared" si="31"/>
        <v>254</v>
      </c>
      <c r="F183" s="223">
        <f t="shared" si="31"/>
        <v>261</v>
      </c>
      <c r="G183" s="223">
        <f t="shared" si="31"/>
        <v>268</v>
      </c>
      <c r="H183" s="223">
        <f t="shared" si="31"/>
        <v>275</v>
      </c>
      <c r="I183" s="223">
        <f t="shared" si="31"/>
        <v>282</v>
      </c>
      <c r="J183" s="223">
        <f t="shared" si="31"/>
        <v>289</v>
      </c>
      <c r="K183" s="223">
        <f t="shared" si="31"/>
        <v>296</v>
      </c>
      <c r="L183" s="223">
        <f t="shared" si="31"/>
        <v>303</v>
      </c>
      <c r="M183" s="223">
        <f t="shared" si="31"/>
        <v>310</v>
      </c>
      <c r="N183" s="338">
        <v>316.912372</v>
      </c>
      <c r="O183" s="139">
        <f t="shared" si="29"/>
        <v>355.59915588876316</v>
      </c>
      <c r="P183" s="346" t="s">
        <v>189</v>
      </c>
    </row>
    <row r="184" spans="2:16" x14ac:dyDescent="0.3">
      <c r="B184">
        <v>137</v>
      </c>
      <c r="C184" s="138">
        <f t="shared" si="30"/>
        <v>10</v>
      </c>
      <c r="D184" s="303">
        <f t="shared" si="28"/>
        <v>12.14058</v>
      </c>
      <c r="E184" s="223">
        <f t="shared" si="31"/>
        <v>147</v>
      </c>
      <c r="F184" s="223">
        <f t="shared" si="31"/>
        <v>151</v>
      </c>
      <c r="G184" s="223">
        <f t="shared" si="31"/>
        <v>155</v>
      </c>
      <c r="H184" s="223">
        <f t="shared" si="31"/>
        <v>159</v>
      </c>
      <c r="I184" s="223">
        <f t="shared" si="31"/>
        <v>163</v>
      </c>
      <c r="J184" s="223">
        <f t="shared" si="31"/>
        <v>167</v>
      </c>
      <c r="K184" s="223">
        <f t="shared" si="31"/>
        <v>171</v>
      </c>
      <c r="L184" s="223">
        <f t="shared" si="31"/>
        <v>176</v>
      </c>
      <c r="M184" s="223">
        <f t="shared" si="31"/>
        <v>180</v>
      </c>
      <c r="N184" s="338">
        <v>183.69797800000001</v>
      </c>
      <c r="O184" s="139">
        <f t="shared" si="29"/>
        <v>355.59915588876316</v>
      </c>
      <c r="P184" s="346" t="s">
        <v>187</v>
      </c>
    </row>
    <row r="185" spans="2:16" x14ac:dyDescent="0.3">
      <c r="B185">
        <v>138</v>
      </c>
      <c r="C185" s="138">
        <f t="shared" si="30"/>
        <v>10</v>
      </c>
      <c r="D185" s="303">
        <f t="shared" si="28"/>
        <v>12.14058</v>
      </c>
      <c r="E185" s="223">
        <f t="shared" si="31"/>
        <v>135</v>
      </c>
      <c r="F185" s="223">
        <f t="shared" si="31"/>
        <v>138</v>
      </c>
      <c r="G185" s="223">
        <f t="shared" si="31"/>
        <v>142</v>
      </c>
      <c r="H185" s="223">
        <f t="shared" si="31"/>
        <v>146</v>
      </c>
      <c r="I185" s="223">
        <f t="shared" si="31"/>
        <v>149</v>
      </c>
      <c r="J185" s="223">
        <f t="shared" si="31"/>
        <v>153</v>
      </c>
      <c r="K185" s="223">
        <f t="shared" si="31"/>
        <v>157</v>
      </c>
      <c r="L185" s="223">
        <f t="shared" si="31"/>
        <v>161</v>
      </c>
      <c r="M185" s="223">
        <f t="shared" si="31"/>
        <v>164</v>
      </c>
      <c r="N185" s="338">
        <v>168.13035300000001</v>
      </c>
      <c r="O185" s="139">
        <f t="shared" si="29"/>
        <v>355.59915588876316</v>
      </c>
      <c r="P185" s="346" t="s">
        <v>187</v>
      </c>
    </row>
    <row r="186" spans="2:16" x14ac:dyDescent="0.3">
      <c r="B186">
        <v>139</v>
      </c>
      <c r="C186" s="138">
        <f t="shared" si="30"/>
        <v>10</v>
      </c>
      <c r="D186" s="303">
        <f t="shared" si="28"/>
        <v>12.14058</v>
      </c>
      <c r="E186" s="223">
        <f t="shared" si="31"/>
        <v>243</v>
      </c>
      <c r="F186" s="223">
        <f t="shared" si="31"/>
        <v>250</v>
      </c>
      <c r="G186" s="223">
        <f t="shared" si="31"/>
        <v>257</v>
      </c>
      <c r="H186" s="223">
        <f t="shared" si="31"/>
        <v>263</v>
      </c>
      <c r="I186" s="223">
        <f t="shared" si="31"/>
        <v>270</v>
      </c>
      <c r="J186" s="223">
        <f t="shared" si="31"/>
        <v>277</v>
      </c>
      <c r="K186" s="223">
        <f t="shared" si="31"/>
        <v>284</v>
      </c>
      <c r="L186" s="223">
        <f t="shared" si="31"/>
        <v>291</v>
      </c>
      <c r="M186" s="223">
        <f t="shared" si="31"/>
        <v>297</v>
      </c>
      <c r="N186" s="338">
        <v>304.01348200000001</v>
      </c>
      <c r="O186" s="139">
        <f t="shared" si="29"/>
        <v>355.59915588876316</v>
      </c>
      <c r="P186" s="346" t="s">
        <v>187</v>
      </c>
    </row>
    <row r="187" spans="2:16" x14ac:dyDescent="0.3">
      <c r="B187">
        <v>140</v>
      </c>
      <c r="C187" s="138">
        <f t="shared" si="30"/>
        <v>2</v>
      </c>
      <c r="D187" s="303">
        <f t="shared" si="28"/>
        <v>12.14058</v>
      </c>
      <c r="E187" s="223">
        <f t="shared" si="31"/>
        <v>974</v>
      </c>
      <c r="F187" s="223">
        <f t="shared" si="31"/>
        <v>1001</v>
      </c>
      <c r="G187" s="223">
        <f t="shared" si="31"/>
        <v>1028</v>
      </c>
      <c r="H187" s="223">
        <f t="shared" si="31"/>
        <v>1055</v>
      </c>
      <c r="I187" s="223">
        <f t="shared" si="31"/>
        <v>1082</v>
      </c>
      <c r="J187" s="223">
        <f t="shared" si="31"/>
        <v>1109</v>
      </c>
      <c r="K187" s="223">
        <f t="shared" si="31"/>
        <v>1136</v>
      </c>
      <c r="L187" s="223">
        <f t="shared" si="31"/>
        <v>1163</v>
      </c>
      <c r="M187" s="223">
        <f t="shared" si="31"/>
        <v>1190</v>
      </c>
      <c r="N187" s="338">
        <v>1217.1659010000001</v>
      </c>
      <c r="O187" s="139">
        <f t="shared" si="29"/>
        <v>355.59915588876316</v>
      </c>
      <c r="P187" s="346" t="s">
        <v>186</v>
      </c>
    </row>
    <row r="188" spans="2:16" x14ac:dyDescent="0.3">
      <c r="B188">
        <v>141</v>
      </c>
      <c r="C188" s="138">
        <f t="shared" si="30"/>
        <v>10</v>
      </c>
      <c r="D188" s="303">
        <f t="shared" si="28"/>
        <v>12.14058</v>
      </c>
      <c r="E188" s="223">
        <f t="shared" si="31"/>
        <v>207</v>
      </c>
      <c r="F188" s="223">
        <f t="shared" si="31"/>
        <v>212</v>
      </c>
      <c r="G188" s="223">
        <f t="shared" si="31"/>
        <v>218</v>
      </c>
      <c r="H188" s="223">
        <f t="shared" si="31"/>
        <v>224</v>
      </c>
      <c r="I188" s="223">
        <f t="shared" si="31"/>
        <v>230</v>
      </c>
      <c r="J188" s="223">
        <f t="shared" si="31"/>
        <v>235</v>
      </c>
      <c r="K188" s="223">
        <f t="shared" si="31"/>
        <v>241</v>
      </c>
      <c r="L188" s="223">
        <f t="shared" si="31"/>
        <v>247</v>
      </c>
      <c r="M188" s="223">
        <f t="shared" si="31"/>
        <v>252</v>
      </c>
      <c r="N188" s="338">
        <v>258.20018499999998</v>
      </c>
      <c r="O188" s="139">
        <f t="shared" si="29"/>
        <v>355.59915588876322</v>
      </c>
      <c r="P188" s="346" t="s">
        <v>187</v>
      </c>
    </row>
    <row r="189" spans="2:16" x14ac:dyDescent="0.3">
      <c r="B189">
        <v>142</v>
      </c>
      <c r="C189" s="138">
        <f t="shared" si="30"/>
        <v>3</v>
      </c>
      <c r="D189" s="303">
        <f t="shared" si="28"/>
        <v>12.14058</v>
      </c>
      <c r="E189" s="223">
        <f t="shared" si="31"/>
        <v>123</v>
      </c>
      <c r="F189" s="223">
        <f t="shared" si="31"/>
        <v>126</v>
      </c>
      <c r="G189" s="223">
        <f t="shared" si="31"/>
        <v>130</v>
      </c>
      <c r="H189" s="223">
        <f t="shared" si="31"/>
        <v>133</v>
      </c>
      <c r="I189" s="223">
        <f t="shared" si="31"/>
        <v>136</v>
      </c>
      <c r="J189" s="223">
        <f t="shared" si="31"/>
        <v>140</v>
      </c>
      <c r="K189" s="223">
        <f t="shared" si="31"/>
        <v>143</v>
      </c>
      <c r="L189" s="223">
        <f t="shared" si="31"/>
        <v>147</v>
      </c>
      <c r="M189" s="223">
        <f t="shared" si="31"/>
        <v>150</v>
      </c>
      <c r="N189" s="338">
        <v>153.45230599999999</v>
      </c>
      <c r="O189" s="139">
        <f t="shared" si="29"/>
        <v>355.59915588876316</v>
      </c>
      <c r="P189" s="346" t="s">
        <v>189</v>
      </c>
    </row>
    <row r="190" spans="2:16" x14ac:dyDescent="0.3">
      <c r="B190">
        <v>143</v>
      </c>
      <c r="C190" s="138">
        <f t="shared" si="30"/>
        <v>2</v>
      </c>
      <c r="D190" s="303">
        <f t="shared" si="28"/>
        <v>12.14058</v>
      </c>
      <c r="E190" s="223">
        <f t="shared" si="31"/>
        <v>222</v>
      </c>
      <c r="F190" s="223">
        <f t="shared" si="31"/>
        <v>228</v>
      </c>
      <c r="G190" s="223">
        <f t="shared" si="31"/>
        <v>234</v>
      </c>
      <c r="H190" s="223">
        <f t="shared" si="31"/>
        <v>240</v>
      </c>
      <c r="I190" s="223">
        <f t="shared" si="31"/>
        <v>246</v>
      </c>
      <c r="J190" s="223">
        <f t="shared" si="31"/>
        <v>252</v>
      </c>
      <c r="K190" s="223">
        <f t="shared" si="31"/>
        <v>259</v>
      </c>
      <c r="L190" s="223">
        <f t="shared" si="31"/>
        <v>265</v>
      </c>
      <c r="M190" s="223">
        <f t="shared" si="31"/>
        <v>271</v>
      </c>
      <c r="N190" s="338">
        <v>277.10372999999998</v>
      </c>
      <c r="O190" s="139">
        <f t="shared" si="29"/>
        <v>355.59915588876316</v>
      </c>
      <c r="P190" s="346" t="s">
        <v>186</v>
      </c>
    </row>
    <row r="191" spans="2:16" x14ac:dyDescent="0.3">
      <c r="B191">
        <v>144</v>
      </c>
      <c r="C191" s="138">
        <f t="shared" si="30"/>
        <v>3</v>
      </c>
      <c r="D191" s="303">
        <f t="shared" si="28"/>
        <v>12.14058</v>
      </c>
      <c r="E191" s="223">
        <f t="shared" si="31"/>
        <v>207</v>
      </c>
      <c r="F191" s="223">
        <f t="shared" si="31"/>
        <v>212</v>
      </c>
      <c r="G191" s="223">
        <f t="shared" si="31"/>
        <v>218</v>
      </c>
      <c r="H191" s="223">
        <f t="shared" si="31"/>
        <v>224</v>
      </c>
      <c r="I191" s="223">
        <f t="shared" si="31"/>
        <v>230</v>
      </c>
      <c r="J191" s="223">
        <f t="shared" si="31"/>
        <v>235</v>
      </c>
      <c r="K191" s="223">
        <f t="shared" si="31"/>
        <v>241</v>
      </c>
      <c r="L191" s="223">
        <f t="shared" si="31"/>
        <v>247</v>
      </c>
      <c r="M191" s="223">
        <f t="shared" si="31"/>
        <v>253</v>
      </c>
      <c r="N191" s="338">
        <v>258.42257899999998</v>
      </c>
      <c r="O191" s="139">
        <f t="shared" si="29"/>
        <v>355.59915588876316</v>
      </c>
      <c r="P191" s="346" t="s">
        <v>189</v>
      </c>
    </row>
    <row r="192" spans="2:16" x14ac:dyDescent="0.3">
      <c r="B192">
        <v>145</v>
      </c>
      <c r="C192" s="138">
        <f t="shared" si="30"/>
        <v>10</v>
      </c>
      <c r="D192" s="303">
        <f t="shared" si="28"/>
        <v>12.14058</v>
      </c>
      <c r="E192" s="223">
        <f>ROUND($N192*E$46,0)</f>
        <v>160</v>
      </c>
      <c r="F192" s="223">
        <f>ROUND($N192*F$46,0)</f>
        <v>165</v>
      </c>
      <c r="G192" s="223">
        <f>ROUND($N192*G$46,0)</f>
        <v>169</v>
      </c>
      <c r="H192" s="223">
        <f t="shared" ref="E192:M220" si="32">ROUND($N192*H$46,0)</f>
        <v>173</v>
      </c>
      <c r="I192" s="223">
        <f t="shared" si="32"/>
        <v>178</v>
      </c>
      <c r="J192" s="223">
        <f t="shared" si="32"/>
        <v>182</v>
      </c>
      <c r="K192" s="223">
        <f t="shared" si="32"/>
        <v>187</v>
      </c>
      <c r="L192" s="223">
        <f t="shared" si="32"/>
        <v>191</v>
      </c>
      <c r="M192" s="223">
        <f t="shared" si="32"/>
        <v>196</v>
      </c>
      <c r="N192" s="338">
        <v>200.155182</v>
      </c>
      <c r="O192" s="139">
        <f t="shared" ref="O192:O329" si="33">($R$53*$W$48*N192)/(N192*D192)</f>
        <v>355.59915588876316</v>
      </c>
      <c r="P192" s="346" t="s">
        <v>187</v>
      </c>
    </row>
    <row r="193" spans="2:16" x14ac:dyDescent="0.3">
      <c r="B193">
        <v>146</v>
      </c>
      <c r="C193" s="138">
        <f t="shared" si="30"/>
        <v>2</v>
      </c>
      <c r="D193" s="303">
        <f t="shared" si="28"/>
        <v>12.14058</v>
      </c>
      <c r="E193" s="223">
        <f t="shared" si="32"/>
        <v>1022</v>
      </c>
      <c r="F193" s="223">
        <f t="shared" si="32"/>
        <v>1051</v>
      </c>
      <c r="G193" s="223">
        <f t="shared" si="32"/>
        <v>1079</v>
      </c>
      <c r="H193" s="223">
        <f t="shared" si="32"/>
        <v>1107</v>
      </c>
      <c r="I193" s="223">
        <f t="shared" si="32"/>
        <v>1136</v>
      </c>
      <c r="J193" s="223">
        <f t="shared" si="32"/>
        <v>1164</v>
      </c>
      <c r="K193" s="223">
        <f t="shared" si="32"/>
        <v>1193</v>
      </c>
      <c r="L193" s="223">
        <f t="shared" si="32"/>
        <v>1221</v>
      </c>
      <c r="M193" s="223">
        <f t="shared" si="32"/>
        <v>1249</v>
      </c>
      <c r="N193" s="338">
        <v>1277.8796400000001</v>
      </c>
      <c r="O193" s="139">
        <f t="shared" si="33"/>
        <v>355.59915588876322</v>
      </c>
      <c r="P193" s="346" t="s">
        <v>186</v>
      </c>
    </row>
    <row r="194" spans="2:16" x14ac:dyDescent="0.3">
      <c r="B194">
        <v>147</v>
      </c>
      <c r="C194" s="138">
        <f t="shared" si="30"/>
        <v>3</v>
      </c>
      <c r="D194" s="303">
        <f t="shared" si="28"/>
        <v>12.14058</v>
      </c>
      <c r="E194" s="223">
        <f t="shared" si="32"/>
        <v>234</v>
      </c>
      <c r="F194" s="223">
        <f t="shared" si="32"/>
        <v>241</v>
      </c>
      <c r="G194" s="223">
        <f t="shared" si="32"/>
        <v>247</v>
      </c>
      <c r="H194" s="223">
        <f t="shared" si="32"/>
        <v>254</v>
      </c>
      <c r="I194" s="223">
        <f t="shared" si="32"/>
        <v>260</v>
      </c>
      <c r="J194" s="223">
        <f t="shared" si="32"/>
        <v>267</v>
      </c>
      <c r="K194" s="223">
        <f t="shared" si="32"/>
        <v>273</v>
      </c>
      <c r="L194" s="223">
        <f t="shared" si="32"/>
        <v>280</v>
      </c>
      <c r="M194" s="223">
        <f t="shared" si="32"/>
        <v>286</v>
      </c>
      <c r="N194" s="338">
        <v>292.89375000000001</v>
      </c>
      <c r="O194" s="139">
        <f t="shared" si="33"/>
        <v>355.59915588876316</v>
      </c>
      <c r="P194" s="346" t="s">
        <v>189</v>
      </c>
    </row>
    <row r="195" spans="2:16" x14ac:dyDescent="0.3">
      <c r="B195">
        <v>148</v>
      </c>
      <c r="C195" s="138">
        <f t="shared" si="30"/>
        <v>2</v>
      </c>
      <c r="D195" s="303">
        <f t="shared" si="28"/>
        <v>12.14058</v>
      </c>
      <c r="E195" s="223">
        <f t="shared" si="32"/>
        <v>131</v>
      </c>
      <c r="F195" s="223">
        <f t="shared" si="32"/>
        <v>135</v>
      </c>
      <c r="G195" s="223">
        <f t="shared" si="32"/>
        <v>139</v>
      </c>
      <c r="H195" s="223">
        <f t="shared" si="32"/>
        <v>142</v>
      </c>
      <c r="I195" s="223">
        <f t="shared" si="32"/>
        <v>146</v>
      </c>
      <c r="J195" s="223">
        <f t="shared" si="32"/>
        <v>150</v>
      </c>
      <c r="K195" s="223">
        <f t="shared" si="32"/>
        <v>153</v>
      </c>
      <c r="L195" s="223">
        <f t="shared" si="32"/>
        <v>157</v>
      </c>
      <c r="M195" s="223">
        <f t="shared" si="32"/>
        <v>161</v>
      </c>
      <c r="N195" s="338">
        <v>164.34964400000001</v>
      </c>
      <c r="O195" s="139">
        <f t="shared" si="33"/>
        <v>355.59915588876316</v>
      </c>
      <c r="P195" s="346" t="s">
        <v>186</v>
      </c>
    </row>
    <row r="196" spans="2:16" x14ac:dyDescent="0.3">
      <c r="B196">
        <v>149</v>
      </c>
      <c r="C196" s="138">
        <f t="shared" si="30"/>
        <v>3</v>
      </c>
      <c r="D196" s="303">
        <f t="shared" si="28"/>
        <v>12.14058</v>
      </c>
      <c r="E196" s="223">
        <f t="shared" si="32"/>
        <v>471</v>
      </c>
      <c r="F196" s="223">
        <f t="shared" si="32"/>
        <v>484</v>
      </c>
      <c r="G196" s="223">
        <f t="shared" si="32"/>
        <v>497</v>
      </c>
      <c r="H196" s="223">
        <f t="shared" si="32"/>
        <v>510</v>
      </c>
      <c r="I196" s="223">
        <f t="shared" si="32"/>
        <v>523</v>
      </c>
      <c r="J196" s="223">
        <f t="shared" si="32"/>
        <v>536</v>
      </c>
      <c r="K196" s="223">
        <f t="shared" si="32"/>
        <v>549</v>
      </c>
      <c r="L196" s="223">
        <f t="shared" si="32"/>
        <v>562</v>
      </c>
      <c r="M196" s="223">
        <f t="shared" si="32"/>
        <v>575</v>
      </c>
      <c r="N196" s="338">
        <v>588.23384099999998</v>
      </c>
      <c r="O196" s="139">
        <f t="shared" si="33"/>
        <v>355.59915588876322</v>
      </c>
      <c r="P196" s="346" t="s">
        <v>189</v>
      </c>
    </row>
    <row r="197" spans="2:16" x14ac:dyDescent="0.3">
      <c r="B197">
        <v>150</v>
      </c>
      <c r="C197" s="138">
        <f t="shared" si="30"/>
        <v>2</v>
      </c>
      <c r="D197" s="303">
        <f t="shared" si="28"/>
        <v>12.14058</v>
      </c>
      <c r="E197" s="223">
        <f t="shared" si="32"/>
        <v>360</v>
      </c>
      <c r="F197" s="223">
        <f t="shared" si="32"/>
        <v>370</v>
      </c>
      <c r="G197" s="223">
        <f t="shared" si="32"/>
        <v>380</v>
      </c>
      <c r="H197" s="223">
        <f t="shared" si="32"/>
        <v>390</v>
      </c>
      <c r="I197" s="223">
        <f t="shared" si="32"/>
        <v>400</v>
      </c>
      <c r="J197" s="223">
        <f t="shared" si="32"/>
        <v>410</v>
      </c>
      <c r="K197" s="223">
        <f t="shared" si="32"/>
        <v>420</v>
      </c>
      <c r="L197" s="223">
        <f t="shared" si="32"/>
        <v>430</v>
      </c>
      <c r="M197" s="223">
        <f t="shared" si="32"/>
        <v>440</v>
      </c>
      <c r="N197" s="338">
        <v>450.34915999999998</v>
      </c>
      <c r="O197" s="139">
        <f t="shared" si="33"/>
        <v>355.59915588876322</v>
      </c>
      <c r="P197" s="346" t="s">
        <v>186</v>
      </c>
    </row>
    <row r="198" spans="2:16" x14ac:dyDescent="0.3">
      <c r="B198">
        <v>151</v>
      </c>
      <c r="C198" s="138">
        <f t="shared" si="30"/>
        <v>2</v>
      </c>
      <c r="D198" s="303">
        <f t="shared" si="28"/>
        <v>12.14058</v>
      </c>
      <c r="E198" s="223">
        <f t="shared" si="32"/>
        <v>335</v>
      </c>
      <c r="F198" s="223">
        <f t="shared" si="32"/>
        <v>345</v>
      </c>
      <c r="G198" s="223">
        <f t="shared" si="32"/>
        <v>354</v>
      </c>
      <c r="H198" s="223">
        <f t="shared" si="32"/>
        <v>363</v>
      </c>
      <c r="I198" s="223">
        <f t="shared" si="32"/>
        <v>372</v>
      </c>
      <c r="J198" s="223">
        <f t="shared" si="32"/>
        <v>382</v>
      </c>
      <c r="K198" s="223">
        <f t="shared" si="32"/>
        <v>391</v>
      </c>
      <c r="L198" s="223">
        <f t="shared" si="32"/>
        <v>400</v>
      </c>
      <c r="M198" s="223">
        <f t="shared" si="32"/>
        <v>410</v>
      </c>
      <c r="N198" s="338">
        <v>418.991514</v>
      </c>
      <c r="O198" s="139">
        <f t="shared" si="33"/>
        <v>355.59915588876316</v>
      </c>
      <c r="P198" s="346" t="s">
        <v>186</v>
      </c>
    </row>
    <row r="199" spans="2:16" x14ac:dyDescent="0.3">
      <c r="B199">
        <v>152</v>
      </c>
      <c r="C199" s="138">
        <f t="shared" si="30"/>
        <v>10</v>
      </c>
      <c r="D199" s="303">
        <f t="shared" si="28"/>
        <v>12.14058</v>
      </c>
      <c r="E199" s="223">
        <f t="shared" si="32"/>
        <v>174</v>
      </c>
      <c r="F199" s="223">
        <f t="shared" si="32"/>
        <v>179</v>
      </c>
      <c r="G199" s="223">
        <f t="shared" si="32"/>
        <v>184</v>
      </c>
      <c r="H199" s="223">
        <f t="shared" si="32"/>
        <v>189</v>
      </c>
      <c r="I199" s="223">
        <f t="shared" si="32"/>
        <v>194</v>
      </c>
      <c r="J199" s="223">
        <f t="shared" si="32"/>
        <v>198</v>
      </c>
      <c r="K199" s="223">
        <f t="shared" si="32"/>
        <v>203</v>
      </c>
      <c r="L199" s="223">
        <f t="shared" si="32"/>
        <v>208</v>
      </c>
      <c r="M199" s="223">
        <f t="shared" si="32"/>
        <v>213</v>
      </c>
      <c r="N199" s="338">
        <v>217.72435899999999</v>
      </c>
      <c r="O199" s="139">
        <f t="shared" si="33"/>
        <v>355.59915588876316</v>
      </c>
      <c r="P199" s="346" t="s">
        <v>187</v>
      </c>
    </row>
    <row r="200" spans="2:16" x14ac:dyDescent="0.3">
      <c r="B200">
        <v>153</v>
      </c>
      <c r="C200" s="138">
        <f t="shared" si="30"/>
        <v>2</v>
      </c>
      <c r="D200" s="303">
        <f t="shared" si="28"/>
        <v>12.14058</v>
      </c>
      <c r="E200" s="223">
        <f t="shared" si="32"/>
        <v>120</v>
      </c>
      <c r="F200" s="223">
        <f t="shared" si="32"/>
        <v>124</v>
      </c>
      <c r="G200" s="223">
        <f t="shared" si="32"/>
        <v>127</v>
      </c>
      <c r="H200" s="223">
        <f t="shared" si="32"/>
        <v>130</v>
      </c>
      <c r="I200" s="223">
        <f t="shared" si="32"/>
        <v>134</v>
      </c>
      <c r="J200" s="223">
        <f t="shared" si="32"/>
        <v>137</v>
      </c>
      <c r="K200" s="223">
        <f t="shared" si="32"/>
        <v>141</v>
      </c>
      <c r="L200" s="223">
        <f t="shared" si="32"/>
        <v>144</v>
      </c>
      <c r="M200" s="223">
        <f t="shared" si="32"/>
        <v>147</v>
      </c>
      <c r="N200" s="338">
        <v>150.56117599999999</v>
      </c>
      <c r="O200" s="139">
        <f t="shared" si="33"/>
        <v>355.59915588876311</v>
      </c>
      <c r="P200" s="346" t="s">
        <v>186</v>
      </c>
    </row>
    <row r="201" spans="2:16" x14ac:dyDescent="0.3">
      <c r="B201">
        <v>154</v>
      </c>
      <c r="C201" s="138">
        <f t="shared" si="30"/>
        <v>2</v>
      </c>
      <c r="D201" s="303">
        <f t="shared" si="28"/>
        <v>12.14058</v>
      </c>
      <c r="E201" s="223">
        <f t="shared" si="32"/>
        <v>176</v>
      </c>
      <c r="F201" s="223">
        <f t="shared" si="32"/>
        <v>181</v>
      </c>
      <c r="G201" s="223">
        <f t="shared" si="32"/>
        <v>186</v>
      </c>
      <c r="H201" s="223">
        <f t="shared" si="32"/>
        <v>191</v>
      </c>
      <c r="I201" s="223">
        <f t="shared" si="32"/>
        <v>196</v>
      </c>
      <c r="J201" s="223">
        <f t="shared" si="32"/>
        <v>201</v>
      </c>
      <c r="K201" s="223">
        <f t="shared" si="32"/>
        <v>206</v>
      </c>
      <c r="L201" s="223">
        <f t="shared" si="32"/>
        <v>211</v>
      </c>
      <c r="M201" s="223">
        <f t="shared" si="32"/>
        <v>216</v>
      </c>
      <c r="N201" s="338">
        <v>220.61548999999999</v>
      </c>
      <c r="O201" s="139">
        <f t="shared" si="33"/>
        <v>355.59915588876316</v>
      </c>
      <c r="P201" s="346" t="s">
        <v>186</v>
      </c>
    </row>
    <row r="202" spans="2:16" x14ac:dyDescent="0.3">
      <c r="B202">
        <v>155</v>
      </c>
      <c r="C202" s="138">
        <f t="shared" si="30"/>
        <v>2</v>
      </c>
      <c r="D202" s="303">
        <f t="shared" si="28"/>
        <v>12.14058</v>
      </c>
      <c r="E202" s="223">
        <f t="shared" si="32"/>
        <v>495</v>
      </c>
      <c r="F202" s="223">
        <f t="shared" si="32"/>
        <v>509</v>
      </c>
      <c r="G202" s="223">
        <f t="shared" si="32"/>
        <v>523</v>
      </c>
      <c r="H202" s="223">
        <f t="shared" si="32"/>
        <v>537</v>
      </c>
      <c r="I202" s="223">
        <f t="shared" si="32"/>
        <v>551</v>
      </c>
      <c r="J202" s="223">
        <f t="shared" si="32"/>
        <v>564</v>
      </c>
      <c r="K202" s="223">
        <f t="shared" si="32"/>
        <v>578</v>
      </c>
      <c r="L202" s="223">
        <f t="shared" si="32"/>
        <v>592</v>
      </c>
      <c r="M202" s="223">
        <f t="shared" si="32"/>
        <v>606</v>
      </c>
      <c r="N202" s="338">
        <v>619.36909100000003</v>
      </c>
      <c r="O202" s="139">
        <f t="shared" si="33"/>
        <v>355.59915588876322</v>
      </c>
      <c r="P202" s="346" t="s">
        <v>186</v>
      </c>
    </row>
    <row r="203" spans="2:16" x14ac:dyDescent="0.3">
      <c r="B203">
        <v>156</v>
      </c>
      <c r="C203" s="138">
        <f t="shared" si="30"/>
        <v>2</v>
      </c>
      <c r="D203" s="303">
        <f t="shared" si="28"/>
        <v>12.14058</v>
      </c>
      <c r="E203" s="223">
        <f t="shared" si="32"/>
        <v>257</v>
      </c>
      <c r="F203" s="223">
        <f t="shared" si="32"/>
        <v>264</v>
      </c>
      <c r="G203" s="223">
        <f t="shared" si="32"/>
        <v>271</v>
      </c>
      <c r="H203" s="223">
        <f t="shared" si="32"/>
        <v>278</v>
      </c>
      <c r="I203" s="223">
        <f t="shared" si="32"/>
        <v>285</v>
      </c>
      <c r="J203" s="223">
        <f t="shared" si="32"/>
        <v>292</v>
      </c>
      <c r="K203" s="223">
        <f t="shared" si="32"/>
        <v>299</v>
      </c>
      <c r="L203" s="223">
        <f t="shared" si="32"/>
        <v>306</v>
      </c>
      <c r="M203" s="223">
        <f t="shared" si="32"/>
        <v>314</v>
      </c>
      <c r="N203" s="338">
        <v>320.69308100000001</v>
      </c>
      <c r="O203" s="139">
        <f t="shared" si="33"/>
        <v>355.59915588876316</v>
      </c>
      <c r="P203" s="346" t="s">
        <v>186</v>
      </c>
    </row>
    <row r="204" spans="2:16" x14ac:dyDescent="0.3">
      <c r="B204">
        <v>157</v>
      </c>
      <c r="C204" s="138">
        <f t="shared" si="30"/>
        <v>2</v>
      </c>
      <c r="D204" s="303">
        <f t="shared" si="28"/>
        <v>12.14058</v>
      </c>
      <c r="E204" s="223">
        <f t="shared" si="32"/>
        <v>134</v>
      </c>
      <c r="F204" s="223">
        <f t="shared" si="32"/>
        <v>138</v>
      </c>
      <c r="G204" s="223">
        <f t="shared" si="32"/>
        <v>141</v>
      </c>
      <c r="H204" s="223">
        <f t="shared" si="32"/>
        <v>145</v>
      </c>
      <c r="I204" s="223">
        <f t="shared" si="32"/>
        <v>149</v>
      </c>
      <c r="J204" s="223">
        <f t="shared" si="32"/>
        <v>152</v>
      </c>
      <c r="K204" s="223">
        <f t="shared" si="32"/>
        <v>156</v>
      </c>
      <c r="L204" s="223">
        <f t="shared" si="32"/>
        <v>160</v>
      </c>
      <c r="M204" s="223">
        <f t="shared" si="32"/>
        <v>164</v>
      </c>
      <c r="N204" s="338">
        <v>167.24077399999999</v>
      </c>
      <c r="O204" s="139">
        <f t="shared" si="33"/>
        <v>355.59915588876316</v>
      </c>
      <c r="P204" s="346" t="s">
        <v>186</v>
      </c>
    </row>
    <row r="205" spans="2:16" x14ac:dyDescent="0.3">
      <c r="B205">
        <v>158</v>
      </c>
      <c r="C205" s="138">
        <f t="shared" si="30"/>
        <v>2</v>
      </c>
      <c r="D205" s="303">
        <f t="shared" si="28"/>
        <v>12.14058</v>
      </c>
      <c r="E205" s="223">
        <f t="shared" si="32"/>
        <v>370</v>
      </c>
      <c r="F205" s="223">
        <f t="shared" si="32"/>
        <v>381</v>
      </c>
      <c r="G205" s="223">
        <f t="shared" si="32"/>
        <v>391</v>
      </c>
      <c r="H205" s="223">
        <f t="shared" si="32"/>
        <v>401</v>
      </c>
      <c r="I205" s="223">
        <f t="shared" si="32"/>
        <v>411</v>
      </c>
      <c r="J205" s="223">
        <f t="shared" si="32"/>
        <v>422</v>
      </c>
      <c r="K205" s="223">
        <f t="shared" si="32"/>
        <v>432</v>
      </c>
      <c r="L205" s="223">
        <f t="shared" si="32"/>
        <v>442</v>
      </c>
      <c r="M205" s="223">
        <f t="shared" si="32"/>
        <v>453</v>
      </c>
      <c r="N205" s="338">
        <v>462.80326000000002</v>
      </c>
      <c r="O205" s="139">
        <f t="shared" si="33"/>
        <v>355.59915588876316</v>
      </c>
      <c r="P205" s="346" t="s">
        <v>186</v>
      </c>
    </row>
    <row r="206" spans="2:16" x14ac:dyDescent="0.3">
      <c r="B206">
        <v>159</v>
      </c>
      <c r="C206" s="138">
        <f t="shared" si="30"/>
        <v>10</v>
      </c>
      <c r="D206" s="303">
        <f t="shared" si="28"/>
        <v>12.14058</v>
      </c>
      <c r="E206" s="223">
        <f t="shared" si="32"/>
        <v>155</v>
      </c>
      <c r="F206" s="223">
        <f t="shared" si="32"/>
        <v>159</v>
      </c>
      <c r="G206" s="223">
        <f t="shared" si="32"/>
        <v>164</v>
      </c>
      <c r="H206" s="223">
        <f t="shared" si="32"/>
        <v>168</v>
      </c>
      <c r="I206" s="223">
        <f t="shared" si="32"/>
        <v>172</v>
      </c>
      <c r="J206" s="223">
        <f t="shared" si="32"/>
        <v>177</v>
      </c>
      <c r="K206" s="223">
        <f t="shared" si="32"/>
        <v>181</v>
      </c>
      <c r="L206" s="223">
        <f t="shared" si="32"/>
        <v>185</v>
      </c>
      <c r="M206" s="223">
        <f t="shared" si="32"/>
        <v>190</v>
      </c>
      <c r="N206" s="338">
        <v>193.92813200000001</v>
      </c>
      <c r="O206" s="139">
        <f t="shared" si="33"/>
        <v>355.59915588876316</v>
      </c>
      <c r="P206" s="346" t="s">
        <v>187</v>
      </c>
    </row>
    <row r="207" spans="2:16" x14ac:dyDescent="0.3">
      <c r="B207">
        <v>160</v>
      </c>
      <c r="C207" s="138">
        <f t="shared" si="30"/>
        <v>2</v>
      </c>
      <c r="D207" s="303">
        <f t="shared" si="28"/>
        <v>12.14058</v>
      </c>
      <c r="E207" s="223">
        <f t="shared" si="32"/>
        <v>153</v>
      </c>
      <c r="F207" s="223">
        <f t="shared" si="32"/>
        <v>158</v>
      </c>
      <c r="G207" s="223">
        <f t="shared" si="32"/>
        <v>162</v>
      </c>
      <c r="H207" s="223">
        <f t="shared" si="32"/>
        <v>166</v>
      </c>
      <c r="I207" s="223">
        <f t="shared" si="32"/>
        <v>170</v>
      </c>
      <c r="J207" s="223">
        <f t="shared" si="32"/>
        <v>175</v>
      </c>
      <c r="K207" s="223">
        <f t="shared" si="32"/>
        <v>179</v>
      </c>
      <c r="L207" s="223">
        <f t="shared" si="32"/>
        <v>183</v>
      </c>
      <c r="M207" s="223">
        <f t="shared" si="32"/>
        <v>187</v>
      </c>
      <c r="N207" s="338">
        <v>191.704185</v>
      </c>
      <c r="O207" s="139">
        <f t="shared" si="33"/>
        <v>355.59915588876316</v>
      </c>
      <c r="P207" s="346" t="s">
        <v>186</v>
      </c>
    </row>
    <row r="208" spans="2:16" x14ac:dyDescent="0.3">
      <c r="B208">
        <v>161</v>
      </c>
      <c r="C208" s="138">
        <f t="shared" si="30"/>
        <v>2</v>
      </c>
      <c r="D208" s="303">
        <f t="shared" si="28"/>
        <v>12.14058</v>
      </c>
      <c r="E208" s="223">
        <f t="shared" si="32"/>
        <v>225</v>
      </c>
      <c r="F208" s="223">
        <f t="shared" si="32"/>
        <v>231</v>
      </c>
      <c r="G208" s="223">
        <f t="shared" si="32"/>
        <v>237</v>
      </c>
      <c r="H208" s="223">
        <f t="shared" si="32"/>
        <v>244</v>
      </c>
      <c r="I208" s="223">
        <f t="shared" si="32"/>
        <v>250</v>
      </c>
      <c r="J208" s="223">
        <f t="shared" si="32"/>
        <v>256</v>
      </c>
      <c r="K208" s="223">
        <f t="shared" si="32"/>
        <v>262</v>
      </c>
      <c r="L208" s="223">
        <f t="shared" si="32"/>
        <v>269</v>
      </c>
      <c r="M208" s="223">
        <f t="shared" si="32"/>
        <v>275</v>
      </c>
      <c r="N208" s="338">
        <v>281.10683299999999</v>
      </c>
      <c r="O208" s="139">
        <f t="shared" si="33"/>
        <v>355.59915588876316</v>
      </c>
      <c r="P208" s="346" t="s">
        <v>186</v>
      </c>
    </row>
    <row r="209" spans="2:16" x14ac:dyDescent="0.3">
      <c r="B209">
        <v>162</v>
      </c>
      <c r="C209" s="138">
        <f t="shared" si="30"/>
        <v>4</v>
      </c>
      <c r="D209" s="303">
        <f t="shared" si="28"/>
        <v>12.14058</v>
      </c>
      <c r="E209" s="223">
        <f t="shared" si="32"/>
        <v>128</v>
      </c>
      <c r="F209" s="223">
        <f t="shared" si="32"/>
        <v>131</v>
      </c>
      <c r="G209" s="223">
        <f t="shared" si="32"/>
        <v>135</v>
      </c>
      <c r="H209" s="223">
        <f t="shared" si="32"/>
        <v>139</v>
      </c>
      <c r="I209" s="223">
        <f t="shared" si="32"/>
        <v>142</v>
      </c>
      <c r="J209" s="223">
        <f t="shared" si="32"/>
        <v>146</v>
      </c>
      <c r="K209" s="223">
        <f t="shared" si="32"/>
        <v>149</v>
      </c>
      <c r="L209" s="223">
        <f t="shared" si="32"/>
        <v>153</v>
      </c>
      <c r="M209" s="223">
        <f t="shared" si="32"/>
        <v>156</v>
      </c>
      <c r="N209" s="338">
        <v>159.90175099999999</v>
      </c>
      <c r="O209" s="139">
        <f t="shared" si="33"/>
        <v>355.59915588876316</v>
      </c>
      <c r="P209" s="346" t="s">
        <v>196</v>
      </c>
    </row>
    <row r="210" spans="2:16" x14ac:dyDescent="0.3">
      <c r="B210">
        <v>163</v>
      </c>
      <c r="C210" s="138">
        <f t="shared" si="30"/>
        <v>4</v>
      </c>
      <c r="D210" s="303">
        <f t="shared" si="28"/>
        <v>12.14058</v>
      </c>
      <c r="E210" s="223">
        <f t="shared" si="32"/>
        <v>363</v>
      </c>
      <c r="F210" s="223">
        <f t="shared" si="32"/>
        <v>373</v>
      </c>
      <c r="G210" s="223">
        <f t="shared" si="32"/>
        <v>383</v>
      </c>
      <c r="H210" s="223">
        <f t="shared" si="32"/>
        <v>393</v>
      </c>
      <c r="I210" s="223">
        <f t="shared" si="32"/>
        <v>403</v>
      </c>
      <c r="J210" s="223">
        <f t="shared" si="32"/>
        <v>413</v>
      </c>
      <c r="K210" s="223">
        <f t="shared" si="32"/>
        <v>423</v>
      </c>
      <c r="L210" s="223">
        <f t="shared" si="32"/>
        <v>433</v>
      </c>
      <c r="M210" s="223">
        <f t="shared" si="32"/>
        <v>443</v>
      </c>
      <c r="N210" s="338">
        <v>453.24029000000002</v>
      </c>
      <c r="O210" s="139">
        <f t="shared" si="33"/>
        <v>355.59915588876322</v>
      </c>
      <c r="P210" s="346" t="s">
        <v>196</v>
      </c>
    </row>
    <row r="211" spans="2:16" x14ac:dyDescent="0.3">
      <c r="B211">
        <v>164</v>
      </c>
      <c r="C211" s="138">
        <f t="shared" si="30"/>
        <v>4</v>
      </c>
      <c r="D211" s="303">
        <f t="shared" si="28"/>
        <v>12.14058</v>
      </c>
      <c r="E211" s="223">
        <f t="shared" si="32"/>
        <v>215</v>
      </c>
      <c r="F211" s="223">
        <f t="shared" si="32"/>
        <v>221</v>
      </c>
      <c r="G211" s="223">
        <f t="shared" si="32"/>
        <v>227</v>
      </c>
      <c r="H211" s="223">
        <f t="shared" si="32"/>
        <v>233</v>
      </c>
      <c r="I211" s="223">
        <f t="shared" si="32"/>
        <v>239</v>
      </c>
      <c r="J211" s="223">
        <f t="shared" si="32"/>
        <v>245</v>
      </c>
      <c r="K211" s="223">
        <f t="shared" si="32"/>
        <v>251</v>
      </c>
      <c r="L211" s="223">
        <f t="shared" si="32"/>
        <v>257</v>
      </c>
      <c r="M211" s="223">
        <f t="shared" si="32"/>
        <v>263</v>
      </c>
      <c r="N211" s="338">
        <v>269.09752300000002</v>
      </c>
      <c r="O211" s="139">
        <f t="shared" si="33"/>
        <v>355.59915588876316</v>
      </c>
      <c r="P211" s="346" t="s">
        <v>196</v>
      </c>
    </row>
    <row r="212" spans="2:16" x14ac:dyDescent="0.3">
      <c r="B212">
        <v>165</v>
      </c>
      <c r="C212" s="138">
        <f t="shared" si="30"/>
        <v>4</v>
      </c>
      <c r="D212" s="303">
        <f t="shared" si="28"/>
        <v>12.14058</v>
      </c>
      <c r="E212" s="223">
        <f t="shared" si="32"/>
        <v>234</v>
      </c>
      <c r="F212" s="223">
        <f t="shared" si="32"/>
        <v>240</v>
      </c>
      <c r="G212" s="223">
        <f t="shared" si="32"/>
        <v>247</v>
      </c>
      <c r="H212" s="223">
        <f t="shared" si="32"/>
        <v>253</v>
      </c>
      <c r="I212" s="223">
        <f t="shared" si="32"/>
        <v>260</v>
      </c>
      <c r="J212" s="223">
        <f t="shared" si="32"/>
        <v>266</v>
      </c>
      <c r="K212" s="223">
        <f t="shared" si="32"/>
        <v>273</v>
      </c>
      <c r="L212" s="223">
        <f t="shared" si="32"/>
        <v>279</v>
      </c>
      <c r="M212" s="223">
        <f t="shared" si="32"/>
        <v>286</v>
      </c>
      <c r="N212" s="338">
        <v>292.00417099999999</v>
      </c>
      <c r="O212" s="139">
        <f t="shared" si="33"/>
        <v>355.59915588876316</v>
      </c>
      <c r="P212" s="346" t="s">
        <v>196</v>
      </c>
    </row>
    <row r="213" spans="2:16" x14ac:dyDescent="0.3">
      <c r="B213">
        <v>166</v>
      </c>
      <c r="C213" s="138">
        <f t="shared" si="30"/>
        <v>4</v>
      </c>
      <c r="D213" s="303">
        <f t="shared" si="28"/>
        <v>12.14058</v>
      </c>
      <c r="E213" s="223">
        <f t="shared" si="32"/>
        <v>198</v>
      </c>
      <c r="F213" s="223">
        <f t="shared" si="32"/>
        <v>203</v>
      </c>
      <c r="G213" s="223">
        <f t="shared" si="32"/>
        <v>209</v>
      </c>
      <c r="H213" s="223">
        <f t="shared" si="32"/>
        <v>214</v>
      </c>
      <c r="I213" s="223">
        <f t="shared" si="32"/>
        <v>220</v>
      </c>
      <c r="J213" s="223">
        <f t="shared" si="32"/>
        <v>225</v>
      </c>
      <c r="K213" s="223">
        <f t="shared" si="32"/>
        <v>231</v>
      </c>
      <c r="L213" s="223">
        <f t="shared" si="32"/>
        <v>236</v>
      </c>
      <c r="M213" s="223">
        <f t="shared" si="32"/>
        <v>242</v>
      </c>
      <c r="N213" s="338">
        <v>247.08045200000001</v>
      </c>
      <c r="O213" s="139">
        <f t="shared" si="33"/>
        <v>355.59915588876316</v>
      </c>
      <c r="P213" s="346" t="s">
        <v>196</v>
      </c>
    </row>
    <row r="214" spans="2:16" x14ac:dyDescent="0.3">
      <c r="B214">
        <v>167</v>
      </c>
      <c r="C214" s="138">
        <f t="shared" si="30"/>
        <v>4</v>
      </c>
      <c r="D214" s="303">
        <f t="shared" si="28"/>
        <v>12.14058</v>
      </c>
      <c r="E214" s="223">
        <f t="shared" si="32"/>
        <v>124</v>
      </c>
      <c r="F214" s="223">
        <f t="shared" si="32"/>
        <v>127</v>
      </c>
      <c r="G214" s="223">
        <f t="shared" si="32"/>
        <v>131</v>
      </c>
      <c r="H214" s="223">
        <f t="shared" si="32"/>
        <v>134</v>
      </c>
      <c r="I214" s="223">
        <f t="shared" si="32"/>
        <v>138</v>
      </c>
      <c r="J214" s="223">
        <f t="shared" si="32"/>
        <v>141</v>
      </c>
      <c r="K214" s="223">
        <f t="shared" si="32"/>
        <v>145</v>
      </c>
      <c r="L214" s="223">
        <f t="shared" si="32"/>
        <v>148</v>
      </c>
      <c r="M214" s="223">
        <f t="shared" si="32"/>
        <v>152</v>
      </c>
      <c r="N214" s="338">
        <v>155.00906900000001</v>
      </c>
      <c r="O214" s="139">
        <f t="shared" si="33"/>
        <v>355.59915588876316</v>
      </c>
      <c r="P214" s="346" t="s">
        <v>196</v>
      </c>
    </row>
    <row r="215" spans="2:16" x14ac:dyDescent="0.3">
      <c r="B215">
        <v>168</v>
      </c>
      <c r="C215" s="138">
        <f t="shared" si="30"/>
        <v>4</v>
      </c>
      <c r="D215" s="303">
        <f t="shared" si="28"/>
        <v>12.14058</v>
      </c>
      <c r="E215" s="223">
        <f t="shared" si="32"/>
        <v>219</v>
      </c>
      <c r="F215" s="223">
        <f t="shared" si="32"/>
        <v>225</v>
      </c>
      <c r="G215" s="223">
        <f t="shared" si="32"/>
        <v>232</v>
      </c>
      <c r="H215" s="223">
        <f t="shared" si="32"/>
        <v>238</v>
      </c>
      <c r="I215" s="223">
        <f t="shared" si="32"/>
        <v>244</v>
      </c>
      <c r="J215" s="223">
        <f t="shared" si="32"/>
        <v>250</v>
      </c>
      <c r="K215" s="223">
        <f t="shared" si="32"/>
        <v>256</v>
      </c>
      <c r="L215" s="223">
        <f t="shared" si="32"/>
        <v>262</v>
      </c>
      <c r="M215" s="223">
        <f t="shared" si="32"/>
        <v>268</v>
      </c>
      <c r="N215" s="338">
        <v>274.21259900000001</v>
      </c>
      <c r="O215" s="139">
        <f t="shared" si="33"/>
        <v>355.59915588876311</v>
      </c>
      <c r="P215" s="346" t="s">
        <v>196</v>
      </c>
    </row>
    <row r="216" spans="2:16" x14ac:dyDescent="0.3">
      <c r="B216">
        <v>169</v>
      </c>
      <c r="C216" s="138">
        <f t="shared" si="30"/>
        <v>4</v>
      </c>
      <c r="D216" s="303">
        <f t="shared" si="28"/>
        <v>12.14058</v>
      </c>
      <c r="E216" s="223">
        <f t="shared" si="32"/>
        <v>202</v>
      </c>
      <c r="F216" s="223">
        <f t="shared" si="32"/>
        <v>207</v>
      </c>
      <c r="G216" s="223">
        <f t="shared" si="32"/>
        <v>213</v>
      </c>
      <c r="H216" s="223">
        <f t="shared" si="32"/>
        <v>218</v>
      </c>
      <c r="I216" s="223">
        <f t="shared" si="32"/>
        <v>224</v>
      </c>
      <c r="J216" s="223">
        <f t="shared" si="32"/>
        <v>230</v>
      </c>
      <c r="K216" s="223">
        <f t="shared" si="32"/>
        <v>235</v>
      </c>
      <c r="L216" s="223">
        <f t="shared" si="32"/>
        <v>241</v>
      </c>
      <c r="M216" s="223">
        <f t="shared" si="32"/>
        <v>246</v>
      </c>
      <c r="N216" s="338">
        <v>251.97313500000001</v>
      </c>
      <c r="O216" s="139">
        <f t="shared" si="33"/>
        <v>355.59915588876322</v>
      </c>
      <c r="P216" s="346" t="s">
        <v>196</v>
      </c>
    </row>
    <row r="217" spans="2:16" x14ac:dyDescent="0.3">
      <c r="B217">
        <v>170</v>
      </c>
      <c r="C217" s="138">
        <f t="shared" si="30"/>
        <v>5</v>
      </c>
      <c r="D217" s="303">
        <f t="shared" si="28"/>
        <v>12.14058</v>
      </c>
      <c r="E217" s="223">
        <f t="shared" si="32"/>
        <v>144</v>
      </c>
      <c r="F217" s="223">
        <f t="shared" si="32"/>
        <v>148</v>
      </c>
      <c r="G217" s="223">
        <f t="shared" si="32"/>
        <v>152</v>
      </c>
      <c r="H217" s="223">
        <f t="shared" si="32"/>
        <v>156</v>
      </c>
      <c r="I217" s="223">
        <f t="shared" si="32"/>
        <v>160</v>
      </c>
      <c r="J217" s="223">
        <f t="shared" si="32"/>
        <v>164</v>
      </c>
      <c r="K217" s="223">
        <f t="shared" si="32"/>
        <v>168</v>
      </c>
      <c r="L217" s="223">
        <f t="shared" si="32"/>
        <v>172</v>
      </c>
      <c r="M217" s="223">
        <f t="shared" si="32"/>
        <v>176</v>
      </c>
      <c r="N217" s="338">
        <v>180.36205799999999</v>
      </c>
      <c r="O217" s="139">
        <f t="shared" si="33"/>
        <v>355.59915588876316</v>
      </c>
      <c r="P217" s="346" t="s">
        <v>193</v>
      </c>
    </row>
    <row r="218" spans="2:16" x14ac:dyDescent="0.3">
      <c r="B218">
        <v>171</v>
      </c>
      <c r="C218" s="138">
        <f t="shared" si="30"/>
        <v>8</v>
      </c>
      <c r="D218" s="303">
        <f t="shared" si="28"/>
        <v>12.14058</v>
      </c>
      <c r="E218" s="223">
        <f t="shared" si="32"/>
        <v>120</v>
      </c>
      <c r="F218" s="223">
        <f t="shared" si="32"/>
        <v>124</v>
      </c>
      <c r="G218" s="223">
        <f t="shared" si="32"/>
        <v>127</v>
      </c>
      <c r="H218" s="223">
        <f t="shared" si="32"/>
        <v>130</v>
      </c>
      <c r="I218" s="223">
        <f t="shared" si="32"/>
        <v>134</v>
      </c>
      <c r="J218" s="223">
        <f t="shared" si="32"/>
        <v>137</v>
      </c>
      <c r="K218" s="223">
        <f t="shared" si="32"/>
        <v>140</v>
      </c>
      <c r="L218" s="223">
        <f t="shared" si="32"/>
        <v>144</v>
      </c>
      <c r="M218" s="223">
        <f t="shared" si="32"/>
        <v>147</v>
      </c>
      <c r="N218" s="338">
        <v>150.33878100000001</v>
      </c>
      <c r="O218" s="139">
        <f t="shared" si="33"/>
        <v>355.59915588876316</v>
      </c>
      <c r="P218" s="346" t="s">
        <v>195</v>
      </c>
    </row>
    <row r="219" spans="2:16" x14ac:dyDescent="0.3">
      <c r="B219">
        <v>172</v>
      </c>
      <c r="C219" s="138">
        <f t="shared" si="30"/>
        <v>8</v>
      </c>
      <c r="D219" s="303">
        <f t="shared" si="28"/>
        <v>12.14058</v>
      </c>
      <c r="E219" s="223">
        <f t="shared" si="32"/>
        <v>228</v>
      </c>
      <c r="F219" s="223">
        <f t="shared" si="32"/>
        <v>234</v>
      </c>
      <c r="G219" s="223">
        <f t="shared" si="32"/>
        <v>240</v>
      </c>
      <c r="H219" s="223">
        <f t="shared" si="32"/>
        <v>247</v>
      </c>
      <c r="I219" s="223">
        <f t="shared" si="32"/>
        <v>253</v>
      </c>
      <c r="J219" s="223">
        <f t="shared" si="32"/>
        <v>259</v>
      </c>
      <c r="K219" s="223">
        <f t="shared" si="32"/>
        <v>266</v>
      </c>
      <c r="L219" s="223">
        <f t="shared" si="32"/>
        <v>272</v>
      </c>
      <c r="M219" s="223">
        <f t="shared" si="32"/>
        <v>278</v>
      </c>
      <c r="N219" s="338">
        <v>284.66514799999999</v>
      </c>
      <c r="O219" s="139">
        <f t="shared" si="33"/>
        <v>355.59915588876316</v>
      </c>
      <c r="P219" s="346" t="s">
        <v>195</v>
      </c>
    </row>
    <row r="220" spans="2:16" x14ac:dyDescent="0.3">
      <c r="B220">
        <v>173</v>
      </c>
      <c r="C220" s="138">
        <f t="shared" si="30"/>
        <v>11</v>
      </c>
      <c r="D220" s="303">
        <f t="shared" si="28"/>
        <v>12.14058</v>
      </c>
      <c r="E220" s="223">
        <f t="shared" si="32"/>
        <v>189</v>
      </c>
      <c r="F220" s="223">
        <f t="shared" si="32"/>
        <v>195</v>
      </c>
      <c r="G220" s="223">
        <f t="shared" si="32"/>
        <v>200</v>
      </c>
      <c r="H220" s="223">
        <f t="shared" si="32"/>
        <v>205</v>
      </c>
      <c r="I220" s="223">
        <f t="shared" si="32"/>
        <v>211</v>
      </c>
      <c r="J220" s="223">
        <f t="shared" si="32"/>
        <v>216</v>
      </c>
      <c r="K220" s="223">
        <f t="shared" ref="E220:M248" si="34">ROUND($N220*K$46,0)</f>
        <v>221</v>
      </c>
      <c r="L220" s="223">
        <f t="shared" si="34"/>
        <v>226</v>
      </c>
      <c r="M220" s="223">
        <f t="shared" si="34"/>
        <v>232</v>
      </c>
      <c r="N220" s="338">
        <v>236.85029900000001</v>
      </c>
      <c r="O220" s="139">
        <f t="shared" si="33"/>
        <v>355.59915588876316</v>
      </c>
      <c r="P220" s="346" t="s">
        <v>191</v>
      </c>
    </row>
    <row r="221" spans="2:16" x14ac:dyDescent="0.3">
      <c r="B221">
        <v>174</v>
      </c>
      <c r="C221" s="138">
        <f t="shared" si="30"/>
        <v>11</v>
      </c>
      <c r="D221" s="303">
        <f t="shared" si="28"/>
        <v>12.14058</v>
      </c>
      <c r="E221" s="223">
        <f t="shared" si="34"/>
        <v>214</v>
      </c>
      <c r="F221" s="223">
        <f t="shared" si="34"/>
        <v>220</v>
      </c>
      <c r="G221" s="223">
        <f t="shared" si="34"/>
        <v>226</v>
      </c>
      <c r="H221" s="223">
        <f t="shared" si="34"/>
        <v>232</v>
      </c>
      <c r="I221" s="223">
        <f t="shared" si="34"/>
        <v>238</v>
      </c>
      <c r="J221" s="223">
        <f t="shared" si="34"/>
        <v>244</v>
      </c>
      <c r="K221" s="223">
        <f t="shared" si="34"/>
        <v>249</v>
      </c>
      <c r="L221" s="223">
        <f t="shared" si="34"/>
        <v>255</v>
      </c>
      <c r="M221" s="223">
        <f t="shared" si="34"/>
        <v>261</v>
      </c>
      <c r="N221" s="338">
        <v>267.31836499999997</v>
      </c>
      <c r="O221" s="139">
        <f t="shared" si="33"/>
        <v>355.59915588876316</v>
      </c>
      <c r="P221" s="346" t="s">
        <v>191</v>
      </c>
    </row>
    <row r="222" spans="2:16" x14ac:dyDescent="0.3">
      <c r="B222">
        <v>175</v>
      </c>
      <c r="C222" s="138">
        <f t="shared" si="30"/>
        <v>11</v>
      </c>
      <c r="D222" s="303">
        <f t="shared" si="28"/>
        <v>12.14058</v>
      </c>
      <c r="E222" s="223">
        <f t="shared" si="34"/>
        <v>246</v>
      </c>
      <c r="F222" s="223">
        <f t="shared" si="34"/>
        <v>253</v>
      </c>
      <c r="G222" s="223">
        <f t="shared" si="34"/>
        <v>260</v>
      </c>
      <c r="H222" s="223">
        <f t="shared" si="34"/>
        <v>266</v>
      </c>
      <c r="I222" s="223">
        <f t="shared" si="34"/>
        <v>273</v>
      </c>
      <c r="J222" s="223">
        <f t="shared" si="34"/>
        <v>280</v>
      </c>
      <c r="K222" s="223">
        <f t="shared" si="34"/>
        <v>287</v>
      </c>
      <c r="L222" s="223">
        <f t="shared" si="34"/>
        <v>294</v>
      </c>
      <c r="M222" s="223">
        <f t="shared" si="34"/>
        <v>301</v>
      </c>
      <c r="N222" s="338">
        <v>307.349402</v>
      </c>
      <c r="O222" s="139">
        <f t="shared" si="33"/>
        <v>355.59915588876311</v>
      </c>
      <c r="P222" s="346" t="s">
        <v>191</v>
      </c>
    </row>
    <row r="223" spans="2:16" x14ac:dyDescent="0.3">
      <c r="B223">
        <v>176</v>
      </c>
      <c r="C223" s="138">
        <f t="shared" si="30"/>
        <v>11</v>
      </c>
      <c r="D223" s="303">
        <f t="shared" si="28"/>
        <v>12.14058</v>
      </c>
      <c r="E223" s="223">
        <f t="shared" si="34"/>
        <v>458</v>
      </c>
      <c r="F223" s="223">
        <f t="shared" si="34"/>
        <v>470</v>
      </c>
      <c r="G223" s="223">
        <f t="shared" si="34"/>
        <v>483</v>
      </c>
      <c r="H223" s="223">
        <f t="shared" si="34"/>
        <v>496</v>
      </c>
      <c r="I223" s="223">
        <f t="shared" si="34"/>
        <v>508</v>
      </c>
      <c r="J223" s="223">
        <f t="shared" si="34"/>
        <v>521</v>
      </c>
      <c r="K223" s="223">
        <f t="shared" si="34"/>
        <v>534</v>
      </c>
      <c r="L223" s="223">
        <f t="shared" si="34"/>
        <v>547</v>
      </c>
      <c r="M223" s="223">
        <f t="shared" si="34"/>
        <v>559</v>
      </c>
      <c r="N223" s="338">
        <v>571.99903099999995</v>
      </c>
      <c r="O223" s="139">
        <f t="shared" si="33"/>
        <v>355.59915588876316</v>
      </c>
      <c r="P223" s="346" t="s">
        <v>191</v>
      </c>
    </row>
    <row r="224" spans="2:16" x14ac:dyDescent="0.3">
      <c r="B224">
        <v>177</v>
      </c>
      <c r="C224" s="138">
        <f t="shared" si="30"/>
        <v>11</v>
      </c>
      <c r="D224" s="303">
        <f t="shared" si="28"/>
        <v>12.14058</v>
      </c>
      <c r="E224" s="223">
        <f t="shared" si="34"/>
        <v>175</v>
      </c>
      <c r="F224" s="223">
        <f t="shared" si="34"/>
        <v>180</v>
      </c>
      <c r="G224" s="223">
        <f t="shared" si="34"/>
        <v>184</v>
      </c>
      <c r="H224" s="223">
        <f t="shared" si="34"/>
        <v>189</v>
      </c>
      <c r="I224" s="223">
        <f t="shared" si="34"/>
        <v>194</v>
      </c>
      <c r="J224" s="223">
        <f t="shared" si="34"/>
        <v>199</v>
      </c>
      <c r="K224" s="223">
        <f t="shared" si="34"/>
        <v>204</v>
      </c>
      <c r="L224" s="223">
        <f t="shared" si="34"/>
        <v>209</v>
      </c>
      <c r="M224" s="223">
        <f t="shared" si="34"/>
        <v>214</v>
      </c>
      <c r="N224" s="338">
        <v>218.39154300000001</v>
      </c>
      <c r="O224" s="139">
        <f t="shared" si="33"/>
        <v>355.59915588876316</v>
      </c>
      <c r="P224" s="346" t="s">
        <v>191</v>
      </c>
    </row>
    <row r="225" spans="2:16" x14ac:dyDescent="0.3">
      <c r="B225">
        <v>178</v>
      </c>
      <c r="C225" s="138">
        <f t="shared" si="30"/>
        <v>11</v>
      </c>
      <c r="D225" s="303">
        <f t="shared" si="28"/>
        <v>12.14058</v>
      </c>
      <c r="E225" s="223">
        <f t="shared" si="34"/>
        <v>226</v>
      </c>
      <c r="F225" s="223">
        <f t="shared" si="34"/>
        <v>232</v>
      </c>
      <c r="G225" s="223">
        <f t="shared" si="34"/>
        <v>238</v>
      </c>
      <c r="H225" s="223">
        <f t="shared" si="34"/>
        <v>245</v>
      </c>
      <c r="I225" s="223">
        <f t="shared" si="34"/>
        <v>251</v>
      </c>
      <c r="J225" s="223">
        <f t="shared" si="34"/>
        <v>257</v>
      </c>
      <c r="K225" s="223">
        <f t="shared" si="34"/>
        <v>263</v>
      </c>
      <c r="L225" s="223">
        <f t="shared" si="34"/>
        <v>270</v>
      </c>
      <c r="M225" s="223">
        <f t="shared" si="34"/>
        <v>276</v>
      </c>
      <c r="N225" s="338">
        <v>282.21880700000003</v>
      </c>
      <c r="O225" s="139">
        <f t="shared" si="33"/>
        <v>355.59915588876316</v>
      </c>
      <c r="P225" s="346" t="s">
        <v>191</v>
      </c>
    </row>
    <row r="226" spans="2:16" x14ac:dyDescent="0.3">
      <c r="B226">
        <v>179</v>
      </c>
      <c r="C226" s="138">
        <f t="shared" si="30"/>
        <v>11</v>
      </c>
      <c r="D226" s="303">
        <f t="shared" si="28"/>
        <v>12.14058</v>
      </c>
      <c r="E226" s="223">
        <f t="shared" si="34"/>
        <v>143</v>
      </c>
      <c r="F226" s="223">
        <f t="shared" si="34"/>
        <v>147</v>
      </c>
      <c r="G226" s="223">
        <f t="shared" si="34"/>
        <v>151</v>
      </c>
      <c r="H226" s="223">
        <f t="shared" si="34"/>
        <v>155</v>
      </c>
      <c r="I226" s="223">
        <f t="shared" si="34"/>
        <v>159</v>
      </c>
      <c r="J226" s="223">
        <f t="shared" si="34"/>
        <v>163</v>
      </c>
      <c r="K226" s="223">
        <f t="shared" si="34"/>
        <v>166</v>
      </c>
      <c r="L226" s="223">
        <f t="shared" si="34"/>
        <v>170</v>
      </c>
      <c r="M226" s="223">
        <f t="shared" si="34"/>
        <v>174</v>
      </c>
      <c r="N226" s="338">
        <v>178.36050700000001</v>
      </c>
      <c r="O226" s="139">
        <f t="shared" si="33"/>
        <v>355.59915588876316</v>
      </c>
      <c r="P226" s="346" t="s">
        <v>191</v>
      </c>
    </row>
    <row r="227" spans="2:16" x14ac:dyDescent="0.3">
      <c r="B227">
        <v>180</v>
      </c>
      <c r="C227" s="138">
        <f t="shared" si="30"/>
        <v>11</v>
      </c>
      <c r="D227" s="303">
        <f t="shared" si="28"/>
        <v>12.14058</v>
      </c>
      <c r="E227" s="223">
        <f t="shared" si="34"/>
        <v>426</v>
      </c>
      <c r="F227" s="223">
        <f t="shared" si="34"/>
        <v>438</v>
      </c>
      <c r="G227" s="223">
        <f t="shared" si="34"/>
        <v>450</v>
      </c>
      <c r="H227" s="223">
        <f t="shared" si="34"/>
        <v>462</v>
      </c>
      <c r="I227" s="223">
        <f t="shared" si="34"/>
        <v>474</v>
      </c>
      <c r="J227" s="223">
        <f t="shared" si="34"/>
        <v>485</v>
      </c>
      <c r="K227" s="223">
        <f t="shared" si="34"/>
        <v>497</v>
      </c>
      <c r="L227" s="223">
        <f t="shared" si="34"/>
        <v>509</v>
      </c>
      <c r="M227" s="223">
        <f t="shared" si="34"/>
        <v>521</v>
      </c>
      <c r="N227" s="338">
        <v>532.857574</v>
      </c>
      <c r="O227" s="139">
        <f t="shared" si="33"/>
        <v>355.59915588876311</v>
      </c>
      <c r="P227" s="346" t="s">
        <v>191</v>
      </c>
    </row>
    <row r="228" spans="2:16" x14ac:dyDescent="0.3">
      <c r="B228">
        <v>181</v>
      </c>
      <c r="C228" s="138">
        <f t="shared" si="30"/>
        <v>12</v>
      </c>
      <c r="D228" s="303">
        <f t="shared" si="28"/>
        <v>12.14058</v>
      </c>
      <c r="E228" s="223">
        <f t="shared" si="34"/>
        <v>568</v>
      </c>
      <c r="F228" s="223">
        <f t="shared" si="34"/>
        <v>584</v>
      </c>
      <c r="G228" s="223">
        <f t="shared" si="34"/>
        <v>600</v>
      </c>
      <c r="H228" s="223">
        <f t="shared" si="34"/>
        <v>616</v>
      </c>
      <c r="I228" s="223">
        <f t="shared" si="34"/>
        <v>632</v>
      </c>
      <c r="J228" s="223">
        <f t="shared" si="34"/>
        <v>647</v>
      </c>
      <c r="K228" s="223">
        <f t="shared" si="34"/>
        <v>663</v>
      </c>
      <c r="L228" s="223">
        <f t="shared" si="34"/>
        <v>679</v>
      </c>
      <c r="M228" s="223">
        <f t="shared" si="34"/>
        <v>695</v>
      </c>
      <c r="N228" s="338">
        <v>710.55089599999997</v>
      </c>
      <c r="O228" s="139">
        <f t="shared" si="33"/>
        <v>355.59915588876322</v>
      </c>
      <c r="P228" s="346" t="s">
        <v>194</v>
      </c>
    </row>
    <row r="229" spans="2:16" x14ac:dyDescent="0.3">
      <c r="B229">
        <v>182</v>
      </c>
      <c r="C229" s="138">
        <f t="shared" si="30"/>
        <v>12</v>
      </c>
      <c r="D229" s="303">
        <f t="shared" si="28"/>
        <v>12.14058</v>
      </c>
      <c r="E229" s="223">
        <f t="shared" si="34"/>
        <v>192</v>
      </c>
      <c r="F229" s="223">
        <f t="shared" si="34"/>
        <v>197</v>
      </c>
      <c r="G229" s="223">
        <f t="shared" si="34"/>
        <v>203</v>
      </c>
      <c r="H229" s="223">
        <f t="shared" si="34"/>
        <v>208</v>
      </c>
      <c r="I229" s="223">
        <f t="shared" si="34"/>
        <v>213</v>
      </c>
      <c r="J229" s="223">
        <f t="shared" si="34"/>
        <v>219</v>
      </c>
      <c r="K229" s="223">
        <f t="shared" si="34"/>
        <v>224</v>
      </c>
      <c r="L229" s="223">
        <f t="shared" si="34"/>
        <v>230</v>
      </c>
      <c r="M229" s="223">
        <f t="shared" si="34"/>
        <v>235</v>
      </c>
      <c r="N229" s="338">
        <v>240.186218</v>
      </c>
      <c r="O229" s="139">
        <f t="shared" si="33"/>
        <v>355.59915588876316</v>
      </c>
      <c r="P229" s="346" t="s">
        <v>194</v>
      </c>
    </row>
    <row r="230" spans="2:16" x14ac:dyDescent="0.3">
      <c r="B230">
        <v>183</v>
      </c>
      <c r="C230" s="138">
        <f t="shared" si="30"/>
        <v>12</v>
      </c>
      <c r="D230" s="303">
        <f t="shared" si="28"/>
        <v>12.14058</v>
      </c>
      <c r="E230" s="223">
        <f t="shared" si="34"/>
        <v>128</v>
      </c>
      <c r="F230" s="223">
        <f t="shared" si="34"/>
        <v>131</v>
      </c>
      <c r="G230" s="223">
        <f t="shared" si="34"/>
        <v>135</v>
      </c>
      <c r="H230" s="223">
        <f t="shared" si="34"/>
        <v>138</v>
      </c>
      <c r="I230" s="223">
        <f t="shared" si="34"/>
        <v>142</v>
      </c>
      <c r="J230" s="223">
        <f t="shared" si="34"/>
        <v>145</v>
      </c>
      <c r="K230" s="223">
        <f t="shared" si="34"/>
        <v>149</v>
      </c>
      <c r="L230" s="223">
        <f t="shared" si="34"/>
        <v>152</v>
      </c>
      <c r="M230" s="223">
        <f t="shared" si="34"/>
        <v>156</v>
      </c>
      <c r="N230" s="338">
        <v>159.456962</v>
      </c>
      <c r="O230" s="139">
        <f t="shared" si="33"/>
        <v>355.59915588876316</v>
      </c>
      <c r="P230" s="346" t="s">
        <v>194</v>
      </c>
    </row>
    <row r="231" spans="2:16" x14ac:dyDescent="0.3">
      <c r="B231">
        <v>184</v>
      </c>
      <c r="C231" s="138">
        <f t="shared" si="30"/>
        <v>1</v>
      </c>
      <c r="D231" s="303">
        <f t="shared" si="28"/>
        <v>12.14058</v>
      </c>
      <c r="E231" s="223">
        <f t="shared" si="34"/>
        <v>156</v>
      </c>
      <c r="F231" s="223">
        <f t="shared" si="34"/>
        <v>161</v>
      </c>
      <c r="G231" s="223">
        <f t="shared" si="34"/>
        <v>165</v>
      </c>
      <c r="H231" s="223">
        <f t="shared" si="34"/>
        <v>169</v>
      </c>
      <c r="I231" s="223">
        <f t="shared" si="34"/>
        <v>174</v>
      </c>
      <c r="J231" s="223">
        <f t="shared" si="34"/>
        <v>178</v>
      </c>
      <c r="K231" s="223">
        <f t="shared" si="34"/>
        <v>182</v>
      </c>
      <c r="L231" s="223">
        <f t="shared" si="34"/>
        <v>187</v>
      </c>
      <c r="M231" s="223">
        <f t="shared" si="34"/>
        <v>191</v>
      </c>
      <c r="N231" s="338">
        <v>195.26249999999999</v>
      </c>
      <c r="O231" s="139">
        <f t="shared" si="33"/>
        <v>355.59915588876322</v>
      </c>
      <c r="P231" s="346" t="s">
        <v>192</v>
      </c>
    </row>
    <row r="232" spans="2:16" x14ac:dyDescent="0.3">
      <c r="B232">
        <v>185</v>
      </c>
      <c r="C232" s="138">
        <f t="shared" si="30"/>
        <v>1</v>
      </c>
      <c r="D232" s="303">
        <f t="shared" si="28"/>
        <v>12.14058</v>
      </c>
      <c r="E232" s="223">
        <f t="shared" si="34"/>
        <v>223</v>
      </c>
      <c r="F232" s="223">
        <f t="shared" si="34"/>
        <v>229</v>
      </c>
      <c r="G232" s="223">
        <f t="shared" si="34"/>
        <v>235</v>
      </c>
      <c r="H232" s="223">
        <f t="shared" si="34"/>
        <v>241</v>
      </c>
      <c r="I232" s="223">
        <f t="shared" si="34"/>
        <v>248</v>
      </c>
      <c r="J232" s="223">
        <f t="shared" si="34"/>
        <v>254</v>
      </c>
      <c r="K232" s="223">
        <f t="shared" si="34"/>
        <v>260</v>
      </c>
      <c r="L232" s="223">
        <f t="shared" si="34"/>
        <v>266</v>
      </c>
      <c r="M232" s="223">
        <f t="shared" si="34"/>
        <v>272</v>
      </c>
      <c r="N232" s="338">
        <v>278.43809800000002</v>
      </c>
      <c r="O232" s="139">
        <f t="shared" si="33"/>
        <v>355.59915588876316</v>
      </c>
      <c r="P232" s="346" t="s">
        <v>192</v>
      </c>
    </row>
    <row r="233" spans="2:16" x14ac:dyDescent="0.3">
      <c r="B233">
        <v>186</v>
      </c>
      <c r="C233" s="138">
        <f t="shared" si="30"/>
        <v>1</v>
      </c>
      <c r="D233" s="303">
        <f t="shared" si="28"/>
        <v>12.14058</v>
      </c>
      <c r="E233" s="223">
        <f t="shared" si="34"/>
        <v>208</v>
      </c>
      <c r="F233" s="223">
        <f t="shared" si="34"/>
        <v>214</v>
      </c>
      <c r="G233" s="223">
        <f t="shared" si="34"/>
        <v>220</v>
      </c>
      <c r="H233" s="223">
        <f t="shared" si="34"/>
        <v>226</v>
      </c>
      <c r="I233" s="223">
        <f t="shared" si="34"/>
        <v>231</v>
      </c>
      <c r="J233" s="223">
        <f t="shared" si="34"/>
        <v>237</v>
      </c>
      <c r="K233" s="223">
        <f t="shared" si="34"/>
        <v>243</v>
      </c>
      <c r="L233" s="223">
        <f t="shared" si="34"/>
        <v>249</v>
      </c>
      <c r="M233" s="223">
        <f t="shared" si="34"/>
        <v>255</v>
      </c>
      <c r="N233" s="338">
        <v>260.42413099999999</v>
      </c>
      <c r="O233" s="139">
        <f t="shared" si="33"/>
        <v>355.59915588876316</v>
      </c>
      <c r="P233" s="346" t="s">
        <v>192</v>
      </c>
    </row>
    <row r="234" spans="2:16" x14ac:dyDescent="0.3">
      <c r="B234">
        <v>187</v>
      </c>
      <c r="C234" s="138">
        <f t="shared" si="30"/>
        <v>1</v>
      </c>
      <c r="D234" s="303">
        <f t="shared" si="28"/>
        <v>12.14058</v>
      </c>
      <c r="E234" s="223">
        <f t="shared" si="34"/>
        <v>626</v>
      </c>
      <c r="F234" s="223">
        <f t="shared" si="34"/>
        <v>643</v>
      </c>
      <c r="G234" s="223">
        <f t="shared" si="34"/>
        <v>660</v>
      </c>
      <c r="H234" s="223">
        <f t="shared" si="34"/>
        <v>678</v>
      </c>
      <c r="I234" s="223">
        <f t="shared" si="34"/>
        <v>695</v>
      </c>
      <c r="J234" s="223">
        <f t="shared" si="34"/>
        <v>712</v>
      </c>
      <c r="K234" s="223">
        <f t="shared" si="34"/>
        <v>730</v>
      </c>
      <c r="L234" s="223">
        <f t="shared" si="34"/>
        <v>747</v>
      </c>
      <c r="M234" s="223">
        <f t="shared" si="34"/>
        <v>765</v>
      </c>
      <c r="N234" s="338">
        <v>781.93957799999998</v>
      </c>
      <c r="O234" s="139">
        <f t="shared" si="33"/>
        <v>355.59915588876311</v>
      </c>
      <c r="P234" s="346" t="s">
        <v>192</v>
      </c>
    </row>
    <row r="235" spans="2:16" x14ac:dyDescent="0.3">
      <c r="B235">
        <v>188</v>
      </c>
      <c r="C235" s="138">
        <f t="shared" si="30"/>
        <v>1</v>
      </c>
      <c r="D235" s="303">
        <f t="shared" si="28"/>
        <v>12.14058</v>
      </c>
      <c r="E235" s="223">
        <f t="shared" si="34"/>
        <v>155</v>
      </c>
      <c r="F235" s="223">
        <f t="shared" si="34"/>
        <v>159</v>
      </c>
      <c r="G235" s="223">
        <f t="shared" si="34"/>
        <v>163</v>
      </c>
      <c r="H235" s="223">
        <f t="shared" si="34"/>
        <v>167</v>
      </c>
      <c r="I235" s="223">
        <f t="shared" si="34"/>
        <v>172</v>
      </c>
      <c r="J235" s="223">
        <f t="shared" si="34"/>
        <v>176</v>
      </c>
      <c r="K235" s="223">
        <f t="shared" si="34"/>
        <v>180</v>
      </c>
      <c r="L235" s="223">
        <f t="shared" si="34"/>
        <v>185</v>
      </c>
      <c r="M235" s="223">
        <f t="shared" si="34"/>
        <v>189</v>
      </c>
      <c r="N235" s="338">
        <v>193.26094800000001</v>
      </c>
      <c r="O235" s="139">
        <f t="shared" si="33"/>
        <v>355.59915588876316</v>
      </c>
      <c r="P235" s="346" t="s">
        <v>192</v>
      </c>
    </row>
    <row r="236" spans="2:16" x14ac:dyDescent="0.3">
      <c r="B236">
        <v>189</v>
      </c>
      <c r="C236" s="138">
        <f t="shared" si="30"/>
        <v>1</v>
      </c>
      <c r="D236" s="303">
        <f t="shared" si="28"/>
        <v>12.14058</v>
      </c>
      <c r="E236" s="223">
        <f t="shared" si="34"/>
        <v>237</v>
      </c>
      <c r="F236" s="223">
        <f t="shared" si="34"/>
        <v>243</v>
      </c>
      <c r="G236" s="223">
        <f t="shared" si="34"/>
        <v>250</v>
      </c>
      <c r="H236" s="223">
        <f t="shared" si="34"/>
        <v>256</v>
      </c>
      <c r="I236" s="223">
        <f t="shared" si="34"/>
        <v>263</v>
      </c>
      <c r="J236" s="223">
        <f t="shared" si="34"/>
        <v>269</v>
      </c>
      <c r="K236" s="223">
        <f t="shared" si="34"/>
        <v>276</v>
      </c>
      <c r="L236" s="223">
        <f t="shared" si="34"/>
        <v>283</v>
      </c>
      <c r="M236" s="223">
        <f t="shared" si="34"/>
        <v>289</v>
      </c>
      <c r="N236" s="338">
        <v>295.78487999999999</v>
      </c>
      <c r="O236" s="139">
        <f t="shared" si="33"/>
        <v>355.59915588876311</v>
      </c>
      <c r="P236" s="346" t="s">
        <v>192</v>
      </c>
    </row>
    <row r="237" spans="2:16" x14ac:dyDescent="0.3">
      <c r="B237">
        <v>190</v>
      </c>
      <c r="C237" s="138">
        <f t="shared" si="30"/>
        <v>8</v>
      </c>
      <c r="D237" s="303">
        <f t="shared" si="28"/>
        <v>12.14058</v>
      </c>
      <c r="E237" s="223">
        <f t="shared" si="34"/>
        <v>160</v>
      </c>
      <c r="F237" s="223">
        <f t="shared" si="34"/>
        <v>165</v>
      </c>
      <c r="G237" s="223">
        <f t="shared" si="34"/>
        <v>169</v>
      </c>
      <c r="H237" s="223">
        <f t="shared" si="34"/>
        <v>174</v>
      </c>
      <c r="I237" s="223">
        <f t="shared" si="34"/>
        <v>178</v>
      </c>
      <c r="J237" s="223">
        <f t="shared" si="34"/>
        <v>183</v>
      </c>
      <c r="K237" s="223">
        <f t="shared" si="34"/>
        <v>187</v>
      </c>
      <c r="L237" s="223">
        <f t="shared" si="34"/>
        <v>192</v>
      </c>
      <c r="M237" s="223">
        <f t="shared" si="34"/>
        <v>196</v>
      </c>
      <c r="N237" s="338">
        <v>200.59997100000001</v>
      </c>
      <c r="O237" s="139">
        <f t="shared" si="33"/>
        <v>355.59915588876316</v>
      </c>
      <c r="P237" s="346" t="s">
        <v>195</v>
      </c>
    </row>
    <row r="238" spans="2:16" x14ac:dyDescent="0.3">
      <c r="B238">
        <v>191</v>
      </c>
      <c r="C238" s="138">
        <f t="shared" si="30"/>
        <v>8</v>
      </c>
      <c r="D238" s="303">
        <f t="shared" si="28"/>
        <v>12.14058</v>
      </c>
      <c r="E238" s="223">
        <f t="shared" si="34"/>
        <v>206</v>
      </c>
      <c r="F238" s="223">
        <f t="shared" si="34"/>
        <v>212</v>
      </c>
      <c r="G238" s="223">
        <f t="shared" si="34"/>
        <v>217</v>
      </c>
      <c r="H238" s="223">
        <f t="shared" si="34"/>
        <v>223</v>
      </c>
      <c r="I238" s="223">
        <f t="shared" si="34"/>
        <v>229</v>
      </c>
      <c r="J238" s="223">
        <f t="shared" si="34"/>
        <v>235</v>
      </c>
      <c r="K238" s="223">
        <f t="shared" si="34"/>
        <v>240</v>
      </c>
      <c r="L238" s="223">
        <f t="shared" si="34"/>
        <v>246</v>
      </c>
      <c r="M238" s="223">
        <f t="shared" si="34"/>
        <v>252</v>
      </c>
      <c r="N238" s="338">
        <v>257.53300100000001</v>
      </c>
      <c r="O238" s="139">
        <f t="shared" si="33"/>
        <v>355.59915588876311</v>
      </c>
      <c r="P238" s="346" t="s">
        <v>195</v>
      </c>
    </row>
    <row r="239" spans="2:16" x14ac:dyDescent="0.3">
      <c r="B239">
        <v>192</v>
      </c>
      <c r="C239" s="138">
        <f t="shared" si="30"/>
        <v>2</v>
      </c>
      <c r="D239" s="303">
        <f t="shared" si="28"/>
        <v>12.14058</v>
      </c>
      <c r="E239" s="223">
        <f t="shared" si="34"/>
        <v>134</v>
      </c>
      <c r="F239" s="223">
        <f t="shared" si="34"/>
        <v>138</v>
      </c>
      <c r="G239" s="223">
        <f t="shared" si="34"/>
        <v>141</v>
      </c>
      <c r="H239" s="223">
        <f t="shared" si="34"/>
        <v>145</v>
      </c>
      <c r="I239" s="223">
        <f t="shared" si="34"/>
        <v>149</v>
      </c>
      <c r="J239" s="223">
        <f t="shared" si="34"/>
        <v>152</v>
      </c>
      <c r="K239" s="223">
        <f t="shared" si="34"/>
        <v>156</v>
      </c>
      <c r="L239" s="223">
        <f t="shared" si="34"/>
        <v>160</v>
      </c>
      <c r="M239" s="223">
        <f t="shared" si="34"/>
        <v>164</v>
      </c>
      <c r="N239" s="338">
        <v>167.24077399999999</v>
      </c>
      <c r="O239" s="139">
        <f t="shared" si="33"/>
        <v>355.59915588876316</v>
      </c>
      <c r="P239" s="346" t="s">
        <v>186</v>
      </c>
    </row>
    <row r="240" spans="2:16" x14ac:dyDescent="0.3">
      <c r="B240">
        <v>193</v>
      </c>
      <c r="C240" s="138">
        <f t="shared" si="30"/>
        <v>13</v>
      </c>
      <c r="D240" s="303">
        <f t="shared" si="28"/>
        <v>12.14058</v>
      </c>
      <c r="E240" s="223">
        <f t="shared" si="34"/>
        <v>211</v>
      </c>
      <c r="F240" s="223">
        <f t="shared" si="34"/>
        <v>217</v>
      </c>
      <c r="G240" s="223">
        <f t="shared" si="34"/>
        <v>223</v>
      </c>
      <c r="H240" s="223">
        <f t="shared" si="34"/>
        <v>228</v>
      </c>
      <c r="I240" s="223">
        <f t="shared" si="34"/>
        <v>234</v>
      </c>
      <c r="J240" s="223">
        <f t="shared" si="34"/>
        <v>240</v>
      </c>
      <c r="K240" s="223">
        <f t="shared" si="34"/>
        <v>246</v>
      </c>
      <c r="L240" s="223">
        <f t="shared" si="34"/>
        <v>252</v>
      </c>
      <c r="M240" s="223">
        <f t="shared" si="34"/>
        <v>258</v>
      </c>
      <c r="N240" s="338">
        <v>263.53765600000003</v>
      </c>
      <c r="O240" s="139">
        <f t="shared" si="33"/>
        <v>355.59915588876316</v>
      </c>
      <c r="P240" s="346" t="s">
        <v>686</v>
      </c>
    </row>
    <row r="241" spans="2:16" x14ac:dyDescent="0.3">
      <c r="B241">
        <v>194</v>
      </c>
      <c r="C241" s="138">
        <f t="shared" ref="C241:C304" si="35">VLOOKUP(P241,$R$62:$T$80,3,FALSE)</f>
        <v>13</v>
      </c>
      <c r="D241" s="303">
        <f t="shared" si="28"/>
        <v>12.14058</v>
      </c>
      <c r="E241" s="223">
        <f t="shared" si="34"/>
        <v>165</v>
      </c>
      <c r="F241" s="223">
        <f t="shared" si="34"/>
        <v>170</v>
      </c>
      <c r="G241" s="223">
        <f t="shared" si="34"/>
        <v>175</v>
      </c>
      <c r="H241" s="223">
        <f t="shared" si="34"/>
        <v>179</v>
      </c>
      <c r="I241" s="223">
        <f t="shared" si="34"/>
        <v>184</v>
      </c>
      <c r="J241" s="223">
        <f t="shared" si="34"/>
        <v>188</v>
      </c>
      <c r="K241" s="223">
        <f t="shared" si="34"/>
        <v>193</v>
      </c>
      <c r="L241" s="223">
        <f t="shared" si="34"/>
        <v>198</v>
      </c>
      <c r="M241" s="223">
        <f t="shared" si="34"/>
        <v>202</v>
      </c>
      <c r="N241" s="338">
        <v>206.827021</v>
      </c>
      <c r="O241" s="139">
        <f t="shared" si="33"/>
        <v>355.59915588876316</v>
      </c>
      <c r="P241" s="346" t="s">
        <v>686</v>
      </c>
    </row>
    <row r="242" spans="2:16" x14ac:dyDescent="0.3">
      <c r="B242">
        <v>195</v>
      </c>
      <c r="C242" s="138">
        <f t="shared" si="35"/>
        <v>13</v>
      </c>
      <c r="D242" s="303">
        <f t="shared" si="28"/>
        <v>12.14058</v>
      </c>
      <c r="E242" s="223">
        <f t="shared" si="34"/>
        <v>252</v>
      </c>
      <c r="F242" s="223">
        <f t="shared" si="34"/>
        <v>259</v>
      </c>
      <c r="G242" s="223">
        <f t="shared" si="34"/>
        <v>266</v>
      </c>
      <c r="H242" s="223">
        <f t="shared" si="34"/>
        <v>273</v>
      </c>
      <c r="I242" s="223">
        <f t="shared" si="34"/>
        <v>280</v>
      </c>
      <c r="J242" s="223">
        <f t="shared" si="34"/>
        <v>287</v>
      </c>
      <c r="K242" s="223">
        <f t="shared" si="34"/>
        <v>294</v>
      </c>
      <c r="L242" s="223">
        <f t="shared" si="34"/>
        <v>301</v>
      </c>
      <c r="M242" s="223">
        <f t="shared" si="34"/>
        <v>308</v>
      </c>
      <c r="N242" s="338">
        <v>314.91082</v>
      </c>
      <c r="O242" s="139">
        <f t="shared" si="33"/>
        <v>355.59915588876322</v>
      </c>
      <c r="P242" s="346" t="s">
        <v>686</v>
      </c>
    </row>
    <row r="243" spans="2:16" x14ac:dyDescent="0.3">
      <c r="B243">
        <v>196</v>
      </c>
      <c r="C243" s="138">
        <f t="shared" si="35"/>
        <v>13</v>
      </c>
      <c r="D243" s="303">
        <f t="shared" si="28"/>
        <v>12.14058</v>
      </c>
      <c r="E243" s="223">
        <f t="shared" si="34"/>
        <v>170</v>
      </c>
      <c r="F243" s="223">
        <f t="shared" si="34"/>
        <v>174</v>
      </c>
      <c r="G243" s="223">
        <f t="shared" si="34"/>
        <v>179</v>
      </c>
      <c r="H243" s="223">
        <f t="shared" si="34"/>
        <v>184</v>
      </c>
      <c r="I243" s="223">
        <f t="shared" si="34"/>
        <v>189</v>
      </c>
      <c r="J243" s="223">
        <f t="shared" si="34"/>
        <v>193</v>
      </c>
      <c r="K243" s="223">
        <f t="shared" si="34"/>
        <v>198</v>
      </c>
      <c r="L243" s="223">
        <f t="shared" si="34"/>
        <v>203</v>
      </c>
      <c r="M243" s="223">
        <f t="shared" si="34"/>
        <v>207</v>
      </c>
      <c r="N243" s="338">
        <v>212.16449299999999</v>
      </c>
      <c r="O243" s="139">
        <f t="shared" si="33"/>
        <v>355.59915588876316</v>
      </c>
      <c r="P243" s="346" t="s">
        <v>686</v>
      </c>
    </row>
    <row r="244" spans="2:16" x14ac:dyDescent="0.3">
      <c r="B244">
        <v>197</v>
      </c>
      <c r="C244" s="138">
        <f t="shared" si="35"/>
        <v>14</v>
      </c>
      <c r="D244" s="303">
        <f t="shared" si="28"/>
        <v>12.14058</v>
      </c>
      <c r="E244" s="223">
        <f t="shared" si="34"/>
        <v>171</v>
      </c>
      <c r="F244" s="223">
        <f t="shared" si="34"/>
        <v>176</v>
      </c>
      <c r="G244" s="223">
        <f t="shared" si="34"/>
        <v>180</v>
      </c>
      <c r="H244" s="223">
        <f t="shared" si="34"/>
        <v>185</v>
      </c>
      <c r="I244" s="223">
        <f t="shared" si="34"/>
        <v>190</v>
      </c>
      <c r="J244" s="223">
        <f t="shared" si="34"/>
        <v>195</v>
      </c>
      <c r="K244" s="223">
        <f t="shared" si="34"/>
        <v>199</v>
      </c>
      <c r="L244" s="223">
        <f t="shared" si="34"/>
        <v>204</v>
      </c>
      <c r="M244" s="223">
        <f t="shared" si="34"/>
        <v>209</v>
      </c>
      <c r="N244" s="338">
        <v>213.72125500000001</v>
      </c>
      <c r="O244" s="139">
        <f t="shared" si="33"/>
        <v>355.59915588876316</v>
      </c>
      <c r="P244" s="346" t="s">
        <v>687</v>
      </c>
    </row>
    <row r="245" spans="2:16" x14ac:dyDescent="0.3">
      <c r="B245">
        <v>198</v>
      </c>
      <c r="C245" s="138">
        <f t="shared" si="35"/>
        <v>15</v>
      </c>
      <c r="D245" s="303">
        <f t="shared" si="28"/>
        <v>12.14058</v>
      </c>
      <c r="E245" s="223">
        <f t="shared" si="34"/>
        <v>301</v>
      </c>
      <c r="F245" s="223">
        <f t="shared" si="34"/>
        <v>309</v>
      </c>
      <c r="G245" s="223">
        <f t="shared" si="34"/>
        <v>318</v>
      </c>
      <c r="H245" s="223">
        <f t="shared" si="34"/>
        <v>326</v>
      </c>
      <c r="I245" s="223">
        <f t="shared" si="34"/>
        <v>334</v>
      </c>
      <c r="J245" s="223">
        <f t="shared" si="34"/>
        <v>343</v>
      </c>
      <c r="K245" s="223">
        <f t="shared" si="34"/>
        <v>351</v>
      </c>
      <c r="L245" s="223">
        <f t="shared" si="34"/>
        <v>359</v>
      </c>
      <c r="M245" s="223">
        <f t="shared" si="34"/>
        <v>368</v>
      </c>
      <c r="N245" s="338">
        <v>376.06934799999999</v>
      </c>
      <c r="O245" s="139">
        <f t="shared" si="33"/>
        <v>355.59915588876316</v>
      </c>
      <c r="P245" s="346" t="s">
        <v>688</v>
      </c>
    </row>
    <row r="246" spans="2:16" x14ac:dyDescent="0.3">
      <c r="B246">
        <v>199</v>
      </c>
      <c r="C246" s="138">
        <f t="shared" si="35"/>
        <v>14</v>
      </c>
      <c r="D246" s="303">
        <f t="shared" si="28"/>
        <v>12.14058</v>
      </c>
      <c r="E246" s="223">
        <f t="shared" si="34"/>
        <v>129</v>
      </c>
      <c r="F246" s="223">
        <f t="shared" si="34"/>
        <v>133</v>
      </c>
      <c r="G246" s="223">
        <f t="shared" si="34"/>
        <v>136</v>
      </c>
      <c r="H246" s="223">
        <f t="shared" si="34"/>
        <v>140</v>
      </c>
      <c r="I246" s="223">
        <f t="shared" si="34"/>
        <v>144</v>
      </c>
      <c r="J246" s="223">
        <f t="shared" si="34"/>
        <v>147</v>
      </c>
      <c r="K246" s="223">
        <f t="shared" si="34"/>
        <v>151</v>
      </c>
      <c r="L246" s="223">
        <f t="shared" si="34"/>
        <v>154</v>
      </c>
      <c r="M246" s="223">
        <f t="shared" si="34"/>
        <v>158</v>
      </c>
      <c r="N246" s="338">
        <v>161.45851400000001</v>
      </c>
      <c r="O246" s="139">
        <f t="shared" si="33"/>
        <v>355.59915588876316</v>
      </c>
      <c r="P246" s="346" t="s">
        <v>687</v>
      </c>
    </row>
    <row r="247" spans="2:16" x14ac:dyDescent="0.3">
      <c r="B247">
        <v>200</v>
      </c>
      <c r="C247" s="138">
        <f t="shared" si="35"/>
        <v>14</v>
      </c>
      <c r="D247" s="303">
        <f t="shared" si="28"/>
        <v>12.14058</v>
      </c>
      <c r="E247" s="223">
        <f t="shared" si="34"/>
        <v>137</v>
      </c>
      <c r="F247" s="223">
        <f t="shared" si="34"/>
        <v>141</v>
      </c>
      <c r="G247" s="223">
        <f t="shared" si="34"/>
        <v>144</v>
      </c>
      <c r="H247" s="223">
        <f t="shared" si="34"/>
        <v>148</v>
      </c>
      <c r="I247" s="223">
        <f t="shared" si="34"/>
        <v>152</v>
      </c>
      <c r="J247" s="223">
        <f t="shared" si="34"/>
        <v>156</v>
      </c>
      <c r="K247" s="223">
        <f t="shared" si="34"/>
        <v>160</v>
      </c>
      <c r="L247" s="223">
        <f t="shared" si="34"/>
        <v>163</v>
      </c>
      <c r="M247" s="223">
        <f t="shared" si="34"/>
        <v>167</v>
      </c>
      <c r="N247" s="338">
        <v>171.02148299999999</v>
      </c>
      <c r="O247" s="139">
        <f t="shared" si="33"/>
        <v>355.59915588876316</v>
      </c>
      <c r="P247" s="346" t="s">
        <v>687</v>
      </c>
    </row>
    <row r="248" spans="2:16" x14ac:dyDescent="0.3">
      <c r="B248">
        <v>201</v>
      </c>
      <c r="C248" s="138">
        <f t="shared" si="35"/>
        <v>14</v>
      </c>
      <c r="D248" s="303">
        <f t="shared" si="28"/>
        <v>12.14058</v>
      </c>
      <c r="E248" s="223">
        <f t="shared" si="34"/>
        <v>179</v>
      </c>
      <c r="F248" s="223">
        <f t="shared" si="34"/>
        <v>184</v>
      </c>
      <c r="G248" s="223">
        <f t="shared" si="34"/>
        <v>189</v>
      </c>
      <c r="H248" s="223">
        <f t="shared" si="34"/>
        <v>194</v>
      </c>
      <c r="I248" s="223">
        <f t="shared" si="34"/>
        <v>199</v>
      </c>
      <c r="J248" s="223">
        <f t="shared" si="34"/>
        <v>204</v>
      </c>
      <c r="K248" s="223">
        <f t="shared" si="34"/>
        <v>209</v>
      </c>
      <c r="L248" s="223">
        <f t="shared" si="34"/>
        <v>214</v>
      </c>
      <c r="M248" s="223">
        <f t="shared" si="34"/>
        <v>219</v>
      </c>
      <c r="N248" s="338">
        <v>223.95140900000001</v>
      </c>
      <c r="O248" s="139">
        <f t="shared" si="33"/>
        <v>355.59915588876316</v>
      </c>
      <c r="P248" s="346" t="s">
        <v>687</v>
      </c>
    </row>
    <row r="249" spans="2:16" x14ac:dyDescent="0.3">
      <c r="B249">
        <v>202</v>
      </c>
      <c r="C249" s="138">
        <f t="shared" si="35"/>
        <v>14</v>
      </c>
      <c r="D249" s="303">
        <f t="shared" si="28"/>
        <v>12.14058</v>
      </c>
      <c r="E249" s="223">
        <f t="shared" ref="E249:M277" si="36">ROUND($N249*E$46,0)</f>
        <v>171</v>
      </c>
      <c r="F249" s="223">
        <f t="shared" si="36"/>
        <v>176</v>
      </c>
      <c r="G249" s="223">
        <f t="shared" si="36"/>
        <v>181</v>
      </c>
      <c r="H249" s="223">
        <f t="shared" si="36"/>
        <v>185</v>
      </c>
      <c r="I249" s="223">
        <f t="shared" si="36"/>
        <v>190</v>
      </c>
      <c r="J249" s="223">
        <f t="shared" si="36"/>
        <v>195</v>
      </c>
      <c r="K249" s="223">
        <f t="shared" si="36"/>
        <v>200</v>
      </c>
      <c r="L249" s="223">
        <f t="shared" si="36"/>
        <v>204</v>
      </c>
      <c r="M249" s="223">
        <f t="shared" si="36"/>
        <v>209</v>
      </c>
      <c r="N249" s="338">
        <v>213.94364999999999</v>
      </c>
      <c r="O249" s="139">
        <f t="shared" si="33"/>
        <v>355.59915588876322</v>
      </c>
      <c r="P249" s="346" t="s">
        <v>687</v>
      </c>
    </row>
    <row r="250" spans="2:16" x14ac:dyDescent="0.3">
      <c r="B250">
        <v>203</v>
      </c>
      <c r="C250" s="138">
        <f t="shared" si="35"/>
        <v>14</v>
      </c>
      <c r="D250" s="303">
        <f t="shared" si="28"/>
        <v>12.14058</v>
      </c>
      <c r="E250" s="223">
        <f t="shared" si="36"/>
        <v>184</v>
      </c>
      <c r="F250" s="223">
        <f t="shared" si="36"/>
        <v>189</v>
      </c>
      <c r="G250" s="223">
        <f t="shared" si="36"/>
        <v>195</v>
      </c>
      <c r="H250" s="223">
        <f t="shared" si="36"/>
        <v>200</v>
      </c>
      <c r="I250" s="223">
        <f t="shared" si="36"/>
        <v>205</v>
      </c>
      <c r="J250" s="223">
        <f t="shared" si="36"/>
        <v>210</v>
      </c>
      <c r="K250" s="223">
        <f t="shared" si="36"/>
        <v>215</v>
      </c>
      <c r="L250" s="223">
        <f t="shared" si="36"/>
        <v>220</v>
      </c>
      <c r="M250" s="223">
        <f t="shared" si="36"/>
        <v>225</v>
      </c>
      <c r="N250" s="338">
        <v>230.40085400000001</v>
      </c>
      <c r="O250" s="139">
        <f t="shared" si="33"/>
        <v>355.59915588876316</v>
      </c>
      <c r="P250" s="346" t="s">
        <v>687</v>
      </c>
    </row>
    <row r="251" spans="2:16" x14ac:dyDescent="0.3">
      <c r="B251">
        <v>204</v>
      </c>
      <c r="C251" s="138">
        <f t="shared" si="35"/>
        <v>14</v>
      </c>
      <c r="D251" s="303">
        <f t="shared" si="28"/>
        <v>12.14058</v>
      </c>
      <c r="E251" s="223">
        <f t="shared" si="36"/>
        <v>346</v>
      </c>
      <c r="F251" s="223">
        <f t="shared" si="36"/>
        <v>355</v>
      </c>
      <c r="G251" s="223">
        <f t="shared" si="36"/>
        <v>365</v>
      </c>
      <c r="H251" s="223">
        <f t="shared" si="36"/>
        <v>374</v>
      </c>
      <c r="I251" s="223">
        <f t="shared" si="36"/>
        <v>384</v>
      </c>
      <c r="J251" s="223">
        <f t="shared" si="36"/>
        <v>394</v>
      </c>
      <c r="K251" s="223">
        <f t="shared" si="36"/>
        <v>403</v>
      </c>
      <c r="L251" s="223">
        <f t="shared" si="36"/>
        <v>413</v>
      </c>
      <c r="M251" s="223">
        <f t="shared" si="36"/>
        <v>423</v>
      </c>
      <c r="N251" s="338">
        <v>432.112799</v>
      </c>
      <c r="O251" s="139">
        <f t="shared" si="33"/>
        <v>355.59915588876316</v>
      </c>
      <c r="P251" s="346" t="s">
        <v>687</v>
      </c>
    </row>
    <row r="252" spans="2:16" x14ac:dyDescent="0.3">
      <c r="B252">
        <v>205</v>
      </c>
      <c r="C252" s="138">
        <f t="shared" si="35"/>
        <v>14</v>
      </c>
      <c r="D252" s="303">
        <f t="shared" si="28"/>
        <v>12.14058</v>
      </c>
      <c r="E252" s="223">
        <f t="shared" si="36"/>
        <v>326</v>
      </c>
      <c r="F252" s="223">
        <f t="shared" si="36"/>
        <v>335</v>
      </c>
      <c r="G252" s="223">
        <f t="shared" si="36"/>
        <v>344</v>
      </c>
      <c r="H252" s="223">
        <f t="shared" si="36"/>
        <v>353</v>
      </c>
      <c r="I252" s="223">
        <f t="shared" si="36"/>
        <v>362</v>
      </c>
      <c r="J252" s="223">
        <f t="shared" si="36"/>
        <v>371</v>
      </c>
      <c r="K252" s="223">
        <f t="shared" si="36"/>
        <v>380</v>
      </c>
      <c r="L252" s="223">
        <f t="shared" si="36"/>
        <v>389</v>
      </c>
      <c r="M252" s="223">
        <f t="shared" si="36"/>
        <v>398</v>
      </c>
      <c r="N252" s="338">
        <v>407.42699299999998</v>
      </c>
      <c r="O252" s="139">
        <f t="shared" si="33"/>
        <v>355.59915588876316</v>
      </c>
      <c r="P252" s="346" t="s">
        <v>687</v>
      </c>
    </row>
    <row r="253" spans="2:16" x14ac:dyDescent="0.3">
      <c r="B253">
        <v>206</v>
      </c>
      <c r="C253" s="138">
        <f t="shared" si="35"/>
        <v>14</v>
      </c>
      <c r="D253" s="303">
        <f t="shared" si="28"/>
        <v>12.14058</v>
      </c>
      <c r="E253" s="223">
        <f t="shared" si="36"/>
        <v>439</v>
      </c>
      <c r="F253" s="223">
        <f t="shared" si="36"/>
        <v>451</v>
      </c>
      <c r="G253" s="223">
        <f t="shared" si="36"/>
        <v>463</v>
      </c>
      <c r="H253" s="223">
        <f t="shared" si="36"/>
        <v>475</v>
      </c>
      <c r="I253" s="223">
        <f t="shared" si="36"/>
        <v>488</v>
      </c>
      <c r="J253" s="223">
        <f t="shared" si="36"/>
        <v>500</v>
      </c>
      <c r="K253" s="223">
        <f t="shared" si="36"/>
        <v>512</v>
      </c>
      <c r="L253" s="223">
        <f t="shared" si="36"/>
        <v>524</v>
      </c>
      <c r="M253" s="223">
        <f t="shared" si="36"/>
        <v>536</v>
      </c>
      <c r="N253" s="338">
        <v>548.64759300000003</v>
      </c>
      <c r="O253" s="139">
        <f t="shared" si="33"/>
        <v>355.59915588876316</v>
      </c>
      <c r="P253" s="346" t="s">
        <v>687</v>
      </c>
    </row>
    <row r="254" spans="2:16" x14ac:dyDescent="0.3">
      <c r="B254">
        <v>207</v>
      </c>
      <c r="C254" s="138">
        <f t="shared" si="35"/>
        <v>13</v>
      </c>
      <c r="D254" s="303">
        <f t="shared" si="28"/>
        <v>12.14058</v>
      </c>
      <c r="E254" s="223">
        <f t="shared" si="36"/>
        <v>196</v>
      </c>
      <c r="F254" s="223">
        <f t="shared" si="36"/>
        <v>201</v>
      </c>
      <c r="G254" s="223">
        <f t="shared" si="36"/>
        <v>207</v>
      </c>
      <c r="H254" s="223">
        <f t="shared" si="36"/>
        <v>212</v>
      </c>
      <c r="I254" s="223">
        <f t="shared" si="36"/>
        <v>217</v>
      </c>
      <c r="J254" s="223">
        <f t="shared" si="36"/>
        <v>223</v>
      </c>
      <c r="K254" s="223">
        <f t="shared" si="36"/>
        <v>228</v>
      </c>
      <c r="L254" s="223">
        <f t="shared" si="36"/>
        <v>234</v>
      </c>
      <c r="M254" s="223">
        <f t="shared" si="36"/>
        <v>239</v>
      </c>
      <c r="N254" s="338">
        <v>244.63411099999999</v>
      </c>
      <c r="O254" s="139">
        <f t="shared" si="33"/>
        <v>355.59915588876316</v>
      </c>
      <c r="P254" s="346" t="s">
        <v>686</v>
      </c>
    </row>
    <row r="255" spans="2:16" x14ac:dyDescent="0.3">
      <c r="B255">
        <v>208</v>
      </c>
      <c r="C255" s="138">
        <f t="shared" si="35"/>
        <v>14</v>
      </c>
      <c r="D255" s="303">
        <f t="shared" si="28"/>
        <v>12.14058</v>
      </c>
      <c r="E255" s="223">
        <f t="shared" si="36"/>
        <v>204</v>
      </c>
      <c r="F255" s="223">
        <f t="shared" si="36"/>
        <v>209</v>
      </c>
      <c r="G255" s="223">
        <f t="shared" si="36"/>
        <v>215</v>
      </c>
      <c r="H255" s="223">
        <f t="shared" si="36"/>
        <v>220</v>
      </c>
      <c r="I255" s="223">
        <f t="shared" si="36"/>
        <v>226</v>
      </c>
      <c r="J255" s="223">
        <f t="shared" si="36"/>
        <v>232</v>
      </c>
      <c r="K255" s="223">
        <f t="shared" si="36"/>
        <v>237</v>
      </c>
      <c r="L255" s="223">
        <f t="shared" si="36"/>
        <v>243</v>
      </c>
      <c r="M255" s="223">
        <f t="shared" si="36"/>
        <v>249</v>
      </c>
      <c r="N255" s="338">
        <v>254.419476</v>
      </c>
      <c r="O255" s="139">
        <f t="shared" si="33"/>
        <v>355.59915588876311</v>
      </c>
      <c r="P255" s="346" t="s">
        <v>687</v>
      </c>
    </row>
    <row r="256" spans="2:16" x14ac:dyDescent="0.3">
      <c r="B256">
        <v>209</v>
      </c>
      <c r="C256" s="138">
        <f t="shared" si="35"/>
        <v>14</v>
      </c>
      <c r="D256" s="303">
        <f t="shared" si="28"/>
        <v>12.14058</v>
      </c>
      <c r="E256" s="223">
        <f t="shared" si="36"/>
        <v>219</v>
      </c>
      <c r="F256" s="223">
        <f t="shared" si="36"/>
        <v>225</v>
      </c>
      <c r="G256" s="223">
        <f t="shared" si="36"/>
        <v>231</v>
      </c>
      <c r="H256" s="223">
        <f t="shared" si="36"/>
        <v>237</v>
      </c>
      <c r="I256" s="223">
        <f t="shared" si="36"/>
        <v>243</v>
      </c>
      <c r="J256" s="223">
        <f t="shared" si="36"/>
        <v>249</v>
      </c>
      <c r="K256" s="223">
        <f t="shared" si="36"/>
        <v>256</v>
      </c>
      <c r="L256" s="223">
        <f t="shared" si="36"/>
        <v>262</v>
      </c>
      <c r="M256" s="223">
        <f t="shared" si="36"/>
        <v>268</v>
      </c>
      <c r="N256" s="338">
        <v>273.76781</v>
      </c>
      <c r="O256" s="139">
        <f t="shared" si="33"/>
        <v>355.59915588876316</v>
      </c>
      <c r="P256" s="346" t="s">
        <v>687</v>
      </c>
    </row>
    <row r="257" spans="2:16" x14ac:dyDescent="0.3">
      <c r="B257">
        <v>210</v>
      </c>
      <c r="C257" s="138">
        <f t="shared" si="35"/>
        <v>14</v>
      </c>
      <c r="D257" s="303">
        <f t="shared" si="28"/>
        <v>12.14058</v>
      </c>
      <c r="E257" s="223">
        <f t="shared" si="36"/>
        <v>134</v>
      </c>
      <c r="F257" s="223">
        <f t="shared" si="36"/>
        <v>138</v>
      </c>
      <c r="G257" s="223">
        <f t="shared" si="36"/>
        <v>142</v>
      </c>
      <c r="H257" s="223">
        <f t="shared" si="36"/>
        <v>145</v>
      </c>
      <c r="I257" s="223">
        <f t="shared" si="36"/>
        <v>149</v>
      </c>
      <c r="J257" s="223">
        <f t="shared" si="36"/>
        <v>153</v>
      </c>
      <c r="K257" s="223">
        <f t="shared" si="36"/>
        <v>157</v>
      </c>
      <c r="L257" s="223">
        <f t="shared" si="36"/>
        <v>160</v>
      </c>
      <c r="M257" s="223">
        <f t="shared" si="36"/>
        <v>164</v>
      </c>
      <c r="N257" s="338">
        <v>167.685564</v>
      </c>
      <c r="O257" s="139">
        <f t="shared" si="33"/>
        <v>355.59915588876316</v>
      </c>
      <c r="P257" s="346" t="s">
        <v>687</v>
      </c>
    </row>
    <row r="258" spans="2:16" x14ac:dyDescent="0.3">
      <c r="B258">
        <v>211</v>
      </c>
      <c r="C258" s="138">
        <f t="shared" si="35"/>
        <v>14</v>
      </c>
      <c r="D258" s="303">
        <f t="shared" si="28"/>
        <v>12.14058</v>
      </c>
      <c r="E258" s="223">
        <f t="shared" si="36"/>
        <v>275</v>
      </c>
      <c r="F258" s="223">
        <f t="shared" si="36"/>
        <v>282</v>
      </c>
      <c r="G258" s="223">
        <f t="shared" si="36"/>
        <v>290</v>
      </c>
      <c r="H258" s="223">
        <f t="shared" si="36"/>
        <v>297</v>
      </c>
      <c r="I258" s="223">
        <f t="shared" si="36"/>
        <v>305</v>
      </c>
      <c r="J258" s="223">
        <f t="shared" si="36"/>
        <v>313</v>
      </c>
      <c r="K258" s="223">
        <f t="shared" si="36"/>
        <v>320</v>
      </c>
      <c r="L258" s="223">
        <f t="shared" si="36"/>
        <v>328</v>
      </c>
      <c r="M258" s="223">
        <f t="shared" si="36"/>
        <v>336</v>
      </c>
      <c r="N258" s="338">
        <v>343.15494000000001</v>
      </c>
      <c r="O258" s="139">
        <f t="shared" si="33"/>
        <v>355.59915588876322</v>
      </c>
      <c r="P258" s="346" t="s">
        <v>687</v>
      </c>
    </row>
    <row r="259" spans="2:16" x14ac:dyDescent="0.3">
      <c r="B259">
        <v>212</v>
      </c>
      <c r="C259" s="138">
        <f t="shared" si="35"/>
        <v>13</v>
      </c>
      <c r="D259" s="303">
        <f t="shared" si="28"/>
        <v>12.14058</v>
      </c>
      <c r="E259" s="223">
        <f t="shared" si="36"/>
        <v>123</v>
      </c>
      <c r="F259" s="223">
        <f t="shared" si="36"/>
        <v>126</v>
      </c>
      <c r="G259" s="223">
        <f t="shared" si="36"/>
        <v>130</v>
      </c>
      <c r="H259" s="223">
        <f t="shared" si="36"/>
        <v>133</v>
      </c>
      <c r="I259" s="223">
        <f t="shared" si="36"/>
        <v>136</v>
      </c>
      <c r="J259" s="223">
        <f t="shared" si="36"/>
        <v>140</v>
      </c>
      <c r="K259" s="223">
        <f t="shared" si="36"/>
        <v>143</v>
      </c>
      <c r="L259" s="223">
        <f t="shared" si="36"/>
        <v>147</v>
      </c>
      <c r="M259" s="223">
        <f t="shared" si="36"/>
        <v>150</v>
      </c>
      <c r="N259" s="338">
        <v>153.45230599999999</v>
      </c>
      <c r="O259" s="139">
        <f t="shared" si="33"/>
        <v>355.59915588876316</v>
      </c>
      <c r="P259" s="346" t="s">
        <v>686</v>
      </c>
    </row>
    <row r="260" spans="2:16" x14ac:dyDescent="0.3">
      <c r="B260">
        <v>213</v>
      </c>
      <c r="C260" s="138">
        <f t="shared" si="35"/>
        <v>13</v>
      </c>
      <c r="D260" s="303">
        <f t="shared" si="28"/>
        <v>12.14058</v>
      </c>
      <c r="E260" s="223">
        <f t="shared" si="36"/>
        <v>199</v>
      </c>
      <c r="F260" s="223">
        <f t="shared" si="36"/>
        <v>205</v>
      </c>
      <c r="G260" s="223">
        <f t="shared" si="36"/>
        <v>210</v>
      </c>
      <c r="H260" s="223">
        <f t="shared" si="36"/>
        <v>216</v>
      </c>
      <c r="I260" s="223">
        <f t="shared" si="36"/>
        <v>221</v>
      </c>
      <c r="J260" s="223">
        <f t="shared" si="36"/>
        <v>227</v>
      </c>
      <c r="K260" s="223">
        <f t="shared" si="36"/>
        <v>232</v>
      </c>
      <c r="L260" s="223">
        <f t="shared" si="36"/>
        <v>238</v>
      </c>
      <c r="M260" s="223">
        <f t="shared" si="36"/>
        <v>243</v>
      </c>
      <c r="N260" s="338">
        <v>248.85961</v>
      </c>
      <c r="O260" s="139">
        <f t="shared" si="33"/>
        <v>355.59915588876316</v>
      </c>
      <c r="P260" s="346" t="s">
        <v>686</v>
      </c>
    </row>
    <row r="261" spans="2:16" x14ac:dyDescent="0.3">
      <c r="B261">
        <v>214</v>
      </c>
      <c r="C261" s="138">
        <f t="shared" si="35"/>
        <v>13</v>
      </c>
      <c r="D261" s="303">
        <f t="shared" si="28"/>
        <v>12.14058</v>
      </c>
      <c r="E261" s="223">
        <f t="shared" si="36"/>
        <v>250</v>
      </c>
      <c r="F261" s="223">
        <f t="shared" si="36"/>
        <v>257</v>
      </c>
      <c r="G261" s="223">
        <f t="shared" si="36"/>
        <v>263</v>
      </c>
      <c r="H261" s="223">
        <f t="shared" si="36"/>
        <v>270</v>
      </c>
      <c r="I261" s="223">
        <f t="shared" si="36"/>
        <v>277</v>
      </c>
      <c r="J261" s="223">
        <f t="shared" si="36"/>
        <v>284</v>
      </c>
      <c r="K261" s="223">
        <f t="shared" si="36"/>
        <v>291</v>
      </c>
      <c r="L261" s="223">
        <f t="shared" si="36"/>
        <v>298</v>
      </c>
      <c r="M261" s="223">
        <f t="shared" si="36"/>
        <v>305</v>
      </c>
      <c r="N261" s="338">
        <v>312.01968900000003</v>
      </c>
      <c r="O261" s="139">
        <f t="shared" si="33"/>
        <v>355.59915588876322</v>
      </c>
      <c r="P261" s="346" t="s">
        <v>686</v>
      </c>
    </row>
    <row r="262" spans="2:16" x14ac:dyDescent="0.3">
      <c r="B262">
        <v>215</v>
      </c>
      <c r="C262" s="138">
        <f t="shared" si="35"/>
        <v>13</v>
      </c>
      <c r="D262" s="303">
        <f t="shared" si="28"/>
        <v>12.14058</v>
      </c>
      <c r="E262" s="223">
        <f t="shared" si="36"/>
        <v>547</v>
      </c>
      <c r="F262" s="223">
        <f t="shared" si="36"/>
        <v>562</v>
      </c>
      <c r="G262" s="223">
        <f t="shared" si="36"/>
        <v>577</v>
      </c>
      <c r="H262" s="223">
        <f t="shared" si="36"/>
        <v>592</v>
      </c>
      <c r="I262" s="223">
        <f t="shared" si="36"/>
        <v>608</v>
      </c>
      <c r="J262" s="223">
        <f t="shared" si="36"/>
        <v>623</v>
      </c>
      <c r="K262" s="223">
        <f t="shared" si="36"/>
        <v>638</v>
      </c>
      <c r="L262" s="223">
        <f t="shared" si="36"/>
        <v>653</v>
      </c>
      <c r="M262" s="223">
        <f t="shared" si="36"/>
        <v>668</v>
      </c>
      <c r="N262" s="338">
        <v>683.64114400000005</v>
      </c>
      <c r="O262" s="139">
        <f t="shared" si="33"/>
        <v>355.59915588876316</v>
      </c>
      <c r="P262" s="346" t="s">
        <v>686</v>
      </c>
    </row>
    <row r="263" spans="2:16" x14ac:dyDescent="0.3">
      <c r="B263">
        <v>216</v>
      </c>
      <c r="C263" s="138">
        <f t="shared" si="35"/>
        <v>14</v>
      </c>
      <c r="D263" s="303">
        <f t="shared" si="28"/>
        <v>12.14058</v>
      </c>
      <c r="E263" s="223">
        <f t="shared" si="36"/>
        <v>123</v>
      </c>
      <c r="F263" s="223">
        <f t="shared" si="36"/>
        <v>127</v>
      </c>
      <c r="G263" s="223">
        <f t="shared" si="36"/>
        <v>130</v>
      </c>
      <c r="H263" s="223">
        <f t="shared" si="36"/>
        <v>133</v>
      </c>
      <c r="I263" s="223">
        <f t="shared" si="36"/>
        <v>137</v>
      </c>
      <c r="J263" s="223">
        <f t="shared" si="36"/>
        <v>140</v>
      </c>
      <c r="K263" s="223">
        <f t="shared" si="36"/>
        <v>144</v>
      </c>
      <c r="L263" s="223">
        <f t="shared" si="36"/>
        <v>147</v>
      </c>
      <c r="M263" s="223">
        <f t="shared" si="36"/>
        <v>150</v>
      </c>
      <c r="N263" s="338">
        <v>153.897096</v>
      </c>
      <c r="O263" s="139">
        <f t="shared" si="33"/>
        <v>355.59915588876316</v>
      </c>
      <c r="P263" s="346" t="s">
        <v>687</v>
      </c>
    </row>
    <row r="264" spans="2:16" x14ac:dyDescent="0.3">
      <c r="B264">
        <v>217</v>
      </c>
      <c r="C264" s="138">
        <f t="shared" si="35"/>
        <v>13</v>
      </c>
      <c r="D264" s="303">
        <f t="shared" si="28"/>
        <v>12.14058</v>
      </c>
      <c r="E264" s="223">
        <f t="shared" si="36"/>
        <v>287</v>
      </c>
      <c r="F264" s="223">
        <f t="shared" si="36"/>
        <v>295</v>
      </c>
      <c r="G264" s="223">
        <f t="shared" si="36"/>
        <v>303</v>
      </c>
      <c r="H264" s="223">
        <f t="shared" si="36"/>
        <v>311</v>
      </c>
      <c r="I264" s="223">
        <f t="shared" si="36"/>
        <v>318</v>
      </c>
      <c r="J264" s="223">
        <f t="shared" si="36"/>
        <v>326</v>
      </c>
      <c r="K264" s="223">
        <f t="shared" si="36"/>
        <v>334</v>
      </c>
      <c r="L264" s="223">
        <f t="shared" si="36"/>
        <v>342</v>
      </c>
      <c r="M264" s="223">
        <f t="shared" si="36"/>
        <v>350</v>
      </c>
      <c r="N264" s="338">
        <v>358.27777600000002</v>
      </c>
      <c r="O264" s="139">
        <f t="shared" si="33"/>
        <v>355.59915588876316</v>
      </c>
      <c r="P264" s="346" t="s">
        <v>686</v>
      </c>
    </row>
    <row r="265" spans="2:16" x14ac:dyDescent="0.3">
      <c r="B265">
        <v>218</v>
      </c>
      <c r="C265" s="138">
        <f t="shared" si="35"/>
        <v>14</v>
      </c>
      <c r="D265" s="303">
        <f t="shared" si="28"/>
        <v>12.14058</v>
      </c>
      <c r="E265" s="223">
        <f t="shared" si="36"/>
        <v>143</v>
      </c>
      <c r="F265" s="223">
        <f t="shared" si="36"/>
        <v>147</v>
      </c>
      <c r="G265" s="223">
        <f t="shared" si="36"/>
        <v>151</v>
      </c>
      <c r="H265" s="223">
        <f t="shared" si="36"/>
        <v>155</v>
      </c>
      <c r="I265" s="223">
        <f t="shared" si="36"/>
        <v>159</v>
      </c>
      <c r="J265" s="223">
        <f t="shared" si="36"/>
        <v>163</v>
      </c>
      <c r="K265" s="223">
        <f t="shared" si="36"/>
        <v>167</v>
      </c>
      <c r="L265" s="223">
        <f t="shared" si="36"/>
        <v>171</v>
      </c>
      <c r="M265" s="223">
        <f t="shared" si="36"/>
        <v>175</v>
      </c>
      <c r="N265" s="338">
        <v>179.027691</v>
      </c>
      <c r="O265" s="139">
        <f t="shared" si="33"/>
        <v>355.59915588876316</v>
      </c>
      <c r="P265" s="346" t="s">
        <v>687</v>
      </c>
    </row>
    <row r="266" spans="2:16" x14ac:dyDescent="0.3">
      <c r="B266">
        <v>219</v>
      </c>
      <c r="C266" s="138">
        <f t="shared" si="35"/>
        <v>13</v>
      </c>
      <c r="D266" s="303">
        <f t="shared" si="28"/>
        <v>12.14058</v>
      </c>
      <c r="E266" s="223">
        <f t="shared" si="36"/>
        <v>186</v>
      </c>
      <c r="F266" s="223">
        <f t="shared" si="36"/>
        <v>191</v>
      </c>
      <c r="G266" s="223">
        <f t="shared" si="36"/>
        <v>196</v>
      </c>
      <c r="H266" s="223">
        <f t="shared" si="36"/>
        <v>201</v>
      </c>
      <c r="I266" s="223">
        <f t="shared" si="36"/>
        <v>206</v>
      </c>
      <c r="J266" s="223">
        <f t="shared" si="36"/>
        <v>211</v>
      </c>
      <c r="K266" s="223">
        <f t="shared" si="36"/>
        <v>216</v>
      </c>
      <c r="L266" s="223">
        <f t="shared" si="36"/>
        <v>222</v>
      </c>
      <c r="M266" s="223">
        <f t="shared" si="36"/>
        <v>227</v>
      </c>
      <c r="N266" s="338">
        <v>231.957617</v>
      </c>
      <c r="O266" s="139">
        <f t="shared" si="33"/>
        <v>355.59915588876316</v>
      </c>
      <c r="P266" s="346" t="s">
        <v>686</v>
      </c>
    </row>
    <row r="267" spans="2:16" x14ac:dyDescent="0.3">
      <c r="B267">
        <v>220</v>
      </c>
      <c r="C267" s="138">
        <f t="shared" si="35"/>
        <v>14</v>
      </c>
      <c r="D267" s="303">
        <f t="shared" si="28"/>
        <v>12.14058</v>
      </c>
      <c r="E267" s="223">
        <f t="shared" si="36"/>
        <v>126</v>
      </c>
      <c r="F267" s="223">
        <f t="shared" si="36"/>
        <v>129</v>
      </c>
      <c r="G267" s="223">
        <f t="shared" si="36"/>
        <v>133</v>
      </c>
      <c r="H267" s="223">
        <f t="shared" si="36"/>
        <v>136</v>
      </c>
      <c r="I267" s="223">
        <f t="shared" si="36"/>
        <v>140</v>
      </c>
      <c r="J267" s="223">
        <f t="shared" si="36"/>
        <v>143</v>
      </c>
      <c r="K267" s="223">
        <f t="shared" si="36"/>
        <v>147</v>
      </c>
      <c r="L267" s="223">
        <f t="shared" si="36"/>
        <v>150</v>
      </c>
      <c r="M267" s="223">
        <f t="shared" si="36"/>
        <v>154</v>
      </c>
      <c r="N267" s="338">
        <v>157.45541</v>
      </c>
      <c r="O267" s="139">
        <f t="shared" si="33"/>
        <v>355.59915588876322</v>
      </c>
      <c r="P267" s="346" t="s">
        <v>687</v>
      </c>
    </row>
    <row r="268" spans="2:16" x14ac:dyDescent="0.3">
      <c r="B268">
        <v>221</v>
      </c>
      <c r="C268" s="138">
        <f t="shared" si="35"/>
        <v>14</v>
      </c>
      <c r="D268" s="303">
        <f t="shared" si="28"/>
        <v>12.14058</v>
      </c>
      <c r="E268" s="223">
        <f t="shared" si="36"/>
        <v>235</v>
      </c>
      <c r="F268" s="223">
        <f t="shared" si="36"/>
        <v>241</v>
      </c>
      <c r="G268" s="223">
        <f t="shared" si="36"/>
        <v>248</v>
      </c>
      <c r="H268" s="223">
        <f t="shared" si="36"/>
        <v>254</v>
      </c>
      <c r="I268" s="223">
        <f t="shared" si="36"/>
        <v>261</v>
      </c>
      <c r="J268" s="223">
        <f t="shared" si="36"/>
        <v>267</v>
      </c>
      <c r="K268" s="223">
        <f t="shared" si="36"/>
        <v>274</v>
      </c>
      <c r="L268" s="223">
        <f t="shared" si="36"/>
        <v>280</v>
      </c>
      <c r="M268" s="223">
        <f t="shared" si="36"/>
        <v>287</v>
      </c>
      <c r="N268" s="338">
        <v>293.33853900000003</v>
      </c>
      <c r="O268" s="139">
        <f t="shared" si="33"/>
        <v>355.59915588876316</v>
      </c>
      <c r="P268" s="346" t="s">
        <v>687</v>
      </c>
    </row>
    <row r="269" spans="2:16" x14ac:dyDescent="0.3">
      <c r="B269">
        <v>222</v>
      </c>
      <c r="C269" s="138">
        <f t="shared" si="35"/>
        <v>13</v>
      </c>
      <c r="D269" s="303">
        <f t="shared" si="28"/>
        <v>12.14058</v>
      </c>
      <c r="E269" s="223">
        <f t="shared" si="36"/>
        <v>142</v>
      </c>
      <c r="F269" s="223">
        <f t="shared" si="36"/>
        <v>146</v>
      </c>
      <c r="G269" s="223">
        <f t="shared" si="36"/>
        <v>150</v>
      </c>
      <c r="H269" s="223">
        <f t="shared" si="36"/>
        <v>154</v>
      </c>
      <c r="I269" s="223">
        <f t="shared" si="36"/>
        <v>158</v>
      </c>
      <c r="J269" s="223">
        <f t="shared" si="36"/>
        <v>162</v>
      </c>
      <c r="K269" s="223">
        <f t="shared" si="36"/>
        <v>166</v>
      </c>
      <c r="L269" s="223">
        <f t="shared" si="36"/>
        <v>170</v>
      </c>
      <c r="M269" s="223">
        <f t="shared" si="36"/>
        <v>174</v>
      </c>
      <c r="N269" s="338">
        <v>177.915717</v>
      </c>
      <c r="O269" s="139">
        <f t="shared" si="33"/>
        <v>355.59915588876322</v>
      </c>
      <c r="P269" s="346" t="s">
        <v>686</v>
      </c>
    </row>
    <row r="270" spans="2:16" x14ac:dyDescent="0.3">
      <c r="B270">
        <v>223</v>
      </c>
      <c r="C270" s="138">
        <f t="shared" si="35"/>
        <v>14</v>
      </c>
      <c r="D270" s="303">
        <f t="shared" si="28"/>
        <v>12.14058</v>
      </c>
      <c r="E270" s="223">
        <f t="shared" si="36"/>
        <v>413</v>
      </c>
      <c r="F270" s="223">
        <f t="shared" si="36"/>
        <v>425</v>
      </c>
      <c r="G270" s="223">
        <f t="shared" si="36"/>
        <v>436</v>
      </c>
      <c r="H270" s="223">
        <f t="shared" si="36"/>
        <v>448</v>
      </c>
      <c r="I270" s="223">
        <f t="shared" si="36"/>
        <v>459</v>
      </c>
      <c r="J270" s="223">
        <f t="shared" si="36"/>
        <v>470</v>
      </c>
      <c r="K270" s="223">
        <f t="shared" si="36"/>
        <v>482</v>
      </c>
      <c r="L270" s="223">
        <f t="shared" si="36"/>
        <v>493</v>
      </c>
      <c r="M270" s="223">
        <f t="shared" si="36"/>
        <v>505</v>
      </c>
      <c r="N270" s="338">
        <v>516.40036999999995</v>
      </c>
      <c r="O270" s="139">
        <f t="shared" si="33"/>
        <v>355.59915588876322</v>
      </c>
      <c r="P270" s="346" t="s">
        <v>687</v>
      </c>
    </row>
    <row r="271" spans="2:16" x14ac:dyDescent="0.3">
      <c r="B271">
        <v>224</v>
      </c>
      <c r="C271" s="138">
        <f t="shared" si="35"/>
        <v>13</v>
      </c>
      <c r="D271" s="303">
        <f t="shared" si="28"/>
        <v>12.14058</v>
      </c>
      <c r="E271" s="223">
        <f t="shared" si="36"/>
        <v>143</v>
      </c>
      <c r="F271" s="223">
        <f t="shared" si="36"/>
        <v>147</v>
      </c>
      <c r="G271" s="223">
        <f t="shared" si="36"/>
        <v>151</v>
      </c>
      <c r="H271" s="223">
        <f t="shared" si="36"/>
        <v>155</v>
      </c>
      <c r="I271" s="223">
        <f t="shared" si="36"/>
        <v>159</v>
      </c>
      <c r="J271" s="223">
        <f t="shared" si="36"/>
        <v>163</v>
      </c>
      <c r="K271" s="223">
        <f t="shared" si="36"/>
        <v>167</v>
      </c>
      <c r="L271" s="223">
        <f t="shared" si="36"/>
        <v>171</v>
      </c>
      <c r="M271" s="223">
        <f t="shared" si="36"/>
        <v>175</v>
      </c>
      <c r="N271" s="338">
        <v>178.58290099999999</v>
      </c>
      <c r="O271" s="139">
        <f t="shared" si="33"/>
        <v>355.59915588876316</v>
      </c>
      <c r="P271" s="346" t="s">
        <v>686</v>
      </c>
    </row>
    <row r="272" spans="2:16" x14ac:dyDescent="0.3">
      <c r="B272">
        <v>225</v>
      </c>
      <c r="C272" s="138">
        <f t="shared" si="35"/>
        <v>13</v>
      </c>
      <c r="D272" s="303">
        <f t="shared" si="28"/>
        <v>12.14058</v>
      </c>
      <c r="E272" s="223">
        <f t="shared" si="36"/>
        <v>238</v>
      </c>
      <c r="F272" s="223">
        <f t="shared" si="36"/>
        <v>244</v>
      </c>
      <c r="G272" s="223">
        <f t="shared" si="36"/>
        <v>251</v>
      </c>
      <c r="H272" s="223">
        <f t="shared" si="36"/>
        <v>258</v>
      </c>
      <c r="I272" s="223">
        <f t="shared" si="36"/>
        <v>264</v>
      </c>
      <c r="J272" s="223">
        <f t="shared" si="36"/>
        <v>271</v>
      </c>
      <c r="K272" s="223">
        <f t="shared" si="36"/>
        <v>277</v>
      </c>
      <c r="L272" s="223">
        <f t="shared" si="36"/>
        <v>284</v>
      </c>
      <c r="M272" s="223">
        <f t="shared" si="36"/>
        <v>291</v>
      </c>
      <c r="N272" s="338">
        <v>297.11924800000003</v>
      </c>
      <c r="O272" s="139">
        <f t="shared" si="33"/>
        <v>355.59915588876311</v>
      </c>
      <c r="P272" s="346" t="s">
        <v>686</v>
      </c>
    </row>
    <row r="273" spans="2:16" x14ac:dyDescent="0.3">
      <c r="B273">
        <v>226</v>
      </c>
      <c r="C273" s="138">
        <f t="shared" si="35"/>
        <v>13</v>
      </c>
      <c r="D273" s="303">
        <f t="shared" si="28"/>
        <v>12.14058</v>
      </c>
      <c r="E273" s="223">
        <f t="shared" si="36"/>
        <v>123</v>
      </c>
      <c r="F273" s="223">
        <f t="shared" si="36"/>
        <v>126</v>
      </c>
      <c r="G273" s="223">
        <f t="shared" si="36"/>
        <v>129</v>
      </c>
      <c r="H273" s="223">
        <f t="shared" si="36"/>
        <v>133</v>
      </c>
      <c r="I273" s="223">
        <f t="shared" si="36"/>
        <v>136</v>
      </c>
      <c r="J273" s="223">
        <f t="shared" si="36"/>
        <v>140</v>
      </c>
      <c r="K273" s="223">
        <f t="shared" si="36"/>
        <v>143</v>
      </c>
      <c r="L273" s="223">
        <f t="shared" si="36"/>
        <v>146</v>
      </c>
      <c r="M273" s="223">
        <f t="shared" si="36"/>
        <v>150</v>
      </c>
      <c r="N273" s="338">
        <v>153.22991200000001</v>
      </c>
      <c r="O273" s="139">
        <f t="shared" si="33"/>
        <v>355.59915588876316</v>
      </c>
      <c r="P273" s="346" t="s">
        <v>686</v>
      </c>
    </row>
    <row r="274" spans="2:16" x14ac:dyDescent="0.3">
      <c r="B274">
        <v>227</v>
      </c>
      <c r="C274" s="138">
        <f t="shared" si="35"/>
        <v>13</v>
      </c>
      <c r="D274" s="303">
        <f t="shared" si="28"/>
        <v>12.14058</v>
      </c>
      <c r="E274" s="223">
        <f t="shared" si="36"/>
        <v>125</v>
      </c>
      <c r="F274" s="223">
        <f t="shared" si="36"/>
        <v>129</v>
      </c>
      <c r="G274" s="223">
        <f t="shared" si="36"/>
        <v>132</v>
      </c>
      <c r="H274" s="223">
        <f t="shared" si="36"/>
        <v>135</v>
      </c>
      <c r="I274" s="223">
        <f t="shared" si="36"/>
        <v>139</v>
      </c>
      <c r="J274" s="223">
        <f t="shared" si="36"/>
        <v>142</v>
      </c>
      <c r="K274" s="223">
        <f t="shared" si="36"/>
        <v>146</v>
      </c>
      <c r="L274" s="223">
        <f t="shared" si="36"/>
        <v>149</v>
      </c>
      <c r="M274" s="223">
        <f t="shared" si="36"/>
        <v>153</v>
      </c>
      <c r="N274" s="338">
        <v>156.34343699999999</v>
      </c>
      <c r="O274" s="139">
        <f t="shared" si="33"/>
        <v>355.59915588876316</v>
      </c>
      <c r="P274" s="346" t="s">
        <v>686</v>
      </c>
    </row>
    <row r="275" spans="2:16" x14ac:dyDescent="0.3">
      <c r="B275">
        <v>228</v>
      </c>
      <c r="C275" s="138">
        <f t="shared" si="35"/>
        <v>13</v>
      </c>
      <c r="D275" s="303">
        <f t="shared" si="28"/>
        <v>12.14058</v>
      </c>
      <c r="E275" s="223">
        <f t="shared" si="36"/>
        <v>180</v>
      </c>
      <c r="F275" s="223">
        <f t="shared" si="36"/>
        <v>185</v>
      </c>
      <c r="G275" s="223">
        <f t="shared" si="36"/>
        <v>190</v>
      </c>
      <c r="H275" s="223">
        <f t="shared" si="36"/>
        <v>195</v>
      </c>
      <c r="I275" s="223">
        <f t="shared" si="36"/>
        <v>200</v>
      </c>
      <c r="J275" s="223">
        <f t="shared" si="36"/>
        <v>205</v>
      </c>
      <c r="K275" s="223">
        <f t="shared" si="36"/>
        <v>210</v>
      </c>
      <c r="L275" s="223">
        <f t="shared" si="36"/>
        <v>215</v>
      </c>
      <c r="M275" s="223">
        <f t="shared" si="36"/>
        <v>220</v>
      </c>
      <c r="N275" s="338">
        <v>224.84098800000001</v>
      </c>
      <c r="O275" s="139">
        <f t="shared" si="33"/>
        <v>355.59915588876316</v>
      </c>
      <c r="P275" s="346" t="s">
        <v>686</v>
      </c>
    </row>
    <row r="276" spans="2:16" x14ac:dyDescent="0.3">
      <c r="B276">
        <v>229</v>
      </c>
      <c r="C276" s="138">
        <f t="shared" si="35"/>
        <v>13</v>
      </c>
      <c r="D276" s="303">
        <f t="shared" si="28"/>
        <v>12.14058</v>
      </c>
      <c r="E276" s="223">
        <f t="shared" si="36"/>
        <v>123</v>
      </c>
      <c r="F276" s="223">
        <f t="shared" si="36"/>
        <v>126</v>
      </c>
      <c r="G276" s="223">
        <f t="shared" si="36"/>
        <v>129</v>
      </c>
      <c r="H276" s="223">
        <f t="shared" si="36"/>
        <v>133</v>
      </c>
      <c r="I276" s="223">
        <f t="shared" si="36"/>
        <v>136</v>
      </c>
      <c r="J276" s="223">
        <f t="shared" si="36"/>
        <v>140</v>
      </c>
      <c r="K276" s="223">
        <f t="shared" si="36"/>
        <v>143</v>
      </c>
      <c r="L276" s="223">
        <f t="shared" si="36"/>
        <v>146</v>
      </c>
      <c r="M276" s="223">
        <f t="shared" si="36"/>
        <v>150</v>
      </c>
      <c r="N276" s="338">
        <v>153.22991200000001</v>
      </c>
      <c r="O276" s="139">
        <f t="shared" si="33"/>
        <v>355.59915588876316</v>
      </c>
      <c r="P276" s="346" t="s">
        <v>686</v>
      </c>
    </row>
    <row r="277" spans="2:16" x14ac:dyDescent="0.3">
      <c r="B277">
        <v>230</v>
      </c>
      <c r="C277" s="138">
        <f t="shared" si="35"/>
        <v>14</v>
      </c>
      <c r="D277" s="303">
        <f t="shared" si="28"/>
        <v>12.14058</v>
      </c>
      <c r="E277" s="223">
        <f t="shared" si="36"/>
        <v>171</v>
      </c>
      <c r="F277" s="223">
        <f t="shared" si="36"/>
        <v>176</v>
      </c>
      <c r="G277" s="223">
        <f t="shared" si="36"/>
        <v>181</v>
      </c>
      <c r="H277" s="223">
        <f t="shared" ref="E277:M305" si="37">ROUND($N277*H$46,0)</f>
        <v>185</v>
      </c>
      <c r="I277" s="223">
        <f t="shared" si="37"/>
        <v>190</v>
      </c>
      <c r="J277" s="223">
        <f t="shared" si="37"/>
        <v>195</v>
      </c>
      <c r="K277" s="223">
        <f t="shared" si="37"/>
        <v>200</v>
      </c>
      <c r="L277" s="223">
        <f t="shared" si="37"/>
        <v>204</v>
      </c>
      <c r="M277" s="223">
        <f t="shared" si="37"/>
        <v>209</v>
      </c>
      <c r="N277" s="338">
        <v>213.94364999999999</v>
      </c>
      <c r="O277" s="139">
        <f t="shared" si="33"/>
        <v>355.59915588876322</v>
      </c>
      <c r="P277" s="346" t="s">
        <v>687</v>
      </c>
    </row>
    <row r="278" spans="2:16" x14ac:dyDescent="0.3">
      <c r="B278">
        <v>231</v>
      </c>
      <c r="C278" s="138">
        <f t="shared" si="35"/>
        <v>13</v>
      </c>
      <c r="D278" s="303">
        <f t="shared" si="28"/>
        <v>12.14058</v>
      </c>
      <c r="E278" s="223">
        <f t="shared" si="37"/>
        <v>155</v>
      </c>
      <c r="F278" s="223">
        <f t="shared" si="37"/>
        <v>159</v>
      </c>
      <c r="G278" s="223">
        <f t="shared" si="37"/>
        <v>163</v>
      </c>
      <c r="H278" s="223">
        <f t="shared" si="37"/>
        <v>168</v>
      </c>
      <c r="I278" s="223">
        <f t="shared" si="37"/>
        <v>172</v>
      </c>
      <c r="J278" s="223">
        <f t="shared" si="37"/>
        <v>176</v>
      </c>
      <c r="K278" s="223">
        <f t="shared" si="37"/>
        <v>181</v>
      </c>
      <c r="L278" s="223">
        <f t="shared" si="37"/>
        <v>185</v>
      </c>
      <c r="M278" s="223">
        <f t="shared" si="37"/>
        <v>189</v>
      </c>
      <c r="N278" s="338">
        <v>193.48334299999999</v>
      </c>
      <c r="O278" s="139">
        <f t="shared" si="33"/>
        <v>355.59915588876316</v>
      </c>
      <c r="P278" s="346" t="s">
        <v>686</v>
      </c>
    </row>
    <row r="279" spans="2:16" x14ac:dyDescent="0.3">
      <c r="B279">
        <v>232</v>
      </c>
      <c r="C279" s="138">
        <f t="shared" si="35"/>
        <v>13</v>
      </c>
      <c r="D279" s="303">
        <f t="shared" si="28"/>
        <v>12.14058</v>
      </c>
      <c r="E279" s="223">
        <f t="shared" si="37"/>
        <v>528</v>
      </c>
      <c r="F279" s="223">
        <f t="shared" si="37"/>
        <v>543</v>
      </c>
      <c r="G279" s="223">
        <f t="shared" si="37"/>
        <v>557</v>
      </c>
      <c r="H279" s="223">
        <f t="shared" si="37"/>
        <v>572</v>
      </c>
      <c r="I279" s="223">
        <f t="shared" si="37"/>
        <v>587</v>
      </c>
      <c r="J279" s="223">
        <f t="shared" si="37"/>
        <v>601</v>
      </c>
      <c r="K279" s="223">
        <f t="shared" si="37"/>
        <v>616</v>
      </c>
      <c r="L279" s="223">
        <f t="shared" si="37"/>
        <v>631</v>
      </c>
      <c r="M279" s="223">
        <f t="shared" si="37"/>
        <v>645</v>
      </c>
      <c r="N279" s="338">
        <v>660.06731100000002</v>
      </c>
      <c r="O279" s="139">
        <f t="shared" si="33"/>
        <v>355.59915588876311</v>
      </c>
      <c r="P279" s="346" t="s">
        <v>686</v>
      </c>
    </row>
    <row r="280" spans="2:16" x14ac:dyDescent="0.3">
      <c r="B280">
        <v>233</v>
      </c>
      <c r="C280" s="138">
        <f t="shared" si="35"/>
        <v>14</v>
      </c>
      <c r="D280" s="303">
        <f t="shared" si="28"/>
        <v>12.14058</v>
      </c>
      <c r="E280" s="223">
        <f t="shared" si="37"/>
        <v>185</v>
      </c>
      <c r="F280" s="223">
        <f t="shared" si="37"/>
        <v>190</v>
      </c>
      <c r="G280" s="223">
        <f t="shared" si="37"/>
        <v>195</v>
      </c>
      <c r="H280" s="223">
        <f t="shared" si="37"/>
        <v>200</v>
      </c>
      <c r="I280" s="223">
        <f t="shared" si="37"/>
        <v>206</v>
      </c>
      <c r="J280" s="223">
        <f t="shared" si="37"/>
        <v>211</v>
      </c>
      <c r="K280" s="223">
        <f t="shared" si="37"/>
        <v>216</v>
      </c>
      <c r="L280" s="223">
        <f t="shared" si="37"/>
        <v>221</v>
      </c>
      <c r="M280" s="223">
        <f t="shared" si="37"/>
        <v>226</v>
      </c>
      <c r="N280" s="338">
        <v>231.29043300000001</v>
      </c>
      <c r="O280" s="139">
        <f t="shared" si="33"/>
        <v>355.59915588876316</v>
      </c>
      <c r="P280" s="346" t="s">
        <v>687</v>
      </c>
    </row>
    <row r="281" spans="2:16" x14ac:dyDescent="0.3">
      <c r="B281">
        <v>234</v>
      </c>
      <c r="C281" s="138">
        <f t="shared" si="35"/>
        <v>16</v>
      </c>
      <c r="D281" s="303">
        <f t="shared" si="28"/>
        <v>12.14058</v>
      </c>
      <c r="E281" s="223">
        <f t="shared" si="37"/>
        <v>1077</v>
      </c>
      <c r="F281" s="223">
        <f t="shared" si="37"/>
        <v>1107</v>
      </c>
      <c r="G281" s="223">
        <f t="shared" si="37"/>
        <v>1137</v>
      </c>
      <c r="H281" s="223">
        <f t="shared" si="37"/>
        <v>1167</v>
      </c>
      <c r="I281" s="223">
        <f t="shared" si="37"/>
        <v>1197</v>
      </c>
      <c r="J281" s="223">
        <f t="shared" si="37"/>
        <v>1227</v>
      </c>
      <c r="K281" s="223">
        <f t="shared" si="37"/>
        <v>1257</v>
      </c>
      <c r="L281" s="223">
        <f t="shared" si="37"/>
        <v>1287</v>
      </c>
      <c r="M281" s="223">
        <f t="shared" si="37"/>
        <v>1317</v>
      </c>
      <c r="N281" s="338">
        <v>1346.8219799999999</v>
      </c>
      <c r="O281" s="139">
        <f t="shared" si="33"/>
        <v>355.59915588876316</v>
      </c>
      <c r="P281" s="346" t="s">
        <v>689</v>
      </c>
    </row>
    <row r="282" spans="2:16" x14ac:dyDescent="0.3">
      <c r="B282">
        <v>235</v>
      </c>
      <c r="C282" s="138">
        <f t="shared" si="35"/>
        <v>14</v>
      </c>
      <c r="D282" s="303">
        <f t="shared" si="28"/>
        <v>12.14058</v>
      </c>
      <c r="E282" s="223">
        <f t="shared" si="37"/>
        <v>478</v>
      </c>
      <c r="F282" s="223">
        <f t="shared" si="37"/>
        <v>492</v>
      </c>
      <c r="G282" s="223">
        <f t="shared" si="37"/>
        <v>505</v>
      </c>
      <c r="H282" s="223">
        <f t="shared" si="37"/>
        <v>518</v>
      </c>
      <c r="I282" s="223">
        <f t="shared" si="37"/>
        <v>531</v>
      </c>
      <c r="J282" s="223">
        <f t="shared" si="37"/>
        <v>545</v>
      </c>
      <c r="K282" s="223">
        <f t="shared" si="37"/>
        <v>558</v>
      </c>
      <c r="L282" s="223">
        <f t="shared" si="37"/>
        <v>571</v>
      </c>
      <c r="M282" s="223">
        <f t="shared" si="37"/>
        <v>585</v>
      </c>
      <c r="N282" s="338">
        <v>597.79681000000005</v>
      </c>
      <c r="O282" s="139">
        <f t="shared" si="33"/>
        <v>355.59915588876316</v>
      </c>
      <c r="P282" s="346" t="s">
        <v>687</v>
      </c>
    </row>
    <row r="283" spans="2:16" x14ac:dyDescent="0.3">
      <c r="B283">
        <v>236</v>
      </c>
      <c r="C283" s="138">
        <f t="shared" si="35"/>
        <v>16</v>
      </c>
      <c r="D283" s="303">
        <f t="shared" ref="D283:D329" si="38">D282</f>
        <v>12.14058</v>
      </c>
      <c r="E283" s="223">
        <f t="shared" si="37"/>
        <v>490</v>
      </c>
      <c r="F283" s="223">
        <f t="shared" si="37"/>
        <v>504</v>
      </c>
      <c r="G283" s="223">
        <f t="shared" si="37"/>
        <v>517</v>
      </c>
      <c r="H283" s="223">
        <f t="shared" si="37"/>
        <v>531</v>
      </c>
      <c r="I283" s="223">
        <f t="shared" si="37"/>
        <v>544</v>
      </c>
      <c r="J283" s="223">
        <f t="shared" si="37"/>
        <v>558</v>
      </c>
      <c r="K283" s="223">
        <f t="shared" si="37"/>
        <v>572</v>
      </c>
      <c r="L283" s="223">
        <f t="shared" si="37"/>
        <v>585</v>
      </c>
      <c r="M283" s="223">
        <f t="shared" si="37"/>
        <v>599</v>
      </c>
      <c r="N283" s="338">
        <v>612.47485700000004</v>
      </c>
      <c r="O283" s="139">
        <f t="shared" si="33"/>
        <v>355.59915588876316</v>
      </c>
      <c r="P283" s="346" t="s">
        <v>689</v>
      </c>
    </row>
    <row r="284" spans="2:16" x14ac:dyDescent="0.3">
      <c r="B284">
        <v>237</v>
      </c>
      <c r="C284" s="138">
        <f t="shared" si="35"/>
        <v>14</v>
      </c>
      <c r="D284" s="303">
        <f t="shared" si="38"/>
        <v>12.14058</v>
      </c>
      <c r="E284" s="223">
        <f t="shared" si="37"/>
        <v>123</v>
      </c>
      <c r="F284" s="223">
        <f t="shared" si="37"/>
        <v>127</v>
      </c>
      <c r="G284" s="223">
        <f t="shared" si="37"/>
        <v>130</v>
      </c>
      <c r="H284" s="223">
        <f t="shared" si="37"/>
        <v>133</v>
      </c>
      <c r="I284" s="223">
        <f t="shared" si="37"/>
        <v>137</v>
      </c>
      <c r="J284" s="223">
        <f t="shared" si="37"/>
        <v>140</v>
      </c>
      <c r="K284" s="223">
        <f t="shared" si="37"/>
        <v>144</v>
      </c>
      <c r="L284" s="223">
        <f t="shared" si="37"/>
        <v>147</v>
      </c>
      <c r="M284" s="223">
        <f t="shared" si="37"/>
        <v>150</v>
      </c>
      <c r="N284" s="338">
        <v>153.897096</v>
      </c>
      <c r="O284" s="139">
        <f t="shared" si="33"/>
        <v>355.59915588876316</v>
      </c>
      <c r="P284" s="346" t="s">
        <v>687</v>
      </c>
    </row>
    <row r="285" spans="2:16" x14ac:dyDescent="0.3">
      <c r="B285">
        <v>238</v>
      </c>
      <c r="C285" s="138">
        <f t="shared" si="35"/>
        <v>16</v>
      </c>
      <c r="D285" s="303">
        <f t="shared" si="38"/>
        <v>12.14058</v>
      </c>
      <c r="E285" s="223">
        <f t="shared" si="37"/>
        <v>417</v>
      </c>
      <c r="F285" s="223">
        <f t="shared" si="37"/>
        <v>428</v>
      </c>
      <c r="G285" s="223">
        <f t="shared" si="37"/>
        <v>440</v>
      </c>
      <c r="H285" s="223">
        <f t="shared" si="37"/>
        <v>451</v>
      </c>
      <c r="I285" s="223">
        <f t="shared" si="37"/>
        <v>463</v>
      </c>
      <c r="J285" s="223">
        <f t="shared" si="37"/>
        <v>475</v>
      </c>
      <c r="K285" s="223">
        <f t="shared" si="37"/>
        <v>486</v>
      </c>
      <c r="L285" s="223">
        <f t="shared" si="37"/>
        <v>498</v>
      </c>
      <c r="M285" s="223">
        <f t="shared" si="37"/>
        <v>509</v>
      </c>
      <c r="N285" s="338">
        <v>520.84826299999997</v>
      </c>
      <c r="O285" s="139">
        <f t="shared" si="33"/>
        <v>355.59915588876311</v>
      </c>
      <c r="P285" s="346" t="s">
        <v>689</v>
      </c>
    </row>
    <row r="286" spans="2:16" x14ac:dyDescent="0.3">
      <c r="B286">
        <v>239</v>
      </c>
      <c r="C286" s="138">
        <f t="shared" si="35"/>
        <v>13</v>
      </c>
      <c r="D286" s="303">
        <f t="shared" si="38"/>
        <v>12.14058</v>
      </c>
      <c r="E286" s="223">
        <f t="shared" si="37"/>
        <v>180</v>
      </c>
      <c r="F286" s="223">
        <f t="shared" si="37"/>
        <v>185</v>
      </c>
      <c r="G286" s="223">
        <f t="shared" si="37"/>
        <v>190</v>
      </c>
      <c r="H286" s="223">
        <f t="shared" si="37"/>
        <v>195</v>
      </c>
      <c r="I286" s="223">
        <f t="shared" si="37"/>
        <v>200</v>
      </c>
      <c r="J286" s="223">
        <f t="shared" si="37"/>
        <v>205</v>
      </c>
      <c r="K286" s="223">
        <f t="shared" si="37"/>
        <v>210</v>
      </c>
      <c r="L286" s="223">
        <f t="shared" si="37"/>
        <v>215</v>
      </c>
      <c r="M286" s="223">
        <f t="shared" si="37"/>
        <v>220</v>
      </c>
      <c r="N286" s="338">
        <v>225.285777</v>
      </c>
      <c r="O286" s="139">
        <f t="shared" si="33"/>
        <v>355.59915588876316</v>
      </c>
      <c r="P286" s="346" t="s">
        <v>686</v>
      </c>
    </row>
    <row r="287" spans="2:16" x14ac:dyDescent="0.3">
      <c r="B287">
        <v>240</v>
      </c>
      <c r="C287" s="138">
        <f t="shared" si="35"/>
        <v>16</v>
      </c>
      <c r="D287" s="303">
        <f t="shared" si="38"/>
        <v>12.14058</v>
      </c>
      <c r="E287" s="223">
        <f t="shared" si="37"/>
        <v>140</v>
      </c>
      <c r="F287" s="223">
        <f t="shared" si="37"/>
        <v>144</v>
      </c>
      <c r="G287" s="223">
        <f t="shared" si="37"/>
        <v>147</v>
      </c>
      <c r="H287" s="223">
        <f t="shared" si="37"/>
        <v>151</v>
      </c>
      <c r="I287" s="223">
        <f t="shared" si="37"/>
        <v>155</v>
      </c>
      <c r="J287" s="223">
        <f t="shared" si="37"/>
        <v>159</v>
      </c>
      <c r="K287" s="223">
        <f t="shared" si="37"/>
        <v>163</v>
      </c>
      <c r="L287" s="223">
        <f t="shared" si="37"/>
        <v>167</v>
      </c>
      <c r="M287" s="223">
        <f t="shared" si="37"/>
        <v>171</v>
      </c>
      <c r="N287" s="338">
        <v>174.57979800000001</v>
      </c>
      <c r="O287" s="139">
        <f t="shared" si="33"/>
        <v>355.59915588876316</v>
      </c>
      <c r="P287" s="346" t="s">
        <v>689</v>
      </c>
    </row>
    <row r="288" spans="2:16" x14ac:dyDescent="0.3">
      <c r="B288">
        <v>241</v>
      </c>
      <c r="C288" s="138">
        <f t="shared" si="35"/>
        <v>13</v>
      </c>
      <c r="D288" s="303">
        <f t="shared" si="38"/>
        <v>12.14058</v>
      </c>
      <c r="E288" s="223">
        <f t="shared" si="37"/>
        <v>323</v>
      </c>
      <c r="F288" s="223">
        <f t="shared" si="37"/>
        <v>332</v>
      </c>
      <c r="G288" s="223">
        <f t="shared" si="37"/>
        <v>341</v>
      </c>
      <c r="H288" s="223">
        <f t="shared" si="37"/>
        <v>350</v>
      </c>
      <c r="I288" s="223">
        <f t="shared" si="37"/>
        <v>359</v>
      </c>
      <c r="J288" s="223">
        <f t="shared" si="37"/>
        <v>368</v>
      </c>
      <c r="K288" s="223">
        <f t="shared" si="37"/>
        <v>377</v>
      </c>
      <c r="L288" s="223">
        <f t="shared" si="37"/>
        <v>386</v>
      </c>
      <c r="M288" s="223">
        <f t="shared" si="37"/>
        <v>395</v>
      </c>
      <c r="N288" s="338">
        <v>404.313468</v>
      </c>
      <c r="O288" s="139">
        <f t="shared" si="33"/>
        <v>355.59915588876316</v>
      </c>
      <c r="P288" s="346" t="s">
        <v>686</v>
      </c>
    </row>
    <row r="289" spans="2:16" x14ac:dyDescent="0.3">
      <c r="B289">
        <v>242</v>
      </c>
      <c r="C289" s="138">
        <f t="shared" si="35"/>
        <v>13</v>
      </c>
      <c r="D289" s="303">
        <f t="shared" si="38"/>
        <v>12.14058</v>
      </c>
      <c r="E289" s="223">
        <f t="shared" si="37"/>
        <v>126</v>
      </c>
      <c r="F289" s="223">
        <f t="shared" si="37"/>
        <v>129</v>
      </c>
      <c r="G289" s="223">
        <f t="shared" si="37"/>
        <v>133</v>
      </c>
      <c r="H289" s="223">
        <f t="shared" si="37"/>
        <v>136</v>
      </c>
      <c r="I289" s="223">
        <f t="shared" si="37"/>
        <v>140</v>
      </c>
      <c r="J289" s="223">
        <f t="shared" si="37"/>
        <v>143</v>
      </c>
      <c r="K289" s="223">
        <f t="shared" si="37"/>
        <v>147</v>
      </c>
      <c r="L289" s="223">
        <f t="shared" si="37"/>
        <v>150</v>
      </c>
      <c r="M289" s="223">
        <f t="shared" si="37"/>
        <v>154</v>
      </c>
      <c r="N289" s="338">
        <v>157.01062099999999</v>
      </c>
      <c r="O289" s="139">
        <f t="shared" si="33"/>
        <v>355.59915588876316</v>
      </c>
      <c r="P289" s="346" t="s">
        <v>686</v>
      </c>
    </row>
    <row r="290" spans="2:16" x14ac:dyDescent="0.3">
      <c r="B290">
        <v>243</v>
      </c>
      <c r="C290" s="138">
        <f t="shared" si="35"/>
        <v>13</v>
      </c>
      <c r="D290" s="303">
        <f t="shared" si="38"/>
        <v>12.14058</v>
      </c>
      <c r="E290" s="223">
        <f t="shared" si="37"/>
        <v>241</v>
      </c>
      <c r="F290" s="223">
        <f t="shared" si="37"/>
        <v>247</v>
      </c>
      <c r="G290" s="223">
        <f t="shared" si="37"/>
        <v>254</v>
      </c>
      <c r="H290" s="223">
        <f t="shared" si="37"/>
        <v>261</v>
      </c>
      <c r="I290" s="223">
        <f t="shared" si="37"/>
        <v>267</v>
      </c>
      <c r="J290" s="223">
        <f t="shared" si="37"/>
        <v>274</v>
      </c>
      <c r="K290" s="223">
        <f t="shared" si="37"/>
        <v>281</v>
      </c>
      <c r="L290" s="223">
        <f t="shared" si="37"/>
        <v>288</v>
      </c>
      <c r="M290" s="223">
        <f t="shared" si="37"/>
        <v>294</v>
      </c>
      <c r="N290" s="338">
        <v>300.89995699999997</v>
      </c>
      <c r="O290" s="139">
        <f t="shared" si="33"/>
        <v>355.59915588876316</v>
      </c>
      <c r="P290" s="346" t="s">
        <v>686</v>
      </c>
    </row>
    <row r="291" spans="2:16" x14ac:dyDescent="0.3">
      <c r="B291">
        <v>244</v>
      </c>
      <c r="C291" s="138">
        <f t="shared" si="35"/>
        <v>16</v>
      </c>
      <c r="D291" s="303">
        <f t="shared" si="38"/>
        <v>12.14058</v>
      </c>
      <c r="E291" s="223">
        <f t="shared" si="37"/>
        <v>161</v>
      </c>
      <c r="F291" s="223">
        <f t="shared" si="37"/>
        <v>166</v>
      </c>
      <c r="G291" s="223">
        <f t="shared" si="37"/>
        <v>170</v>
      </c>
      <c r="H291" s="223">
        <f t="shared" si="37"/>
        <v>175</v>
      </c>
      <c r="I291" s="223">
        <f t="shared" si="37"/>
        <v>179</v>
      </c>
      <c r="J291" s="223">
        <f t="shared" si="37"/>
        <v>184</v>
      </c>
      <c r="K291" s="223">
        <f t="shared" si="37"/>
        <v>188</v>
      </c>
      <c r="L291" s="223">
        <f t="shared" si="37"/>
        <v>193</v>
      </c>
      <c r="M291" s="223">
        <f t="shared" si="37"/>
        <v>197</v>
      </c>
      <c r="N291" s="338">
        <v>201.71194499999999</v>
      </c>
      <c r="O291" s="139">
        <f t="shared" si="33"/>
        <v>355.59915588876316</v>
      </c>
      <c r="P291" s="346" t="s">
        <v>689</v>
      </c>
    </row>
    <row r="292" spans="2:16" x14ac:dyDescent="0.3">
      <c r="B292">
        <v>245</v>
      </c>
      <c r="C292" s="138">
        <f t="shared" si="35"/>
        <v>14</v>
      </c>
      <c r="D292" s="303">
        <f t="shared" si="38"/>
        <v>12.14058</v>
      </c>
      <c r="E292" s="223">
        <f t="shared" si="37"/>
        <v>140</v>
      </c>
      <c r="F292" s="223">
        <f t="shared" si="37"/>
        <v>144</v>
      </c>
      <c r="G292" s="223">
        <f t="shared" si="37"/>
        <v>148</v>
      </c>
      <c r="H292" s="223">
        <f t="shared" si="37"/>
        <v>151</v>
      </c>
      <c r="I292" s="223">
        <f t="shared" si="37"/>
        <v>155</v>
      </c>
      <c r="J292" s="223">
        <f t="shared" si="37"/>
        <v>159</v>
      </c>
      <c r="K292" s="223">
        <f t="shared" si="37"/>
        <v>163</v>
      </c>
      <c r="L292" s="223">
        <f t="shared" si="37"/>
        <v>167</v>
      </c>
      <c r="M292" s="223">
        <f t="shared" si="37"/>
        <v>171</v>
      </c>
      <c r="N292" s="338">
        <v>174.80219199999999</v>
      </c>
      <c r="O292" s="139">
        <f t="shared" si="33"/>
        <v>355.59915588876322</v>
      </c>
      <c r="P292" s="346" t="s">
        <v>687</v>
      </c>
    </row>
    <row r="293" spans="2:16" x14ac:dyDescent="0.3">
      <c r="B293">
        <v>246</v>
      </c>
      <c r="C293" s="138">
        <f t="shared" si="35"/>
        <v>13</v>
      </c>
      <c r="D293" s="303">
        <f t="shared" si="38"/>
        <v>12.14058</v>
      </c>
      <c r="E293" s="223">
        <f t="shared" si="37"/>
        <v>219</v>
      </c>
      <c r="F293" s="223">
        <f t="shared" si="37"/>
        <v>225</v>
      </c>
      <c r="G293" s="223">
        <f t="shared" si="37"/>
        <v>231</v>
      </c>
      <c r="H293" s="223">
        <f t="shared" si="37"/>
        <v>237</v>
      </c>
      <c r="I293" s="223">
        <f t="shared" si="37"/>
        <v>243</v>
      </c>
      <c r="J293" s="223">
        <f t="shared" si="37"/>
        <v>249</v>
      </c>
      <c r="K293" s="223">
        <f t="shared" si="37"/>
        <v>255</v>
      </c>
      <c r="L293" s="223">
        <f t="shared" si="37"/>
        <v>261</v>
      </c>
      <c r="M293" s="223">
        <f t="shared" si="37"/>
        <v>267</v>
      </c>
      <c r="N293" s="338">
        <v>273.54541499999999</v>
      </c>
      <c r="O293" s="139">
        <f t="shared" si="33"/>
        <v>355.59915588876316</v>
      </c>
      <c r="P293" s="346" t="s">
        <v>686</v>
      </c>
    </row>
    <row r="294" spans="2:16" x14ac:dyDescent="0.3">
      <c r="B294">
        <v>247</v>
      </c>
      <c r="C294" s="138">
        <f t="shared" si="35"/>
        <v>17</v>
      </c>
      <c r="D294" s="303">
        <f t="shared" si="38"/>
        <v>12.14058</v>
      </c>
      <c r="E294" s="223">
        <f t="shared" si="37"/>
        <v>205</v>
      </c>
      <c r="F294" s="223">
        <f t="shared" si="37"/>
        <v>210</v>
      </c>
      <c r="G294" s="223">
        <f t="shared" si="37"/>
        <v>216</v>
      </c>
      <c r="H294" s="223">
        <f t="shared" si="37"/>
        <v>222</v>
      </c>
      <c r="I294" s="223">
        <f t="shared" si="37"/>
        <v>228</v>
      </c>
      <c r="J294" s="223">
        <f t="shared" si="37"/>
        <v>233</v>
      </c>
      <c r="K294" s="223">
        <f t="shared" si="37"/>
        <v>239</v>
      </c>
      <c r="L294" s="223">
        <f t="shared" si="37"/>
        <v>245</v>
      </c>
      <c r="M294" s="223">
        <f t="shared" si="37"/>
        <v>250</v>
      </c>
      <c r="N294" s="338">
        <v>255.976238</v>
      </c>
      <c r="O294" s="139">
        <f t="shared" si="33"/>
        <v>355.59915588876316</v>
      </c>
      <c r="P294" s="346" t="s">
        <v>690</v>
      </c>
    </row>
    <row r="295" spans="2:16" x14ac:dyDescent="0.3">
      <c r="B295">
        <v>248</v>
      </c>
      <c r="C295" s="138">
        <f t="shared" si="35"/>
        <v>17</v>
      </c>
      <c r="D295" s="303">
        <f t="shared" si="38"/>
        <v>12.14058</v>
      </c>
      <c r="E295" s="223">
        <f t="shared" si="37"/>
        <v>156</v>
      </c>
      <c r="F295" s="223">
        <f t="shared" si="37"/>
        <v>161</v>
      </c>
      <c r="G295" s="223">
        <f t="shared" si="37"/>
        <v>165</v>
      </c>
      <c r="H295" s="223">
        <f t="shared" si="37"/>
        <v>169</v>
      </c>
      <c r="I295" s="223">
        <f t="shared" si="37"/>
        <v>174</v>
      </c>
      <c r="J295" s="223">
        <f t="shared" si="37"/>
        <v>178</v>
      </c>
      <c r="K295" s="223">
        <f t="shared" si="37"/>
        <v>182</v>
      </c>
      <c r="L295" s="223">
        <f t="shared" si="37"/>
        <v>187</v>
      </c>
      <c r="M295" s="223">
        <f t="shared" si="37"/>
        <v>191</v>
      </c>
      <c r="N295" s="338">
        <v>195.26249999999999</v>
      </c>
      <c r="O295" s="139">
        <f t="shared" si="33"/>
        <v>355.59915588876322</v>
      </c>
      <c r="P295" s="346" t="s">
        <v>690</v>
      </c>
    </row>
    <row r="296" spans="2:16" x14ac:dyDescent="0.3">
      <c r="B296">
        <v>249</v>
      </c>
      <c r="C296" s="138">
        <f t="shared" si="35"/>
        <v>18</v>
      </c>
      <c r="D296" s="303">
        <f t="shared" si="38"/>
        <v>12.14058</v>
      </c>
      <c r="E296" s="223">
        <f t="shared" si="37"/>
        <v>182</v>
      </c>
      <c r="F296" s="223">
        <f t="shared" si="37"/>
        <v>187</v>
      </c>
      <c r="G296" s="223">
        <f t="shared" si="37"/>
        <v>192</v>
      </c>
      <c r="H296" s="223">
        <f t="shared" si="37"/>
        <v>197</v>
      </c>
      <c r="I296" s="223">
        <f t="shared" si="37"/>
        <v>202</v>
      </c>
      <c r="J296" s="223">
        <f t="shared" si="37"/>
        <v>207</v>
      </c>
      <c r="K296" s="223">
        <f t="shared" si="37"/>
        <v>212</v>
      </c>
      <c r="L296" s="223">
        <f t="shared" si="37"/>
        <v>217</v>
      </c>
      <c r="M296" s="223">
        <f t="shared" si="37"/>
        <v>222</v>
      </c>
      <c r="N296" s="338">
        <v>227.06493399999999</v>
      </c>
      <c r="O296" s="139">
        <f t="shared" si="33"/>
        <v>355.59915588876316</v>
      </c>
      <c r="P296" s="346" t="s">
        <v>691</v>
      </c>
    </row>
    <row r="297" spans="2:16" x14ac:dyDescent="0.3">
      <c r="B297">
        <v>250</v>
      </c>
      <c r="C297" s="138">
        <f t="shared" si="35"/>
        <v>18</v>
      </c>
      <c r="D297" s="303">
        <f t="shared" si="38"/>
        <v>12.14058</v>
      </c>
      <c r="E297" s="223">
        <f t="shared" si="37"/>
        <v>203</v>
      </c>
      <c r="F297" s="223">
        <f t="shared" si="37"/>
        <v>209</v>
      </c>
      <c r="G297" s="223">
        <f t="shared" si="37"/>
        <v>215</v>
      </c>
      <c r="H297" s="223">
        <f t="shared" si="37"/>
        <v>220</v>
      </c>
      <c r="I297" s="223">
        <f t="shared" si="37"/>
        <v>226</v>
      </c>
      <c r="J297" s="223">
        <f t="shared" si="37"/>
        <v>232</v>
      </c>
      <c r="K297" s="223">
        <f t="shared" si="37"/>
        <v>237</v>
      </c>
      <c r="L297" s="223">
        <f t="shared" si="37"/>
        <v>243</v>
      </c>
      <c r="M297" s="223">
        <f t="shared" si="37"/>
        <v>249</v>
      </c>
      <c r="N297" s="338">
        <v>254.197081</v>
      </c>
      <c r="O297" s="139">
        <f t="shared" si="33"/>
        <v>355.59915588876316</v>
      </c>
      <c r="P297" s="346" t="s">
        <v>691</v>
      </c>
    </row>
    <row r="298" spans="2:16" x14ac:dyDescent="0.3">
      <c r="B298">
        <v>251</v>
      </c>
      <c r="C298" s="138">
        <f t="shared" si="35"/>
        <v>13</v>
      </c>
      <c r="D298" s="303">
        <f t="shared" si="38"/>
        <v>12.14058</v>
      </c>
      <c r="E298" s="223">
        <f t="shared" si="37"/>
        <v>298</v>
      </c>
      <c r="F298" s="223">
        <f t="shared" si="37"/>
        <v>306</v>
      </c>
      <c r="G298" s="223">
        <f t="shared" si="37"/>
        <v>314</v>
      </c>
      <c r="H298" s="223">
        <f t="shared" si="37"/>
        <v>322</v>
      </c>
      <c r="I298" s="223">
        <f t="shared" si="37"/>
        <v>331</v>
      </c>
      <c r="J298" s="223">
        <f t="shared" si="37"/>
        <v>339</v>
      </c>
      <c r="K298" s="223">
        <f t="shared" si="37"/>
        <v>347</v>
      </c>
      <c r="L298" s="223">
        <f t="shared" si="37"/>
        <v>356</v>
      </c>
      <c r="M298" s="223">
        <f t="shared" si="37"/>
        <v>364</v>
      </c>
      <c r="N298" s="338">
        <v>372.06624399999998</v>
      </c>
      <c r="O298" s="139">
        <f t="shared" si="33"/>
        <v>355.59915588876316</v>
      </c>
      <c r="P298" s="346" t="s">
        <v>686</v>
      </c>
    </row>
    <row r="299" spans="2:16" x14ac:dyDescent="0.3">
      <c r="B299">
        <v>252</v>
      </c>
      <c r="C299" s="138">
        <f t="shared" si="35"/>
        <v>18</v>
      </c>
      <c r="D299" s="303">
        <f t="shared" si="38"/>
        <v>12.14058</v>
      </c>
      <c r="E299" s="223">
        <f t="shared" si="37"/>
        <v>185</v>
      </c>
      <c r="F299" s="223">
        <f t="shared" si="37"/>
        <v>190</v>
      </c>
      <c r="G299" s="223">
        <f t="shared" si="37"/>
        <v>195</v>
      </c>
      <c r="H299" s="223">
        <f t="shared" si="37"/>
        <v>200</v>
      </c>
      <c r="I299" s="223">
        <f t="shared" si="37"/>
        <v>206</v>
      </c>
      <c r="J299" s="223">
        <f t="shared" si="37"/>
        <v>211</v>
      </c>
      <c r="K299" s="223">
        <f t="shared" si="37"/>
        <v>216</v>
      </c>
      <c r="L299" s="223">
        <f t="shared" si="37"/>
        <v>221</v>
      </c>
      <c r="M299" s="223">
        <f t="shared" si="37"/>
        <v>226</v>
      </c>
      <c r="N299" s="338">
        <v>231.29043300000001</v>
      </c>
      <c r="O299" s="139">
        <f t="shared" si="33"/>
        <v>355.59915588876316</v>
      </c>
      <c r="P299" s="346" t="s">
        <v>691</v>
      </c>
    </row>
    <row r="300" spans="2:16" x14ac:dyDescent="0.3">
      <c r="B300">
        <v>253</v>
      </c>
      <c r="C300" s="138">
        <f t="shared" si="35"/>
        <v>18</v>
      </c>
      <c r="D300" s="303">
        <f t="shared" si="38"/>
        <v>12.14058</v>
      </c>
      <c r="E300" s="223">
        <f t="shared" si="37"/>
        <v>176</v>
      </c>
      <c r="F300" s="223">
        <f t="shared" si="37"/>
        <v>181</v>
      </c>
      <c r="G300" s="223">
        <f t="shared" si="37"/>
        <v>186</v>
      </c>
      <c r="H300" s="223">
        <f t="shared" si="37"/>
        <v>191</v>
      </c>
      <c r="I300" s="223">
        <f t="shared" si="37"/>
        <v>196</v>
      </c>
      <c r="J300" s="223">
        <f t="shared" si="37"/>
        <v>201</v>
      </c>
      <c r="K300" s="223">
        <f t="shared" si="37"/>
        <v>205</v>
      </c>
      <c r="L300" s="223">
        <f t="shared" si="37"/>
        <v>210</v>
      </c>
      <c r="M300" s="223">
        <f t="shared" si="37"/>
        <v>215</v>
      </c>
      <c r="N300" s="338">
        <v>220.17070000000001</v>
      </c>
      <c r="O300" s="139">
        <f t="shared" si="33"/>
        <v>355.59915588876316</v>
      </c>
      <c r="P300" s="346" t="s">
        <v>691</v>
      </c>
    </row>
    <row r="301" spans="2:16" x14ac:dyDescent="0.3">
      <c r="B301">
        <v>254</v>
      </c>
      <c r="C301" s="138">
        <f t="shared" si="35"/>
        <v>14</v>
      </c>
      <c r="D301" s="303">
        <f t="shared" si="38"/>
        <v>12.14058</v>
      </c>
      <c r="E301" s="223">
        <f t="shared" si="37"/>
        <v>164</v>
      </c>
      <c r="F301" s="223">
        <f t="shared" si="37"/>
        <v>169</v>
      </c>
      <c r="G301" s="223">
        <f t="shared" si="37"/>
        <v>174</v>
      </c>
      <c r="H301" s="223">
        <f t="shared" si="37"/>
        <v>178</v>
      </c>
      <c r="I301" s="223">
        <f t="shared" si="37"/>
        <v>183</v>
      </c>
      <c r="J301" s="223">
        <f t="shared" si="37"/>
        <v>187</v>
      </c>
      <c r="K301" s="223">
        <f t="shared" si="37"/>
        <v>192</v>
      </c>
      <c r="L301" s="223">
        <f t="shared" si="37"/>
        <v>196</v>
      </c>
      <c r="M301" s="223">
        <f t="shared" si="37"/>
        <v>201</v>
      </c>
      <c r="N301" s="338">
        <v>205.49265399999999</v>
      </c>
      <c r="O301" s="139">
        <f t="shared" si="33"/>
        <v>355.59915588876322</v>
      </c>
      <c r="P301" s="346" t="s">
        <v>687</v>
      </c>
    </row>
    <row r="302" spans="2:16" x14ac:dyDescent="0.3">
      <c r="B302">
        <v>255</v>
      </c>
      <c r="C302" s="138">
        <f t="shared" si="35"/>
        <v>13</v>
      </c>
      <c r="D302" s="303">
        <f t="shared" si="38"/>
        <v>12.14058</v>
      </c>
      <c r="E302" s="223">
        <f t="shared" si="37"/>
        <v>182</v>
      </c>
      <c r="F302" s="223">
        <f t="shared" si="37"/>
        <v>187</v>
      </c>
      <c r="G302" s="223">
        <f t="shared" si="37"/>
        <v>192</v>
      </c>
      <c r="H302" s="223">
        <f t="shared" si="37"/>
        <v>197</v>
      </c>
      <c r="I302" s="223">
        <f t="shared" si="37"/>
        <v>202</v>
      </c>
      <c r="J302" s="223">
        <f t="shared" si="37"/>
        <v>207</v>
      </c>
      <c r="K302" s="223">
        <f t="shared" si="37"/>
        <v>213</v>
      </c>
      <c r="L302" s="223">
        <f t="shared" si="37"/>
        <v>218</v>
      </c>
      <c r="M302" s="223">
        <f t="shared" si="37"/>
        <v>223</v>
      </c>
      <c r="N302" s="338">
        <v>227.73211800000001</v>
      </c>
      <c r="O302" s="139">
        <f t="shared" si="33"/>
        <v>355.59915588876316</v>
      </c>
      <c r="P302" s="346" t="s">
        <v>686</v>
      </c>
    </row>
    <row r="303" spans="2:16" x14ac:dyDescent="0.3">
      <c r="B303">
        <v>256</v>
      </c>
      <c r="C303" s="138">
        <f t="shared" si="35"/>
        <v>13</v>
      </c>
      <c r="D303" s="303">
        <f t="shared" si="38"/>
        <v>12.14058</v>
      </c>
      <c r="E303" s="223">
        <f t="shared" si="37"/>
        <v>166</v>
      </c>
      <c r="F303" s="223">
        <f t="shared" si="37"/>
        <v>170</v>
      </c>
      <c r="G303" s="223">
        <f t="shared" si="37"/>
        <v>175</v>
      </c>
      <c r="H303" s="223">
        <f t="shared" si="37"/>
        <v>179</v>
      </c>
      <c r="I303" s="223">
        <f t="shared" si="37"/>
        <v>184</v>
      </c>
      <c r="J303" s="223">
        <f t="shared" si="37"/>
        <v>189</v>
      </c>
      <c r="K303" s="223">
        <f t="shared" si="37"/>
        <v>193</v>
      </c>
      <c r="L303" s="223">
        <f t="shared" si="37"/>
        <v>198</v>
      </c>
      <c r="M303" s="223">
        <f t="shared" si="37"/>
        <v>202</v>
      </c>
      <c r="N303" s="338">
        <v>207.04941600000001</v>
      </c>
      <c r="O303" s="139">
        <f t="shared" si="33"/>
        <v>355.59915588876316</v>
      </c>
      <c r="P303" s="346" t="s">
        <v>686</v>
      </c>
    </row>
    <row r="304" spans="2:16" x14ac:dyDescent="0.3">
      <c r="B304">
        <v>257</v>
      </c>
      <c r="C304" s="138">
        <f t="shared" si="35"/>
        <v>13</v>
      </c>
      <c r="D304" s="303">
        <f t="shared" si="38"/>
        <v>12.14058</v>
      </c>
      <c r="E304" s="223">
        <f t="shared" si="37"/>
        <v>205</v>
      </c>
      <c r="F304" s="223">
        <f t="shared" si="37"/>
        <v>211</v>
      </c>
      <c r="G304" s="223">
        <f t="shared" si="37"/>
        <v>217</v>
      </c>
      <c r="H304" s="223">
        <f t="shared" si="37"/>
        <v>222</v>
      </c>
      <c r="I304" s="223">
        <f t="shared" si="37"/>
        <v>228</v>
      </c>
      <c r="J304" s="223">
        <f t="shared" si="37"/>
        <v>234</v>
      </c>
      <c r="K304" s="223">
        <f t="shared" si="37"/>
        <v>239</v>
      </c>
      <c r="L304" s="223">
        <f t="shared" si="37"/>
        <v>245</v>
      </c>
      <c r="M304" s="223">
        <f t="shared" si="37"/>
        <v>251</v>
      </c>
      <c r="N304" s="338">
        <v>256.42102799999998</v>
      </c>
      <c r="O304" s="139">
        <f t="shared" si="33"/>
        <v>355.59915588876316</v>
      </c>
      <c r="P304" s="346" t="s">
        <v>686</v>
      </c>
    </row>
    <row r="305" spans="2:16" x14ac:dyDescent="0.3">
      <c r="B305">
        <v>258</v>
      </c>
      <c r="C305" s="138">
        <f t="shared" ref="C305:C329" si="39">VLOOKUP(P305,$R$62:$T$80,3,FALSE)</f>
        <v>16</v>
      </c>
      <c r="D305" s="303">
        <f t="shared" si="38"/>
        <v>12.14058</v>
      </c>
      <c r="E305" s="223">
        <f t="shared" si="37"/>
        <v>318</v>
      </c>
      <c r="F305" s="223">
        <f t="shared" si="37"/>
        <v>327</v>
      </c>
      <c r="G305" s="223">
        <f t="shared" si="37"/>
        <v>336</v>
      </c>
      <c r="H305" s="223">
        <f t="shared" si="37"/>
        <v>345</v>
      </c>
      <c r="I305" s="223">
        <f t="shared" si="37"/>
        <v>354</v>
      </c>
      <c r="J305" s="223">
        <f t="shared" si="37"/>
        <v>363</v>
      </c>
      <c r="K305" s="223">
        <f t="shared" ref="H305:M320" si="40">ROUND($N305*K$46,0)</f>
        <v>372</v>
      </c>
      <c r="L305" s="223">
        <f t="shared" si="40"/>
        <v>380</v>
      </c>
      <c r="M305" s="223">
        <f t="shared" si="40"/>
        <v>389</v>
      </c>
      <c r="N305" s="338">
        <v>398.08641799999998</v>
      </c>
      <c r="O305" s="139">
        <f t="shared" si="33"/>
        <v>355.59915588876322</v>
      </c>
      <c r="P305" s="346" t="s">
        <v>689</v>
      </c>
    </row>
    <row r="306" spans="2:16" x14ac:dyDescent="0.3">
      <c r="B306">
        <v>259</v>
      </c>
      <c r="C306" s="138">
        <f t="shared" si="39"/>
        <v>18</v>
      </c>
      <c r="D306" s="303">
        <f t="shared" si="38"/>
        <v>12.14058</v>
      </c>
      <c r="E306" s="223">
        <f t="shared" ref="E306:M329" si="41">ROUND($N306*E$46,0)</f>
        <v>136</v>
      </c>
      <c r="F306" s="223">
        <f t="shared" si="41"/>
        <v>140</v>
      </c>
      <c r="G306" s="223">
        <f t="shared" si="41"/>
        <v>144</v>
      </c>
      <c r="H306" s="223">
        <f t="shared" si="40"/>
        <v>148</v>
      </c>
      <c r="I306" s="223">
        <f t="shared" si="40"/>
        <v>151</v>
      </c>
      <c r="J306" s="223">
        <f t="shared" si="40"/>
        <v>155</v>
      </c>
      <c r="K306" s="223">
        <f t="shared" si="40"/>
        <v>159</v>
      </c>
      <c r="L306" s="223">
        <f t="shared" si="40"/>
        <v>163</v>
      </c>
      <c r="M306" s="223">
        <f t="shared" si="40"/>
        <v>167</v>
      </c>
      <c r="N306" s="338">
        <v>170.354299</v>
      </c>
      <c r="O306" s="139">
        <f t="shared" si="33"/>
        <v>355.59915588876316</v>
      </c>
      <c r="P306" s="346" t="s">
        <v>691</v>
      </c>
    </row>
    <row r="307" spans="2:16" x14ac:dyDescent="0.3">
      <c r="B307">
        <v>260</v>
      </c>
      <c r="C307" s="138">
        <f t="shared" si="39"/>
        <v>18</v>
      </c>
      <c r="D307" s="303">
        <f t="shared" si="38"/>
        <v>12.14058</v>
      </c>
      <c r="E307" s="223">
        <f t="shared" si="41"/>
        <v>147</v>
      </c>
      <c r="F307" s="223">
        <f t="shared" si="41"/>
        <v>151</v>
      </c>
      <c r="G307" s="223">
        <f t="shared" si="41"/>
        <v>155</v>
      </c>
      <c r="H307" s="223">
        <f t="shared" si="40"/>
        <v>160</v>
      </c>
      <c r="I307" s="223">
        <f t="shared" si="40"/>
        <v>164</v>
      </c>
      <c r="J307" s="223">
        <f t="shared" si="40"/>
        <v>168</v>
      </c>
      <c r="K307" s="223">
        <f t="shared" si="40"/>
        <v>172</v>
      </c>
      <c r="L307" s="223">
        <f t="shared" si="40"/>
        <v>176</v>
      </c>
      <c r="M307" s="223">
        <f t="shared" si="40"/>
        <v>180</v>
      </c>
      <c r="N307" s="338">
        <v>184.14276699999999</v>
      </c>
      <c r="O307" s="139">
        <f t="shared" si="33"/>
        <v>355.59915588876316</v>
      </c>
      <c r="P307" s="346" t="s">
        <v>691</v>
      </c>
    </row>
    <row r="308" spans="2:16" x14ac:dyDescent="0.3">
      <c r="B308">
        <v>261</v>
      </c>
      <c r="C308" s="138">
        <f t="shared" si="39"/>
        <v>18</v>
      </c>
      <c r="D308" s="303">
        <f t="shared" si="38"/>
        <v>12.14058</v>
      </c>
      <c r="E308" s="223">
        <f t="shared" si="41"/>
        <v>123</v>
      </c>
      <c r="F308" s="223">
        <f t="shared" si="41"/>
        <v>127</v>
      </c>
      <c r="G308" s="223">
        <f t="shared" si="41"/>
        <v>130</v>
      </c>
      <c r="H308" s="223">
        <f t="shared" si="40"/>
        <v>133</v>
      </c>
      <c r="I308" s="223">
        <f t="shared" si="40"/>
        <v>137</v>
      </c>
      <c r="J308" s="223">
        <f t="shared" si="40"/>
        <v>140</v>
      </c>
      <c r="K308" s="223">
        <f t="shared" si="40"/>
        <v>144</v>
      </c>
      <c r="L308" s="223">
        <f t="shared" si="40"/>
        <v>147</v>
      </c>
      <c r="M308" s="223">
        <f t="shared" si="40"/>
        <v>150</v>
      </c>
      <c r="N308" s="338">
        <v>153.897096</v>
      </c>
      <c r="O308" s="139">
        <f t="shared" si="33"/>
        <v>355.59915588876316</v>
      </c>
      <c r="P308" s="346" t="s">
        <v>691</v>
      </c>
    </row>
    <row r="309" spans="2:16" x14ac:dyDescent="0.3">
      <c r="B309">
        <v>262</v>
      </c>
      <c r="C309" s="138">
        <f t="shared" si="39"/>
        <v>18</v>
      </c>
      <c r="D309" s="303">
        <f t="shared" si="38"/>
        <v>12.14058</v>
      </c>
      <c r="E309" s="223">
        <f t="shared" si="41"/>
        <v>280</v>
      </c>
      <c r="F309" s="223">
        <f t="shared" si="41"/>
        <v>287</v>
      </c>
      <c r="G309" s="223">
        <f t="shared" si="41"/>
        <v>295</v>
      </c>
      <c r="H309" s="223">
        <f t="shared" si="40"/>
        <v>303</v>
      </c>
      <c r="I309" s="223">
        <f t="shared" si="40"/>
        <v>311</v>
      </c>
      <c r="J309" s="223">
        <f t="shared" si="40"/>
        <v>318</v>
      </c>
      <c r="K309" s="223">
        <f t="shared" si="40"/>
        <v>326</v>
      </c>
      <c r="L309" s="223">
        <f t="shared" si="40"/>
        <v>334</v>
      </c>
      <c r="M309" s="223">
        <f t="shared" si="40"/>
        <v>342</v>
      </c>
      <c r="N309" s="338">
        <v>349.38198999999997</v>
      </c>
      <c r="O309" s="139">
        <f t="shared" si="33"/>
        <v>355.59915588876316</v>
      </c>
      <c r="P309" s="346" t="s">
        <v>691</v>
      </c>
    </row>
    <row r="310" spans="2:16" x14ac:dyDescent="0.3">
      <c r="B310">
        <v>263</v>
      </c>
      <c r="C310" s="138">
        <f t="shared" si="39"/>
        <v>19</v>
      </c>
      <c r="D310" s="303">
        <f t="shared" si="38"/>
        <v>12.14058</v>
      </c>
      <c r="E310" s="223">
        <f t="shared" si="41"/>
        <v>198</v>
      </c>
      <c r="F310" s="223">
        <f t="shared" si="41"/>
        <v>203</v>
      </c>
      <c r="G310" s="223">
        <f t="shared" si="41"/>
        <v>209</v>
      </c>
      <c r="H310" s="223">
        <f t="shared" si="40"/>
        <v>214</v>
      </c>
      <c r="I310" s="223">
        <f t="shared" si="40"/>
        <v>220</v>
      </c>
      <c r="J310" s="223">
        <f t="shared" si="40"/>
        <v>225</v>
      </c>
      <c r="K310" s="223">
        <f t="shared" si="40"/>
        <v>231</v>
      </c>
      <c r="L310" s="223">
        <f t="shared" si="40"/>
        <v>236</v>
      </c>
      <c r="M310" s="223">
        <f t="shared" si="40"/>
        <v>242</v>
      </c>
      <c r="N310" s="338">
        <v>247.08045200000001</v>
      </c>
      <c r="O310" s="139">
        <f t="shared" si="33"/>
        <v>355.59915588876316</v>
      </c>
      <c r="P310" s="346" t="s">
        <v>692</v>
      </c>
    </row>
    <row r="311" spans="2:16" x14ac:dyDescent="0.3">
      <c r="B311">
        <v>264</v>
      </c>
      <c r="C311" s="138">
        <f t="shared" si="39"/>
        <v>19</v>
      </c>
      <c r="D311" s="303">
        <f t="shared" si="38"/>
        <v>12.14058</v>
      </c>
      <c r="E311" s="223">
        <f t="shared" si="41"/>
        <v>347</v>
      </c>
      <c r="F311" s="223">
        <f t="shared" si="41"/>
        <v>357</v>
      </c>
      <c r="G311" s="223">
        <f t="shared" si="41"/>
        <v>367</v>
      </c>
      <c r="H311" s="223">
        <f t="shared" si="40"/>
        <v>376</v>
      </c>
      <c r="I311" s="223">
        <f t="shared" si="40"/>
        <v>386</v>
      </c>
      <c r="J311" s="223">
        <f t="shared" si="40"/>
        <v>396</v>
      </c>
      <c r="K311" s="223">
        <f t="shared" si="40"/>
        <v>405</v>
      </c>
      <c r="L311" s="223">
        <f t="shared" si="40"/>
        <v>415</v>
      </c>
      <c r="M311" s="223">
        <f t="shared" si="40"/>
        <v>424</v>
      </c>
      <c r="N311" s="338">
        <v>434.11435</v>
      </c>
      <c r="O311" s="139">
        <f t="shared" si="33"/>
        <v>355.59915588876316</v>
      </c>
      <c r="P311" s="346" t="s">
        <v>692</v>
      </c>
    </row>
    <row r="312" spans="2:16" x14ac:dyDescent="0.3">
      <c r="B312">
        <v>265</v>
      </c>
      <c r="C312" s="138">
        <f t="shared" si="39"/>
        <v>19</v>
      </c>
      <c r="D312" s="303">
        <f t="shared" si="38"/>
        <v>12.14058</v>
      </c>
      <c r="E312" s="223">
        <f t="shared" si="41"/>
        <v>159</v>
      </c>
      <c r="F312" s="223">
        <f t="shared" si="41"/>
        <v>163</v>
      </c>
      <c r="G312" s="223">
        <f t="shared" si="41"/>
        <v>168</v>
      </c>
      <c r="H312" s="223">
        <f t="shared" si="40"/>
        <v>172</v>
      </c>
      <c r="I312" s="223">
        <f t="shared" si="40"/>
        <v>177</v>
      </c>
      <c r="J312" s="223">
        <f t="shared" si="40"/>
        <v>181</v>
      </c>
      <c r="K312" s="223">
        <f t="shared" si="40"/>
        <v>185</v>
      </c>
      <c r="L312" s="223">
        <f t="shared" si="40"/>
        <v>190</v>
      </c>
      <c r="M312" s="223">
        <f t="shared" si="40"/>
        <v>194</v>
      </c>
      <c r="N312" s="338">
        <v>198.59842</v>
      </c>
      <c r="O312" s="139">
        <f t="shared" si="33"/>
        <v>355.59915588876311</v>
      </c>
      <c r="P312" s="346" t="s">
        <v>692</v>
      </c>
    </row>
    <row r="313" spans="2:16" x14ac:dyDescent="0.3">
      <c r="B313">
        <v>266</v>
      </c>
      <c r="C313" s="138">
        <f t="shared" si="39"/>
        <v>19</v>
      </c>
      <c r="D313" s="303">
        <f t="shared" si="38"/>
        <v>12.14058</v>
      </c>
      <c r="E313" s="223">
        <f t="shared" si="41"/>
        <v>939</v>
      </c>
      <c r="F313" s="223">
        <f t="shared" si="41"/>
        <v>965</v>
      </c>
      <c r="G313" s="223">
        <f t="shared" si="41"/>
        <v>991</v>
      </c>
      <c r="H313" s="223">
        <f t="shared" si="40"/>
        <v>1017</v>
      </c>
      <c r="I313" s="223">
        <f t="shared" si="40"/>
        <v>1043</v>
      </c>
      <c r="J313" s="223">
        <f t="shared" si="40"/>
        <v>1069</v>
      </c>
      <c r="K313" s="223">
        <f t="shared" si="40"/>
        <v>1095</v>
      </c>
      <c r="L313" s="223">
        <f t="shared" si="40"/>
        <v>1121</v>
      </c>
      <c r="M313" s="223">
        <f t="shared" si="40"/>
        <v>1147</v>
      </c>
      <c r="N313" s="338">
        <v>1173.3541560000001</v>
      </c>
      <c r="O313" s="139">
        <f t="shared" si="33"/>
        <v>355.59915588876316</v>
      </c>
      <c r="P313" s="346" t="s">
        <v>692</v>
      </c>
    </row>
    <row r="314" spans="2:16" x14ac:dyDescent="0.3">
      <c r="B314">
        <v>267</v>
      </c>
      <c r="C314" s="138">
        <f t="shared" si="39"/>
        <v>19</v>
      </c>
      <c r="D314" s="303">
        <f t="shared" si="38"/>
        <v>12.14058</v>
      </c>
      <c r="E314" s="223">
        <f t="shared" si="41"/>
        <v>143</v>
      </c>
      <c r="F314" s="223">
        <f t="shared" si="41"/>
        <v>147</v>
      </c>
      <c r="G314" s="223">
        <f t="shared" si="41"/>
        <v>151</v>
      </c>
      <c r="H314" s="223">
        <f t="shared" si="40"/>
        <v>155</v>
      </c>
      <c r="I314" s="223">
        <f t="shared" si="40"/>
        <v>159</v>
      </c>
      <c r="J314" s="223">
        <f t="shared" si="40"/>
        <v>163</v>
      </c>
      <c r="K314" s="223">
        <f t="shared" si="40"/>
        <v>167</v>
      </c>
      <c r="L314" s="223">
        <f t="shared" si="40"/>
        <v>171</v>
      </c>
      <c r="M314" s="223">
        <f t="shared" si="40"/>
        <v>175</v>
      </c>
      <c r="N314" s="338">
        <v>179.027691</v>
      </c>
      <c r="O314" s="139">
        <f t="shared" si="33"/>
        <v>355.59915588876316</v>
      </c>
      <c r="P314" s="346" t="s">
        <v>692</v>
      </c>
    </row>
    <row r="315" spans="2:16" x14ac:dyDescent="0.3">
      <c r="B315">
        <v>268</v>
      </c>
      <c r="C315" s="138">
        <f t="shared" si="39"/>
        <v>19</v>
      </c>
      <c r="D315" s="303">
        <f t="shared" si="38"/>
        <v>12.14058</v>
      </c>
      <c r="E315" s="223">
        <f t="shared" si="41"/>
        <v>334</v>
      </c>
      <c r="F315" s="223">
        <f t="shared" si="41"/>
        <v>343</v>
      </c>
      <c r="G315" s="223">
        <f t="shared" si="41"/>
        <v>353</v>
      </c>
      <c r="H315" s="223">
        <f t="shared" si="40"/>
        <v>362</v>
      </c>
      <c r="I315" s="223">
        <f t="shared" si="40"/>
        <v>371</v>
      </c>
      <c r="J315" s="223">
        <f t="shared" si="40"/>
        <v>381</v>
      </c>
      <c r="K315" s="223">
        <f t="shared" si="40"/>
        <v>390</v>
      </c>
      <c r="L315" s="223">
        <f t="shared" si="40"/>
        <v>399</v>
      </c>
      <c r="M315" s="223">
        <f t="shared" si="40"/>
        <v>408</v>
      </c>
      <c r="N315" s="338">
        <v>417.65714700000001</v>
      </c>
      <c r="O315" s="139">
        <f t="shared" si="33"/>
        <v>355.59915588876311</v>
      </c>
      <c r="P315" s="346" t="s">
        <v>692</v>
      </c>
    </row>
    <row r="316" spans="2:16" x14ac:dyDescent="0.3">
      <c r="B316">
        <v>269</v>
      </c>
      <c r="C316" s="138">
        <f>VLOOKUP(P316,$R$62:$T$80,3,FALSE)</f>
        <v>19</v>
      </c>
      <c r="D316" s="303">
        <f t="shared" si="38"/>
        <v>12.14058</v>
      </c>
      <c r="E316" s="223">
        <f t="shared" si="41"/>
        <v>495</v>
      </c>
      <c r="F316" s="223">
        <f t="shared" si="41"/>
        <v>509</v>
      </c>
      <c r="G316" s="223">
        <f t="shared" si="41"/>
        <v>523</v>
      </c>
      <c r="H316" s="223">
        <f t="shared" si="40"/>
        <v>537</v>
      </c>
      <c r="I316" s="223">
        <f t="shared" si="40"/>
        <v>550</v>
      </c>
      <c r="J316" s="223">
        <f t="shared" si="40"/>
        <v>564</v>
      </c>
      <c r="K316" s="223">
        <f t="shared" si="40"/>
        <v>578</v>
      </c>
      <c r="L316" s="223">
        <f t="shared" si="40"/>
        <v>592</v>
      </c>
      <c r="M316" s="223">
        <f t="shared" si="40"/>
        <v>605</v>
      </c>
      <c r="N316" s="338">
        <v>619.14669600000002</v>
      </c>
      <c r="O316" s="139">
        <f t="shared" si="33"/>
        <v>355.59915588876322</v>
      </c>
      <c r="P316" s="346" t="s">
        <v>692</v>
      </c>
    </row>
    <row r="317" spans="2:16" x14ac:dyDescent="0.3">
      <c r="B317">
        <v>270</v>
      </c>
      <c r="C317" s="138">
        <f t="shared" si="39"/>
        <v>19</v>
      </c>
      <c r="D317" s="303">
        <f t="shared" si="38"/>
        <v>12.14058</v>
      </c>
      <c r="E317" s="223">
        <f t="shared" si="41"/>
        <v>766</v>
      </c>
      <c r="F317" s="223">
        <f t="shared" si="41"/>
        <v>787</v>
      </c>
      <c r="G317" s="223">
        <f t="shared" si="41"/>
        <v>808</v>
      </c>
      <c r="H317" s="223">
        <f t="shared" si="40"/>
        <v>830</v>
      </c>
      <c r="I317" s="223">
        <f t="shared" si="40"/>
        <v>851</v>
      </c>
      <c r="J317" s="223">
        <f t="shared" si="40"/>
        <v>872</v>
      </c>
      <c r="K317" s="223">
        <f t="shared" si="40"/>
        <v>894</v>
      </c>
      <c r="L317" s="223">
        <f t="shared" si="40"/>
        <v>915</v>
      </c>
      <c r="M317" s="223">
        <f t="shared" si="40"/>
        <v>936</v>
      </c>
      <c r="N317" s="338">
        <v>957.40895399999999</v>
      </c>
      <c r="O317" s="139">
        <f t="shared" si="33"/>
        <v>355.59915588876316</v>
      </c>
      <c r="P317" s="346" t="s">
        <v>692</v>
      </c>
    </row>
    <row r="318" spans="2:16" x14ac:dyDescent="0.3">
      <c r="B318">
        <v>271</v>
      </c>
      <c r="C318" s="138">
        <f t="shared" si="39"/>
        <v>19</v>
      </c>
      <c r="D318" s="303">
        <f t="shared" si="38"/>
        <v>12.14058</v>
      </c>
      <c r="E318" s="223">
        <f t="shared" si="41"/>
        <v>1274</v>
      </c>
      <c r="F318" s="223">
        <f t="shared" si="41"/>
        <v>1310</v>
      </c>
      <c r="G318" s="223">
        <f t="shared" si="41"/>
        <v>1345</v>
      </c>
      <c r="H318" s="223">
        <f t="shared" si="40"/>
        <v>1380</v>
      </c>
      <c r="I318" s="223">
        <f t="shared" si="40"/>
        <v>1416</v>
      </c>
      <c r="J318" s="223">
        <f t="shared" si="40"/>
        <v>1451</v>
      </c>
      <c r="K318" s="223">
        <f t="shared" si="40"/>
        <v>1487</v>
      </c>
      <c r="L318" s="223">
        <f t="shared" si="40"/>
        <v>1522</v>
      </c>
      <c r="M318" s="223">
        <f t="shared" si="40"/>
        <v>1557</v>
      </c>
      <c r="N318" s="338">
        <v>1592.7904599999999</v>
      </c>
      <c r="O318" s="139">
        <f t="shared" si="33"/>
        <v>355.59915588876316</v>
      </c>
      <c r="P318" s="346" t="s">
        <v>692</v>
      </c>
    </row>
    <row r="319" spans="2:16" x14ac:dyDescent="0.3">
      <c r="B319">
        <v>272</v>
      </c>
      <c r="C319" s="138">
        <f t="shared" si="39"/>
        <v>19</v>
      </c>
      <c r="D319" s="303">
        <f t="shared" si="38"/>
        <v>12.14058</v>
      </c>
      <c r="E319" s="223">
        <f t="shared" si="41"/>
        <v>228</v>
      </c>
      <c r="F319" s="223">
        <f t="shared" si="41"/>
        <v>234</v>
      </c>
      <c r="G319" s="223">
        <f t="shared" si="41"/>
        <v>241</v>
      </c>
      <c r="H319" s="223">
        <f t="shared" si="40"/>
        <v>247</v>
      </c>
      <c r="I319" s="223">
        <f t="shared" si="40"/>
        <v>253</v>
      </c>
      <c r="J319" s="223">
        <f t="shared" si="40"/>
        <v>260</v>
      </c>
      <c r="K319" s="223">
        <f t="shared" si="40"/>
        <v>266</v>
      </c>
      <c r="L319" s="223">
        <f t="shared" si="40"/>
        <v>272</v>
      </c>
      <c r="M319" s="223">
        <f t="shared" si="40"/>
        <v>279</v>
      </c>
      <c r="N319" s="338">
        <v>284.887542</v>
      </c>
      <c r="O319" s="139">
        <f t="shared" si="33"/>
        <v>355.59915588876316</v>
      </c>
      <c r="P319" s="346" t="s">
        <v>692</v>
      </c>
    </row>
    <row r="320" spans="2:16" x14ac:dyDescent="0.3">
      <c r="B320">
        <v>273</v>
      </c>
      <c r="C320" s="138">
        <f t="shared" si="39"/>
        <v>19</v>
      </c>
      <c r="D320" s="303">
        <f t="shared" si="38"/>
        <v>12.14058</v>
      </c>
      <c r="E320" s="223">
        <f t="shared" si="41"/>
        <v>222</v>
      </c>
      <c r="F320" s="223">
        <f t="shared" si="41"/>
        <v>228</v>
      </c>
      <c r="G320" s="223">
        <f t="shared" si="41"/>
        <v>234</v>
      </c>
      <c r="H320" s="223">
        <f t="shared" si="40"/>
        <v>240</v>
      </c>
      <c r="I320" s="223">
        <f t="shared" si="40"/>
        <v>246</v>
      </c>
      <c r="J320" s="223">
        <f t="shared" si="40"/>
        <v>252</v>
      </c>
      <c r="K320" s="223">
        <f t="shared" si="40"/>
        <v>259</v>
      </c>
      <c r="L320" s="223">
        <f t="shared" si="40"/>
        <v>265</v>
      </c>
      <c r="M320" s="223">
        <f t="shared" si="40"/>
        <v>271</v>
      </c>
      <c r="N320" s="338">
        <v>277.10372999999998</v>
      </c>
      <c r="O320" s="139">
        <f t="shared" si="33"/>
        <v>355.59915588876316</v>
      </c>
      <c r="P320" s="346" t="s">
        <v>692</v>
      </c>
    </row>
    <row r="321" spans="2:16" x14ac:dyDescent="0.3">
      <c r="B321">
        <v>274</v>
      </c>
      <c r="C321" s="138">
        <f t="shared" si="39"/>
        <v>19</v>
      </c>
      <c r="D321" s="303">
        <f t="shared" si="38"/>
        <v>12.14058</v>
      </c>
      <c r="E321" s="223">
        <f t="shared" si="41"/>
        <v>608</v>
      </c>
      <c r="F321" s="223">
        <f t="shared" si="41"/>
        <v>625</v>
      </c>
      <c r="G321" s="223">
        <f t="shared" si="41"/>
        <v>642</v>
      </c>
      <c r="H321" s="223">
        <f t="shared" si="41"/>
        <v>659</v>
      </c>
      <c r="I321" s="223">
        <f t="shared" si="41"/>
        <v>675</v>
      </c>
      <c r="J321" s="223">
        <f t="shared" si="41"/>
        <v>692</v>
      </c>
      <c r="K321" s="223">
        <f t="shared" si="41"/>
        <v>709</v>
      </c>
      <c r="L321" s="223">
        <f t="shared" si="41"/>
        <v>726</v>
      </c>
      <c r="M321" s="223">
        <f t="shared" si="41"/>
        <v>743</v>
      </c>
      <c r="N321" s="338">
        <v>759.92250799999999</v>
      </c>
      <c r="O321" s="139">
        <f t="shared" si="33"/>
        <v>355.59915588876316</v>
      </c>
      <c r="P321" s="346" t="s">
        <v>692</v>
      </c>
    </row>
    <row r="322" spans="2:16" x14ac:dyDescent="0.3">
      <c r="B322">
        <v>275</v>
      </c>
      <c r="C322" s="138">
        <f t="shared" si="39"/>
        <v>19</v>
      </c>
      <c r="D322" s="303">
        <f t="shared" si="38"/>
        <v>12.14058</v>
      </c>
      <c r="E322" s="223">
        <f t="shared" si="41"/>
        <v>143</v>
      </c>
      <c r="F322" s="223">
        <f t="shared" si="41"/>
        <v>147</v>
      </c>
      <c r="G322" s="223">
        <f t="shared" si="41"/>
        <v>151</v>
      </c>
      <c r="H322" s="223">
        <f t="shared" si="41"/>
        <v>155</v>
      </c>
      <c r="I322" s="223">
        <f t="shared" si="41"/>
        <v>159</v>
      </c>
      <c r="J322" s="223">
        <f t="shared" si="41"/>
        <v>163</v>
      </c>
      <c r="K322" s="223">
        <f t="shared" si="41"/>
        <v>167</v>
      </c>
      <c r="L322" s="223">
        <f t="shared" si="41"/>
        <v>171</v>
      </c>
      <c r="M322" s="223">
        <f t="shared" si="41"/>
        <v>175</v>
      </c>
      <c r="N322" s="338">
        <v>179.027691</v>
      </c>
      <c r="O322" s="139">
        <f t="shared" si="33"/>
        <v>355.59915588876316</v>
      </c>
      <c r="P322" s="346" t="s">
        <v>692</v>
      </c>
    </row>
    <row r="323" spans="2:16" x14ac:dyDescent="0.3">
      <c r="B323">
        <v>276</v>
      </c>
      <c r="C323" s="138">
        <f t="shared" si="39"/>
        <v>19</v>
      </c>
      <c r="D323" s="303">
        <f t="shared" si="38"/>
        <v>12.14058</v>
      </c>
      <c r="E323" s="223">
        <f t="shared" si="41"/>
        <v>2859</v>
      </c>
      <c r="F323" s="223">
        <f t="shared" si="41"/>
        <v>2938</v>
      </c>
      <c r="G323" s="223">
        <f t="shared" si="41"/>
        <v>3018</v>
      </c>
      <c r="H323" s="223">
        <f t="shared" si="41"/>
        <v>3097</v>
      </c>
      <c r="I323" s="223">
        <f t="shared" si="41"/>
        <v>3176</v>
      </c>
      <c r="J323" s="223">
        <f t="shared" si="41"/>
        <v>3256</v>
      </c>
      <c r="K323" s="223">
        <f t="shared" si="41"/>
        <v>3335</v>
      </c>
      <c r="L323" s="223">
        <f t="shared" si="41"/>
        <v>3415</v>
      </c>
      <c r="M323" s="223">
        <f t="shared" si="41"/>
        <v>3494</v>
      </c>
      <c r="N323" s="338">
        <v>3573.437183</v>
      </c>
      <c r="O323" s="139">
        <f t="shared" si="33"/>
        <v>355.59915588876316</v>
      </c>
      <c r="P323" s="346" t="s">
        <v>692</v>
      </c>
    </row>
    <row r="324" spans="2:16" x14ac:dyDescent="0.3">
      <c r="B324">
        <v>277</v>
      </c>
      <c r="C324" s="138">
        <f t="shared" si="39"/>
        <v>19</v>
      </c>
      <c r="D324" s="303">
        <f t="shared" si="38"/>
        <v>12.14058</v>
      </c>
      <c r="E324" s="223">
        <f t="shared" si="41"/>
        <v>169</v>
      </c>
      <c r="F324" s="223">
        <f t="shared" si="41"/>
        <v>174</v>
      </c>
      <c r="G324" s="223">
        <f t="shared" si="41"/>
        <v>178</v>
      </c>
      <c r="H324" s="223">
        <f t="shared" si="41"/>
        <v>183</v>
      </c>
      <c r="I324" s="223">
        <f t="shared" si="41"/>
        <v>188</v>
      </c>
      <c r="J324" s="223">
        <f t="shared" si="41"/>
        <v>192</v>
      </c>
      <c r="K324" s="223">
        <f t="shared" si="41"/>
        <v>197</v>
      </c>
      <c r="L324" s="223">
        <f t="shared" si="41"/>
        <v>202</v>
      </c>
      <c r="M324" s="223">
        <f t="shared" si="41"/>
        <v>207</v>
      </c>
      <c r="N324" s="338">
        <v>211.274914</v>
      </c>
      <c r="O324" s="139">
        <f t="shared" si="33"/>
        <v>355.59915588876316</v>
      </c>
      <c r="P324" s="346" t="s">
        <v>692</v>
      </c>
    </row>
    <row r="325" spans="2:16" x14ac:dyDescent="0.3">
      <c r="B325">
        <v>278</v>
      </c>
      <c r="C325" s="138">
        <f t="shared" si="39"/>
        <v>19</v>
      </c>
      <c r="D325" s="303">
        <f t="shared" si="38"/>
        <v>12.14058</v>
      </c>
      <c r="E325" s="223">
        <f t="shared" si="41"/>
        <v>228</v>
      </c>
      <c r="F325" s="223">
        <f t="shared" si="41"/>
        <v>234</v>
      </c>
      <c r="G325" s="223">
        <f t="shared" si="41"/>
        <v>241</v>
      </c>
      <c r="H325" s="223">
        <f t="shared" si="41"/>
        <v>247</v>
      </c>
      <c r="I325" s="223">
        <f t="shared" si="41"/>
        <v>253</v>
      </c>
      <c r="J325" s="223">
        <f t="shared" si="41"/>
        <v>260</v>
      </c>
      <c r="K325" s="223">
        <f t="shared" si="41"/>
        <v>266</v>
      </c>
      <c r="L325" s="223">
        <f t="shared" si="41"/>
        <v>272</v>
      </c>
      <c r="M325" s="223">
        <f t="shared" si="41"/>
        <v>279</v>
      </c>
      <c r="N325" s="338">
        <v>285.109937</v>
      </c>
      <c r="O325" s="139">
        <f t="shared" si="33"/>
        <v>355.59915588876316</v>
      </c>
      <c r="P325" s="346" t="s">
        <v>692</v>
      </c>
    </row>
    <row r="326" spans="2:16" x14ac:dyDescent="0.3">
      <c r="B326">
        <v>279</v>
      </c>
      <c r="C326" s="138">
        <f t="shared" si="39"/>
        <v>19</v>
      </c>
      <c r="D326" s="303">
        <f t="shared" si="38"/>
        <v>12.14058</v>
      </c>
      <c r="E326" s="223">
        <f t="shared" si="41"/>
        <v>146</v>
      </c>
      <c r="F326" s="223">
        <f t="shared" si="41"/>
        <v>150</v>
      </c>
      <c r="G326" s="223">
        <f t="shared" si="41"/>
        <v>154</v>
      </c>
      <c r="H326" s="223">
        <f t="shared" si="41"/>
        <v>158</v>
      </c>
      <c r="I326" s="223">
        <f t="shared" si="41"/>
        <v>162</v>
      </c>
      <c r="J326" s="223">
        <f t="shared" si="41"/>
        <v>166</v>
      </c>
      <c r="K326" s="223">
        <f t="shared" si="41"/>
        <v>170</v>
      </c>
      <c r="L326" s="223">
        <f t="shared" si="41"/>
        <v>174</v>
      </c>
      <c r="M326" s="223">
        <f t="shared" si="41"/>
        <v>178</v>
      </c>
      <c r="N326" s="338">
        <v>181.91882100000001</v>
      </c>
      <c r="O326" s="139">
        <f t="shared" si="33"/>
        <v>355.59915588876311</v>
      </c>
      <c r="P326" s="346" t="s">
        <v>692</v>
      </c>
    </row>
    <row r="327" spans="2:16" x14ac:dyDescent="0.3">
      <c r="B327">
        <v>280</v>
      </c>
      <c r="C327" s="138">
        <f t="shared" si="39"/>
        <v>19</v>
      </c>
      <c r="D327" s="303">
        <f t="shared" si="38"/>
        <v>12.14058</v>
      </c>
      <c r="E327" s="223">
        <f t="shared" si="41"/>
        <v>136</v>
      </c>
      <c r="F327" s="223">
        <f t="shared" si="41"/>
        <v>139</v>
      </c>
      <c r="G327" s="223">
        <f t="shared" si="41"/>
        <v>143</v>
      </c>
      <c r="H327" s="223">
        <f t="shared" si="41"/>
        <v>147</v>
      </c>
      <c r="I327" s="223">
        <f t="shared" si="41"/>
        <v>151</v>
      </c>
      <c r="J327" s="223">
        <f t="shared" si="41"/>
        <v>154</v>
      </c>
      <c r="K327" s="223">
        <f t="shared" si="41"/>
        <v>158</v>
      </c>
      <c r="L327" s="223">
        <f t="shared" si="41"/>
        <v>162</v>
      </c>
      <c r="M327" s="223">
        <f t="shared" si="41"/>
        <v>166</v>
      </c>
      <c r="N327" s="338">
        <v>169.464721</v>
      </c>
      <c r="O327" s="139">
        <f t="shared" si="33"/>
        <v>355.59915588876316</v>
      </c>
      <c r="P327" s="346" t="s">
        <v>692</v>
      </c>
    </row>
    <row r="328" spans="2:16" x14ac:dyDescent="0.3">
      <c r="B328">
        <v>281</v>
      </c>
      <c r="C328" s="138">
        <f t="shared" si="39"/>
        <v>19</v>
      </c>
      <c r="D328" s="303">
        <f t="shared" si="38"/>
        <v>12.14058</v>
      </c>
      <c r="E328" s="223">
        <f t="shared" si="41"/>
        <v>268</v>
      </c>
      <c r="F328" s="223">
        <f t="shared" si="41"/>
        <v>275</v>
      </c>
      <c r="G328" s="223">
        <f t="shared" si="41"/>
        <v>283</v>
      </c>
      <c r="H328" s="223">
        <f t="shared" si="41"/>
        <v>290</v>
      </c>
      <c r="I328" s="223">
        <f t="shared" si="41"/>
        <v>298</v>
      </c>
      <c r="J328" s="223">
        <f t="shared" si="41"/>
        <v>305</v>
      </c>
      <c r="K328" s="223">
        <f t="shared" si="41"/>
        <v>312</v>
      </c>
      <c r="L328" s="223">
        <f t="shared" si="41"/>
        <v>320</v>
      </c>
      <c r="M328" s="223">
        <f t="shared" si="41"/>
        <v>327</v>
      </c>
      <c r="N328" s="338">
        <v>334.70394299999998</v>
      </c>
      <c r="O328" s="139">
        <f t="shared" si="33"/>
        <v>355.59915588876316</v>
      </c>
      <c r="P328" s="346" t="s">
        <v>692</v>
      </c>
    </row>
    <row r="329" spans="2:16" x14ac:dyDescent="0.3">
      <c r="B329">
        <v>282</v>
      </c>
      <c r="C329" s="138">
        <f t="shared" si="39"/>
        <v>19</v>
      </c>
      <c r="D329" s="304">
        <f t="shared" si="38"/>
        <v>12.14058</v>
      </c>
      <c r="E329" s="224">
        <f t="shared" si="41"/>
        <v>3838</v>
      </c>
      <c r="F329" s="224">
        <f t="shared" si="41"/>
        <v>3945</v>
      </c>
      <c r="G329" s="224">
        <f t="shared" si="41"/>
        <v>4052</v>
      </c>
      <c r="H329" s="224">
        <f t="shared" si="41"/>
        <v>4158</v>
      </c>
      <c r="I329" s="224">
        <f t="shared" si="41"/>
        <v>4265</v>
      </c>
      <c r="J329" s="224">
        <f t="shared" si="41"/>
        <v>4371</v>
      </c>
      <c r="K329" s="224">
        <f t="shared" si="41"/>
        <v>4478</v>
      </c>
      <c r="L329" s="224">
        <f t="shared" si="41"/>
        <v>4585</v>
      </c>
      <c r="M329" s="224">
        <f t="shared" si="41"/>
        <v>4691</v>
      </c>
      <c r="N329" s="331">
        <v>4797.9421080000002</v>
      </c>
      <c r="O329" s="140">
        <f t="shared" si="33"/>
        <v>355.59915588876316</v>
      </c>
      <c r="P329" s="346" t="s">
        <v>692</v>
      </c>
    </row>
    <row r="330" spans="2:16" x14ac:dyDescent="0.3">
      <c r="C330" s="349"/>
      <c r="E330" s="281">
        <f>ROUND($N330*E$46,0)</f>
        <v>86088</v>
      </c>
      <c r="F330" s="281">
        <f>ROUND($N330*F$46,0)</f>
        <v>88479</v>
      </c>
      <c r="G330" s="281">
        <f>ROUND($N330*G$46,0)</f>
        <v>90871</v>
      </c>
      <c r="H330" s="281">
        <f t="shared" ref="H330:M330" si="42">ROUND($N330*H$46,0)</f>
        <v>93262</v>
      </c>
      <c r="I330" s="281">
        <f t="shared" si="42"/>
        <v>95653</v>
      </c>
      <c r="J330" s="281">
        <f t="shared" si="42"/>
        <v>98045</v>
      </c>
      <c r="K330" s="281">
        <f t="shared" si="42"/>
        <v>100436</v>
      </c>
      <c r="L330" s="281">
        <f t="shared" si="42"/>
        <v>102827</v>
      </c>
      <c r="M330" s="281">
        <f t="shared" si="42"/>
        <v>105219</v>
      </c>
      <c r="N330" s="281">
        <f>SUM(N48:N329)</f>
        <v>107610.09770600003</v>
      </c>
    </row>
    <row r="331" spans="2:16" x14ac:dyDescent="0.3">
      <c r="B331" s="239"/>
      <c r="C331" s="348"/>
      <c r="E331" s="251">
        <f>E330*D329</f>
        <v>1045158.25104</v>
      </c>
      <c r="N331" s="291"/>
    </row>
    <row r="332" spans="2:16" x14ac:dyDescent="0.3">
      <c r="B332" s="240"/>
      <c r="C332" s="52" t="s">
        <v>72</v>
      </c>
      <c r="D332" s="52"/>
      <c r="E332" s="52" t="s">
        <v>72</v>
      </c>
      <c r="F332" s="52" t="s">
        <v>72</v>
      </c>
      <c r="J332" s="248"/>
    </row>
    <row r="333" spans="2:16" ht="28.8" x14ac:dyDescent="0.3">
      <c r="C333" s="23" t="s">
        <v>82</v>
      </c>
      <c r="D333" s="23" t="s">
        <v>83</v>
      </c>
      <c r="E333" s="23" t="s">
        <v>84</v>
      </c>
      <c r="F333" s="23" t="s">
        <v>84</v>
      </c>
    </row>
    <row r="334" spans="2:16" x14ac:dyDescent="0.3">
      <c r="B334" t="s">
        <v>18</v>
      </c>
      <c r="C334" s="3" t="s">
        <v>27</v>
      </c>
      <c r="D334" s="3" t="s">
        <v>28</v>
      </c>
      <c r="E334" s="3" t="s">
        <v>29</v>
      </c>
      <c r="F334" s="3" t="s">
        <v>30</v>
      </c>
    </row>
    <row r="335" spans="2:16" x14ac:dyDescent="0.3">
      <c r="B335">
        <v>1</v>
      </c>
      <c r="C335" s="179">
        <f>ROUND('Guayule Model INFO'!B108,0)</f>
        <v>266629530</v>
      </c>
      <c r="D335" s="194">
        <v>0</v>
      </c>
      <c r="E335" s="180">
        <f>F335*365/350</f>
        <v>521428.57142857142</v>
      </c>
      <c r="F335" s="7">
        <v>500000</v>
      </c>
      <c r="G335"/>
      <c r="H335" s="3" t="s">
        <v>27</v>
      </c>
      <c r="I335" t="s">
        <v>69</v>
      </c>
    </row>
    <row r="336" spans="2:16" x14ac:dyDescent="0.3">
      <c r="B336">
        <v>2</v>
      </c>
      <c r="C336" s="184">
        <f>C335</f>
        <v>266629530</v>
      </c>
      <c r="D336" s="195">
        <v>0</v>
      </c>
      <c r="E336" s="182">
        <f>E335</f>
        <v>521428.57142857142</v>
      </c>
      <c r="F336" s="9">
        <f>F335</f>
        <v>500000</v>
      </c>
      <c r="G336"/>
      <c r="H336" s="3" t="s">
        <v>28</v>
      </c>
      <c r="I336" t="s">
        <v>70</v>
      </c>
    </row>
    <row r="337" spans="1:23" x14ac:dyDescent="0.3">
      <c r="B337">
        <v>3</v>
      </c>
      <c r="C337" s="184">
        <f t="shared" ref="C337:C339" si="43">C336</f>
        <v>266629530</v>
      </c>
      <c r="D337" s="195">
        <v>0</v>
      </c>
      <c r="E337" s="182">
        <f t="shared" ref="E337:E339" si="44">E336</f>
        <v>521428.57142857142</v>
      </c>
      <c r="F337" s="9">
        <f t="shared" ref="F337:F339" si="45">F336</f>
        <v>500000</v>
      </c>
      <c r="G337"/>
      <c r="H337" s="3" t="s">
        <v>29</v>
      </c>
      <c r="I337" t="s">
        <v>73</v>
      </c>
    </row>
    <row r="338" spans="1:23" x14ac:dyDescent="0.3">
      <c r="B338">
        <v>4</v>
      </c>
      <c r="C338" s="394">
        <f t="shared" si="43"/>
        <v>266629530</v>
      </c>
      <c r="D338" s="195">
        <v>0</v>
      </c>
      <c r="E338" s="182">
        <f t="shared" si="44"/>
        <v>521428.57142857142</v>
      </c>
      <c r="F338" s="9">
        <f t="shared" si="45"/>
        <v>500000</v>
      </c>
      <c r="G338"/>
      <c r="H338" s="3" t="s">
        <v>30</v>
      </c>
      <c r="I338" t="s">
        <v>74</v>
      </c>
    </row>
    <row r="339" spans="1:23" x14ac:dyDescent="0.3">
      <c r="B339">
        <v>5</v>
      </c>
      <c r="C339" s="185">
        <f t="shared" si="43"/>
        <v>266629530</v>
      </c>
      <c r="D339" s="58">
        <v>0</v>
      </c>
      <c r="E339" s="186">
        <f t="shared" si="44"/>
        <v>521428.57142857142</v>
      </c>
      <c r="F339" s="11">
        <f t="shared" si="45"/>
        <v>500000</v>
      </c>
      <c r="G339"/>
    </row>
    <row r="340" spans="1:23" x14ac:dyDescent="0.3">
      <c r="C340"/>
      <c r="D340"/>
      <c r="E340"/>
      <c r="F340"/>
      <c r="G340"/>
    </row>
    <row r="341" spans="1:23" x14ac:dyDescent="0.3">
      <c r="C341"/>
      <c r="D341"/>
      <c r="E341"/>
      <c r="F341"/>
      <c r="G341"/>
    </row>
    <row r="342" spans="1:23" x14ac:dyDescent="0.3">
      <c r="C342"/>
      <c r="D342"/>
      <c r="E342"/>
      <c r="F342"/>
      <c r="G342"/>
    </row>
    <row r="343" spans="1:23" x14ac:dyDescent="0.3">
      <c r="C343" s="182"/>
      <c r="D343" s="8"/>
      <c r="E343" s="8"/>
      <c r="F343" s="8"/>
      <c r="I343">
        <f>1233.48</f>
        <v>1233.48</v>
      </c>
      <c r="J343" t="s">
        <v>240</v>
      </c>
    </row>
    <row r="344" spans="1:23" x14ac:dyDescent="0.3">
      <c r="I344" s="3"/>
    </row>
    <row r="345" spans="1:23" x14ac:dyDescent="0.3">
      <c r="B345" t="s">
        <v>31</v>
      </c>
      <c r="D345" s="1">
        <v>1</v>
      </c>
      <c r="E345" s="1">
        <v>2</v>
      </c>
      <c r="F345" s="1">
        <v>3</v>
      </c>
      <c r="G345" s="1">
        <v>4</v>
      </c>
      <c r="H345" s="1">
        <v>5</v>
      </c>
      <c r="I345" s="1">
        <v>6</v>
      </c>
      <c r="J345" s="1">
        <v>7</v>
      </c>
      <c r="K345" s="1">
        <v>8</v>
      </c>
      <c r="L345" s="1">
        <v>9</v>
      </c>
      <c r="M345" s="1">
        <v>10</v>
      </c>
      <c r="N345" s="1">
        <v>11</v>
      </c>
      <c r="O345" s="1">
        <v>12</v>
      </c>
      <c r="P345" s="1">
        <v>13</v>
      </c>
      <c r="Q345" s="1">
        <v>14</v>
      </c>
      <c r="R345" s="1">
        <v>15</v>
      </c>
      <c r="S345" s="1">
        <v>16</v>
      </c>
      <c r="T345" s="1">
        <v>17</v>
      </c>
      <c r="U345" s="1">
        <v>18</v>
      </c>
      <c r="V345" s="329">
        <v>19</v>
      </c>
    </row>
    <row r="346" spans="1:23" x14ac:dyDescent="0.3">
      <c r="B346" s="22" t="s">
        <v>239</v>
      </c>
      <c r="C346" s="3" t="s">
        <v>32</v>
      </c>
      <c r="D346" s="351">
        <f>$I$343*U62</f>
        <v>223019351.40000001</v>
      </c>
      <c r="E346" s="243">
        <f>$I$343*U63</f>
        <v>346665853.56</v>
      </c>
      <c r="F346" s="243">
        <f>$I$343*U64</f>
        <v>125093374.2</v>
      </c>
      <c r="G346" s="243">
        <f>$I$343*U65</f>
        <v>106079280</v>
      </c>
      <c r="H346" s="243">
        <f>$I$343*U66</f>
        <v>1233480000</v>
      </c>
      <c r="I346" s="243">
        <f>$I$343*U67</f>
        <v>154185000</v>
      </c>
      <c r="J346" s="243">
        <f>$I$343*U68</f>
        <v>1233480000</v>
      </c>
      <c r="K346" s="243">
        <f>$I$343*U69</f>
        <v>151718040</v>
      </c>
      <c r="L346" s="243">
        <f>$I$343*U70</f>
        <v>98678400</v>
      </c>
      <c r="M346" s="243">
        <f>$I$343*U71</f>
        <v>189596977.31999999</v>
      </c>
      <c r="N346" s="243">
        <f>$I$343*U72</f>
        <v>139259892</v>
      </c>
      <c r="O346" s="243">
        <f>$I$343*U73</f>
        <v>123348000</v>
      </c>
      <c r="P346" s="243">
        <f>$I$343*U74</f>
        <v>145429758.96000001</v>
      </c>
      <c r="Q346" s="243">
        <f>$I$343*U75</f>
        <v>131982360</v>
      </c>
      <c r="R346" s="243">
        <f>$I$343*U76</f>
        <v>247231330.31999999</v>
      </c>
      <c r="S346" s="243">
        <f>$I$343*U77</f>
        <v>70536553.799999997</v>
      </c>
      <c r="T346" s="243">
        <f>$I$343*U78</f>
        <v>1233480000</v>
      </c>
      <c r="U346" s="243">
        <f>$I$343*U79</f>
        <v>55506600</v>
      </c>
      <c r="V346" s="352">
        <f>$I$343*U80</f>
        <v>104068531.36037759</v>
      </c>
    </row>
    <row r="347" spans="1:23" x14ac:dyDescent="0.3">
      <c r="D347" s="353"/>
      <c r="E347" s="353"/>
    </row>
    <row r="349" spans="1:23" x14ac:dyDescent="0.3">
      <c r="A349" s="52" t="s">
        <v>72</v>
      </c>
      <c r="B349" t="s">
        <v>562</v>
      </c>
      <c r="F349" s="82"/>
      <c r="W349" s="43"/>
    </row>
    <row r="350" spans="1:23" x14ac:dyDescent="0.3">
      <c r="B350" s="22" t="s">
        <v>86</v>
      </c>
      <c r="C350" s="3" t="s">
        <v>568</v>
      </c>
      <c r="D350" s="305">
        <v>268.3582331390952</v>
      </c>
      <c r="E350" s="82"/>
      <c r="F350" s="82"/>
      <c r="W350" s="43"/>
    </row>
    <row r="351" spans="1:23" x14ac:dyDescent="0.3">
      <c r="W351" s="43"/>
    </row>
    <row r="352" spans="1:23" x14ac:dyDescent="0.3">
      <c r="B352" t="s">
        <v>37</v>
      </c>
      <c r="E352" s="3" t="s">
        <v>40</v>
      </c>
      <c r="W352" s="43"/>
    </row>
    <row r="353" spans="2:23" x14ac:dyDescent="0.3">
      <c r="B353" s="3" t="s">
        <v>38</v>
      </c>
      <c r="D353" s="52" t="s">
        <v>72</v>
      </c>
      <c r="E353" s="1">
        <v>1</v>
      </c>
      <c r="F353" s="82"/>
      <c r="G353" s="290"/>
      <c r="H353" s="212"/>
      <c r="I353" s="212"/>
      <c r="J353" s="82"/>
      <c r="K353" s="82"/>
      <c r="L353" s="82"/>
      <c r="W353" s="43"/>
    </row>
    <row r="354" spans="2:23" x14ac:dyDescent="0.3">
      <c r="C354" s="3" t="s">
        <v>39</v>
      </c>
      <c r="D354" s="1">
        <v>1</v>
      </c>
      <c r="E354" s="374">
        <v>6.4820250000000024E-2</v>
      </c>
      <c r="F354" s="376" t="s">
        <v>777</v>
      </c>
      <c r="G354" s="212"/>
      <c r="H354" s="212"/>
      <c r="I354" s="212"/>
      <c r="J354" s="212"/>
      <c r="K354" s="212"/>
      <c r="L354" s="212"/>
      <c r="M354" s="197"/>
      <c r="W354" s="43"/>
    </row>
    <row r="355" spans="2:23" x14ac:dyDescent="0.3">
      <c r="D355" s="1">
        <v>2</v>
      </c>
      <c r="E355" s="375">
        <v>4.2133162500000008E-2</v>
      </c>
      <c r="F355" s="376" t="s">
        <v>778</v>
      </c>
      <c r="G355" s="212"/>
      <c r="H355" s="212"/>
      <c r="I355" s="212"/>
      <c r="J355" s="212"/>
      <c r="K355" s="212"/>
      <c r="L355" s="212"/>
      <c r="M355" s="197"/>
      <c r="N355" s="197"/>
      <c r="W355" s="43"/>
    </row>
    <row r="356" spans="2:23" x14ac:dyDescent="0.3">
      <c r="E356" s="82"/>
      <c r="F356" s="82"/>
      <c r="G356" s="82"/>
      <c r="H356" s="143"/>
      <c r="I356" s="143"/>
      <c r="J356" s="143"/>
      <c r="K356" s="143"/>
      <c r="L356" s="82"/>
      <c r="W356" s="43"/>
    </row>
    <row r="357" spans="2:23" x14ac:dyDescent="0.3">
      <c r="W357" s="43"/>
    </row>
    <row r="358" spans="2:23" x14ac:dyDescent="0.3">
      <c r="B358" t="s">
        <v>87</v>
      </c>
      <c r="E358" s="3" t="s">
        <v>39</v>
      </c>
      <c r="W358" s="43"/>
    </row>
    <row r="359" spans="2:23" x14ac:dyDescent="0.3">
      <c r="B359" s="3" t="s">
        <v>88</v>
      </c>
      <c r="D359" s="52" t="s">
        <v>1</v>
      </c>
      <c r="E359" s="1">
        <v>1</v>
      </c>
      <c r="F359" s="1">
        <v>2</v>
      </c>
      <c r="W359" s="43"/>
    </row>
    <row r="360" spans="2:23" x14ac:dyDescent="0.3">
      <c r="B360" s="22" t="s">
        <v>89</v>
      </c>
      <c r="C360" s="3" t="s">
        <v>47</v>
      </c>
      <c r="D360" s="1">
        <v>1</v>
      </c>
      <c r="E360" s="292">
        <f>N16</f>
        <v>5000</v>
      </c>
      <c r="F360" s="169">
        <f t="shared" ref="F360:F365" si="46">E360*H$360</f>
        <v>3249.9999999999995</v>
      </c>
      <c r="G360" s="82"/>
      <c r="H360">
        <f>E355/E354</f>
        <v>0.64999999999999991</v>
      </c>
      <c r="W360" s="43"/>
    </row>
    <row r="361" spans="2:23" x14ac:dyDescent="0.3">
      <c r="D361" s="1">
        <v>2</v>
      </c>
      <c r="E361" s="293">
        <v>7000</v>
      </c>
      <c r="F361" s="170">
        <f t="shared" si="46"/>
        <v>4549.9999999999991</v>
      </c>
      <c r="G361" s="82"/>
      <c r="H361" s="42" t="s">
        <v>571</v>
      </c>
      <c r="I361" s="42"/>
      <c r="J361" s="42"/>
      <c r="K361" s="42"/>
      <c r="L361" s="42"/>
    </row>
    <row r="362" spans="2:23" x14ac:dyDescent="0.3">
      <c r="D362" s="1">
        <v>3</v>
      </c>
      <c r="E362" s="293">
        <f>N18</f>
        <v>5000</v>
      </c>
      <c r="F362" s="170">
        <f t="shared" si="46"/>
        <v>3249.9999999999995</v>
      </c>
      <c r="G362" s="82"/>
    </row>
    <row r="363" spans="2:23" x14ac:dyDescent="0.3">
      <c r="D363" s="1">
        <v>4</v>
      </c>
      <c r="E363" s="293">
        <v>7500</v>
      </c>
      <c r="F363" s="170">
        <f t="shared" si="46"/>
        <v>4874.9999999999991</v>
      </c>
      <c r="G363" s="143"/>
    </row>
    <row r="364" spans="2:23" x14ac:dyDescent="0.3">
      <c r="C364"/>
      <c r="D364" s="1">
        <v>5</v>
      </c>
      <c r="E364" s="293">
        <v>6000</v>
      </c>
      <c r="F364" s="170">
        <f t="shared" si="46"/>
        <v>3899.9999999999995</v>
      </c>
      <c r="G364" s="143"/>
    </row>
    <row r="365" spans="2:23" x14ac:dyDescent="0.3">
      <c r="C365"/>
      <c r="D365" s="1">
        <v>6</v>
      </c>
      <c r="E365" s="294">
        <f>N21</f>
        <v>3000</v>
      </c>
      <c r="F365" s="171">
        <f t="shared" si="46"/>
        <v>1949.9999999999998</v>
      </c>
      <c r="G365" s="82"/>
    </row>
    <row r="366" spans="2:23" x14ac:dyDescent="0.3">
      <c r="C366"/>
      <c r="E366" s="82">
        <f>SUM(E360:E365)</f>
        <v>33500</v>
      </c>
      <c r="F366" s="82">
        <f>SUM(F360:F365)</f>
        <v>21774.999999999996</v>
      </c>
    </row>
    <row r="367" spans="2:23" x14ac:dyDescent="0.3">
      <c r="C367"/>
      <c r="D367" s="52" t="s">
        <v>1</v>
      </c>
      <c r="E367" s="52" t="s">
        <v>1</v>
      </c>
    </row>
    <row r="368" spans="2:23" x14ac:dyDescent="0.3">
      <c r="B368" t="s">
        <v>44</v>
      </c>
      <c r="D368" s="1">
        <v>1</v>
      </c>
      <c r="E368" s="1">
        <v>2</v>
      </c>
    </row>
    <row r="369" spans="1:21" x14ac:dyDescent="0.3">
      <c r="B369" s="22" t="s">
        <v>86</v>
      </c>
      <c r="C369" s="3" t="s">
        <v>43</v>
      </c>
      <c r="D369" s="225">
        <v>66.099999999999994</v>
      </c>
      <c r="E369" s="226">
        <v>66.099999999999994</v>
      </c>
      <c r="F369" s="82"/>
    </row>
    <row r="371" spans="1:21" x14ac:dyDescent="0.3">
      <c r="B371" t="s">
        <v>46</v>
      </c>
      <c r="D371" s="3" t="s">
        <v>40</v>
      </c>
    </row>
    <row r="372" spans="1:21" x14ac:dyDescent="0.3">
      <c r="B372" s="3" t="s">
        <v>45</v>
      </c>
      <c r="D372" s="1">
        <v>1</v>
      </c>
      <c r="E372" s="1">
        <v>2</v>
      </c>
      <c r="F372" s="1">
        <v>3</v>
      </c>
      <c r="G372" s="1">
        <v>4</v>
      </c>
      <c r="H372" s="1">
        <v>5</v>
      </c>
      <c r="J372" t="s">
        <v>770</v>
      </c>
      <c r="M372" s="1"/>
      <c r="N372" s="1"/>
      <c r="O372" s="1"/>
      <c r="P372" s="1"/>
      <c r="Q372" s="1"/>
      <c r="R372" s="1"/>
      <c r="S372" s="1"/>
      <c r="T372" s="1"/>
      <c r="U372" s="1"/>
    </row>
    <row r="373" spans="1:21" x14ac:dyDescent="0.3">
      <c r="A373" s="22"/>
      <c r="B373" s="3" t="s">
        <v>470</v>
      </c>
      <c r="C373" s="51">
        <v>1</v>
      </c>
      <c r="D373" s="339">
        <v>22.360275999999999</v>
      </c>
      <c r="E373" s="334">
        <v>323.99203999999997</v>
      </c>
      <c r="F373" s="334">
        <v>299.90610900000001</v>
      </c>
      <c r="G373" s="334">
        <v>313.480142</v>
      </c>
      <c r="H373" s="320">
        <v>307.31606299999999</v>
      </c>
      <c r="J373" s="329">
        <v>1</v>
      </c>
      <c r="K373" t="s">
        <v>235</v>
      </c>
      <c r="M373" s="51"/>
      <c r="N373" s="48"/>
      <c r="O373" s="48"/>
      <c r="P373" s="48"/>
      <c r="Q373" s="48"/>
      <c r="R373" s="48"/>
      <c r="S373" s="48"/>
      <c r="T373" s="48"/>
      <c r="U373" s="48"/>
    </row>
    <row r="374" spans="1:21" x14ac:dyDescent="0.3">
      <c r="B374" s="22"/>
      <c r="C374" s="51">
        <v>2</v>
      </c>
      <c r="D374" s="340">
        <v>4.9637399999999996</v>
      </c>
      <c r="E374" s="335">
        <v>327.34552000000002</v>
      </c>
      <c r="F374" s="335">
        <v>303.25959</v>
      </c>
      <c r="G374" s="335">
        <v>296.25924099999997</v>
      </c>
      <c r="H374" s="341">
        <v>290.09516200000002</v>
      </c>
      <c r="J374" s="329">
        <v>2</v>
      </c>
      <c r="K374" t="s">
        <v>771</v>
      </c>
      <c r="M374" s="51"/>
      <c r="N374" s="48"/>
      <c r="O374" s="48"/>
      <c r="P374" s="48"/>
      <c r="Q374" s="48"/>
      <c r="R374" s="48"/>
      <c r="S374" s="48"/>
      <c r="T374" s="48"/>
      <c r="U374" s="48"/>
    </row>
    <row r="375" spans="1:21" x14ac:dyDescent="0.3">
      <c r="B375" s="22"/>
      <c r="C375" s="51">
        <v>3</v>
      </c>
      <c r="D375" s="340">
        <v>0.64350700000000005</v>
      </c>
      <c r="E375" s="335">
        <v>326.79611</v>
      </c>
      <c r="F375" s="335">
        <v>302.71017999999998</v>
      </c>
      <c r="G375" s="335">
        <v>298.92191300000002</v>
      </c>
      <c r="H375" s="341">
        <v>292.757834</v>
      </c>
      <c r="J375" s="329">
        <v>3</v>
      </c>
      <c r="K375" t="s">
        <v>772</v>
      </c>
      <c r="M375" s="51"/>
      <c r="N375" s="48"/>
      <c r="O375" s="48"/>
      <c r="P375" s="48"/>
      <c r="Q375" s="48"/>
      <c r="R375" s="48"/>
      <c r="S375" s="48"/>
      <c r="T375" s="48"/>
      <c r="U375" s="48"/>
    </row>
    <row r="376" spans="1:21" x14ac:dyDescent="0.3">
      <c r="B376" s="22"/>
      <c r="C376" s="51">
        <v>4</v>
      </c>
      <c r="D376" s="340">
        <v>14.383596000000001</v>
      </c>
      <c r="E376" s="335">
        <v>332.98377399999998</v>
      </c>
      <c r="F376" s="335">
        <v>308.89784400000002</v>
      </c>
      <c r="G376" s="335">
        <v>246.986177</v>
      </c>
      <c r="H376" s="341">
        <v>294.05017600000002</v>
      </c>
      <c r="J376" s="329">
        <v>4</v>
      </c>
      <c r="K376" t="s">
        <v>773</v>
      </c>
      <c r="M376" s="51"/>
      <c r="N376" s="48"/>
      <c r="O376" s="48"/>
      <c r="P376" s="48"/>
      <c r="Q376" s="48"/>
      <c r="R376" s="48"/>
      <c r="S376" s="48"/>
      <c r="T376" s="48"/>
      <c r="U376" s="48"/>
    </row>
    <row r="377" spans="1:21" x14ac:dyDescent="0.3">
      <c r="B377" s="22"/>
      <c r="C377" s="51">
        <v>5</v>
      </c>
      <c r="D377" s="340">
        <v>35.557718999999999</v>
      </c>
      <c r="E377" s="335">
        <v>294.10886399999998</v>
      </c>
      <c r="F377" s="335">
        <v>270.02293400000002</v>
      </c>
      <c r="G377" s="335">
        <v>326.67758400000002</v>
      </c>
      <c r="H377" s="341">
        <v>320.51350500000001</v>
      </c>
      <c r="J377" s="329">
        <v>5</v>
      </c>
      <c r="K377" t="s">
        <v>774</v>
      </c>
      <c r="M377" s="51"/>
      <c r="N377" s="48"/>
      <c r="O377" s="48"/>
      <c r="P377" s="48"/>
      <c r="Q377" s="48"/>
      <c r="R377" s="48"/>
      <c r="S377" s="48"/>
      <c r="T377" s="48"/>
      <c r="U377" s="48"/>
    </row>
    <row r="378" spans="1:21" x14ac:dyDescent="0.3">
      <c r="B378" s="22"/>
      <c r="C378" s="51">
        <v>6</v>
      </c>
      <c r="D378" s="340">
        <v>43.257494000000001</v>
      </c>
      <c r="E378" s="335">
        <v>290.31045</v>
      </c>
      <c r="F378" s="335">
        <v>266.22451999999998</v>
      </c>
      <c r="G378" s="335">
        <v>334.37735900000001</v>
      </c>
      <c r="H378" s="341">
        <v>328.21328</v>
      </c>
      <c r="M378" s="51"/>
      <c r="N378" s="48"/>
      <c r="O378" s="48"/>
      <c r="P378" s="48"/>
      <c r="Q378" s="48"/>
      <c r="R378" s="48"/>
      <c r="S378" s="48"/>
      <c r="T378" s="48"/>
      <c r="U378" s="48"/>
    </row>
    <row r="379" spans="1:21" x14ac:dyDescent="0.3">
      <c r="B379" s="22"/>
      <c r="C379" s="51">
        <v>7</v>
      </c>
      <c r="D379" s="340">
        <v>53.040745000000001</v>
      </c>
      <c r="E379" s="335">
        <v>284.90854300000001</v>
      </c>
      <c r="F379" s="335">
        <v>260.82261299999999</v>
      </c>
      <c r="G379" s="335">
        <v>344.16061000000002</v>
      </c>
      <c r="H379" s="341">
        <v>337.996531</v>
      </c>
      <c r="M379" s="51"/>
      <c r="N379" s="48"/>
      <c r="O379" s="48"/>
      <c r="P379" s="48"/>
      <c r="Q379" s="48"/>
      <c r="R379" s="48"/>
      <c r="S379" s="48"/>
      <c r="T379" s="48"/>
      <c r="U379" s="48"/>
    </row>
    <row r="380" spans="1:21" x14ac:dyDescent="0.3">
      <c r="B380" s="22"/>
      <c r="C380" s="51">
        <v>8</v>
      </c>
      <c r="D380" s="340">
        <v>45.142668999999998</v>
      </c>
      <c r="E380" s="335">
        <v>296.58002299999998</v>
      </c>
      <c r="F380" s="335">
        <v>272.49409300000002</v>
      </c>
      <c r="G380" s="335">
        <v>274.56944800000002</v>
      </c>
      <c r="H380" s="341">
        <v>330.098456</v>
      </c>
      <c r="M380" s="51"/>
      <c r="N380" s="48"/>
      <c r="O380" s="48"/>
      <c r="P380" s="48"/>
      <c r="Q380" s="48"/>
      <c r="R380" s="48"/>
      <c r="S380" s="48"/>
      <c r="T380" s="48"/>
      <c r="U380" s="48"/>
    </row>
    <row r="381" spans="1:21" x14ac:dyDescent="0.3">
      <c r="B381" s="22"/>
      <c r="C381" s="51">
        <v>9</v>
      </c>
      <c r="D381" s="340">
        <v>50.105595999999998</v>
      </c>
      <c r="E381" s="335">
        <v>282.52040599999998</v>
      </c>
      <c r="F381" s="335">
        <v>258.43447600000002</v>
      </c>
      <c r="G381" s="335">
        <v>341.225461</v>
      </c>
      <c r="H381" s="341">
        <v>335.06138199999998</v>
      </c>
      <c r="M381" s="51"/>
      <c r="N381" s="48"/>
      <c r="O381" s="48"/>
      <c r="P381" s="48"/>
      <c r="Q381" s="48"/>
      <c r="R381" s="48"/>
      <c r="S381" s="48"/>
      <c r="T381" s="48"/>
      <c r="U381" s="48"/>
    </row>
    <row r="382" spans="1:21" x14ac:dyDescent="0.3">
      <c r="B382" s="22"/>
      <c r="C382" s="51">
        <v>10</v>
      </c>
      <c r="D382" s="340">
        <v>50.066673999999999</v>
      </c>
      <c r="E382" s="335">
        <v>284.36818199999999</v>
      </c>
      <c r="F382" s="335">
        <v>260.28225200000003</v>
      </c>
      <c r="G382" s="335">
        <v>273.03009800000001</v>
      </c>
      <c r="H382" s="341">
        <v>335.02246100000002</v>
      </c>
      <c r="M382" s="51"/>
      <c r="N382" s="48"/>
      <c r="O382" s="48"/>
      <c r="P382" s="48"/>
      <c r="Q382" s="48"/>
      <c r="R382" s="48"/>
      <c r="S382" s="48"/>
      <c r="T382" s="48"/>
      <c r="U382" s="48"/>
    </row>
    <row r="383" spans="1:21" x14ac:dyDescent="0.3">
      <c r="B383" s="22"/>
      <c r="C383" s="51">
        <v>11</v>
      </c>
      <c r="D383" s="340">
        <v>51.568064999999997</v>
      </c>
      <c r="E383" s="335">
        <v>282.57928800000002</v>
      </c>
      <c r="F383" s="335">
        <v>258.493358</v>
      </c>
      <c r="G383" s="335">
        <v>274.53148900000002</v>
      </c>
      <c r="H383" s="341">
        <v>336.52385099999998</v>
      </c>
      <c r="M383" s="51"/>
      <c r="N383" s="48"/>
      <c r="O383" s="48"/>
      <c r="P383" s="48"/>
      <c r="Q383" s="48"/>
      <c r="R383" s="48"/>
      <c r="S383" s="48"/>
      <c r="T383" s="48"/>
      <c r="U383" s="48"/>
    </row>
    <row r="384" spans="1:21" x14ac:dyDescent="0.3">
      <c r="B384" s="22"/>
      <c r="C384" s="51">
        <v>12</v>
      </c>
      <c r="D384" s="340">
        <v>51.663856000000003</v>
      </c>
      <c r="E384" s="335">
        <v>282.67507899999998</v>
      </c>
      <c r="F384" s="335">
        <v>258.58914900000002</v>
      </c>
      <c r="G384" s="335">
        <v>274.62727999999998</v>
      </c>
      <c r="H384" s="341">
        <v>336.619642</v>
      </c>
      <c r="M384" s="51"/>
      <c r="N384" s="48"/>
      <c r="O384" s="48"/>
      <c r="P384" s="48"/>
      <c r="Q384" s="48"/>
      <c r="R384" s="48"/>
      <c r="S384" s="48"/>
      <c r="T384" s="48"/>
      <c r="U384" s="48"/>
    </row>
    <row r="385" spans="2:21" x14ac:dyDescent="0.3">
      <c r="B385" s="22"/>
      <c r="C385" s="51">
        <v>13</v>
      </c>
      <c r="D385" s="340">
        <v>56.435175000000001</v>
      </c>
      <c r="E385" s="335">
        <v>277.85833300000002</v>
      </c>
      <c r="F385" s="335">
        <v>253.772403</v>
      </c>
      <c r="G385" s="335">
        <v>347.55504000000002</v>
      </c>
      <c r="H385" s="341">
        <v>341.390961</v>
      </c>
      <c r="M385" s="51"/>
      <c r="N385" s="48"/>
      <c r="O385" s="48"/>
      <c r="P385" s="48"/>
      <c r="Q385" s="48"/>
      <c r="R385" s="48"/>
      <c r="S385" s="48"/>
      <c r="T385" s="48"/>
      <c r="U385" s="48"/>
    </row>
    <row r="386" spans="2:21" x14ac:dyDescent="0.3">
      <c r="B386" s="22"/>
      <c r="C386" s="51">
        <v>14</v>
      </c>
      <c r="D386" s="340">
        <v>50.400672999999998</v>
      </c>
      <c r="E386" s="335">
        <v>282.19255700000002</v>
      </c>
      <c r="F386" s="335">
        <v>258.106627</v>
      </c>
      <c r="G386" s="335">
        <v>273.56536599999998</v>
      </c>
      <c r="H386" s="341">
        <v>335.35646000000003</v>
      </c>
      <c r="M386" s="51"/>
      <c r="N386" s="48"/>
      <c r="O386" s="48"/>
      <c r="P386" s="48"/>
      <c r="Q386" s="48"/>
      <c r="R386" s="48"/>
      <c r="S386" s="48"/>
      <c r="T386" s="48"/>
      <c r="U386" s="48"/>
    </row>
    <row r="387" spans="2:21" x14ac:dyDescent="0.3">
      <c r="B387" s="22"/>
      <c r="C387" s="51">
        <v>15</v>
      </c>
      <c r="D387" s="340">
        <v>33.367330000000003</v>
      </c>
      <c r="E387" s="335">
        <v>338.46674400000001</v>
      </c>
      <c r="F387" s="335">
        <v>314.38081399999999</v>
      </c>
      <c r="G387" s="335">
        <v>229.38119499999999</v>
      </c>
      <c r="H387" s="341">
        <v>243.50496699999999</v>
      </c>
      <c r="M387" s="51"/>
      <c r="N387" s="48"/>
      <c r="O387" s="48"/>
      <c r="P387" s="48"/>
      <c r="Q387" s="48"/>
      <c r="R387" s="48"/>
      <c r="S387" s="48"/>
      <c r="T387" s="48"/>
      <c r="U387" s="48"/>
    </row>
    <row r="388" spans="2:21" x14ac:dyDescent="0.3">
      <c r="B388" s="22"/>
      <c r="C388" s="51">
        <v>16</v>
      </c>
      <c r="D388" s="340">
        <v>57.263381000000003</v>
      </c>
      <c r="E388" s="335">
        <v>278.68653899999998</v>
      </c>
      <c r="F388" s="335">
        <v>254.60060899999999</v>
      </c>
      <c r="G388" s="335">
        <v>348.38324599999999</v>
      </c>
      <c r="H388" s="341">
        <v>342.21916700000003</v>
      </c>
      <c r="M388" s="51"/>
      <c r="N388" s="48"/>
      <c r="O388" s="48"/>
      <c r="P388" s="48"/>
      <c r="Q388" s="48"/>
      <c r="R388" s="48"/>
      <c r="S388" s="48"/>
      <c r="T388" s="48"/>
      <c r="U388" s="48"/>
    </row>
    <row r="389" spans="2:21" x14ac:dyDescent="0.3">
      <c r="B389" s="22"/>
      <c r="C389" s="51">
        <v>17</v>
      </c>
      <c r="D389" s="340">
        <v>55.272440000000003</v>
      </c>
      <c r="E389" s="335">
        <v>283.04731500000003</v>
      </c>
      <c r="F389" s="335">
        <v>258.96138400000001</v>
      </c>
      <c r="G389" s="335">
        <v>278.366826</v>
      </c>
      <c r="H389" s="341">
        <v>340.228227</v>
      </c>
      <c r="M389" s="51"/>
      <c r="N389" s="48"/>
      <c r="O389" s="48"/>
      <c r="P389" s="48"/>
      <c r="Q389" s="48"/>
      <c r="R389" s="48"/>
      <c r="S389" s="48"/>
      <c r="T389" s="48"/>
      <c r="U389" s="48"/>
    </row>
    <row r="390" spans="2:21" x14ac:dyDescent="0.3">
      <c r="B390" s="22"/>
      <c r="C390" s="51">
        <v>18</v>
      </c>
      <c r="D390" s="340">
        <v>59.916434000000002</v>
      </c>
      <c r="E390" s="335">
        <v>284.56247500000001</v>
      </c>
      <c r="F390" s="335">
        <v>260.47654499999999</v>
      </c>
      <c r="G390" s="335">
        <v>351.03629899999999</v>
      </c>
      <c r="H390" s="341">
        <v>344.87222000000003</v>
      </c>
      <c r="M390" s="51"/>
      <c r="N390" s="48"/>
      <c r="O390" s="48"/>
      <c r="P390" s="48"/>
      <c r="Q390" s="48"/>
      <c r="R390" s="48"/>
      <c r="S390" s="48"/>
      <c r="T390" s="48"/>
      <c r="U390" s="48"/>
    </row>
    <row r="391" spans="2:21" x14ac:dyDescent="0.3">
      <c r="B391" s="22"/>
      <c r="C391" s="51">
        <v>19</v>
      </c>
      <c r="D391" s="340">
        <v>69.043178999999995</v>
      </c>
      <c r="E391" s="335">
        <v>280.61803600000002</v>
      </c>
      <c r="F391" s="335">
        <v>256.532105</v>
      </c>
      <c r="G391" s="335">
        <v>307.454632</v>
      </c>
      <c r="H391" s="341">
        <v>353.998966</v>
      </c>
      <c r="M391" s="51"/>
      <c r="N391" s="48"/>
      <c r="O391" s="48"/>
      <c r="P391" s="48"/>
      <c r="Q391" s="48"/>
      <c r="R391" s="48"/>
      <c r="S391" s="48"/>
      <c r="T391" s="48"/>
      <c r="U391" s="48"/>
    </row>
    <row r="392" spans="2:21" x14ac:dyDescent="0.3">
      <c r="B392" s="22"/>
      <c r="C392" s="51">
        <v>20</v>
      </c>
      <c r="D392" s="340">
        <v>56.753717000000002</v>
      </c>
      <c r="E392" s="335">
        <v>291.05522500000001</v>
      </c>
      <c r="F392" s="335">
        <v>266.96929399999999</v>
      </c>
      <c r="G392" s="335">
        <v>347.873582</v>
      </c>
      <c r="H392" s="341">
        <v>341.70950299999998</v>
      </c>
      <c r="M392" s="51"/>
      <c r="N392" s="48"/>
      <c r="O392" s="48"/>
      <c r="P392" s="48"/>
      <c r="Q392" s="48"/>
      <c r="R392" s="48"/>
      <c r="S392" s="48"/>
      <c r="T392" s="48"/>
      <c r="U392" s="48"/>
    </row>
    <row r="393" spans="2:21" x14ac:dyDescent="0.3">
      <c r="B393" s="22"/>
      <c r="C393" s="51">
        <v>21</v>
      </c>
      <c r="D393" s="340">
        <v>64.743279000000001</v>
      </c>
      <c r="E393" s="335">
        <v>281.79355500000003</v>
      </c>
      <c r="F393" s="335">
        <v>257.70762500000001</v>
      </c>
      <c r="G393" s="335">
        <v>298.42331899999999</v>
      </c>
      <c r="H393" s="341">
        <v>349.69906500000002</v>
      </c>
      <c r="M393" s="51"/>
      <c r="N393" s="48"/>
      <c r="O393" s="48"/>
      <c r="P393" s="48"/>
      <c r="Q393" s="48"/>
      <c r="R393" s="48"/>
      <c r="S393" s="48"/>
      <c r="T393" s="48"/>
      <c r="U393" s="48"/>
    </row>
    <row r="394" spans="2:21" x14ac:dyDescent="0.3">
      <c r="B394" s="22"/>
      <c r="C394" s="51">
        <v>22</v>
      </c>
      <c r="D394" s="340">
        <v>58.994762999999999</v>
      </c>
      <c r="E394" s="335">
        <v>293.29627099999999</v>
      </c>
      <c r="F394" s="335">
        <v>269.21034100000003</v>
      </c>
      <c r="G394" s="335">
        <v>350.11462899999998</v>
      </c>
      <c r="H394" s="341">
        <v>343.95055000000002</v>
      </c>
      <c r="M394" s="51"/>
      <c r="N394" s="48"/>
      <c r="O394" s="48"/>
      <c r="P394" s="48"/>
      <c r="Q394" s="48"/>
      <c r="R394" s="48"/>
      <c r="S394" s="48"/>
      <c r="T394" s="48"/>
      <c r="U394" s="48"/>
    </row>
    <row r="395" spans="2:21" x14ac:dyDescent="0.3">
      <c r="B395" s="22"/>
      <c r="C395" s="51">
        <v>23</v>
      </c>
      <c r="D395" s="340">
        <v>71.555366000000006</v>
      </c>
      <c r="E395" s="335">
        <v>283.130222</v>
      </c>
      <c r="F395" s="335">
        <v>259.04429199999998</v>
      </c>
      <c r="G395" s="335">
        <v>299.80113299999999</v>
      </c>
      <c r="H395" s="341">
        <v>356.51115199999998</v>
      </c>
      <c r="M395" s="51"/>
      <c r="N395" s="48"/>
      <c r="O395" s="48"/>
      <c r="P395" s="48"/>
      <c r="Q395" s="48"/>
      <c r="R395" s="48"/>
      <c r="S395" s="48"/>
      <c r="T395" s="48"/>
      <c r="U395" s="48"/>
    </row>
    <row r="396" spans="2:21" x14ac:dyDescent="0.3">
      <c r="B396" s="22"/>
      <c r="C396" s="51">
        <v>24</v>
      </c>
      <c r="D396" s="340">
        <v>65.140257000000005</v>
      </c>
      <c r="E396" s="335">
        <v>281.39657799999998</v>
      </c>
      <c r="F396" s="335">
        <v>257.31064800000001</v>
      </c>
      <c r="G396" s="335">
        <v>298.026341</v>
      </c>
      <c r="H396" s="341">
        <v>350.09604300000001</v>
      </c>
      <c r="M396" s="51"/>
      <c r="N396" s="48"/>
      <c r="O396" s="48"/>
      <c r="P396" s="48"/>
      <c r="Q396" s="48"/>
      <c r="R396" s="48"/>
      <c r="S396" s="48"/>
      <c r="T396" s="48"/>
      <c r="U396" s="48"/>
    </row>
    <row r="397" spans="2:21" x14ac:dyDescent="0.3">
      <c r="B397" s="22"/>
      <c r="C397" s="51">
        <v>25</v>
      </c>
      <c r="D397" s="340">
        <v>65.552172999999996</v>
      </c>
      <c r="E397" s="335">
        <v>286.97532999999999</v>
      </c>
      <c r="F397" s="335">
        <v>262.88940000000002</v>
      </c>
      <c r="G397" s="335">
        <v>298.341229</v>
      </c>
      <c r="H397" s="341">
        <v>350.50795900000003</v>
      </c>
      <c r="M397" s="51"/>
      <c r="N397" s="48"/>
      <c r="O397" s="48"/>
      <c r="P397" s="48"/>
      <c r="Q397" s="48"/>
      <c r="R397" s="48"/>
      <c r="S397" s="48"/>
      <c r="T397" s="48"/>
      <c r="U397" s="48"/>
    </row>
    <row r="398" spans="2:21" x14ac:dyDescent="0.3">
      <c r="B398" s="22"/>
      <c r="C398" s="51">
        <v>26</v>
      </c>
      <c r="D398" s="340">
        <v>71.809858000000006</v>
      </c>
      <c r="E398" s="335">
        <v>283.38471500000003</v>
      </c>
      <c r="F398" s="335">
        <v>259.29878400000001</v>
      </c>
      <c r="G398" s="335">
        <v>300.05562500000002</v>
      </c>
      <c r="H398" s="341">
        <v>356.76564500000001</v>
      </c>
      <c r="M398" s="51"/>
      <c r="N398" s="48"/>
      <c r="O398" s="48"/>
      <c r="P398" s="48"/>
      <c r="Q398" s="48"/>
      <c r="R398" s="48"/>
      <c r="S398" s="48"/>
      <c r="T398" s="48"/>
      <c r="U398" s="48"/>
    </row>
    <row r="399" spans="2:21" x14ac:dyDescent="0.3">
      <c r="B399" s="22"/>
      <c r="C399" s="51">
        <v>27</v>
      </c>
      <c r="D399" s="340">
        <v>76.579640999999995</v>
      </c>
      <c r="E399" s="335">
        <v>288.15449699999999</v>
      </c>
      <c r="F399" s="335">
        <v>264.06856699999997</v>
      </c>
      <c r="G399" s="335">
        <v>294.620677</v>
      </c>
      <c r="H399" s="341">
        <v>361.53542700000003</v>
      </c>
      <c r="M399" s="51"/>
      <c r="N399" s="48"/>
      <c r="O399" s="48"/>
      <c r="P399" s="48"/>
      <c r="Q399" s="48"/>
      <c r="R399" s="48"/>
      <c r="S399" s="48"/>
      <c r="T399" s="48"/>
      <c r="U399" s="48"/>
    </row>
    <row r="400" spans="2:21" x14ac:dyDescent="0.3">
      <c r="B400" s="22"/>
      <c r="C400" s="51">
        <v>28</v>
      </c>
      <c r="D400" s="340">
        <v>65.284058000000002</v>
      </c>
      <c r="E400" s="335">
        <v>291.31381399999998</v>
      </c>
      <c r="F400" s="335">
        <v>267.22788400000002</v>
      </c>
      <c r="G400" s="335">
        <v>292.32715899999999</v>
      </c>
      <c r="H400" s="341">
        <v>350.239845</v>
      </c>
      <c r="M400" s="51"/>
      <c r="N400" s="48"/>
      <c r="O400" s="48"/>
      <c r="P400" s="48"/>
      <c r="Q400" s="48"/>
      <c r="R400" s="48"/>
      <c r="S400" s="48"/>
      <c r="T400" s="48"/>
      <c r="U400" s="48"/>
    </row>
    <row r="401" spans="2:21" x14ac:dyDescent="0.3">
      <c r="B401" s="22"/>
      <c r="C401" s="51">
        <v>29</v>
      </c>
      <c r="D401" s="340">
        <v>67.587299999999999</v>
      </c>
      <c r="E401" s="335">
        <v>290.39025299999997</v>
      </c>
      <c r="F401" s="335">
        <v>266.30432300000001</v>
      </c>
      <c r="G401" s="335">
        <v>293.59559300000001</v>
      </c>
      <c r="H401" s="341">
        <v>352.54308600000002</v>
      </c>
      <c r="M401" s="51"/>
      <c r="N401" s="48"/>
      <c r="O401" s="48"/>
      <c r="P401" s="48"/>
      <c r="Q401" s="48"/>
      <c r="R401" s="48"/>
      <c r="S401" s="48"/>
      <c r="T401" s="48"/>
      <c r="U401" s="48"/>
    </row>
    <row r="402" spans="2:21" x14ac:dyDescent="0.3">
      <c r="B402" s="22"/>
      <c r="C402" s="51">
        <v>30</v>
      </c>
      <c r="D402" s="340">
        <v>60.268132000000001</v>
      </c>
      <c r="E402" s="335">
        <v>300.31619899999998</v>
      </c>
      <c r="F402" s="335">
        <v>276.23026900000002</v>
      </c>
      <c r="G402" s="335">
        <v>290.66967599999998</v>
      </c>
      <c r="H402" s="341">
        <v>345.22391800000003</v>
      </c>
      <c r="M402" s="51"/>
      <c r="N402" s="48"/>
      <c r="O402" s="48"/>
      <c r="P402" s="48"/>
      <c r="Q402" s="48"/>
      <c r="R402" s="48"/>
      <c r="S402" s="48"/>
      <c r="T402" s="48"/>
      <c r="U402" s="48"/>
    </row>
    <row r="403" spans="2:21" x14ac:dyDescent="0.3">
      <c r="B403" s="22"/>
      <c r="C403" s="51">
        <v>31</v>
      </c>
      <c r="D403" s="340">
        <v>78.823153000000005</v>
      </c>
      <c r="E403" s="335">
        <v>290.398009</v>
      </c>
      <c r="F403" s="335">
        <v>266.31207899999998</v>
      </c>
      <c r="G403" s="335">
        <v>287.197563</v>
      </c>
      <c r="H403" s="341">
        <v>301.32133499999998</v>
      </c>
      <c r="M403" s="51"/>
      <c r="N403" s="48"/>
      <c r="O403" s="48"/>
      <c r="P403" s="48"/>
      <c r="Q403" s="48"/>
      <c r="R403" s="48"/>
      <c r="S403" s="48"/>
      <c r="T403" s="48"/>
      <c r="U403" s="48"/>
    </row>
    <row r="404" spans="2:21" x14ac:dyDescent="0.3">
      <c r="B404" s="22"/>
      <c r="C404" s="51">
        <v>32</v>
      </c>
      <c r="D404" s="340">
        <v>71.319636000000003</v>
      </c>
      <c r="E404" s="335">
        <v>302.82796000000002</v>
      </c>
      <c r="F404" s="335">
        <v>278.74203</v>
      </c>
      <c r="G404" s="335">
        <v>292.86730799999998</v>
      </c>
      <c r="H404" s="341">
        <v>306.99108000000001</v>
      </c>
      <c r="M404" s="51"/>
      <c r="N404" s="48"/>
      <c r="O404" s="48"/>
      <c r="P404" s="48"/>
      <c r="Q404" s="48"/>
      <c r="R404" s="48"/>
      <c r="S404" s="48"/>
      <c r="T404" s="48"/>
      <c r="U404" s="48"/>
    </row>
    <row r="405" spans="2:21" x14ac:dyDescent="0.3">
      <c r="B405" s="22"/>
      <c r="C405" s="51">
        <v>33</v>
      </c>
      <c r="D405" s="340">
        <v>84.133909000000003</v>
      </c>
      <c r="E405" s="335">
        <v>295.70876600000003</v>
      </c>
      <c r="F405" s="335">
        <v>271.62283500000001</v>
      </c>
      <c r="G405" s="335">
        <v>295.291721</v>
      </c>
      <c r="H405" s="341">
        <v>369.089696</v>
      </c>
      <c r="M405" s="51"/>
      <c r="N405" s="48"/>
      <c r="O405" s="48"/>
      <c r="P405" s="48"/>
      <c r="Q405" s="48"/>
      <c r="R405" s="48"/>
      <c r="S405" s="48"/>
      <c r="T405" s="48"/>
      <c r="U405" s="48"/>
    </row>
    <row r="406" spans="2:21" x14ac:dyDescent="0.3">
      <c r="B406" s="22"/>
      <c r="C406" s="51">
        <v>34</v>
      </c>
      <c r="D406" s="340">
        <v>86.550628000000003</v>
      </c>
      <c r="E406" s="335">
        <v>298.12548500000003</v>
      </c>
      <c r="F406" s="335">
        <v>274.03955400000001</v>
      </c>
      <c r="G406" s="335">
        <v>292.868582</v>
      </c>
      <c r="H406" s="341">
        <v>306.99235399999998</v>
      </c>
      <c r="M406" s="51"/>
      <c r="N406" s="48"/>
      <c r="O406" s="48"/>
      <c r="P406" s="48"/>
      <c r="Q406" s="48"/>
      <c r="R406" s="48"/>
      <c r="S406" s="48"/>
      <c r="T406" s="48"/>
      <c r="U406" s="48"/>
    </row>
    <row r="407" spans="2:21" x14ac:dyDescent="0.3">
      <c r="B407" s="22"/>
      <c r="C407" s="51">
        <v>35</v>
      </c>
      <c r="D407" s="340">
        <v>66.441756999999996</v>
      </c>
      <c r="E407" s="335">
        <v>297.95008100000001</v>
      </c>
      <c r="F407" s="335">
        <v>273.86415099999999</v>
      </c>
      <c r="G407" s="335">
        <v>287.98942899999997</v>
      </c>
      <c r="H407" s="341">
        <v>302.113202</v>
      </c>
      <c r="M407" s="51"/>
      <c r="N407" s="48"/>
      <c r="O407" s="48"/>
      <c r="P407" s="48"/>
      <c r="Q407" s="48"/>
      <c r="R407" s="48"/>
      <c r="S407" s="48"/>
      <c r="T407" s="48"/>
      <c r="U407" s="48"/>
    </row>
    <row r="408" spans="2:21" x14ac:dyDescent="0.3">
      <c r="B408" s="22"/>
      <c r="C408" s="51">
        <v>36</v>
      </c>
      <c r="D408" s="340">
        <v>68.154724000000002</v>
      </c>
      <c r="E408" s="335">
        <v>299.66304700000001</v>
      </c>
      <c r="F408" s="335">
        <v>275.57711699999999</v>
      </c>
      <c r="G408" s="335">
        <v>286.44393700000001</v>
      </c>
      <c r="H408" s="341">
        <v>300.56770999999998</v>
      </c>
      <c r="M408" s="51"/>
      <c r="N408" s="48"/>
      <c r="O408" s="48"/>
      <c r="P408" s="48"/>
      <c r="Q408" s="48"/>
      <c r="R408" s="48"/>
      <c r="S408" s="48"/>
      <c r="T408" s="48"/>
      <c r="U408" s="48"/>
    </row>
    <row r="409" spans="2:21" x14ac:dyDescent="0.3">
      <c r="B409" s="22"/>
      <c r="C409" s="51">
        <v>37</v>
      </c>
      <c r="D409" s="340">
        <v>89.940603999999993</v>
      </c>
      <c r="E409" s="335">
        <v>303.27749299999999</v>
      </c>
      <c r="F409" s="335">
        <v>279.19156299999997</v>
      </c>
      <c r="G409" s="335">
        <v>291.28721999999999</v>
      </c>
      <c r="H409" s="341">
        <v>305.41099200000002</v>
      </c>
      <c r="M409" s="51"/>
      <c r="N409" s="48"/>
      <c r="O409" s="48"/>
      <c r="P409" s="48"/>
      <c r="Q409" s="48"/>
      <c r="R409" s="48"/>
      <c r="S409" s="48"/>
      <c r="T409" s="48"/>
      <c r="U409" s="48"/>
    </row>
    <row r="410" spans="2:21" x14ac:dyDescent="0.3">
      <c r="B410" s="22"/>
      <c r="C410" s="51">
        <v>38</v>
      </c>
      <c r="D410" s="340">
        <v>78.386931000000004</v>
      </c>
      <c r="E410" s="335">
        <v>420.756664</v>
      </c>
      <c r="F410" s="335">
        <v>396.67073399999998</v>
      </c>
      <c r="G410" s="335">
        <v>241.579566</v>
      </c>
      <c r="H410" s="341">
        <v>255.703339</v>
      </c>
      <c r="M410" s="51"/>
      <c r="N410" s="48"/>
      <c r="O410" s="48"/>
      <c r="P410" s="48"/>
      <c r="Q410" s="48"/>
      <c r="R410" s="48"/>
      <c r="S410" s="48"/>
      <c r="T410" s="48"/>
      <c r="U410" s="48"/>
    </row>
    <row r="411" spans="2:21" x14ac:dyDescent="0.3">
      <c r="B411" s="22"/>
      <c r="C411" s="51">
        <v>39</v>
      </c>
      <c r="D411" s="340">
        <v>77.502399999999994</v>
      </c>
      <c r="E411" s="335">
        <v>419.87213300000002</v>
      </c>
      <c r="F411" s="335">
        <v>395.786202</v>
      </c>
      <c r="G411" s="335">
        <v>240.69503499999999</v>
      </c>
      <c r="H411" s="341">
        <v>254.81880799999999</v>
      </c>
      <c r="M411" s="51"/>
      <c r="N411" s="48"/>
      <c r="O411" s="48"/>
      <c r="P411" s="48"/>
      <c r="Q411" s="48"/>
      <c r="R411" s="48"/>
      <c r="S411" s="48"/>
      <c r="T411" s="48"/>
      <c r="U411" s="48"/>
    </row>
    <row r="412" spans="2:21" x14ac:dyDescent="0.3">
      <c r="B412" s="22"/>
      <c r="C412" s="51">
        <v>40</v>
      </c>
      <c r="D412" s="340">
        <v>74.689449999999994</v>
      </c>
      <c r="E412" s="335">
        <v>385.72122899999999</v>
      </c>
      <c r="F412" s="335">
        <v>361.63529899999997</v>
      </c>
      <c r="G412" s="335">
        <v>232.75006200000001</v>
      </c>
      <c r="H412" s="341">
        <v>246.87383500000001</v>
      </c>
      <c r="M412" s="51"/>
      <c r="N412" s="48"/>
      <c r="O412" s="48"/>
      <c r="P412" s="48"/>
      <c r="Q412" s="48"/>
      <c r="R412" s="48"/>
      <c r="S412" s="48"/>
      <c r="T412" s="48"/>
      <c r="U412" s="48"/>
    </row>
    <row r="413" spans="2:21" x14ac:dyDescent="0.3">
      <c r="B413" s="22"/>
      <c r="C413" s="51">
        <v>41</v>
      </c>
      <c r="D413" s="340">
        <v>78.050338999999994</v>
      </c>
      <c r="E413" s="335">
        <v>363.79289599999998</v>
      </c>
      <c r="F413" s="335">
        <v>339.70696600000002</v>
      </c>
      <c r="G413" s="335">
        <v>239.934663</v>
      </c>
      <c r="H413" s="341">
        <v>254.058435</v>
      </c>
      <c r="M413" s="51"/>
      <c r="N413" s="48"/>
      <c r="O413" s="48"/>
      <c r="P413" s="48"/>
      <c r="Q413" s="48"/>
      <c r="R413" s="48"/>
      <c r="S413" s="48"/>
      <c r="T413" s="48"/>
      <c r="U413" s="48"/>
    </row>
    <row r="414" spans="2:21" x14ac:dyDescent="0.3">
      <c r="B414" s="22"/>
      <c r="C414" s="51">
        <v>42</v>
      </c>
      <c r="D414" s="340">
        <v>82.187297999999998</v>
      </c>
      <c r="E414" s="335">
        <v>377.83353099999999</v>
      </c>
      <c r="F414" s="335">
        <v>353.74760099999997</v>
      </c>
      <c r="G414" s="335">
        <v>233.821877</v>
      </c>
      <c r="H414" s="341">
        <v>247.945649</v>
      </c>
      <c r="M414" s="51"/>
      <c r="N414" s="48"/>
      <c r="O414" s="48"/>
      <c r="P414" s="48"/>
      <c r="Q414" s="48"/>
      <c r="R414" s="48"/>
      <c r="S414" s="48"/>
      <c r="T414" s="48"/>
      <c r="U414" s="48"/>
    </row>
    <row r="415" spans="2:21" x14ac:dyDescent="0.3">
      <c r="B415" s="22"/>
      <c r="C415" s="51">
        <v>43</v>
      </c>
      <c r="D415" s="340">
        <v>96.114046000000002</v>
      </c>
      <c r="E415" s="335">
        <v>398.80335400000001</v>
      </c>
      <c r="F415" s="335">
        <v>374.71742399999999</v>
      </c>
      <c r="G415" s="335">
        <v>222.31375399999999</v>
      </c>
      <c r="H415" s="341">
        <v>236.43752699999999</v>
      </c>
      <c r="M415" s="51"/>
      <c r="N415" s="48"/>
      <c r="O415" s="48"/>
      <c r="P415" s="48"/>
      <c r="Q415" s="48"/>
      <c r="R415" s="48"/>
      <c r="S415" s="48"/>
      <c r="T415" s="48"/>
      <c r="U415" s="48"/>
    </row>
    <row r="416" spans="2:21" x14ac:dyDescent="0.3">
      <c r="B416" s="22"/>
      <c r="C416" s="51">
        <v>44</v>
      </c>
      <c r="D416" s="340">
        <v>115.876801</v>
      </c>
      <c r="E416" s="335">
        <v>306.72177399999998</v>
      </c>
      <c r="F416" s="335">
        <v>282.63584400000002</v>
      </c>
      <c r="G416" s="335">
        <v>267.95404000000002</v>
      </c>
      <c r="H416" s="341">
        <v>282.07781199999999</v>
      </c>
      <c r="M416" s="51"/>
      <c r="N416" s="48"/>
      <c r="O416" s="48"/>
      <c r="P416" s="48"/>
      <c r="Q416" s="48"/>
      <c r="R416" s="48"/>
      <c r="S416" s="48"/>
      <c r="T416" s="48"/>
      <c r="U416" s="48"/>
    </row>
    <row r="417" spans="2:21" x14ac:dyDescent="0.3">
      <c r="B417" s="22"/>
      <c r="C417" s="51">
        <v>45</v>
      </c>
      <c r="D417" s="340">
        <v>173.88515599999999</v>
      </c>
      <c r="E417" s="335">
        <v>263.90274499999998</v>
      </c>
      <c r="F417" s="335">
        <v>239.81681499999999</v>
      </c>
      <c r="G417" s="335">
        <v>319.778907</v>
      </c>
      <c r="H417" s="341">
        <v>333.90267999999998</v>
      </c>
      <c r="M417" s="51"/>
      <c r="N417" s="48"/>
      <c r="O417" s="48"/>
      <c r="P417" s="48"/>
      <c r="Q417" s="48"/>
      <c r="R417" s="48"/>
      <c r="S417" s="48"/>
      <c r="T417" s="48"/>
      <c r="U417" s="48"/>
    </row>
    <row r="418" spans="2:21" x14ac:dyDescent="0.3">
      <c r="B418" s="22"/>
      <c r="C418" s="51">
        <v>46</v>
      </c>
      <c r="D418" s="340">
        <v>176.50491600000001</v>
      </c>
      <c r="E418" s="335">
        <v>266.52250500000002</v>
      </c>
      <c r="F418" s="335">
        <v>242.436575</v>
      </c>
      <c r="G418" s="335">
        <v>322.40781199999998</v>
      </c>
      <c r="H418" s="341">
        <v>336.53158500000001</v>
      </c>
      <c r="M418" s="51"/>
      <c r="N418" s="48"/>
      <c r="O418" s="48"/>
      <c r="P418" s="48"/>
      <c r="Q418" s="48"/>
      <c r="R418" s="48"/>
      <c r="S418" s="48"/>
      <c r="T418" s="48"/>
      <c r="U418" s="48"/>
    </row>
    <row r="419" spans="2:21" x14ac:dyDescent="0.3">
      <c r="B419" s="22"/>
      <c r="C419" s="51">
        <v>47</v>
      </c>
      <c r="D419" s="340">
        <v>250.88457399999999</v>
      </c>
      <c r="E419" s="335">
        <v>264.07301799999999</v>
      </c>
      <c r="F419" s="335">
        <v>234.00828000000001</v>
      </c>
      <c r="G419" s="335">
        <v>406.18421899999998</v>
      </c>
      <c r="H419" s="341">
        <v>420.30799200000001</v>
      </c>
      <c r="M419" s="51"/>
      <c r="N419" s="48"/>
      <c r="O419" s="48"/>
      <c r="P419" s="48"/>
      <c r="Q419" s="48"/>
      <c r="R419" s="48"/>
      <c r="S419" s="48"/>
      <c r="T419" s="48"/>
      <c r="U419" s="48"/>
    </row>
    <row r="420" spans="2:21" x14ac:dyDescent="0.3">
      <c r="B420" s="22"/>
      <c r="C420" s="51">
        <v>48</v>
      </c>
      <c r="D420" s="340">
        <v>39.388641</v>
      </c>
      <c r="E420" s="335">
        <v>357.96859899999998</v>
      </c>
      <c r="F420" s="335">
        <v>333.88266900000002</v>
      </c>
      <c r="G420" s="335">
        <v>274.572879</v>
      </c>
      <c r="H420" s="341">
        <v>268.40879999999999</v>
      </c>
      <c r="M420" s="51"/>
      <c r="N420" s="48"/>
      <c r="O420" s="48"/>
      <c r="P420" s="48"/>
      <c r="Q420" s="48"/>
      <c r="R420" s="48"/>
      <c r="S420" s="48"/>
      <c r="T420" s="48"/>
      <c r="U420" s="48"/>
    </row>
    <row r="421" spans="2:21" x14ac:dyDescent="0.3">
      <c r="B421" s="22"/>
      <c r="C421" s="51">
        <v>49</v>
      </c>
      <c r="D421" s="340">
        <v>42.544955000000002</v>
      </c>
      <c r="E421" s="335">
        <v>361.12491299999999</v>
      </c>
      <c r="F421" s="335">
        <v>337.03898299999997</v>
      </c>
      <c r="G421" s="335">
        <v>277.72919300000001</v>
      </c>
      <c r="H421" s="341">
        <v>271.56511399999999</v>
      </c>
      <c r="M421" s="51"/>
      <c r="N421" s="48"/>
      <c r="O421" s="48"/>
      <c r="P421" s="48"/>
      <c r="Q421" s="48"/>
      <c r="R421" s="48"/>
      <c r="S421" s="48"/>
      <c r="T421" s="48"/>
      <c r="U421" s="48"/>
    </row>
    <row r="422" spans="2:21" x14ac:dyDescent="0.3">
      <c r="B422" s="22"/>
      <c r="C422" s="51">
        <v>50</v>
      </c>
      <c r="D422" s="340">
        <v>43.058484</v>
      </c>
      <c r="E422" s="335">
        <v>361.638442</v>
      </c>
      <c r="F422" s="335">
        <v>337.55251199999998</v>
      </c>
      <c r="G422" s="335">
        <v>278.24272100000002</v>
      </c>
      <c r="H422" s="341">
        <v>272.078642</v>
      </c>
      <c r="M422" s="51"/>
      <c r="N422" s="48"/>
      <c r="O422" s="48"/>
      <c r="P422" s="48"/>
      <c r="Q422" s="48"/>
      <c r="R422" s="48"/>
      <c r="S422" s="48"/>
      <c r="T422" s="48"/>
      <c r="U422" s="48"/>
    </row>
    <row r="423" spans="2:21" x14ac:dyDescent="0.3">
      <c r="B423" s="22"/>
      <c r="C423" s="51">
        <v>51</v>
      </c>
      <c r="D423" s="340">
        <v>23.769242999999999</v>
      </c>
      <c r="E423" s="335">
        <v>343.80006800000001</v>
      </c>
      <c r="F423" s="335">
        <v>319.71413799999999</v>
      </c>
      <c r="G423" s="335">
        <v>310.62299000000002</v>
      </c>
      <c r="H423" s="341">
        <v>304.458911</v>
      </c>
      <c r="M423" s="51"/>
      <c r="N423" s="48"/>
      <c r="O423" s="48"/>
      <c r="P423" s="48"/>
      <c r="Q423" s="48"/>
      <c r="R423" s="48"/>
      <c r="S423" s="48"/>
      <c r="T423" s="48"/>
      <c r="U423" s="48"/>
    </row>
    <row r="424" spans="2:21" x14ac:dyDescent="0.3">
      <c r="B424" s="22"/>
      <c r="C424" s="51">
        <v>52</v>
      </c>
      <c r="D424" s="340">
        <v>39.729242999999997</v>
      </c>
      <c r="E424" s="335">
        <v>334.20656700000001</v>
      </c>
      <c r="F424" s="335">
        <v>310.12063699999999</v>
      </c>
      <c r="G424" s="335">
        <v>330.849108</v>
      </c>
      <c r="H424" s="341">
        <v>324.68502899999999</v>
      </c>
      <c r="M424" s="51"/>
      <c r="N424" s="48"/>
      <c r="O424" s="48"/>
      <c r="P424" s="48"/>
      <c r="Q424" s="48"/>
      <c r="R424" s="48"/>
      <c r="S424" s="48"/>
      <c r="T424" s="48"/>
      <c r="U424" s="48"/>
    </row>
    <row r="425" spans="2:21" x14ac:dyDescent="0.3">
      <c r="B425" s="22"/>
      <c r="C425" s="51">
        <v>53</v>
      </c>
      <c r="D425" s="340">
        <v>26.228303</v>
      </c>
      <c r="E425" s="335">
        <v>346.25912899999997</v>
      </c>
      <c r="F425" s="335">
        <v>322.17319900000001</v>
      </c>
      <c r="G425" s="335">
        <v>313.08205099999998</v>
      </c>
      <c r="H425" s="341">
        <v>306.91797200000002</v>
      </c>
      <c r="M425" s="51"/>
      <c r="N425" s="48"/>
      <c r="O425" s="48"/>
      <c r="P425" s="48"/>
      <c r="Q425" s="48"/>
      <c r="R425" s="48"/>
      <c r="S425" s="48"/>
      <c r="T425" s="48"/>
      <c r="U425" s="48"/>
    </row>
    <row r="426" spans="2:21" x14ac:dyDescent="0.3">
      <c r="B426" s="22"/>
      <c r="C426" s="51">
        <v>54</v>
      </c>
      <c r="D426" s="340">
        <v>39.447192999999999</v>
      </c>
      <c r="E426" s="335">
        <v>333.92451699999998</v>
      </c>
      <c r="F426" s="335">
        <v>309.83858700000002</v>
      </c>
      <c r="G426" s="335">
        <v>330.56705799999997</v>
      </c>
      <c r="H426" s="341">
        <v>324.40297900000002</v>
      </c>
      <c r="M426" s="51"/>
      <c r="N426" s="48"/>
      <c r="O426" s="48"/>
      <c r="P426" s="48"/>
      <c r="Q426" s="48"/>
      <c r="R426" s="48"/>
      <c r="S426" s="48"/>
      <c r="T426" s="48"/>
      <c r="U426" s="48"/>
    </row>
    <row r="427" spans="2:21" x14ac:dyDescent="0.3">
      <c r="B427" s="22"/>
      <c r="C427" s="51">
        <v>55</v>
      </c>
      <c r="D427" s="340">
        <v>14.591053</v>
      </c>
      <c r="E427" s="335">
        <v>337.03302300000001</v>
      </c>
      <c r="F427" s="335">
        <v>312.947092</v>
      </c>
      <c r="G427" s="335">
        <v>309.15882499999998</v>
      </c>
      <c r="H427" s="341">
        <v>302.99474600000002</v>
      </c>
      <c r="M427" s="51"/>
      <c r="N427" s="48"/>
      <c r="O427" s="48"/>
      <c r="P427" s="48"/>
      <c r="Q427" s="48"/>
      <c r="R427" s="48"/>
      <c r="S427" s="48"/>
      <c r="T427" s="48"/>
      <c r="U427" s="48"/>
    </row>
    <row r="428" spans="2:21" x14ac:dyDescent="0.3">
      <c r="B428" s="22"/>
      <c r="C428" s="51">
        <v>56</v>
      </c>
      <c r="D428" s="340">
        <v>18.290787999999999</v>
      </c>
      <c r="E428" s="335">
        <v>334.94849099999999</v>
      </c>
      <c r="F428" s="335">
        <v>310.86256100000003</v>
      </c>
      <c r="G428" s="335">
        <v>312.85856000000001</v>
      </c>
      <c r="H428" s="341">
        <v>306.694481</v>
      </c>
      <c r="M428" s="51"/>
      <c r="N428" s="48"/>
      <c r="O428" s="48"/>
      <c r="P428" s="48"/>
      <c r="Q428" s="48"/>
      <c r="R428" s="48"/>
      <c r="S428" s="48"/>
      <c r="T428" s="48"/>
      <c r="U428" s="48"/>
    </row>
    <row r="429" spans="2:21" x14ac:dyDescent="0.3">
      <c r="B429" s="22"/>
      <c r="C429" s="51">
        <v>57</v>
      </c>
      <c r="D429" s="340">
        <v>17.854374</v>
      </c>
      <c r="E429" s="335">
        <v>340.29634399999998</v>
      </c>
      <c r="F429" s="335">
        <v>316.21041400000001</v>
      </c>
      <c r="G429" s="335">
        <v>312.422147</v>
      </c>
      <c r="H429" s="341">
        <v>306.25806799999998</v>
      </c>
      <c r="M429" s="51"/>
      <c r="N429" s="48"/>
      <c r="O429" s="48"/>
      <c r="P429" s="48"/>
      <c r="Q429" s="48"/>
      <c r="R429" s="48"/>
      <c r="S429" s="48"/>
      <c r="T429" s="48"/>
      <c r="U429" s="48"/>
    </row>
    <row r="430" spans="2:21" x14ac:dyDescent="0.3">
      <c r="B430" s="22"/>
      <c r="C430" s="51">
        <v>58</v>
      </c>
      <c r="D430" s="340">
        <v>30.526308</v>
      </c>
      <c r="E430" s="335">
        <v>332.158072</v>
      </c>
      <c r="F430" s="335">
        <v>308.07214099999999</v>
      </c>
      <c r="G430" s="335">
        <v>321.64617399999997</v>
      </c>
      <c r="H430" s="341">
        <v>315.48209500000002</v>
      </c>
      <c r="M430" s="51"/>
      <c r="N430" s="48"/>
      <c r="O430" s="48"/>
      <c r="P430" s="48"/>
      <c r="Q430" s="48"/>
      <c r="R430" s="48"/>
      <c r="S430" s="48"/>
      <c r="T430" s="48"/>
      <c r="U430" s="48"/>
    </row>
    <row r="431" spans="2:21" x14ac:dyDescent="0.3">
      <c r="B431" s="22"/>
      <c r="C431" s="51">
        <v>59</v>
      </c>
      <c r="D431" s="340">
        <v>11.355152</v>
      </c>
      <c r="E431" s="335">
        <v>333.797122</v>
      </c>
      <c r="F431" s="335">
        <v>309.71119199999998</v>
      </c>
      <c r="G431" s="335">
        <v>305.92292400000002</v>
      </c>
      <c r="H431" s="341">
        <v>299.75884500000001</v>
      </c>
      <c r="M431" s="51"/>
      <c r="N431" s="48"/>
      <c r="O431" s="48"/>
      <c r="P431" s="48"/>
      <c r="Q431" s="48"/>
      <c r="R431" s="48"/>
      <c r="S431" s="48"/>
      <c r="T431" s="48"/>
      <c r="U431" s="48"/>
    </row>
    <row r="432" spans="2:21" x14ac:dyDescent="0.3">
      <c r="B432" s="22"/>
      <c r="C432" s="51">
        <v>60</v>
      </c>
      <c r="D432" s="340">
        <v>37.881518999999997</v>
      </c>
      <c r="E432" s="335">
        <v>332.35884199999998</v>
      </c>
      <c r="F432" s="335">
        <v>308.27291200000002</v>
      </c>
      <c r="G432" s="335">
        <v>329.00138399999997</v>
      </c>
      <c r="H432" s="341">
        <v>322.83730500000001</v>
      </c>
      <c r="M432" s="51"/>
      <c r="N432" s="48"/>
      <c r="O432" s="48"/>
      <c r="P432" s="48"/>
      <c r="Q432" s="48"/>
      <c r="R432" s="48"/>
      <c r="S432" s="48"/>
      <c r="T432" s="48"/>
      <c r="U432" s="48"/>
    </row>
    <row r="433" spans="2:21" x14ac:dyDescent="0.3">
      <c r="B433" s="22"/>
      <c r="C433" s="51">
        <v>61</v>
      </c>
      <c r="D433" s="340">
        <v>11.415032999999999</v>
      </c>
      <c r="E433" s="335">
        <v>333.85700300000002</v>
      </c>
      <c r="F433" s="335">
        <v>309.771073</v>
      </c>
      <c r="G433" s="335">
        <v>305.98280499999998</v>
      </c>
      <c r="H433" s="341">
        <v>299.81872600000003</v>
      </c>
      <c r="M433" s="51"/>
      <c r="N433" s="48"/>
      <c r="O433" s="48"/>
      <c r="P433" s="48"/>
      <c r="Q433" s="48"/>
      <c r="R433" s="48"/>
      <c r="S433" s="48"/>
      <c r="T433" s="48"/>
      <c r="U433" s="48"/>
    </row>
    <row r="434" spans="2:21" x14ac:dyDescent="0.3">
      <c r="B434" s="22"/>
      <c r="C434" s="51">
        <v>62</v>
      </c>
      <c r="D434" s="340">
        <v>35.291699000000001</v>
      </c>
      <c r="E434" s="335">
        <v>329.769023</v>
      </c>
      <c r="F434" s="335">
        <v>305.68309299999999</v>
      </c>
      <c r="G434" s="335">
        <v>326.411565</v>
      </c>
      <c r="H434" s="341">
        <v>320.24748599999998</v>
      </c>
      <c r="M434" s="51"/>
      <c r="N434" s="48"/>
      <c r="O434" s="48"/>
      <c r="P434" s="48"/>
      <c r="Q434" s="48"/>
      <c r="R434" s="48"/>
      <c r="S434" s="48"/>
      <c r="T434" s="48"/>
      <c r="U434" s="48"/>
    </row>
    <row r="435" spans="2:21" x14ac:dyDescent="0.3">
      <c r="B435" s="22"/>
      <c r="C435" s="51">
        <v>63</v>
      </c>
      <c r="D435" s="340">
        <v>28.89714</v>
      </c>
      <c r="E435" s="335">
        <v>330.52890400000001</v>
      </c>
      <c r="F435" s="335">
        <v>306.44297399999999</v>
      </c>
      <c r="G435" s="335">
        <v>320.01700599999998</v>
      </c>
      <c r="H435" s="341">
        <v>313.85292700000002</v>
      </c>
      <c r="M435" s="51"/>
      <c r="N435" s="48"/>
      <c r="O435" s="48"/>
      <c r="P435" s="48"/>
      <c r="Q435" s="48"/>
      <c r="R435" s="48"/>
      <c r="S435" s="48"/>
      <c r="T435" s="48"/>
      <c r="U435" s="48"/>
    </row>
    <row r="436" spans="2:21" x14ac:dyDescent="0.3">
      <c r="B436" s="22"/>
      <c r="C436" s="51">
        <v>64</v>
      </c>
      <c r="D436" s="340">
        <v>34.381075000000003</v>
      </c>
      <c r="E436" s="335">
        <v>328.85839900000002</v>
      </c>
      <c r="F436" s="335">
        <v>304.772469</v>
      </c>
      <c r="G436" s="335">
        <v>325.50094100000001</v>
      </c>
      <c r="H436" s="341">
        <v>319.336862</v>
      </c>
      <c r="M436" s="51"/>
      <c r="N436" s="48"/>
      <c r="O436" s="48"/>
      <c r="P436" s="48"/>
      <c r="Q436" s="48"/>
      <c r="R436" s="48"/>
      <c r="S436" s="48"/>
      <c r="T436" s="48"/>
      <c r="U436" s="48"/>
    </row>
    <row r="437" spans="2:21" x14ac:dyDescent="0.3">
      <c r="B437" s="22"/>
      <c r="C437" s="51">
        <v>65</v>
      </c>
      <c r="D437" s="340">
        <v>37.811990000000002</v>
      </c>
      <c r="E437" s="335">
        <v>332.28931299999999</v>
      </c>
      <c r="F437" s="335">
        <v>308.20338299999997</v>
      </c>
      <c r="G437" s="335">
        <v>328.93185499999998</v>
      </c>
      <c r="H437" s="341">
        <v>322.76777600000003</v>
      </c>
      <c r="M437" s="51"/>
      <c r="N437" s="48"/>
      <c r="O437" s="48"/>
      <c r="P437" s="48"/>
      <c r="Q437" s="48"/>
      <c r="R437" s="48"/>
      <c r="S437" s="48"/>
      <c r="T437" s="48"/>
      <c r="U437" s="48"/>
    </row>
    <row r="438" spans="2:21" x14ac:dyDescent="0.3">
      <c r="B438" s="22"/>
      <c r="C438" s="51">
        <v>66</v>
      </c>
      <c r="D438" s="340">
        <v>13.349342</v>
      </c>
      <c r="E438" s="335">
        <v>335.791312</v>
      </c>
      <c r="F438" s="335">
        <v>311.70538199999999</v>
      </c>
      <c r="G438" s="335">
        <v>307.91711400000003</v>
      </c>
      <c r="H438" s="341">
        <v>301.75303500000001</v>
      </c>
      <c r="M438" s="51"/>
      <c r="N438" s="48"/>
      <c r="O438" s="48"/>
      <c r="P438" s="48"/>
      <c r="Q438" s="48"/>
      <c r="R438" s="48"/>
      <c r="S438" s="48"/>
      <c r="T438" s="48"/>
      <c r="U438" s="48"/>
    </row>
    <row r="439" spans="2:21" x14ac:dyDescent="0.3">
      <c r="B439" s="22"/>
      <c r="C439" s="51">
        <v>67</v>
      </c>
      <c r="D439" s="340">
        <v>16.817316999999999</v>
      </c>
      <c r="E439" s="335">
        <v>336.848142</v>
      </c>
      <c r="F439" s="335">
        <v>312.76221199999998</v>
      </c>
      <c r="G439" s="335">
        <v>303.671064</v>
      </c>
      <c r="H439" s="341">
        <v>297.50698499999999</v>
      </c>
      <c r="M439" s="51"/>
      <c r="N439" s="48"/>
      <c r="O439" s="48"/>
      <c r="P439" s="48"/>
      <c r="Q439" s="48"/>
      <c r="R439" s="48"/>
      <c r="S439" s="48"/>
      <c r="T439" s="48"/>
      <c r="U439" s="48"/>
    </row>
    <row r="440" spans="2:21" x14ac:dyDescent="0.3">
      <c r="B440" s="22"/>
      <c r="C440" s="51">
        <v>68</v>
      </c>
      <c r="D440" s="340">
        <v>28.775507999999999</v>
      </c>
      <c r="E440" s="335">
        <v>330.40727199999998</v>
      </c>
      <c r="F440" s="335">
        <v>306.32134200000002</v>
      </c>
      <c r="G440" s="335">
        <v>319.895374</v>
      </c>
      <c r="H440" s="341">
        <v>313.73129499999999</v>
      </c>
      <c r="M440" s="51"/>
      <c r="N440" s="48"/>
      <c r="O440" s="48"/>
      <c r="P440" s="48"/>
      <c r="Q440" s="48"/>
      <c r="R440" s="48"/>
      <c r="S440" s="48"/>
      <c r="T440" s="48"/>
      <c r="U440" s="48"/>
    </row>
    <row r="441" spans="2:21" x14ac:dyDescent="0.3">
      <c r="B441" s="22"/>
      <c r="C441" s="51">
        <v>69</v>
      </c>
      <c r="D441" s="340">
        <v>29.006250000000001</v>
      </c>
      <c r="E441" s="335">
        <v>330.638013</v>
      </c>
      <c r="F441" s="335">
        <v>306.55208299999998</v>
      </c>
      <c r="G441" s="335">
        <v>320.12611500000003</v>
      </c>
      <c r="H441" s="341">
        <v>313.96203600000001</v>
      </c>
      <c r="M441" s="51"/>
      <c r="N441" s="48"/>
      <c r="O441" s="48"/>
      <c r="P441" s="48"/>
      <c r="Q441" s="48"/>
      <c r="R441" s="48"/>
      <c r="S441" s="48"/>
      <c r="T441" s="48"/>
      <c r="U441" s="48"/>
    </row>
    <row r="442" spans="2:21" x14ac:dyDescent="0.3">
      <c r="B442" s="22"/>
      <c r="C442" s="51">
        <v>70</v>
      </c>
      <c r="D442" s="340">
        <v>31.670321000000001</v>
      </c>
      <c r="E442" s="335">
        <v>326.14764400000001</v>
      </c>
      <c r="F442" s="335">
        <v>302.06171399999999</v>
      </c>
      <c r="G442" s="335">
        <v>322.79018600000001</v>
      </c>
      <c r="H442" s="341">
        <v>316.62610699999999</v>
      </c>
      <c r="M442" s="51"/>
      <c r="N442" s="48"/>
      <c r="O442" s="48"/>
      <c r="P442" s="48"/>
      <c r="Q442" s="48"/>
      <c r="R442" s="48"/>
      <c r="S442" s="48"/>
      <c r="T442" s="48"/>
      <c r="U442" s="48"/>
    </row>
    <row r="443" spans="2:21" x14ac:dyDescent="0.3">
      <c r="B443" s="22"/>
      <c r="C443" s="51">
        <v>71</v>
      </c>
      <c r="D443" s="340">
        <v>7.9767099999999997</v>
      </c>
      <c r="E443" s="335">
        <v>330.41867999999999</v>
      </c>
      <c r="F443" s="335">
        <v>306.33274999999998</v>
      </c>
      <c r="G443" s="335">
        <v>302.54448300000001</v>
      </c>
      <c r="H443" s="341">
        <v>296.380404</v>
      </c>
      <c r="M443" s="51"/>
      <c r="N443" s="48"/>
      <c r="O443" s="48"/>
      <c r="P443" s="48"/>
      <c r="Q443" s="48"/>
      <c r="R443" s="48"/>
      <c r="S443" s="48"/>
      <c r="T443" s="48"/>
      <c r="U443" s="48"/>
    </row>
    <row r="444" spans="2:21" x14ac:dyDescent="0.3">
      <c r="B444" s="22"/>
      <c r="C444" s="51">
        <v>72</v>
      </c>
      <c r="D444" s="340">
        <v>8.1262410000000003</v>
      </c>
      <c r="E444" s="335">
        <v>330.56821100000002</v>
      </c>
      <c r="F444" s="335">
        <v>306.482281</v>
      </c>
      <c r="G444" s="335">
        <v>302.69401399999998</v>
      </c>
      <c r="H444" s="341">
        <v>296.52993500000002</v>
      </c>
      <c r="M444" s="51"/>
      <c r="N444" s="48"/>
      <c r="O444" s="48"/>
      <c r="P444" s="48"/>
      <c r="Q444" s="48"/>
      <c r="R444" s="48"/>
      <c r="S444" s="48"/>
      <c r="T444" s="48"/>
      <c r="U444" s="48"/>
    </row>
    <row r="445" spans="2:21" x14ac:dyDescent="0.3">
      <c r="B445" s="22"/>
      <c r="C445" s="51">
        <v>73</v>
      </c>
      <c r="D445" s="340">
        <v>8.1333839999999995</v>
      </c>
      <c r="E445" s="335">
        <v>330.575354</v>
      </c>
      <c r="F445" s="335">
        <v>306.48942399999999</v>
      </c>
      <c r="G445" s="335">
        <v>302.70115600000003</v>
      </c>
      <c r="H445" s="341">
        <v>296.53707700000001</v>
      </c>
      <c r="M445" s="51"/>
      <c r="N445" s="48"/>
      <c r="O445" s="48"/>
      <c r="P445" s="48"/>
      <c r="Q445" s="48"/>
      <c r="R445" s="48"/>
      <c r="S445" s="48"/>
      <c r="T445" s="48"/>
      <c r="U445" s="48"/>
    </row>
    <row r="446" spans="2:21" x14ac:dyDescent="0.3">
      <c r="B446" s="22"/>
      <c r="C446" s="51">
        <v>74</v>
      </c>
      <c r="D446" s="340">
        <v>4.3577139999999996</v>
      </c>
      <c r="E446" s="335">
        <v>328.48070899999999</v>
      </c>
      <c r="F446" s="335">
        <v>304.39477900000003</v>
      </c>
      <c r="G446" s="335">
        <v>300.60651200000001</v>
      </c>
      <c r="H446" s="341">
        <v>294.44243299999999</v>
      </c>
      <c r="M446" s="51"/>
      <c r="N446" s="48"/>
      <c r="O446" s="48"/>
      <c r="P446" s="48"/>
      <c r="Q446" s="48"/>
      <c r="R446" s="48"/>
      <c r="S446" s="48"/>
      <c r="T446" s="48"/>
      <c r="U446" s="48"/>
    </row>
    <row r="447" spans="2:21" x14ac:dyDescent="0.3">
      <c r="B447" s="22"/>
      <c r="C447" s="51">
        <v>75</v>
      </c>
      <c r="D447" s="340">
        <v>3.2482069999999998</v>
      </c>
      <c r="E447" s="335">
        <v>328.94996600000002</v>
      </c>
      <c r="F447" s="335">
        <v>304.864036</v>
      </c>
      <c r="G447" s="335">
        <v>301.07576899999998</v>
      </c>
      <c r="H447" s="341">
        <v>294.91169000000002</v>
      </c>
      <c r="M447" s="51"/>
      <c r="N447" s="48"/>
      <c r="O447" s="48"/>
      <c r="P447" s="48"/>
      <c r="Q447" s="48"/>
      <c r="R447" s="48"/>
      <c r="S447" s="48"/>
      <c r="T447" s="48"/>
      <c r="U447" s="48"/>
    </row>
    <row r="448" spans="2:21" x14ac:dyDescent="0.3">
      <c r="B448" s="22"/>
      <c r="C448" s="51">
        <v>76</v>
      </c>
      <c r="D448" s="340">
        <v>11.787625</v>
      </c>
      <c r="E448" s="335">
        <v>325.23127399999998</v>
      </c>
      <c r="F448" s="335">
        <v>301.14534400000002</v>
      </c>
      <c r="G448" s="335">
        <v>314.71937600000001</v>
      </c>
      <c r="H448" s="341">
        <v>308.555297</v>
      </c>
      <c r="M448" s="51"/>
      <c r="N448" s="48"/>
      <c r="O448" s="48"/>
      <c r="P448" s="48"/>
      <c r="Q448" s="48"/>
      <c r="R448" s="48"/>
      <c r="S448" s="48"/>
      <c r="T448" s="48"/>
      <c r="U448" s="48"/>
    </row>
    <row r="449" spans="2:21" x14ac:dyDescent="0.3">
      <c r="B449" s="22"/>
      <c r="C449" s="51">
        <v>77</v>
      </c>
      <c r="D449" s="340">
        <v>11.82103</v>
      </c>
      <c r="E449" s="335">
        <v>330.42120899999998</v>
      </c>
      <c r="F449" s="335">
        <v>306.33527900000001</v>
      </c>
      <c r="G449" s="335">
        <v>297.65168899999998</v>
      </c>
      <c r="H449" s="341">
        <v>291.48761000000002</v>
      </c>
      <c r="M449" s="51"/>
      <c r="N449" s="48"/>
      <c r="O449" s="48"/>
      <c r="P449" s="48"/>
      <c r="Q449" s="48"/>
      <c r="R449" s="48"/>
      <c r="S449" s="48"/>
      <c r="T449" s="48"/>
      <c r="U449" s="48"/>
    </row>
    <row r="450" spans="2:21" x14ac:dyDescent="0.3">
      <c r="B450" s="22"/>
      <c r="C450" s="51">
        <v>78</v>
      </c>
      <c r="D450" s="340">
        <v>25.220637</v>
      </c>
      <c r="E450" s="335">
        <v>325.31381499999998</v>
      </c>
      <c r="F450" s="335">
        <v>301.22788400000002</v>
      </c>
      <c r="G450" s="335">
        <v>316.34050200000001</v>
      </c>
      <c r="H450" s="341">
        <v>310.176423</v>
      </c>
      <c r="M450" s="51"/>
      <c r="N450" s="48"/>
      <c r="O450" s="48"/>
      <c r="P450" s="48"/>
      <c r="Q450" s="48"/>
      <c r="R450" s="48"/>
      <c r="S450" s="48"/>
      <c r="T450" s="48"/>
      <c r="U450" s="48"/>
    </row>
    <row r="451" spans="2:21" x14ac:dyDescent="0.3">
      <c r="B451" s="22"/>
      <c r="C451" s="51">
        <v>79</v>
      </c>
      <c r="D451" s="340">
        <v>3.430466</v>
      </c>
      <c r="E451" s="335">
        <v>325.87243599999999</v>
      </c>
      <c r="F451" s="335">
        <v>301.78650599999997</v>
      </c>
      <c r="G451" s="335">
        <v>297.99823900000001</v>
      </c>
      <c r="H451" s="341">
        <v>291.83416</v>
      </c>
      <c r="M451" s="51"/>
      <c r="N451" s="48"/>
      <c r="O451" s="48"/>
      <c r="P451" s="48"/>
      <c r="Q451" s="48"/>
      <c r="R451" s="48"/>
      <c r="S451" s="48"/>
      <c r="T451" s="48"/>
      <c r="U451" s="48"/>
    </row>
    <row r="452" spans="2:21" x14ac:dyDescent="0.3">
      <c r="B452" s="22"/>
      <c r="C452" s="51">
        <v>80</v>
      </c>
      <c r="D452" s="340">
        <v>10.800293999999999</v>
      </c>
      <c r="E452" s="335">
        <v>329.40047299999998</v>
      </c>
      <c r="F452" s="335">
        <v>305.31454300000001</v>
      </c>
      <c r="G452" s="335">
        <v>296.63095299999998</v>
      </c>
      <c r="H452" s="341">
        <v>290.46687400000002</v>
      </c>
      <c r="M452" s="51"/>
      <c r="N452" s="48"/>
      <c r="O452" s="48"/>
      <c r="P452" s="48"/>
      <c r="Q452" s="48"/>
      <c r="R452" s="48"/>
      <c r="S452" s="48"/>
      <c r="T452" s="48"/>
      <c r="U452" s="48"/>
    </row>
    <row r="453" spans="2:21" x14ac:dyDescent="0.3">
      <c r="B453" s="22"/>
      <c r="C453" s="51">
        <v>81</v>
      </c>
      <c r="D453" s="340">
        <v>32.494514000000002</v>
      </c>
      <c r="E453" s="335">
        <v>326.97183799999999</v>
      </c>
      <c r="F453" s="335">
        <v>302.88590799999997</v>
      </c>
      <c r="G453" s="335">
        <v>323.61437899999999</v>
      </c>
      <c r="H453" s="341">
        <v>317.45030000000003</v>
      </c>
      <c r="M453" s="51"/>
      <c r="N453" s="48"/>
      <c r="O453" s="48"/>
      <c r="P453" s="48"/>
      <c r="Q453" s="48"/>
      <c r="R453" s="48"/>
      <c r="S453" s="48"/>
      <c r="T453" s="48"/>
      <c r="U453" s="48"/>
    </row>
    <row r="454" spans="2:21" x14ac:dyDescent="0.3">
      <c r="B454" s="22"/>
      <c r="C454" s="51">
        <v>82</v>
      </c>
      <c r="D454" s="340">
        <v>23.827655</v>
      </c>
      <c r="E454" s="335">
        <v>325.45941900000003</v>
      </c>
      <c r="F454" s="335">
        <v>301.37348900000001</v>
      </c>
      <c r="G454" s="335">
        <v>314.94752099999999</v>
      </c>
      <c r="H454" s="341">
        <v>308.78344199999998</v>
      </c>
      <c r="M454" s="51"/>
      <c r="N454" s="48"/>
      <c r="O454" s="48"/>
      <c r="P454" s="48"/>
      <c r="Q454" s="48"/>
      <c r="R454" s="48"/>
      <c r="S454" s="48"/>
      <c r="T454" s="48"/>
      <c r="U454" s="48"/>
    </row>
    <row r="455" spans="2:21" x14ac:dyDescent="0.3">
      <c r="B455" s="22"/>
      <c r="C455" s="51">
        <v>83</v>
      </c>
      <c r="D455" s="340">
        <v>12.321481</v>
      </c>
      <c r="E455" s="335">
        <v>330.92165899999998</v>
      </c>
      <c r="F455" s="335">
        <v>306.83572900000001</v>
      </c>
      <c r="G455" s="335">
        <v>298.15213999999997</v>
      </c>
      <c r="H455" s="341">
        <v>291.98806000000002</v>
      </c>
      <c r="M455" s="51"/>
      <c r="N455" s="48"/>
      <c r="O455" s="48"/>
      <c r="P455" s="48"/>
      <c r="Q455" s="48"/>
      <c r="R455" s="48"/>
      <c r="S455" s="48"/>
      <c r="T455" s="48"/>
      <c r="U455" s="48"/>
    </row>
    <row r="456" spans="2:21" x14ac:dyDescent="0.3">
      <c r="B456" s="22"/>
      <c r="C456" s="51">
        <v>84</v>
      </c>
      <c r="D456" s="340">
        <v>2.930507</v>
      </c>
      <c r="E456" s="335">
        <v>322.71637600000003</v>
      </c>
      <c r="F456" s="335">
        <v>298.63044600000001</v>
      </c>
      <c r="G456" s="335">
        <v>299.26488899999998</v>
      </c>
      <c r="H456" s="341">
        <v>293.10081000000002</v>
      </c>
      <c r="M456" s="51"/>
      <c r="N456" s="48"/>
      <c r="O456" s="48"/>
      <c r="P456" s="48"/>
      <c r="Q456" s="48"/>
      <c r="R456" s="48"/>
      <c r="S456" s="48"/>
      <c r="T456" s="48"/>
      <c r="U456" s="48"/>
    </row>
    <row r="457" spans="2:21" x14ac:dyDescent="0.3">
      <c r="B457" s="22"/>
      <c r="C457" s="51">
        <v>85</v>
      </c>
      <c r="D457" s="340">
        <v>3.2234080000000001</v>
      </c>
      <c r="E457" s="335">
        <v>324.10016000000002</v>
      </c>
      <c r="F457" s="335">
        <v>300.01423</v>
      </c>
      <c r="G457" s="335">
        <v>294.68046099999998</v>
      </c>
      <c r="H457" s="341">
        <v>288.51638200000002</v>
      </c>
      <c r="M457" s="51"/>
      <c r="N457" s="48"/>
      <c r="O457" s="48"/>
      <c r="P457" s="48"/>
      <c r="Q457" s="48"/>
      <c r="R457" s="48"/>
      <c r="S457" s="48"/>
      <c r="T457" s="48"/>
      <c r="U457" s="48"/>
    </row>
    <row r="458" spans="2:21" x14ac:dyDescent="0.3">
      <c r="B458" s="22"/>
      <c r="C458" s="51">
        <v>86</v>
      </c>
      <c r="D458" s="340">
        <v>1.741325</v>
      </c>
      <c r="E458" s="335">
        <v>324.03674100000001</v>
      </c>
      <c r="F458" s="335">
        <v>299.95081099999999</v>
      </c>
      <c r="G458" s="335">
        <v>296.16254400000003</v>
      </c>
      <c r="H458" s="341">
        <v>289.99846500000001</v>
      </c>
      <c r="M458" s="51"/>
      <c r="N458" s="48"/>
      <c r="O458" s="48"/>
      <c r="P458" s="48"/>
      <c r="Q458" s="48"/>
      <c r="R458" s="48"/>
      <c r="S458" s="48"/>
      <c r="T458" s="48"/>
      <c r="U458" s="48"/>
    </row>
    <row r="459" spans="2:21" x14ac:dyDescent="0.3">
      <c r="B459" s="22"/>
      <c r="C459" s="51">
        <v>87</v>
      </c>
      <c r="D459" s="340">
        <v>14.520434</v>
      </c>
      <c r="E459" s="335">
        <v>333.12061299999999</v>
      </c>
      <c r="F459" s="335">
        <v>309.03468299999997</v>
      </c>
      <c r="G459" s="335">
        <v>300.35109299999999</v>
      </c>
      <c r="H459" s="341">
        <v>294.18701399999998</v>
      </c>
      <c r="M459" s="51"/>
      <c r="N459" s="48"/>
      <c r="O459" s="48"/>
      <c r="P459" s="48"/>
      <c r="Q459" s="48"/>
      <c r="R459" s="48"/>
      <c r="S459" s="48"/>
      <c r="T459" s="48"/>
      <c r="U459" s="48"/>
    </row>
    <row r="460" spans="2:21" x14ac:dyDescent="0.3">
      <c r="B460" s="22"/>
      <c r="C460" s="51">
        <v>88</v>
      </c>
      <c r="D460" s="340">
        <v>1.6162179999999999</v>
      </c>
      <c r="E460" s="335">
        <v>325.82479699999999</v>
      </c>
      <c r="F460" s="335">
        <v>301.73886700000003</v>
      </c>
      <c r="G460" s="335">
        <v>297.95060000000001</v>
      </c>
      <c r="H460" s="341">
        <v>291.78652099999999</v>
      </c>
      <c r="M460" s="51"/>
      <c r="N460" s="48"/>
      <c r="O460" s="48"/>
      <c r="P460" s="48"/>
      <c r="Q460" s="48"/>
      <c r="R460" s="48"/>
      <c r="S460" s="48"/>
      <c r="T460" s="48"/>
      <c r="U460" s="48"/>
    </row>
    <row r="461" spans="2:21" x14ac:dyDescent="0.3">
      <c r="B461" s="22"/>
      <c r="C461" s="51">
        <v>89</v>
      </c>
      <c r="D461" s="340">
        <v>3.2307389999999998</v>
      </c>
      <c r="E461" s="335">
        <v>322.41614399999997</v>
      </c>
      <c r="F461" s="335">
        <v>298.33021400000001</v>
      </c>
      <c r="G461" s="335">
        <v>311.904246</v>
      </c>
      <c r="H461" s="341">
        <v>305.74016699999999</v>
      </c>
      <c r="M461" s="51"/>
      <c r="N461" s="48"/>
      <c r="O461" s="48"/>
      <c r="P461" s="48"/>
      <c r="Q461" s="48"/>
      <c r="R461" s="48"/>
      <c r="S461" s="48"/>
      <c r="T461" s="48"/>
      <c r="U461" s="48"/>
    </row>
    <row r="462" spans="2:21" x14ac:dyDescent="0.3">
      <c r="B462" s="22"/>
      <c r="C462" s="51">
        <v>90</v>
      </c>
      <c r="D462" s="340">
        <v>9.5721579999999999</v>
      </c>
      <c r="E462" s="335">
        <v>328.17233700000003</v>
      </c>
      <c r="F462" s="335">
        <v>304.08640700000001</v>
      </c>
      <c r="G462" s="335">
        <v>295.40281700000003</v>
      </c>
      <c r="H462" s="341">
        <v>289.23873800000001</v>
      </c>
      <c r="M462" s="51"/>
      <c r="N462" s="48"/>
      <c r="O462" s="48"/>
      <c r="P462" s="48"/>
      <c r="Q462" s="48"/>
      <c r="R462" s="48"/>
      <c r="S462" s="48"/>
      <c r="T462" s="48"/>
      <c r="U462" s="48"/>
    </row>
    <row r="463" spans="2:21" x14ac:dyDescent="0.3">
      <c r="B463" s="22"/>
      <c r="C463" s="51">
        <v>91</v>
      </c>
      <c r="D463" s="340">
        <v>21.038345</v>
      </c>
      <c r="E463" s="335">
        <v>318.63800300000003</v>
      </c>
      <c r="F463" s="335">
        <v>294.55207300000001</v>
      </c>
      <c r="G463" s="335">
        <v>312.15821</v>
      </c>
      <c r="H463" s="341">
        <v>305.99413099999998</v>
      </c>
      <c r="M463" s="51"/>
      <c r="N463" s="48"/>
      <c r="O463" s="48"/>
      <c r="P463" s="48"/>
      <c r="Q463" s="48"/>
      <c r="R463" s="48"/>
      <c r="S463" s="48"/>
      <c r="T463" s="48"/>
      <c r="U463" s="48"/>
    </row>
    <row r="464" spans="2:21" x14ac:dyDescent="0.3">
      <c r="B464" s="22"/>
      <c r="C464" s="51">
        <v>92</v>
      </c>
      <c r="D464" s="340">
        <v>9.5496649999999992</v>
      </c>
      <c r="E464" s="335">
        <v>322.65615300000002</v>
      </c>
      <c r="F464" s="335">
        <v>298.570223</v>
      </c>
      <c r="G464" s="335">
        <v>300.69210900000002</v>
      </c>
      <c r="H464" s="341">
        <v>294.52803</v>
      </c>
      <c r="M464" s="51"/>
      <c r="N464" s="48"/>
      <c r="O464" s="48"/>
      <c r="P464" s="48"/>
      <c r="Q464" s="48"/>
      <c r="R464" s="48"/>
      <c r="S464" s="48"/>
      <c r="T464" s="48"/>
      <c r="U464" s="48"/>
    </row>
    <row r="465" spans="2:21" x14ac:dyDescent="0.3">
      <c r="B465" s="22"/>
      <c r="C465" s="51">
        <v>93</v>
      </c>
      <c r="D465" s="340">
        <v>11.363699</v>
      </c>
      <c r="E465" s="335">
        <v>329.96387700000002</v>
      </c>
      <c r="F465" s="335">
        <v>305.87794700000001</v>
      </c>
      <c r="G465" s="335">
        <v>247.23708300000001</v>
      </c>
      <c r="H465" s="341">
        <v>291.03027800000001</v>
      </c>
      <c r="M465" s="51"/>
      <c r="N465" s="48"/>
      <c r="O465" s="48"/>
      <c r="P465" s="48"/>
      <c r="Q465" s="48"/>
      <c r="R465" s="48"/>
      <c r="S465" s="48"/>
      <c r="T465" s="48"/>
      <c r="U465" s="48"/>
    </row>
    <row r="466" spans="2:21" x14ac:dyDescent="0.3">
      <c r="B466" s="22"/>
      <c r="C466" s="51">
        <v>94</v>
      </c>
      <c r="D466" s="340">
        <v>11.153290999999999</v>
      </c>
      <c r="E466" s="335">
        <v>318.993088</v>
      </c>
      <c r="F466" s="335">
        <v>294.90715799999998</v>
      </c>
      <c r="G466" s="335">
        <v>302.29573499999998</v>
      </c>
      <c r="H466" s="341">
        <v>296.13165600000002</v>
      </c>
      <c r="M466" s="51"/>
      <c r="N466" s="48"/>
      <c r="O466" s="48"/>
      <c r="P466" s="48"/>
      <c r="Q466" s="48"/>
      <c r="R466" s="48"/>
      <c r="S466" s="48"/>
      <c r="T466" s="48"/>
      <c r="U466" s="48"/>
    </row>
    <row r="467" spans="2:21" x14ac:dyDescent="0.3">
      <c r="B467" s="22"/>
      <c r="C467" s="51">
        <v>95</v>
      </c>
      <c r="D467" s="340">
        <v>9.6902690000000007</v>
      </c>
      <c r="E467" s="335">
        <v>326.825335</v>
      </c>
      <c r="F467" s="335">
        <v>302.73940499999998</v>
      </c>
      <c r="G467" s="335">
        <v>248.69960699999999</v>
      </c>
      <c r="H467" s="341">
        <v>292.49280199999998</v>
      </c>
      <c r="M467" s="51"/>
      <c r="N467" s="48"/>
      <c r="O467" s="48"/>
      <c r="P467" s="48"/>
      <c r="Q467" s="48"/>
      <c r="R467" s="48"/>
      <c r="S467" s="48"/>
      <c r="T467" s="48"/>
      <c r="U467" s="48"/>
    </row>
    <row r="468" spans="2:21" x14ac:dyDescent="0.3">
      <c r="B468" s="22"/>
      <c r="C468" s="51">
        <v>96</v>
      </c>
      <c r="D468" s="340">
        <v>17.751545</v>
      </c>
      <c r="E468" s="335">
        <v>336.35172399999999</v>
      </c>
      <c r="F468" s="335">
        <v>312.26579400000003</v>
      </c>
      <c r="G468" s="335">
        <v>250.35412600000001</v>
      </c>
      <c r="H468" s="341">
        <v>297.41812499999997</v>
      </c>
      <c r="M468" s="51"/>
      <c r="N468" s="48"/>
      <c r="O468" s="48"/>
      <c r="P468" s="48"/>
      <c r="Q468" s="48"/>
      <c r="R468" s="48"/>
      <c r="S468" s="48"/>
      <c r="T468" s="48"/>
      <c r="U468" s="48"/>
    </row>
    <row r="469" spans="2:21" x14ac:dyDescent="0.3">
      <c r="B469" s="22"/>
      <c r="C469" s="51">
        <v>97</v>
      </c>
      <c r="D469" s="340">
        <v>22.859537</v>
      </c>
      <c r="E469" s="335">
        <v>314.99763200000001</v>
      </c>
      <c r="F469" s="335">
        <v>290.91170199999999</v>
      </c>
      <c r="G469" s="335">
        <v>313.97940199999999</v>
      </c>
      <c r="H469" s="341">
        <v>307.81532299999998</v>
      </c>
      <c r="M469" s="51"/>
      <c r="N469" s="48"/>
      <c r="O469" s="48"/>
      <c r="P469" s="48"/>
      <c r="Q469" s="48"/>
      <c r="R469" s="48"/>
      <c r="S469" s="48"/>
      <c r="T469" s="48"/>
      <c r="U469" s="48"/>
    </row>
    <row r="470" spans="2:21" x14ac:dyDescent="0.3">
      <c r="B470" s="22"/>
      <c r="C470" s="51">
        <v>98</v>
      </c>
      <c r="D470" s="340">
        <v>29.055420999999999</v>
      </c>
      <c r="E470" s="335">
        <v>311.39214199999998</v>
      </c>
      <c r="F470" s="335">
        <v>287.30621200000002</v>
      </c>
      <c r="G470" s="335">
        <v>320.17528700000003</v>
      </c>
      <c r="H470" s="341">
        <v>314.01120800000001</v>
      </c>
      <c r="M470" s="51"/>
      <c r="N470" s="48"/>
      <c r="O470" s="48"/>
      <c r="P470" s="48"/>
      <c r="Q470" s="48"/>
      <c r="R470" s="48"/>
      <c r="S470" s="48"/>
      <c r="T470" s="48"/>
      <c r="U470" s="48"/>
    </row>
    <row r="471" spans="2:21" x14ac:dyDescent="0.3">
      <c r="B471" s="22"/>
      <c r="C471" s="51">
        <v>99</v>
      </c>
      <c r="D471" s="340">
        <v>11.176465</v>
      </c>
      <c r="E471" s="335">
        <v>329.77664299999998</v>
      </c>
      <c r="F471" s="335">
        <v>305.69071300000002</v>
      </c>
      <c r="G471" s="335">
        <v>245.42128299999999</v>
      </c>
      <c r="H471" s="341">
        <v>290.84304500000002</v>
      </c>
      <c r="M471" s="51"/>
      <c r="N471" s="48"/>
      <c r="O471" s="48"/>
      <c r="P471" s="48"/>
      <c r="Q471" s="48"/>
      <c r="R471" s="48"/>
      <c r="S471" s="48"/>
      <c r="T471" s="48"/>
      <c r="U471" s="48"/>
    </row>
    <row r="472" spans="2:21" x14ac:dyDescent="0.3">
      <c r="B472" s="22"/>
      <c r="C472" s="51">
        <v>100</v>
      </c>
      <c r="D472" s="340">
        <v>9.6114730000000002</v>
      </c>
      <c r="E472" s="335">
        <v>326.74653899999998</v>
      </c>
      <c r="F472" s="335">
        <v>302.66060900000002</v>
      </c>
      <c r="G472" s="335">
        <v>248.52146200000001</v>
      </c>
      <c r="H472" s="341">
        <v>292.31465700000001</v>
      </c>
      <c r="M472" s="51"/>
      <c r="N472" s="48"/>
      <c r="O472" s="48"/>
      <c r="P472" s="48"/>
      <c r="Q472" s="48"/>
      <c r="R472" s="48"/>
      <c r="S472" s="48"/>
      <c r="T472" s="48"/>
      <c r="U472" s="48"/>
    </row>
    <row r="473" spans="2:21" x14ac:dyDescent="0.3">
      <c r="B473" s="22"/>
      <c r="C473" s="51">
        <v>101</v>
      </c>
      <c r="D473" s="340">
        <v>8.1100180000000002</v>
      </c>
      <c r="E473" s="335">
        <v>321.48158000000001</v>
      </c>
      <c r="F473" s="335">
        <v>297.39564999999999</v>
      </c>
      <c r="G473" s="335">
        <v>250.277401</v>
      </c>
      <c r="H473" s="341">
        <v>294.07059600000002</v>
      </c>
      <c r="M473" s="51"/>
      <c r="N473" s="48"/>
      <c r="O473" s="48"/>
      <c r="P473" s="48"/>
      <c r="Q473" s="48"/>
      <c r="R473" s="48"/>
      <c r="S473" s="48"/>
      <c r="T473" s="48"/>
      <c r="U473" s="48"/>
    </row>
    <row r="474" spans="2:21" x14ac:dyDescent="0.3">
      <c r="B474" s="22"/>
      <c r="C474" s="51">
        <v>102</v>
      </c>
      <c r="D474" s="340">
        <v>22.991178999999999</v>
      </c>
      <c r="E474" s="335">
        <v>312.67801600000001</v>
      </c>
      <c r="F474" s="335">
        <v>288.59208599999999</v>
      </c>
      <c r="G474" s="335">
        <v>314.11104499999999</v>
      </c>
      <c r="H474" s="341">
        <v>307.94696499999998</v>
      </c>
      <c r="M474" s="51"/>
      <c r="N474" s="48"/>
      <c r="O474" s="48"/>
      <c r="P474" s="48"/>
      <c r="Q474" s="48"/>
      <c r="R474" s="48"/>
      <c r="S474" s="48"/>
      <c r="T474" s="48"/>
      <c r="U474" s="48"/>
    </row>
    <row r="475" spans="2:21" x14ac:dyDescent="0.3">
      <c r="B475" s="22"/>
      <c r="C475" s="51">
        <v>103</v>
      </c>
      <c r="D475" s="340">
        <v>10.603612</v>
      </c>
      <c r="E475" s="335">
        <v>319.41751599999998</v>
      </c>
      <c r="F475" s="335">
        <v>295.33158600000002</v>
      </c>
      <c r="G475" s="335">
        <v>251.87392299999999</v>
      </c>
      <c r="H475" s="341">
        <v>295.66711900000001</v>
      </c>
      <c r="M475" s="51"/>
      <c r="N475" s="48"/>
      <c r="O475" s="48"/>
      <c r="P475" s="48"/>
      <c r="Q475" s="48"/>
      <c r="R475" s="48"/>
      <c r="S475" s="48"/>
      <c r="T475" s="48"/>
      <c r="U475" s="48"/>
    </row>
    <row r="476" spans="2:21" x14ac:dyDescent="0.3">
      <c r="B476" s="22"/>
      <c r="C476" s="51">
        <v>104</v>
      </c>
      <c r="D476" s="340">
        <v>13.589674</v>
      </c>
      <c r="E476" s="335">
        <v>332.18985199999997</v>
      </c>
      <c r="F476" s="335">
        <v>308.10392200000001</v>
      </c>
      <c r="G476" s="335">
        <v>246.19225499999999</v>
      </c>
      <c r="H476" s="341">
        <v>293.25625400000001</v>
      </c>
      <c r="M476" s="51"/>
      <c r="N476" s="48"/>
      <c r="O476" s="48"/>
      <c r="P476" s="48"/>
      <c r="Q476" s="48"/>
      <c r="R476" s="48"/>
      <c r="S476" s="48"/>
      <c r="T476" s="48"/>
      <c r="U476" s="48"/>
    </row>
    <row r="477" spans="2:21" x14ac:dyDescent="0.3">
      <c r="B477" s="22"/>
      <c r="C477" s="51">
        <v>105</v>
      </c>
      <c r="D477" s="340">
        <v>15.722098000000001</v>
      </c>
      <c r="E477" s="335">
        <v>317.35386199999999</v>
      </c>
      <c r="F477" s="335">
        <v>293.26793199999997</v>
      </c>
      <c r="G477" s="335">
        <v>306.84196400000002</v>
      </c>
      <c r="H477" s="341">
        <v>300.677885</v>
      </c>
      <c r="M477" s="51"/>
      <c r="N477" s="48"/>
      <c r="O477" s="48"/>
      <c r="P477" s="48"/>
      <c r="Q477" s="48"/>
      <c r="R477" s="48"/>
      <c r="S477" s="48"/>
      <c r="T477" s="48"/>
      <c r="U477" s="48"/>
    </row>
    <row r="478" spans="2:21" x14ac:dyDescent="0.3">
      <c r="B478" s="22"/>
      <c r="C478" s="51">
        <v>106</v>
      </c>
      <c r="D478" s="340">
        <v>9.5799140000000005</v>
      </c>
      <c r="E478" s="335">
        <v>319.54414300000002</v>
      </c>
      <c r="F478" s="335">
        <v>295.458213</v>
      </c>
      <c r="G478" s="335">
        <v>251.74729600000001</v>
      </c>
      <c r="H478" s="341">
        <v>295.54049199999997</v>
      </c>
      <c r="M478" s="51"/>
      <c r="N478" s="48"/>
      <c r="O478" s="48"/>
      <c r="P478" s="48"/>
      <c r="Q478" s="48"/>
      <c r="R478" s="48"/>
      <c r="S478" s="48"/>
      <c r="T478" s="48"/>
      <c r="U478" s="48"/>
    </row>
    <row r="479" spans="2:21" x14ac:dyDescent="0.3">
      <c r="B479" s="22"/>
      <c r="C479" s="51">
        <v>107</v>
      </c>
      <c r="D479" s="340">
        <v>17.477898</v>
      </c>
      <c r="E479" s="335">
        <v>313.62871200000001</v>
      </c>
      <c r="F479" s="335">
        <v>289.54278199999999</v>
      </c>
      <c r="G479" s="335">
        <v>308.59776299999999</v>
      </c>
      <c r="H479" s="341">
        <v>302.43368400000003</v>
      </c>
      <c r="M479" s="51"/>
      <c r="N479" s="48"/>
      <c r="O479" s="48"/>
      <c r="P479" s="48"/>
      <c r="Q479" s="48"/>
      <c r="R479" s="48"/>
      <c r="S479" s="48"/>
      <c r="T479" s="48"/>
      <c r="U479" s="48"/>
    </row>
    <row r="480" spans="2:21" x14ac:dyDescent="0.3">
      <c r="B480" s="22"/>
      <c r="C480" s="51">
        <v>108</v>
      </c>
      <c r="D480" s="340">
        <v>18.741951</v>
      </c>
      <c r="E480" s="335">
        <v>313.16508700000003</v>
      </c>
      <c r="F480" s="335">
        <v>289.07915700000001</v>
      </c>
      <c r="G480" s="335">
        <v>309.86181599999998</v>
      </c>
      <c r="H480" s="341">
        <v>303.69773700000002</v>
      </c>
      <c r="M480" s="51"/>
      <c r="N480" s="48"/>
      <c r="O480" s="48"/>
      <c r="P480" s="48"/>
      <c r="Q480" s="48"/>
      <c r="R480" s="48"/>
      <c r="S480" s="48"/>
      <c r="T480" s="48"/>
      <c r="U480" s="48"/>
    </row>
    <row r="481" spans="2:21" x14ac:dyDescent="0.3">
      <c r="B481" s="22"/>
      <c r="C481" s="51">
        <v>109</v>
      </c>
      <c r="D481" s="340">
        <v>16.485368000000001</v>
      </c>
      <c r="E481" s="335">
        <v>311.95335499999999</v>
      </c>
      <c r="F481" s="335">
        <v>287.86742500000003</v>
      </c>
      <c r="G481" s="335">
        <v>307.605233</v>
      </c>
      <c r="H481" s="341">
        <v>301.44115399999998</v>
      </c>
      <c r="M481" s="51"/>
      <c r="N481" s="48"/>
      <c r="O481" s="48"/>
      <c r="P481" s="48"/>
      <c r="Q481" s="48"/>
      <c r="R481" s="48"/>
      <c r="S481" s="48"/>
      <c r="T481" s="48"/>
      <c r="U481" s="48"/>
    </row>
    <row r="482" spans="2:21" x14ac:dyDescent="0.3">
      <c r="B482" s="22"/>
      <c r="C482" s="51">
        <v>110</v>
      </c>
      <c r="D482" s="340">
        <v>14.360955000000001</v>
      </c>
      <c r="E482" s="335">
        <v>332.96113300000002</v>
      </c>
      <c r="F482" s="335">
        <v>308.875203</v>
      </c>
      <c r="G482" s="335">
        <v>242.236794</v>
      </c>
      <c r="H482" s="341">
        <v>294.027535</v>
      </c>
      <c r="M482" s="51"/>
      <c r="N482" s="48"/>
      <c r="O482" s="48"/>
      <c r="P482" s="48"/>
      <c r="Q482" s="48"/>
      <c r="R482" s="48"/>
      <c r="S482" s="48"/>
      <c r="T482" s="48"/>
      <c r="U482" s="48"/>
    </row>
    <row r="483" spans="2:21" x14ac:dyDescent="0.3">
      <c r="B483" s="22"/>
      <c r="C483" s="51">
        <v>111</v>
      </c>
      <c r="D483" s="340">
        <v>12.085421999999999</v>
      </c>
      <c r="E483" s="335">
        <v>320.89932599999997</v>
      </c>
      <c r="F483" s="335">
        <v>296.81339600000001</v>
      </c>
      <c r="G483" s="335">
        <v>248.65878799999999</v>
      </c>
      <c r="H483" s="341">
        <v>297.06378699999999</v>
      </c>
      <c r="M483" s="51"/>
      <c r="N483" s="48"/>
      <c r="O483" s="48"/>
      <c r="P483" s="48"/>
      <c r="Q483" s="48"/>
      <c r="R483" s="48"/>
      <c r="S483" s="48"/>
      <c r="T483" s="48"/>
      <c r="U483" s="48"/>
    </row>
    <row r="484" spans="2:21" x14ac:dyDescent="0.3">
      <c r="B484" s="22"/>
      <c r="C484" s="51">
        <v>112</v>
      </c>
      <c r="D484" s="340">
        <v>13.541442</v>
      </c>
      <c r="E484" s="335">
        <v>318.77097900000001</v>
      </c>
      <c r="F484" s="335">
        <v>294.68504899999999</v>
      </c>
      <c r="G484" s="335">
        <v>256.566213</v>
      </c>
      <c r="H484" s="341">
        <v>298.51980700000001</v>
      </c>
      <c r="M484" s="51"/>
      <c r="N484" s="48"/>
      <c r="O484" s="48"/>
      <c r="P484" s="48"/>
      <c r="Q484" s="48"/>
      <c r="R484" s="48"/>
      <c r="S484" s="48"/>
      <c r="T484" s="48"/>
      <c r="U484" s="48"/>
    </row>
    <row r="485" spans="2:21" x14ac:dyDescent="0.3">
      <c r="B485" s="22"/>
      <c r="C485" s="51">
        <v>113</v>
      </c>
      <c r="D485" s="340">
        <v>32.910573999999997</v>
      </c>
      <c r="E485" s="335">
        <v>304.10290500000002</v>
      </c>
      <c r="F485" s="335">
        <v>280.016975</v>
      </c>
      <c r="G485" s="335">
        <v>324.030439</v>
      </c>
      <c r="H485" s="341">
        <v>317.86635999999999</v>
      </c>
      <c r="M485" s="51"/>
      <c r="N485" s="48"/>
      <c r="O485" s="48"/>
      <c r="P485" s="48"/>
      <c r="Q485" s="48"/>
      <c r="R485" s="48"/>
      <c r="S485" s="48"/>
      <c r="T485" s="48"/>
      <c r="U485" s="48"/>
    </row>
    <row r="486" spans="2:21" x14ac:dyDescent="0.3">
      <c r="B486" s="22"/>
      <c r="C486" s="51">
        <v>114</v>
      </c>
      <c r="D486" s="340">
        <v>14.133998</v>
      </c>
      <c r="E486" s="335">
        <v>322.947902</v>
      </c>
      <c r="F486" s="335">
        <v>298.86197199999998</v>
      </c>
      <c r="G486" s="335">
        <v>245.87850299999999</v>
      </c>
      <c r="H486" s="341">
        <v>299.11236300000002</v>
      </c>
      <c r="M486" s="51"/>
      <c r="N486" s="48"/>
      <c r="O486" s="48"/>
      <c r="P486" s="48"/>
      <c r="Q486" s="48"/>
      <c r="R486" s="48"/>
      <c r="S486" s="48"/>
      <c r="T486" s="48"/>
      <c r="U486" s="48"/>
    </row>
    <row r="487" spans="2:21" x14ac:dyDescent="0.3">
      <c r="B487" s="22"/>
      <c r="C487" s="51">
        <v>115</v>
      </c>
      <c r="D487" s="340">
        <v>16.992194999999999</v>
      </c>
      <c r="E487" s="335">
        <v>323.46359799999999</v>
      </c>
      <c r="F487" s="335">
        <v>299.37766800000003</v>
      </c>
      <c r="G487" s="335">
        <v>245.45428899999999</v>
      </c>
      <c r="H487" s="341">
        <v>301.97055999999998</v>
      </c>
      <c r="M487" s="51"/>
      <c r="N487" s="48"/>
      <c r="O487" s="48"/>
      <c r="P487" s="48"/>
      <c r="Q487" s="48"/>
      <c r="R487" s="48"/>
      <c r="S487" s="48"/>
      <c r="T487" s="48"/>
      <c r="U487" s="48"/>
    </row>
    <row r="488" spans="2:21" x14ac:dyDescent="0.3">
      <c r="B488" s="22"/>
      <c r="C488" s="51">
        <v>116</v>
      </c>
      <c r="D488" s="340">
        <v>40.156933000000002</v>
      </c>
      <c r="E488" s="335">
        <v>291.95589100000001</v>
      </c>
      <c r="F488" s="335">
        <v>267.86996099999999</v>
      </c>
      <c r="G488" s="335">
        <v>331.27679799999999</v>
      </c>
      <c r="H488" s="341">
        <v>325.11271900000003</v>
      </c>
      <c r="M488" s="51"/>
      <c r="N488" s="48"/>
      <c r="O488" s="48"/>
      <c r="P488" s="48"/>
      <c r="Q488" s="48"/>
      <c r="R488" s="48"/>
      <c r="S488" s="48"/>
      <c r="T488" s="48"/>
      <c r="U488" s="48"/>
    </row>
    <row r="489" spans="2:21" x14ac:dyDescent="0.3">
      <c r="B489" s="22"/>
      <c r="C489" s="51">
        <v>117</v>
      </c>
      <c r="D489" s="340">
        <v>44.435034999999999</v>
      </c>
      <c r="E489" s="335">
        <v>290.33496600000001</v>
      </c>
      <c r="F489" s="335">
        <v>266.24903599999999</v>
      </c>
      <c r="G489" s="335">
        <v>335.55490099999997</v>
      </c>
      <c r="H489" s="341">
        <v>329.39082200000001</v>
      </c>
      <c r="M489" s="51"/>
      <c r="N489" s="48"/>
      <c r="O489" s="48"/>
      <c r="P489" s="48"/>
      <c r="Q489" s="48"/>
      <c r="R489" s="48"/>
      <c r="S489" s="48"/>
      <c r="T489" s="48"/>
      <c r="U489" s="48"/>
    </row>
    <row r="490" spans="2:21" x14ac:dyDescent="0.3">
      <c r="B490" s="22"/>
      <c r="C490" s="51">
        <v>118</v>
      </c>
      <c r="D490" s="340">
        <v>38.442554000000001</v>
      </c>
      <c r="E490" s="335">
        <v>290.241512</v>
      </c>
      <c r="F490" s="335">
        <v>266.15558199999998</v>
      </c>
      <c r="G490" s="335">
        <v>329.56241999999997</v>
      </c>
      <c r="H490" s="341">
        <v>323.39834100000002</v>
      </c>
      <c r="M490" s="51"/>
      <c r="N490" s="48"/>
      <c r="O490" s="48"/>
      <c r="P490" s="48"/>
      <c r="Q490" s="48"/>
      <c r="R490" s="48"/>
      <c r="S490" s="48"/>
      <c r="T490" s="48"/>
      <c r="U490" s="48"/>
    </row>
    <row r="491" spans="2:21" x14ac:dyDescent="0.3">
      <c r="B491" s="22"/>
      <c r="C491" s="51">
        <v>119</v>
      </c>
      <c r="D491" s="340">
        <v>31.740508999999999</v>
      </c>
      <c r="E491" s="335">
        <v>317.48306600000001</v>
      </c>
      <c r="F491" s="335">
        <v>293.39713599999999</v>
      </c>
      <c r="G491" s="335">
        <v>249.899292</v>
      </c>
      <c r="H491" s="341">
        <v>316.69629500000002</v>
      </c>
      <c r="M491" s="51"/>
      <c r="N491" s="48"/>
      <c r="O491" s="48"/>
      <c r="P491" s="48"/>
      <c r="Q491" s="48"/>
      <c r="R491" s="48"/>
      <c r="S491" s="48"/>
      <c r="T491" s="48"/>
      <c r="U491" s="48"/>
    </row>
    <row r="492" spans="2:21" x14ac:dyDescent="0.3">
      <c r="B492" s="22"/>
      <c r="C492" s="51">
        <v>120</v>
      </c>
      <c r="D492" s="340">
        <v>27.427430999999999</v>
      </c>
      <c r="E492" s="335">
        <v>332.52684599999998</v>
      </c>
      <c r="F492" s="335">
        <v>308.44091600000002</v>
      </c>
      <c r="G492" s="335">
        <v>237.481977</v>
      </c>
      <c r="H492" s="341">
        <v>307.09401100000002</v>
      </c>
      <c r="M492" s="51"/>
      <c r="N492" s="48"/>
      <c r="O492" s="48"/>
      <c r="P492" s="48"/>
      <c r="Q492" s="48"/>
      <c r="R492" s="48"/>
      <c r="S492" s="48"/>
      <c r="T492" s="48"/>
      <c r="U492" s="48"/>
    </row>
    <row r="493" spans="2:21" x14ac:dyDescent="0.3">
      <c r="B493" s="22"/>
      <c r="C493" s="51">
        <v>121</v>
      </c>
      <c r="D493" s="340">
        <v>25.332090000000001</v>
      </c>
      <c r="E493" s="335">
        <v>330.43150500000002</v>
      </c>
      <c r="F493" s="335">
        <v>306.345574</v>
      </c>
      <c r="G493" s="335">
        <v>235.38663600000001</v>
      </c>
      <c r="H493" s="341">
        <v>304.99866900000001</v>
      </c>
      <c r="M493" s="51"/>
      <c r="N493" s="48"/>
      <c r="O493" s="48"/>
      <c r="P493" s="48"/>
      <c r="Q493" s="48"/>
      <c r="R493" s="48"/>
      <c r="S493" s="48"/>
      <c r="T493" s="48"/>
      <c r="U493" s="48"/>
    </row>
    <row r="494" spans="2:21" x14ac:dyDescent="0.3">
      <c r="B494" s="22"/>
      <c r="C494" s="51">
        <v>122</v>
      </c>
      <c r="D494" s="340">
        <v>30.502071999999998</v>
      </c>
      <c r="E494" s="335">
        <v>316.24462899999997</v>
      </c>
      <c r="F494" s="335">
        <v>292.15869900000001</v>
      </c>
      <c r="G494" s="335">
        <v>250.30559099999999</v>
      </c>
      <c r="H494" s="341">
        <v>315.45785799999999</v>
      </c>
      <c r="M494" s="51"/>
      <c r="N494" s="48"/>
      <c r="O494" s="48"/>
      <c r="P494" s="48"/>
      <c r="Q494" s="48"/>
      <c r="R494" s="48"/>
      <c r="S494" s="48"/>
      <c r="T494" s="48"/>
      <c r="U494" s="48"/>
    </row>
    <row r="495" spans="2:21" x14ac:dyDescent="0.3">
      <c r="B495" s="22"/>
      <c r="C495" s="51">
        <v>123</v>
      </c>
      <c r="D495" s="340">
        <v>47.130417999999999</v>
      </c>
      <c r="E495" s="335">
        <v>280.24834399999997</v>
      </c>
      <c r="F495" s="335">
        <v>256.16241400000001</v>
      </c>
      <c r="G495" s="335">
        <v>338.25028400000002</v>
      </c>
      <c r="H495" s="341">
        <v>332.08620500000001</v>
      </c>
      <c r="M495" s="51"/>
      <c r="N495" s="48"/>
      <c r="O495" s="48"/>
      <c r="P495" s="48"/>
      <c r="Q495" s="48"/>
      <c r="R495" s="48"/>
      <c r="S495" s="48"/>
      <c r="T495" s="48"/>
      <c r="U495" s="48"/>
    </row>
    <row r="496" spans="2:21" x14ac:dyDescent="0.3">
      <c r="B496" s="22"/>
      <c r="C496" s="51">
        <v>124</v>
      </c>
      <c r="D496" s="340">
        <v>27.491958</v>
      </c>
      <c r="E496" s="335">
        <v>332.59137199999998</v>
      </c>
      <c r="F496" s="335">
        <v>308.50544200000002</v>
      </c>
      <c r="G496" s="335">
        <v>233.396388</v>
      </c>
      <c r="H496" s="341">
        <v>307.15853700000002</v>
      </c>
      <c r="M496" s="51"/>
      <c r="N496" s="48"/>
      <c r="O496" s="48"/>
      <c r="P496" s="48"/>
      <c r="Q496" s="48"/>
      <c r="R496" s="48"/>
      <c r="S496" s="48"/>
      <c r="T496" s="48"/>
      <c r="U496" s="48"/>
    </row>
    <row r="497" spans="2:21" x14ac:dyDescent="0.3">
      <c r="B497" s="22"/>
      <c r="C497" s="51">
        <v>125</v>
      </c>
      <c r="D497" s="340">
        <v>29.526931999999999</v>
      </c>
      <c r="E497" s="335">
        <v>334.62634700000001</v>
      </c>
      <c r="F497" s="335">
        <v>310.54041599999999</v>
      </c>
      <c r="G497" s="335">
        <v>235.43136200000001</v>
      </c>
      <c r="H497" s="341">
        <v>309.193511</v>
      </c>
      <c r="M497" s="51"/>
      <c r="N497" s="48"/>
      <c r="O497" s="48"/>
      <c r="P497" s="48"/>
      <c r="Q497" s="48"/>
      <c r="R497" s="48"/>
      <c r="S497" s="48"/>
      <c r="T497" s="48"/>
      <c r="U497" s="48"/>
    </row>
    <row r="498" spans="2:21" x14ac:dyDescent="0.3">
      <c r="B498" s="22"/>
      <c r="C498" s="51">
        <v>126</v>
      </c>
      <c r="D498" s="340">
        <v>51.148130000000002</v>
      </c>
      <c r="E498" s="335">
        <v>283.01592900000003</v>
      </c>
      <c r="F498" s="335">
        <v>258.92999800000001</v>
      </c>
      <c r="G498" s="335">
        <v>342.26799599999998</v>
      </c>
      <c r="H498" s="341">
        <v>336.10391700000002</v>
      </c>
      <c r="M498" s="51"/>
      <c r="N498" s="48"/>
      <c r="O498" s="48"/>
      <c r="P498" s="48"/>
      <c r="Q498" s="48"/>
      <c r="R498" s="48"/>
      <c r="S498" s="48"/>
      <c r="T498" s="48"/>
      <c r="U498" s="48"/>
    </row>
    <row r="499" spans="2:21" x14ac:dyDescent="0.3">
      <c r="B499" s="22"/>
      <c r="C499" s="51">
        <v>127</v>
      </c>
      <c r="D499" s="340">
        <v>26.585653000000001</v>
      </c>
      <c r="E499" s="335">
        <v>331.685068</v>
      </c>
      <c r="F499" s="335">
        <v>307.59913799999998</v>
      </c>
      <c r="G499" s="335">
        <v>232.490084</v>
      </c>
      <c r="H499" s="341">
        <v>306.25223299999999</v>
      </c>
      <c r="M499" s="51"/>
      <c r="N499" s="48"/>
      <c r="O499" s="48"/>
      <c r="P499" s="48"/>
      <c r="Q499" s="48"/>
      <c r="R499" s="48"/>
      <c r="S499" s="48"/>
      <c r="T499" s="48"/>
      <c r="U499" s="48"/>
    </row>
    <row r="500" spans="2:21" x14ac:dyDescent="0.3">
      <c r="B500" s="22"/>
      <c r="C500" s="51">
        <v>128</v>
      </c>
      <c r="D500" s="340">
        <v>29.25507</v>
      </c>
      <c r="E500" s="335">
        <v>314.99762800000002</v>
      </c>
      <c r="F500" s="335">
        <v>290.911697</v>
      </c>
      <c r="G500" s="335">
        <v>247.51262199999999</v>
      </c>
      <c r="H500" s="341">
        <v>314.21085699999998</v>
      </c>
      <c r="M500" s="51"/>
      <c r="N500" s="48"/>
      <c r="O500" s="48"/>
      <c r="P500" s="48"/>
      <c r="Q500" s="48"/>
      <c r="R500" s="48"/>
      <c r="S500" s="48"/>
      <c r="T500" s="48"/>
      <c r="U500" s="48"/>
    </row>
    <row r="501" spans="2:21" x14ac:dyDescent="0.3">
      <c r="B501" s="22"/>
      <c r="C501" s="51">
        <v>129</v>
      </c>
      <c r="D501" s="340">
        <v>43.535048000000003</v>
      </c>
      <c r="E501" s="335">
        <v>294.97240199999999</v>
      </c>
      <c r="F501" s="335">
        <v>270.88647200000003</v>
      </c>
      <c r="G501" s="335">
        <v>272.96182700000003</v>
      </c>
      <c r="H501" s="341">
        <v>328.49083400000001</v>
      </c>
      <c r="M501" s="51"/>
      <c r="N501" s="48"/>
      <c r="O501" s="48"/>
      <c r="P501" s="48"/>
      <c r="Q501" s="48"/>
      <c r="R501" s="48"/>
      <c r="S501" s="48"/>
      <c r="T501" s="48"/>
      <c r="U501" s="48"/>
    </row>
    <row r="502" spans="2:21" x14ac:dyDescent="0.3">
      <c r="B502" s="22"/>
      <c r="C502" s="51">
        <v>130</v>
      </c>
      <c r="D502" s="340">
        <v>24.436681</v>
      </c>
      <c r="E502" s="335">
        <v>322.05482699999999</v>
      </c>
      <c r="F502" s="335">
        <v>297.96889700000003</v>
      </c>
      <c r="G502" s="335">
        <v>241.62377599999999</v>
      </c>
      <c r="H502" s="341">
        <v>311.23581000000001</v>
      </c>
      <c r="M502" s="51"/>
      <c r="N502" s="48"/>
      <c r="O502" s="48"/>
      <c r="P502" s="48"/>
      <c r="Q502" s="48"/>
      <c r="R502" s="48"/>
      <c r="S502" s="48"/>
      <c r="T502" s="48"/>
      <c r="U502" s="48"/>
    </row>
    <row r="503" spans="2:21" x14ac:dyDescent="0.3">
      <c r="B503" s="22"/>
      <c r="C503" s="51">
        <v>131</v>
      </c>
      <c r="D503" s="340">
        <v>52.063707999999998</v>
      </c>
      <c r="E503" s="335">
        <v>284.47851800000001</v>
      </c>
      <c r="F503" s="335">
        <v>260.39258799999999</v>
      </c>
      <c r="G503" s="335">
        <v>343.18357300000002</v>
      </c>
      <c r="H503" s="341">
        <v>337.01949400000001</v>
      </c>
      <c r="M503" s="51"/>
      <c r="N503" s="48"/>
      <c r="O503" s="48"/>
      <c r="P503" s="48"/>
      <c r="Q503" s="48"/>
      <c r="R503" s="48"/>
      <c r="S503" s="48"/>
      <c r="T503" s="48"/>
      <c r="U503" s="48"/>
    </row>
    <row r="504" spans="2:21" x14ac:dyDescent="0.3">
      <c r="B504" s="22"/>
      <c r="C504" s="51">
        <v>132</v>
      </c>
      <c r="D504" s="340">
        <v>34.226584000000003</v>
      </c>
      <c r="E504" s="335">
        <v>323.10633200000001</v>
      </c>
      <c r="F504" s="335">
        <v>299.02040199999999</v>
      </c>
      <c r="G504" s="335">
        <v>244.28112999999999</v>
      </c>
      <c r="H504" s="341">
        <v>313.89316300000002</v>
      </c>
      <c r="M504" s="51"/>
      <c r="N504" s="48"/>
      <c r="O504" s="48"/>
      <c r="P504" s="48"/>
      <c r="Q504" s="48"/>
      <c r="R504" s="48"/>
      <c r="S504" s="48"/>
      <c r="T504" s="48"/>
      <c r="U504" s="48"/>
    </row>
    <row r="505" spans="2:21" x14ac:dyDescent="0.3">
      <c r="B505" s="22"/>
      <c r="C505" s="51">
        <v>133</v>
      </c>
      <c r="D505" s="340">
        <v>27.735402000000001</v>
      </c>
      <c r="E505" s="335">
        <v>332.83481699999999</v>
      </c>
      <c r="F505" s="335">
        <v>308.74888700000002</v>
      </c>
      <c r="G505" s="335">
        <v>228.533826</v>
      </c>
      <c r="H505" s="341">
        <v>242.65759800000001</v>
      </c>
      <c r="M505" s="51"/>
      <c r="N505" s="48"/>
      <c r="O505" s="48"/>
      <c r="P505" s="48"/>
      <c r="Q505" s="48"/>
      <c r="R505" s="48"/>
      <c r="S505" s="48"/>
      <c r="T505" s="48"/>
      <c r="U505" s="48"/>
    </row>
    <row r="506" spans="2:21" x14ac:dyDescent="0.3">
      <c r="C506" s="51">
        <v>134</v>
      </c>
      <c r="D506" s="340">
        <v>30.352321</v>
      </c>
      <c r="E506" s="335">
        <v>335.45173599999998</v>
      </c>
      <c r="F506" s="335">
        <v>311.36580600000002</v>
      </c>
      <c r="G506" s="335">
        <v>229.81098</v>
      </c>
      <c r="H506" s="341">
        <v>243.934753</v>
      </c>
      <c r="M506" s="51"/>
      <c r="N506" s="48"/>
      <c r="O506" s="48"/>
      <c r="P506" s="48"/>
      <c r="Q506" s="48"/>
      <c r="R506" s="48"/>
      <c r="S506" s="48"/>
      <c r="T506" s="48"/>
      <c r="U506" s="48"/>
    </row>
    <row r="507" spans="2:21" x14ac:dyDescent="0.3">
      <c r="C507" s="51">
        <v>135</v>
      </c>
      <c r="D507" s="340">
        <v>33.111915000000003</v>
      </c>
      <c r="E507" s="335">
        <v>338.21132899999998</v>
      </c>
      <c r="F507" s="335">
        <v>314.12539900000002</v>
      </c>
      <c r="G507" s="335">
        <v>227.80267699999999</v>
      </c>
      <c r="H507" s="341">
        <v>241.92644899999999</v>
      </c>
      <c r="M507" s="51"/>
      <c r="N507" s="48"/>
      <c r="O507" s="48"/>
      <c r="P507" s="48"/>
      <c r="Q507" s="48"/>
      <c r="R507" s="48"/>
      <c r="S507" s="48"/>
      <c r="T507" s="48"/>
      <c r="U507" s="48"/>
    </row>
    <row r="508" spans="2:21" x14ac:dyDescent="0.3">
      <c r="C508" s="51">
        <v>136</v>
      </c>
      <c r="D508" s="340">
        <v>32.899062000000001</v>
      </c>
      <c r="E508" s="335">
        <v>337.99847699999998</v>
      </c>
      <c r="F508" s="335">
        <v>313.91254700000002</v>
      </c>
      <c r="G508" s="335">
        <v>227.58982399999999</v>
      </c>
      <c r="H508" s="341">
        <v>241.71359699999999</v>
      </c>
      <c r="M508" s="51"/>
      <c r="N508" s="48"/>
      <c r="O508" s="48"/>
      <c r="P508" s="48"/>
      <c r="Q508" s="48"/>
      <c r="R508" s="48"/>
      <c r="S508" s="48"/>
      <c r="T508" s="48"/>
      <c r="U508" s="48"/>
    </row>
    <row r="509" spans="2:21" x14ac:dyDescent="0.3">
      <c r="C509" s="51">
        <v>137</v>
      </c>
      <c r="D509" s="340">
        <v>42.186492999999999</v>
      </c>
      <c r="E509" s="335">
        <v>299.89104900000001</v>
      </c>
      <c r="F509" s="335">
        <v>275.80511899999999</v>
      </c>
      <c r="G509" s="335">
        <v>265.16876500000001</v>
      </c>
      <c r="H509" s="341">
        <v>327.14227899999997</v>
      </c>
      <c r="M509" s="51"/>
      <c r="N509" s="48"/>
      <c r="O509" s="48"/>
      <c r="P509" s="48"/>
      <c r="Q509" s="48"/>
      <c r="R509" s="48"/>
      <c r="S509" s="48"/>
      <c r="T509" s="48"/>
      <c r="U509" s="48"/>
    </row>
    <row r="510" spans="2:21" x14ac:dyDescent="0.3">
      <c r="C510" s="51">
        <v>138</v>
      </c>
      <c r="D510" s="340">
        <v>41.360714999999999</v>
      </c>
      <c r="E510" s="335">
        <v>346.46012999999999</v>
      </c>
      <c r="F510" s="335">
        <v>322.37419999999997</v>
      </c>
      <c r="G510" s="335">
        <v>217.87609399999999</v>
      </c>
      <c r="H510" s="341">
        <v>231.999866</v>
      </c>
      <c r="M510" s="51"/>
      <c r="N510" s="48"/>
      <c r="O510" s="48"/>
      <c r="P510" s="48"/>
      <c r="Q510" s="48"/>
      <c r="R510" s="48"/>
      <c r="S510" s="48"/>
      <c r="T510" s="48"/>
      <c r="U510" s="48"/>
    </row>
    <row r="511" spans="2:21" x14ac:dyDescent="0.3">
      <c r="C511" s="51">
        <v>139</v>
      </c>
      <c r="D511" s="340">
        <v>31.359562</v>
      </c>
      <c r="E511" s="335">
        <v>336.45897600000001</v>
      </c>
      <c r="F511" s="335">
        <v>312.37304599999999</v>
      </c>
      <c r="G511" s="335">
        <v>223.31411499999999</v>
      </c>
      <c r="H511" s="341">
        <v>237.43788799999999</v>
      </c>
      <c r="M511" s="51"/>
      <c r="N511" s="48"/>
      <c r="O511" s="48"/>
      <c r="P511" s="48"/>
      <c r="Q511" s="48"/>
      <c r="R511" s="48"/>
      <c r="S511" s="48"/>
      <c r="T511" s="48"/>
      <c r="U511" s="48"/>
    </row>
    <row r="512" spans="2:21" x14ac:dyDescent="0.3">
      <c r="C512" s="51">
        <v>140</v>
      </c>
      <c r="D512" s="340">
        <v>54.261808000000002</v>
      </c>
      <c r="E512" s="335">
        <v>288.56331599999999</v>
      </c>
      <c r="F512" s="335">
        <v>264.47738600000002</v>
      </c>
      <c r="G512" s="335">
        <v>277.42650099999997</v>
      </c>
      <c r="H512" s="341">
        <v>339.21759400000002</v>
      </c>
      <c r="M512" s="51"/>
      <c r="N512" s="48"/>
      <c r="O512" s="48"/>
      <c r="P512" s="48"/>
      <c r="Q512" s="48"/>
      <c r="R512" s="48"/>
      <c r="S512" s="48"/>
      <c r="T512" s="48"/>
      <c r="U512" s="48"/>
    </row>
    <row r="513" spans="3:21" x14ac:dyDescent="0.3">
      <c r="C513" s="51">
        <v>141</v>
      </c>
      <c r="D513" s="340">
        <v>36.492024000000001</v>
      </c>
      <c r="E513" s="335">
        <v>341.59143799999998</v>
      </c>
      <c r="F513" s="335">
        <v>317.50550800000002</v>
      </c>
      <c r="G513" s="335">
        <v>219.113237</v>
      </c>
      <c r="H513" s="341">
        <v>233.237009</v>
      </c>
      <c r="M513" s="51"/>
      <c r="N513" s="48"/>
      <c r="O513" s="48"/>
      <c r="P513" s="48"/>
      <c r="Q513" s="48"/>
      <c r="R513" s="48"/>
      <c r="S513" s="48"/>
      <c r="T513" s="48"/>
      <c r="U513" s="48"/>
    </row>
    <row r="514" spans="3:21" x14ac:dyDescent="0.3">
      <c r="C514" s="51">
        <v>142</v>
      </c>
      <c r="D514" s="340">
        <v>42.606639000000001</v>
      </c>
      <c r="E514" s="335">
        <v>328.34919600000001</v>
      </c>
      <c r="F514" s="335">
        <v>304.26326599999999</v>
      </c>
      <c r="G514" s="335">
        <v>234.88165499999999</v>
      </c>
      <c r="H514" s="341">
        <v>249.005427</v>
      </c>
      <c r="M514" s="51"/>
      <c r="N514" s="48"/>
      <c r="O514" s="48"/>
      <c r="P514" s="48"/>
      <c r="Q514" s="48"/>
      <c r="R514" s="48"/>
      <c r="S514" s="48"/>
      <c r="T514" s="48"/>
      <c r="U514" s="48"/>
    </row>
    <row r="515" spans="3:21" x14ac:dyDescent="0.3">
      <c r="C515" s="51">
        <v>143</v>
      </c>
      <c r="D515" s="340">
        <v>63.432707999999998</v>
      </c>
      <c r="E515" s="335">
        <v>275.007564</v>
      </c>
      <c r="F515" s="335">
        <v>250.92163400000001</v>
      </c>
      <c r="G515" s="335">
        <v>301.84416099999999</v>
      </c>
      <c r="H515" s="341">
        <v>348.38849399999998</v>
      </c>
      <c r="M515" s="51"/>
      <c r="N515" s="48"/>
      <c r="O515" s="48"/>
      <c r="P515" s="48"/>
      <c r="Q515" s="48"/>
      <c r="R515" s="48"/>
      <c r="S515" s="48"/>
      <c r="T515" s="48"/>
      <c r="U515" s="48"/>
    </row>
    <row r="516" spans="3:21" x14ac:dyDescent="0.3">
      <c r="C516" s="51">
        <v>144</v>
      </c>
      <c r="D516" s="340">
        <v>43.471344999999999</v>
      </c>
      <c r="E516" s="335">
        <v>329.21390200000002</v>
      </c>
      <c r="F516" s="335">
        <v>305.127972</v>
      </c>
      <c r="G516" s="335">
        <v>233.31422499999999</v>
      </c>
      <c r="H516" s="341">
        <v>247.43799799999999</v>
      </c>
      <c r="M516" s="51"/>
      <c r="N516" s="48"/>
      <c r="O516" s="48"/>
      <c r="P516" s="48"/>
      <c r="Q516" s="48"/>
      <c r="R516" s="48"/>
      <c r="S516" s="48"/>
      <c r="T516" s="48"/>
      <c r="U516" s="48"/>
    </row>
    <row r="517" spans="3:21" x14ac:dyDescent="0.3">
      <c r="C517" s="51">
        <v>145</v>
      </c>
      <c r="D517" s="340">
        <v>44.147747000000003</v>
      </c>
      <c r="E517" s="335">
        <v>349.247162</v>
      </c>
      <c r="F517" s="335">
        <v>325.16123199999998</v>
      </c>
      <c r="G517" s="335">
        <v>213.11788899999999</v>
      </c>
      <c r="H517" s="341">
        <v>227.24166199999999</v>
      </c>
      <c r="M517" s="51"/>
      <c r="N517" s="48"/>
      <c r="O517" s="48"/>
      <c r="P517" s="48"/>
      <c r="Q517" s="48"/>
      <c r="R517" s="48"/>
      <c r="S517" s="48"/>
      <c r="T517" s="48"/>
      <c r="U517" s="48"/>
    </row>
    <row r="518" spans="3:21" x14ac:dyDescent="0.3">
      <c r="C518" s="51">
        <v>146</v>
      </c>
      <c r="D518" s="340">
        <v>67.075843000000006</v>
      </c>
      <c r="E518" s="335">
        <v>278.65069999999997</v>
      </c>
      <c r="F518" s="335">
        <v>254.56477000000001</v>
      </c>
      <c r="G518" s="335">
        <v>302.27869700000002</v>
      </c>
      <c r="H518" s="341">
        <v>352.03163000000001</v>
      </c>
      <c r="M518" s="51"/>
      <c r="N518" s="48"/>
      <c r="O518" s="48"/>
      <c r="P518" s="48"/>
      <c r="Q518" s="48"/>
      <c r="R518" s="48"/>
      <c r="S518" s="48"/>
      <c r="T518" s="48"/>
      <c r="U518" s="48"/>
    </row>
    <row r="519" spans="3:21" x14ac:dyDescent="0.3">
      <c r="C519" s="51">
        <v>147</v>
      </c>
      <c r="D519" s="340">
        <v>41.981687999999998</v>
      </c>
      <c r="E519" s="335">
        <v>333.13672100000002</v>
      </c>
      <c r="F519" s="335">
        <v>309.050791</v>
      </c>
      <c r="G519" s="335">
        <v>234.043947</v>
      </c>
      <c r="H519" s="341">
        <v>248.16772</v>
      </c>
      <c r="M519" s="51"/>
      <c r="N519" s="48"/>
      <c r="O519" s="48"/>
      <c r="P519" s="48"/>
      <c r="Q519" s="48"/>
      <c r="R519" s="48"/>
      <c r="S519" s="48"/>
      <c r="T519" s="48"/>
      <c r="U519" s="48"/>
    </row>
    <row r="520" spans="3:21" x14ac:dyDescent="0.3">
      <c r="C520" s="51">
        <v>148</v>
      </c>
      <c r="D520" s="340">
        <v>58.452460000000002</v>
      </c>
      <c r="E520" s="335">
        <v>292.75396699999999</v>
      </c>
      <c r="F520" s="335">
        <v>268.66803700000003</v>
      </c>
      <c r="G520" s="335">
        <v>349.57232499999998</v>
      </c>
      <c r="H520" s="341">
        <v>343.40824600000002</v>
      </c>
      <c r="M520" s="51"/>
      <c r="N520" s="48"/>
      <c r="O520" s="48"/>
      <c r="P520" s="48"/>
      <c r="Q520" s="48"/>
      <c r="R520" s="48"/>
      <c r="S520" s="48"/>
      <c r="T520" s="48"/>
      <c r="U520" s="48"/>
    </row>
    <row r="521" spans="3:21" x14ac:dyDescent="0.3">
      <c r="C521" s="51">
        <v>149</v>
      </c>
      <c r="D521" s="340">
        <v>45.765538999999997</v>
      </c>
      <c r="E521" s="335">
        <v>344.92823800000002</v>
      </c>
      <c r="F521" s="335">
        <v>320.842308</v>
      </c>
      <c r="G521" s="335">
        <v>227.16503900000001</v>
      </c>
      <c r="H521" s="341">
        <v>241.28881200000001</v>
      </c>
      <c r="M521" s="51"/>
      <c r="N521" s="48"/>
      <c r="O521" s="48"/>
      <c r="P521" s="48"/>
      <c r="Q521" s="48"/>
      <c r="R521" s="48"/>
      <c r="S521" s="48"/>
      <c r="T521" s="48"/>
      <c r="U521" s="48"/>
    </row>
    <row r="522" spans="3:21" x14ac:dyDescent="0.3">
      <c r="C522" s="51">
        <v>150</v>
      </c>
      <c r="D522" s="340">
        <v>66.502339000000006</v>
      </c>
      <c r="E522" s="335">
        <v>278.07719500000002</v>
      </c>
      <c r="F522" s="335">
        <v>253.991265</v>
      </c>
      <c r="G522" s="335">
        <v>300.09449499999999</v>
      </c>
      <c r="H522" s="341">
        <v>351.458125</v>
      </c>
      <c r="M522" s="51"/>
      <c r="N522" s="48"/>
      <c r="O522" s="48"/>
      <c r="P522" s="48"/>
      <c r="Q522" s="48"/>
      <c r="R522" s="48"/>
      <c r="S522" s="48"/>
      <c r="T522" s="48"/>
      <c r="U522" s="48"/>
    </row>
    <row r="523" spans="3:21" x14ac:dyDescent="0.3">
      <c r="C523" s="51">
        <v>151</v>
      </c>
      <c r="D523" s="340">
        <v>58.229517999999999</v>
      </c>
      <c r="E523" s="335">
        <v>298.88345600000002</v>
      </c>
      <c r="F523" s="335">
        <v>274.797526</v>
      </c>
      <c r="G523" s="335">
        <v>300.88479699999999</v>
      </c>
      <c r="H523" s="341">
        <v>343.18530500000003</v>
      </c>
      <c r="M523" s="51"/>
      <c r="N523" s="48"/>
      <c r="O523" s="48"/>
      <c r="P523" s="48"/>
      <c r="Q523" s="48"/>
      <c r="R523" s="48"/>
      <c r="S523" s="48"/>
      <c r="T523" s="48"/>
      <c r="U523" s="48"/>
    </row>
    <row r="524" spans="3:21" x14ac:dyDescent="0.3">
      <c r="C524" s="51">
        <v>152</v>
      </c>
      <c r="D524" s="340">
        <v>38.110563999999997</v>
      </c>
      <c r="E524" s="335">
        <v>344.01874600000002</v>
      </c>
      <c r="F524" s="335">
        <v>319.932816</v>
      </c>
      <c r="G524" s="335">
        <v>217.53909999999999</v>
      </c>
      <c r="H524" s="341">
        <v>231.66287299999999</v>
      </c>
      <c r="M524" s="51"/>
      <c r="N524" s="48"/>
      <c r="O524" s="48"/>
      <c r="P524" s="48"/>
      <c r="Q524" s="48"/>
      <c r="R524" s="48"/>
      <c r="S524" s="48"/>
      <c r="T524" s="48"/>
      <c r="U524" s="48"/>
    </row>
    <row r="525" spans="3:21" x14ac:dyDescent="0.3">
      <c r="C525" s="51">
        <v>153</v>
      </c>
      <c r="D525" s="340">
        <v>63.509701</v>
      </c>
      <c r="E525" s="335">
        <v>284.93285800000001</v>
      </c>
      <c r="F525" s="335">
        <v>260.84692799999999</v>
      </c>
      <c r="G525" s="335">
        <v>299.59558500000003</v>
      </c>
      <c r="H525" s="341">
        <v>348.465487</v>
      </c>
      <c r="M525" s="51"/>
      <c r="N525" s="48"/>
      <c r="O525" s="48"/>
      <c r="P525" s="48"/>
      <c r="Q525" s="48"/>
      <c r="R525" s="48"/>
      <c r="S525" s="48"/>
      <c r="T525" s="48"/>
      <c r="U525" s="48"/>
    </row>
    <row r="526" spans="3:21" x14ac:dyDescent="0.3">
      <c r="C526" s="51">
        <v>154</v>
      </c>
      <c r="D526" s="340">
        <v>73.133860999999996</v>
      </c>
      <c r="E526" s="335">
        <v>284.70871699999998</v>
      </c>
      <c r="F526" s="335">
        <v>260.62278700000002</v>
      </c>
      <c r="G526" s="335">
        <v>301.37962800000003</v>
      </c>
      <c r="H526" s="341">
        <v>358.08964700000001</v>
      </c>
      <c r="M526" s="51"/>
      <c r="N526" s="48"/>
      <c r="O526" s="48"/>
      <c r="P526" s="48"/>
      <c r="Q526" s="48"/>
      <c r="R526" s="48"/>
      <c r="S526" s="48"/>
      <c r="T526" s="48"/>
      <c r="U526" s="48"/>
    </row>
    <row r="527" spans="3:21" x14ac:dyDescent="0.3">
      <c r="C527" s="51">
        <v>155</v>
      </c>
      <c r="D527" s="340">
        <v>76.344239000000002</v>
      </c>
      <c r="E527" s="335">
        <v>287.91909500000003</v>
      </c>
      <c r="F527" s="335">
        <v>263.83316500000001</v>
      </c>
      <c r="G527" s="335">
        <v>294.34222299999999</v>
      </c>
      <c r="H527" s="341">
        <v>361.30002500000001</v>
      </c>
      <c r="M527" s="51"/>
      <c r="N527" s="48"/>
      <c r="O527" s="48"/>
      <c r="P527" s="48"/>
      <c r="Q527" s="48"/>
      <c r="R527" s="48"/>
      <c r="S527" s="48"/>
      <c r="T527" s="48"/>
      <c r="U527" s="48"/>
    </row>
    <row r="528" spans="3:21" x14ac:dyDescent="0.3">
      <c r="C528" s="51">
        <v>156</v>
      </c>
      <c r="D528" s="340">
        <v>68.634130999999996</v>
      </c>
      <c r="E528" s="335">
        <v>280.20898799999998</v>
      </c>
      <c r="F528" s="335">
        <v>256.12305800000001</v>
      </c>
      <c r="G528" s="335">
        <v>296.87989800000003</v>
      </c>
      <c r="H528" s="341">
        <v>353.58991800000001</v>
      </c>
      <c r="M528" s="51"/>
      <c r="N528" s="48"/>
      <c r="O528" s="48"/>
      <c r="P528" s="48"/>
      <c r="Q528" s="48"/>
      <c r="R528" s="48"/>
      <c r="S528" s="48"/>
      <c r="T528" s="48"/>
      <c r="U528" s="48"/>
    </row>
    <row r="529" spans="2:21" x14ac:dyDescent="0.3">
      <c r="C529" s="51">
        <v>157</v>
      </c>
      <c r="D529" s="340">
        <v>65.108739999999997</v>
      </c>
      <c r="E529" s="335">
        <v>281.42809399999999</v>
      </c>
      <c r="F529" s="335">
        <v>257.34216400000003</v>
      </c>
      <c r="G529" s="335">
        <v>298.05785800000001</v>
      </c>
      <c r="H529" s="341">
        <v>350.064526</v>
      </c>
      <c r="M529" s="51"/>
      <c r="N529" s="48"/>
      <c r="O529" s="48"/>
      <c r="P529" s="48"/>
      <c r="Q529" s="48"/>
      <c r="R529" s="48"/>
      <c r="S529" s="48"/>
      <c r="T529" s="48"/>
      <c r="U529" s="48"/>
    </row>
    <row r="530" spans="2:21" x14ac:dyDescent="0.3">
      <c r="C530" s="51">
        <v>158</v>
      </c>
      <c r="D530" s="340">
        <v>73.456693000000001</v>
      </c>
      <c r="E530" s="335">
        <v>285.03154899999998</v>
      </c>
      <c r="F530" s="335">
        <v>260.94561900000002</v>
      </c>
      <c r="G530" s="335">
        <v>301.70245999999997</v>
      </c>
      <c r="H530" s="341">
        <v>358.41247900000002</v>
      </c>
      <c r="M530" s="51"/>
      <c r="N530" s="48"/>
      <c r="O530" s="48"/>
      <c r="P530" s="48"/>
      <c r="Q530" s="48"/>
      <c r="R530" s="48"/>
      <c r="S530" s="48"/>
      <c r="T530" s="48"/>
      <c r="U530" s="48"/>
    </row>
    <row r="531" spans="2:21" x14ac:dyDescent="0.3">
      <c r="C531" s="51">
        <v>159</v>
      </c>
      <c r="D531" s="340">
        <v>55.313554000000003</v>
      </c>
      <c r="E531" s="335">
        <v>368.890038</v>
      </c>
      <c r="F531" s="335">
        <v>344.80410799999999</v>
      </c>
      <c r="G531" s="335">
        <v>203.54615200000001</v>
      </c>
      <c r="H531" s="341">
        <v>217.66992400000001</v>
      </c>
      <c r="M531" s="51"/>
      <c r="N531" s="48"/>
      <c r="O531" s="48"/>
      <c r="P531" s="48"/>
      <c r="Q531" s="48"/>
      <c r="R531" s="48"/>
      <c r="S531" s="48"/>
      <c r="T531" s="48"/>
      <c r="U531" s="48"/>
    </row>
    <row r="532" spans="2:21" x14ac:dyDescent="0.3">
      <c r="B532" s="22"/>
      <c r="C532" s="51">
        <v>160</v>
      </c>
      <c r="D532" s="340">
        <v>85.396697000000003</v>
      </c>
      <c r="E532" s="335">
        <v>296.97155299999997</v>
      </c>
      <c r="F532" s="335">
        <v>272.88562300000001</v>
      </c>
      <c r="G532" s="335">
        <v>303.43773299999998</v>
      </c>
      <c r="H532" s="341">
        <v>370.35248300000001</v>
      </c>
      <c r="M532" s="51"/>
      <c r="N532" s="48"/>
      <c r="O532" s="48"/>
      <c r="P532" s="48"/>
      <c r="Q532" s="48"/>
      <c r="R532" s="48"/>
      <c r="S532" s="48"/>
      <c r="T532" s="48"/>
      <c r="U532" s="48"/>
    </row>
    <row r="533" spans="2:21" x14ac:dyDescent="0.3">
      <c r="B533" s="22"/>
      <c r="C533" s="51">
        <v>161</v>
      </c>
      <c r="D533" s="340">
        <v>67.172353000000001</v>
      </c>
      <c r="E533" s="335">
        <v>289.97530599999999</v>
      </c>
      <c r="F533" s="335">
        <v>265.88937600000003</v>
      </c>
      <c r="G533" s="335">
        <v>293.18064600000002</v>
      </c>
      <c r="H533" s="341">
        <v>352.12813899999998</v>
      </c>
      <c r="M533" s="51"/>
      <c r="N533" s="48"/>
      <c r="O533" s="48"/>
      <c r="P533" s="48"/>
      <c r="Q533" s="48"/>
      <c r="R533" s="48"/>
      <c r="S533" s="48"/>
      <c r="T533" s="48"/>
      <c r="U533" s="48"/>
    </row>
    <row r="534" spans="2:21" x14ac:dyDescent="0.3">
      <c r="B534" s="22"/>
      <c r="C534" s="51">
        <v>162</v>
      </c>
      <c r="D534" s="340">
        <v>58.951506000000002</v>
      </c>
      <c r="E534" s="335">
        <v>372.52798999999999</v>
      </c>
      <c r="F534" s="335">
        <v>348.44206000000003</v>
      </c>
      <c r="G534" s="335">
        <v>206.712422</v>
      </c>
      <c r="H534" s="341">
        <v>220.83619400000001</v>
      </c>
      <c r="M534" s="51"/>
      <c r="N534" s="48"/>
      <c r="O534" s="48"/>
      <c r="P534" s="48"/>
      <c r="Q534" s="48"/>
      <c r="R534" s="48"/>
      <c r="S534" s="48"/>
      <c r="T534" s="48"/>
      <c r="U534" s="48"/>
    </row>
    <row r="535" spans="2:21" x14ac:dyDescent="0.3">
      <c r="B535" s="22"/>
      <c r="C535" s="51">
        <v>163</v>
      </c>
      <c r="D535" s="340">
        <v>57.405185000000003</v>
      </c>
      <c r="E535" s="335">
        <v>370.98166900000001</v>
      </c>
      <c r="F535" s="335">
        <v>346.89573899999999</v>
      </c>
      <c r="G535" s="335">
        <v>208.25874300000001</v>
      </c>
      <c r="H535" s="341">
        <v>222.38251500000001</v>
      </c>
      <c r="M535" s="51"/>
      <c r="N535" s="48"/>
      <c r="O535" s="48"/>
      <c r="P535" s="48"/>
      <c r="Q535" s="48"/>
      <c r="R535" s="48"/>
      <c r="S535" s="48"/>
      <c r="T535" s="48"/>
      <c r="U535" s="48"/>
    </row>
    <row r="536" spans="2:21" x14ac:dyDescent="0.3">
      <c r="B536" s="22"/>
      <c r="C536" s="51">
        <v>164</v>
      </c>
      <c r="D536" s="340">
        <v>63.759143999999999</v>
      </c>
      <c r="E536" s="335">
        <v>377.33562799999999</v>
      </c>
      <c r="F536" s="335">
        <v>353.24969800000002</v>
      </c>
      <c r="G536" s="335">
        <v>210.27088000000001</v>
      </c>
      <c r="H536" s="341">
        <v>224.39465200000001</v>
      </c>
      <c r="M536" s="51"/>
      <c r="N536" s="48"/>
      <c r="O536" s="48"/>
      <c r="P536" s="48"/>
      <c r="Q536" s="48"/>
      <c r="R536" s="48"/>
      <c r="S536" s="48"/>
      <c r="T536" s="48"/>
      <c r="U536" s="48"/>
    </row>
    <row r="537" spans="2:21" x14ac:dyDescent="0.3">
      <c r="B537" s="22"/>
      <c r="C537" s="51">
        <v>165</v>
      </c>
      <c r="D537" s="340">
        <v>64.530772999999996</v>
      </c>
      <c r="E537" s="335">
        <v>419.21162700000002</v>
      </c>
      <c r="F537" s="335">
        <v>395.125697</v>
      </c>
      <c r="G537" s="335">
        <v>216.53952799999999</v>
      </c>
      <c r="H537" s="341">
        <v>230.66330099999999</v>
      </c>
      <c r="M537" s="51"/>
      <c r="N537" s="48"/>
      <c r="O537" s="48"/>
      <c r="P537" s="48"/>
      <c r="Q537" s="48"/>
      <c r="R537" s="48"/>
      <c r="S537" s="48"/>
      <c r="T537" s="48"/>
      <c r="U537" s="48"/>
    </row>
    <row r="538" spans="2:21" x14ac:dyDescent="0.3">
      <c r="B538" s="22"/>
      <c r="C538" s="51">
        <v>166</v>
      </c>
      <c r="D538" s="340">
        <v>64.477352999999994</v>
      </c>
      <c r="E538" s="335">
        <v>418.131169</v>
      </c>
      <c r="F538" s="335">
        <v>394.04523899999998</v>
      </c>
      <c r="G538" s="335">
        <v>227.66998799999999</v>
      </c>
      <c r="H538" s="341">
        <v>241.79376099999999</v>
      </c>
      <c r="M538" s="51"/>
      <c r="N538" s="48"/>
      <c r="O538" s="48"/>
      <c r="P538" s="48"/>
      <c r="Q538" s="48"/>
      <c r="R538" s="48"/>
      <c r="S538" s="48"/>
      <c r="T538" s="48"/>
      <c r="U538" s="48"/>
    </row>
    <row r="539" spans="2:21" x14ac:dyDescent="0.3">
      <c r="B539" s="22"/>
      <c r="C539" s="51">
        <v>167</v>
      </c>
      <c r="D539" s="340">
        <v>76.683874000000003</v>
      </c>
      <c r="E539" s="335">
        <v>419.053607</v>
      </c>
      <c r="F539" s="335">
        <v>394.96767699999998</v>
      </c>
      <c r="G539" s="335">
        <v>239.87651</v>
      </c>
      <c r="H539" s="341">
        <v>254.000282</v>
      </c>
      <c r="M539" s="51"/>
      <c r="N539" s="48"/>
      <c r="O539" s="48"/>
      <c r="P539" s="48"/>
      <c r="Q539" s="48"/>
      <c r="R539" s="48"/>
      <c r="S539" s="48"/>
      <c r="T539" s="48"/>
      <c r="U539" s="48"/>
    </row>
    <row r="540" spans="2:21" x14ac:dyDescent="0.3">
      <c r="B540" s="22"/>
      <c r="C540" s="51">
        <v>168</v>
      </c>
      <c r="D540" s="340">
        <v>69.515342000000004</v>
      </c>
      <c r="E540" s="335">
        <v>389.00059900000002</v>
      </c>
      <c r="F540" s="335">
        <v>364.914669</v>
      </c>
      <c r="G540" s="335">
        <v>232.707977</v>
      </c>
      <c r="H540" s="341">
        <v>246.83175</v>
      </c>
      <c r="M540" s="51"/>
      <c r="N540" s="48"/>
      <c r="O540" s="48"/>
      <c r="P540" s="48"/>
      <c r="Q540" s="48"/>
      <c r="R540" s="48"/>
      <c r="S540" s="48"/>
      <c r="T540" s="48"/>
      <c r="U540" s="48"/>
    </row>
    <row r="541" spans="2:21" x14ac:dyDescent="0.3">
      <c r="B541" s="22"/>
      <c r="C541" s="51">
        <v>169</v>
      </c>
      <c r="D541" s="340">
        <v>71.997628000000006</v>
      </c>
      <c r="E541" s="335">
        <v>411.75877600000001</v>
      </c>
      <c r="F541" s="335">
        <v>387.67284599999999</v>
      </c>
      <c r="G541" s="335">
        <v>236.44711599999999</v>
      </c>
      <c r="H541" s="341">
        <v>250.570888</v>
      </c>
      <c r="M541" s="51"/>
      <c r="N541" s="48"/>
      <c r="O541" s="48"/>
      <c r="P541" s="48"/>
      <c r="Q541" s="48"/>
      <c r="R541" s="48"/>
      <c r="S541" s="48"/>
      <c r="T541" s="48"/>
      <c r="U541" s="48"/>
    </row>
    <row r="542" spans="2:21" x14ac:dyDescent="0.3">
      <c r="B542" s="22"/>
      <c r="C542" s="51">
        <v>170</v>
      </c>
      <c r="D542" s="340">
        <v>78.290824999999998</v>
      </c>
      <c r="E542" s="335">
        <v>414.006664</v>
      </c>
      <c r="F542" s="335">
        <v>389.92073399999998</v>
      </c>
      <c r="G542" s="335">
        <v>219.705567</v>
      </c>
      <c r="H542" s="341">
        <v>233.829339</v>
      </c>
      <c r="M542" s="51"/>
      <c r="N542" s="48"/>
      <c r="O542" s="48"/>
      <c r="P542" s="48"/>
      <c r="Q542" s="48"/>
      <c r="R542" s="48"/>
      <c r="S542" s="48"/>
      <c r="T542" s="48"/>
      <c r="U542" s="48"/>
    </row>
    <row r="543" spans="2:21" x14ac:dyDescent="0.3">
      <c r="B543" s="22"/>
      <c r="C543" s="51">
        <v>171</v>
      </c>
      <c r="D543" s="340">
        <v>158.50194500000001</v>
      </c>
      <c r="E543" s="335">
        <v>266.24813999999998</v>
      </c>
      <c r="F543" s="335">
        <v>242.16220999999999</v>
      </c>
      <c r="G543" s="335">
        <v>310.847533</v>
      </c>
      <c r="H543" s="341">
        <v>324.97130600000003</v>
      </c>
      <c r="M543" s="51"/>
      <c r="N543" s="48"/>
      <c r="O543" s="48"/>
      <c r="P543" s="48"/>
      <c r="Q543" s="48"/>
      <c r="R543" s="48"/>
      <c r="S543" s="48"/>
      <c r="T543" s="48"/>
      <c r="U543" s="48"/>
    </row>
    <row r="544" spans="2:21" x14ac:dyDescent="0.3">
      <c r="B544" s="22"/>
      <c r="C544" s="51">
        <v>172</v>
      </c>
      <c r="D544" s="340">
        <v>146.59357399999999</v>
      </c>
      <c r="E544" s="335">
        <v>282.90422999999998</v>
      </c>
      <c r="F544" s="335">
        <v>258.81830000000002</v>
      </c>
      <c r="G544" s="335">
        <v>298.93916200000001</v>
      </c>
      <c r="H544" s="341">
        <v>313.06293499999998</v>
      </c>
      <c r="M544" s="51"/>
      <c r="N544" s="48"/>
      <c r="O544" s="48"/>
      <c r="P544" s="48"/>
      <c r="Q544" s="48"/>
      <c r="R544" s="48"/>
      <c r="S544" s="48"/>
      <c r="T544" s="48"/>
      <c r="U544" s="48"/>
    </row>
    <row r="545" spans="2:21" x14ac:dyDescent="0.3">
      <c r="B545" s="22"/>
      <c r="C545" s="51">
        <v>173</v>
      </c>
      <c r="D545" s="340">
        <v>230.86800299999999</v>
      </c>
      <c r="E545" s="335">
        <v>275.95472699999999</v>
      </c>
      <c r="F545" s="335">
        <v>245.88998900000001</v>
      </c>
      <c r="G545" s="335">
        <v>383.21359100000001</v>
      </c>
      <c r="H545" s="341">
        <v>397.33736299999998</v>
      </c>
      <c r="M545" s="51"/>
      <c r="N545" s="48"/>
      <c r="O545" s="48"/>
      <c r="P545" s="48"/>
      <c r="Q545" s="48"/>
      <c r="R545" s="48"/>
      <c r="S545" s="48"/>
      <c r="T545" s="48"/>
      <c r="U545" s="48"/>
    </row>
    <row r="546" spans="2:21" x14ac:dyDescent="0.3">
      <c r="B546" s="22"/>
      <c r="C546" s="51">
        <v>174</v>
      </c>
      <c r="D546" s="340">
        <v>230.93553499999999</v>
      </c>
      <c r="E546" s="335">
        <v>276.02225900000002</v>
      </c>
      <c r="F546" s="335">
        <v>245.95752100000001</v>
      </c>
      <c r="G546" s="335">
        <v>383.28112299999998</v>
      </c>
      <c r="H546" s="341">
        <v>397.40489500000001</v>
      </c>
      <c r="M546" s="51"/>
      <c r="N546" s="48"/>
      <c r="O546" s="48"/>
      <c r="P546" s="48"/>
      <c r="Q546" s="48"/>
      <c r="R546" s="48"/>
      <c r="S546" s="48"/>
      <c r="T546" s="48"/>
      <c r="U546" s="48"/>
    </row>
    <row r="547" spans="2:21" x14ac:dyDescent="0.3">
      <c r="B547" s="22"/>
      <c r="C547" s="51">
        <v>175</v>
      </c>
      <c r="D547" s="340">
        <v>227.57712900000001</v>
      </c>
      <c r="E547" s="335">
        <v>272.66385300000002</v>
      </c>
      <c r="F547" s="335">
        <v>242.59911500000001</v>
      </c>
      <c r="G547" s="335">
        <v>379.92271699999998</v>
      </c>
      <c r="H547" s="341">
        <v>394.04648900000001</v>
      </c>
      <c r="M547" s="51"/>
      <c r="N547" s="48"/>
      <c r="O547" s="48"/>
      <c r="P547" s="48"/>
      <c r="Q547" s="48"/>
      <c r="R547" s="48"/>
      <c r="S547" s="48"/>
      <c r="T547" s="48"/>
      <c r="U547" s="48"/>
    </row>
    <row r="548" spans="2:21" x14ac:dyDescent="0.3">
      <c r="B548" s="22"/>
      <c r="C548" s="51">
        <v>176</v>
      </c>
      <c r="D548" s="340">
        <v>221.17849000000001</v>
      </c>
      <c r="E548" s="335">
        <v>266.26521500000001</v>
      </c>
      <c r="F548" s="335">
        <v>236.20047700000001</v>
      </c>
      <c r="G548" s="335">
        <v>373.52407799999997</v>
      </c>
      <c r="H548" s="341">
        <v>387.647851</v>
      </c>
      <c r="M548" s="51"/>
      <c r="N548" s="48"/>
      <c r="O548" s="48"/>
      <c r="P548" s="48"/>
      <c r="Q548" s="48"/>
      <c r="R548" s="48"/>
      <c r="S548" s="48"/>
      <c r="T548" s="48"/>
      <c r="U548" s="48"/>
    </row>
    <row r="549" spans="2:21" x14ac:dyDescent="0.3">
      <c r="B549" s="22"/>
      <c r="C549" s="51">
        <v>177</v>
      </c>
      <c r="D549" s="340">
        <v>212.34544299999999</v>
      </c>
      <c r="E549" s="335">
        <v>271.20306599999998</v>
      </c>
      <c r="F549" s="335">
        <v>241.138328</v>
      </c>
      <c r="G549" s="335">
        <v>364.69103100000001</v>
      </c>
      <c r="H549" s="341">
        <v>378.81480299999998</v>
      </c>
      <c r="M549" s="51"/>
      <c r="N549" s="48"/>
      <c r="O549" s="48"/>
      <c r="P549" s="48"/>
      <c r="Q549" s="48"/>
      <c r="R549" s="48"/>
      <c r="S549" s="48"/>
      <c r="T549" s="48"/>
      <c r="U549" s="48"/>
    </row>
    <row r="550" spans="2:21" x14ac:dyDescent="0.3">
      <c r="B550" s="22"/>
      <c r="C550" s="51">
        <v>178</v>
      </c>
      <c r="D550" s="340">
        <v>217.11235300000001</v>
      </c>
      <c r="E550" s="335">
        <v>262.19907799999999</v>
      </c>
      <c r="F550" s="335">
        <v>232.13434000000001</v>
      </c>
      <c r="G550" s="335">
        <v>369.457942</v>
      </c>
      <c r="H550" s="341">
        <v>383.58171399999998</v>
      </c>
      <c r="M550" s="51"/>
      <c r="N550" s="48"/>
      <c r="O550" s="48"/>
      <c r="P550" s="48"/>
      <c r="Q550" s="48"/>
      <c r="R550" s="48"/>
      <c r="S550" s="48"/>
      <c r="T550" s="48"/>
      <c r="U550" s="48"/>
    </row>
    <row r="551" spans="2:21" x14ac:dyDescent="0.3">
      <c r="B551" s="22"/>
      <c r="C551" s="51">
        <v>179</v>
      </c>
      <c r="D551" s="340">
        <v>211.66458900000001</v>
      </c>
      <c r="E551" s="335">
        <v>256.75131399999998</v>
      </c>
      <c r="F551" s="335">
        <v>226.686576</v>
      </c>
      <c r="G551" s="335">
        <v>364.010177</v>
      </c>
      <c r="H551" s="341">
        <v>378.13395000000003</v>
      </c>
      <c r="M551" s="51"/>
      <c r="N551" s="48"/>
      <c r="O551" s="48"/>
      <c r="P551" s="48"/>
      <c r="Q551" s="48"/>
      <c r="R551" s="48"/>
      <c r="S551" s="48"/>
      <c r="T551" s="48"/>
      <c r="U551" s="48"/>
    </row>
    <row r="552" spans="2:21" x14ac:dyDescent="0.3">
      <c r="B552" s="22"/>
      <c r="C552" s="51">
        <v>180</v>
      </c>
      <c r="D552" s="340">
        <v>212.593761</v>
      </c>
      <c r="E552" s="335">
        <v>257.68048599999997</v>
      </c>
      <c r="F552" s="335">
        <v>227.615748</v>
      </c>
      <c r="G552" s="335">
        <v>364.93934899999999</v>
      </c>
      <c r="H552" s="341">
        <v>379.06312200000002</v>
      </c>
      <c r="M552" s="51"/>
      <c r="N552" s="48"/>
      <c r="O552" s="48"/>
      <c r="P552" s="48"/>
      <c r="Q552" s="48"/>
      <c r="R552" s="48"/>
      <c r="S552" s="48"/>
      <c r="T552" s="48"/>
      <c r="U552" s="48"/>
    </row>
    <row r="553" spans="2:21" x14ac:dyDescent="0.3">
      <c r="B553" s="22"/>
      <c r="C553" s="51">
        <v>181</v>
      </c>
      <c r="D553" s="340">
        <v>254.57782700000001</v>
      </c>
      <c r="E553" s="335">
        <v>261.64934899999997</v>
      </c>
      <c r="F553" s="335">
        <v>231.584611</v>
      </c>
      <c r="G553" s="335">
        <v>409.87747200000001</v>
      </c>
      <c r="H553" s="341">
        <v>424.00124499999998</v>
      </c>
      <c r="M553" s="51"/>
      <c r="N553" s="48"/>
      <c r="O553" s="48"/>
      <c r="P553" s="48"/>
      <c r="Q553" s="48"/>
      <c r="R553" s="48"/>
      <c r="S553" s="48"/>
      <c r="T553" s="48"/>
      <c r="U553" s="48"/>
    </row>
    <row r="554" spans="2:21" x14ac:dyDescent="0.3">
      <c r="B554" s="22"/>
      <c r="C554" s="51">
        <v>182</v>
      </c>
      <c r="D554" s="340">
        <v>258.37800499999997</v>
      </c>
      <c r="E554" s="335">
        <v>265.44952699999999</v>
      </c>
      <c r="F554" s="335">
        <v>235.38478900000001</v>
      </c>
      <c r="G554" s="335">
        <v>413.67765000000003</v>
      </c>
      <c r="H554" s="341">
        <v>427.801423</v>
      </c>
      <c r="M554" s="51"/>
      <c r="N554" s="48"/>
      <c r="O554" s="48"/>
      <c r="P554" s="48"/>
      <c r="Q554" s="48"/>
      <c r="R554" s="48"/>
      <c r="S554" s="48"/>
      <c r="T554" s="48"/>
      <c r="U554" s="48"/>
    </row>
    <row r="555" spans="2:21" x14ac:dyDescent="0.3">
      <c r="B555" s="22"/>
      <c r="C555" s="51">
        <v>183</v>
      </c>
      <c r="D555" s="340">
        <v>259.04491400000001</v>
      </c>
      <c r="E555" s="335">
        <v>266.11643600000002</v>
      </c>
      <c r="F555" s="335">
        <v>236.05169799999999</v>
      </c>
      <c r="G555" s="335">
        <v>414.344559</v>
      </c>
      <c r="H555" s="341">
        <v>428.46833099999998</v>
      </c>
      <c r="M555" s="51"/>
      <c r="N555" s="48"/>
      <c r="O555" s="48"/>
      <c r="P555" s="48"/>
      <c r="Q555" s="48"/>
      <c r="R555" s="48"/>
      <c r="S555" s="48"/>
      <c r="T555" s="48"/>
      <c r="U555" s="48"/>
    </row>
    <row r="556" spans="2:21" x14ac:dyDescent="0.3">
      <c r="B556" s="22"/>
      <c r="C556" s="51">
        <v>184</v>
      </c>
      <c r="D556" s="340">
        <v>12.888767</v>
      </c>
      <c r="E556" s="335">
        <v>330.639183</v>
      </c>
      <c r="F556" s="335">
        <v>306.55325299999998</v>
      </c>
      <c r="G556" s="335">
        <v>307.45653900000002</v>
      </c>
      <c r="H556" s="341">
        <v>301.29246000000001</v>
      </c>
      <c r="M556" s="51"/>
      <c r="N556" s="48"/>
      <c r="O556" s="48"/>
      <c r="P556" s="48"/>
      <c r="Q556" s="48"/>
      <c r="R556" s="48"/>
      <c r="S556" s="48"/>
      <c r="T556" s="48"/>
      <c r="U556" s="48"/>
    </row>
    <row r="557" spans="2:21" x14ac:dyDescent="0.3">
      <c r="B557" s="22"/>
      <c r="C557" s="51">
        <v>185</v>
      </c>
      <c r="D557" s="340">
        <v>9.7922309999999992</v>
      </c>
      <c r="E557" s="335">
        <v>332.23420099999998</v>
      </c>
      <c r="F557" s="335">
        <v>308.14827100000002</v>
      </c>
      <c r="G557" s="335">
        <v>304.36000300000001</v>
      </c>
      <c r="H557" s="341">
        <v>298.19592399999999</v>
      </c>
      <c r="M557" s="51"/>
      <c r="N557" s="48"/>
      <c r="O557" s="48"/>
      <c r="P557" s="48"/>
      <c r="Q557" s="48"/>
      <c r="R557" s="48"/>
      <c r="S557" s="48"/>
      <c r="T557" s="48"/>
      <c r="U557" s="48"/>
    </row>
    <row r="558" spans="2:21" x14ac:dyDescent="0.3">
      <c r="B558" s="22"/>
      <c r="C558" s="51">
        <v>186</v>
      </c>
      <c r="D558" s="340">
        <v>31.993258999999998</v>
      </c>
      <c r="E558" s="335">
        <v>326.47058299999998</v>
      </c>
      <c r="F558" s="335">
        <v>302.38465300000001</v>
      </c>
      <c r="G558" s="335">
        <v>323.11312400000003</v>
      </c>
      <c r="H558" s="341">
        <v>316.94904500000001</v>
      </c>
      <c r="M558" s="51"/>
      <c r="N558" s="48"/>
      <c r="O558" s="48"/>
      <c r="P558" s="48"/>
      <c r="Q558" s="48"/>
      <c r="R558" s="48"/>
      <c r="S558" s="48"/>
      <c r="T558" s="48"/>
      <c r="U558" s="48"/>
    </row>
    <row r="559" spans="2:21" x14ac:dyDescent="0.3">
      <c r="B559" s="22"/>
      <c r="C559" s="51">
        <v>187</v>
      </c>
      <c r="D559" s="340">
        <v>8.1200939999999999</v>
      </c>
      <c r="E559" s="335">
        <v>330.56206400000002</v>
      </c>
      <c r="F559" s="335">
        <v>306.476133</v>
      </c>
      <c r="G559" s="335">
        <v>302.68786599999999</v>
      </c>
      <c r="H559" s="341">
        <v>296.52378700000003</v>
      </c>
      <c r="M559" s="51"/>
      <c r="N559" s="48"/>
      <c r="O559" s="48"/>
      <c r="P559" s="48"/>
      <c r="Q559" s="48"/>
      <c r="R559" s="48"/>
      <c r="S559" s="48"/>
      <c r="T559" s="48"/>
      <c r="U559" s="48"/>
    </row>
    <row r="560" spans="2:21" x14ac:dyDescent="0.3">
      <c r="B560" s="22"/>
      <c r="C560" s="51">
        <v>188</v>
      </c>
      <c r="D560" s="340">
        <v>5.379149</v>
      </c>
      <c r="E560" s="335">
        <v>327.82111900000001</v>
      </c>
      <c r="F560" s="335">
        <v>303.73518899999999</v>
      </c>
      <c r="G560" s="335">
        <v>299.94692199999997</v>
      </c>
      <c r="H560" s="341">
        <v>293.78284300000001</v>
      </c>
      <c r="M560" s="51"/>
      <c r="N560" s="48"/>
      <c r="O560" s="48"/>
      <c r="P560" s="48"/>
      <c r="Q560" s="48"/>
      <c r="R560" s="48"/>
      <c r="S560" s="48"/>
      <c r="T560" s="48"/>
      <c r="U560" s="48"/>
    </row>
    <row r="561" spans="2:21" x14ac:dyDescent="0.3">
      <c r="B561" s="22"/>
      <c r="C561" s="51">
        <v>189</v>
      </c>
      <c r="D561" s="340">
        <v>31.852129000000001</v>
      </c>
      <c r="E561" s="335">
        <v>314.18885</v>
      </c>
      <c r="F561" s="335">
        <v>290.10291999999998</v>
      </c>
      <c r="G561" s="335">
        <v>322.971994</v>
      </c>
      <c r="H561" s="341">
        <v>316.80791499999998</v>
      </c>
      <c r="M561" s="51"/>
      <c r="N561" s="48"/>
      <c r="O561" s="48"/>
      <c r="P561" s="48"/>
      <c r="Q561" s="48"/>
      <c r="R561" s="48"/>
      <c r="S561" s="48"/>
      <c r="T561" s="48"/>
      <c r="U561" s="48"/>
    </row>
    <row r="562" spans="2:21" x14ac:dyDescent="0.3">
      <c r="B562" s="22"/>
      <c r="C562" s="51">
        <v>190</v>
      </c>
      <c r="D562" s="340">
        <v>170.04701800000001</v>
      </c>
      <c r="E562" s="335">
        <v>260.06460800000002</v>
      </c>
      <c r="F562" s="335">
        <v>235.978678</v>
      </c>
      <c r="G562" s="335">
        <v>315.97363999999999</v>
      </c>
      <c r="H562" s="341">
        <v>330.09741200000002</v>
      </c>
      <c r="M562" s="51"/>
      <c r="N562" s="48"/>
      <c r="O562" s="48"/>
      <c r="P562" s="48"/>
      <c r="Q562" s="48"/>
      <c r="R562" s="48"/>
      <c r="S562" s="48"/>
      <c r="T562" s="48"/>
      <c r="U562" s="48"/>
    </row>
    <row r="563" spans="2:21" x14ac:dyDescent="0.3">
      <c r="B563" s="22"/>
      <c r="C563" s="51">
        <v>191</v>
      </c>
      <c r="D563" s="340">
        <v>171.470778</v>
      </c>
      <c r="E563" s="335">
        <v>261.48836799999998</v>
      </c>
      <c r="F563" s="335">
        <v>237.40243799999999</v>
      </c>
      <c r="G563" s="335">
        <v>317.36453</v>
      </c>
      <c r="H563" s="341">
        <v>331.48830199999998</v>
      </c>
      <c r="M563" s="51"/>
      <c r="N563" s="48"/>
      <c r="O563" s="48"/>
      <c r="P563" s="48"/>
      <c r="Q563" s="48"/>
      <c r="R563" s="48"/>
      <c r="S563" s="48"/>
      <c r="T563" s="48"/>
      <c r="U563" s="48"/>
    </row>
    <row r="564" spans="2:21" x14ac:dyDescent="0.3">
      <c r="B564" s="22"/>
      <c r="C564" s="51">
        <v>192</v>
      </c>
      <c r="D564" s="340">
        <v>85.759546999999998</v>
      </c>
      <c r="E564" s="335">
        <v>299.09643599999998</v>
      </c>
      <c r="F564" s="335">
        <v>275.01050600000002</v>
      </c>
      <c r="G564" s="335">
        <v>287.10616299999998</v>
      </c>
      <c r="H564" s="341">
        <v>301.22993600000001</v>
      </c>
      <c r="M564" s="51"/>
      <c r="N564" s="48"/>
      <c r="O564" s="48"/>
      <c r="P564" s="48"/>
      <c r="Q564" s="48"/>
      <c r="R564" s="48"/>
      <c r="S564" s="48"/>
      <c r="T564" s="48"/>
      <c r="U564" s="48"/>
    </row>
    <row r="565" spans="2:21" x14ac:dyDescent="0.3">
      <c r="B565" s="22"/>
      <c r="C565" s="51">
        <v>193</v>
      </c>
      <c r="D565" s="340">
        <v>251.17180999999999</v>
      </c>
      <c r="E565" s="335">
        <v>85.295314000000005</v>
      </c>
      <c r="F565" s="335">
        <v>61.209384</v>
      </c>
      <c r="G565" s="335">
        <v>542.29167600000005</v>
      </c>
      <c r="H565" s="341">
        <v>536.12759700000004</v>
      </c>
      <c r="M565" s="51"/>
      <c r="N565" s="48"/>
      <c r="O565" s="48"/>
      <c r="P565" s="48"/>
      <c r="Q565" s="48"/>
      <c r="R565" s="48"/>
      <c r="S565" s="48"/>
      <c r="T565" s="48"/>
      <c r="U565" s="48"/>
    </row>
    <row r="566" spans="2:21" x14ac:dyDescent="0.3">
      <c r="B566" s="22"/>
      <c r="C566" s="51">
        <v>194</v>
      </c>
      <c r="D566" s="340">
        <v>251.719313</v>
      </c>
      <c r="E566" s="335">
        <v>91.613478000000001</v>
      </c>
      <c r="F566" s="335">
        <v>67.527547999999996</v>
      </c>
      <c r="G566" s="335">
        <v>542.83917799999995</v>
      </c>
      <c r="H566" s="341">
        <v>536.67509900000005</v>
      </c>
      <c r="M566" s="51"/>
      <c r="N566" s="48"/>
      <c r="O566" s="48"/>
      <c r="P566" s="48"/>
      <c r="Q566" s="48"/>
      <c r="R566" s="48"/>
      <c r="S566" s="48"/>
      <c r="T566" s="48"/>
      <c r="U566" s="48"/>
    </row>
    <row r="567" spans="2:21" x14ac:dyDescent="0.3">
      <c r="B567" s="22"/>
      <c r="C567" s="51">
        <v>195</v>
      </c>
      <c r="D567" s="340">
        <v>254.741962</v>
      </c>
      <c r="E567" s="335">
        <v>92.093193999999997</v>
      </c>
      <c r="F567" s="335">
        <v>68.007264000000006</v>
      </c>
      <c r="G567" s="335">
        <v>545.86182699999995</v>
      </c>
      <c r="H567" s="341">
        <v>539.69774800000005</v>
      </c>
      <c r="M567" s="51"/>
      <c r="N567" s="48"/>
      <c r="O567" s="48"/>
      <c r="P567" s="48"/>
      <c r="Q567" s="48"/>
      <c r="R567" s="48"/>
      <c r="S567" s="48"/>
      <c r="T567" s="48"/>
      <c r="U567" s="48"/>
    </row>
    <row r="568" spans="2:21" x14ac:dyDescent="0.3">
      <c r="B568" s="22"/>
      <c r="C568" s="51">
        <v>196</v>
      </c>
      <c r="D568" s="340">
        <v>238.34569999999999</v>
      </c>
      <c r="E568" s="335">
        <v>102.639849</v>
      </c>
      <c r="F568" s="335">
        <v>78.553918999999993</v>
      </c>
      <c r="G568" s="335">
        <v>529.46556499999997</v>
      </c>
      <c r="H568" s="341">
        <v>523.30148599999995</v>
      </c>
      <c r="M568" s="51"/>
      <c r="N568" s="48"/>
      <c r="O568" s="48"/>
      <c r="P568" s="48"/>
      <c r="Q568" s="48"/>
      <c r="R568" s="48"/>
      <c r="S568" s="48"/>
      <c r="T568" s="48"/>
      <c r="U568" s="48"/>
    </row>
    <row r="569" spans="2:21" x14ac:dyDescent="0.3">
      <c r="B569" s="22"/>
      <c r="C569" s="51">
        <v>197</v>
      </c>
      <c r="D569" s="340">
        <v>339.52104400000002</v>
      </c>
      <c r="E569" s="335">
        <v>13.495189999999999</v>
      </c>
      <c r="F569" s="335">
        <v>52.393282999999997</v>
      </c>
      <c r="G569" s="335">
        <v>630.64090999999996</v>
      </c>
      <c r="H569" s="341">
        <v>624.47683099999995</v>
      </c>
      <c r="M569" s="51"/>
      <c r="N569" s="48"/>
      <c r="O569" s="48"/>
      <c r="P569" s="48"/>
      <c r="Q569" s="48"/>
      <c r="R569" s="48"/>
      <c r="S569" s="48"/>
      <c r="T569" s="48"/>
      <c r="U569" s="48"/>
    </row>
    <row r="570" spans="2:21" x14ac:dyDescent="0.3">
      <c r="B570" s="22"/>
      <c r="C570" s="51">
        <v>198</v>
      </c>
      <c r="D570" s="340">
        <v>328.47740099999999</v>
      </c>
      <c r="E570" s="335">
        <v>13.854615000000001</v>
      </c>
      <c r="F570" s="335">
        <v>41.349639000000003</v>
      </c>
      <c r="G570" s="335">
        <v>619.59726599999999</v>
      </c>
      <c r="H570" s="341">
        <v>613.43318699999998</v>
      </c>
      <c r="M570" s="51"/>
      <c r="N570" s="48"/>
      <c r="O570" s="48"/>
      <c r="P570" s="48"/>
      <c r="Q570" s="48"/>
      <c r="R570" s="48"/>
      <c r="S570" s="48"/>
      <c r="T570" s="48"/>
      <c r="U570" s="48"/>
    </row>
    <row r="571" spans="2:21" x14ac:dyDescent="0.3">
      <c r="B571" s="22"/>
      <c r="C571" s="51">
        <v>199</v>
      </c>
      <c r="D571" s="340">
        <v>343.23097200000001</v>
      </c>
      <c r="E571" s="335">
        <v>9.2936859999999992</v>
      </c>
      <c r="F571" s="335">
        <v>46.145688999999997</v>
      </c>
      <c r="G571" s="335">
        <v>634.35083699999996</v>
      </c>
      <c r="H571" s="341">
        <v>628.18675800000005</v>
      </c>
      <c r="M571" s="51"/>
      <c r="N571" s="48"/>
      <c r="O571" s="48"/>
      <c r="P571" s="48"/>
      <c r="Q571" s="48"/>
      <c r="R571" s="48"/>
      <c r="S571" s="48"/>
      <c r="T571" s="48"/>
      <c r="U571" s="48"/>
    </row>
    <row r="572" spans="2:21" x14ac:dyDescent="0.3">
      <c r="B572" s="22"/>
      <c r="C572" s="51">
        <v>200</v>
      </c>
      <c r="D572" s="340">
        <v>342.599717</v>
      </c>
      <c r="E572" s="335">
        <v>11.694013</v>
      </c>
      <c r="F572" s="335">
        <v>46.891627999999997</v>
      </c>
      <c r="G572" s="335">
        <v>633.71958199999995</v>
      </c>
      <c r="H572" s="341">
        <v>627.55550300000004</v>
      </c>
      <c r="M572" s="51"/>
      <c r="N572" s="48"/>
      <c r="O572" s="48"/>
      <c r="P572" s="48"/>
      <c r="Q572" s="48"/>
      <c r="R572" s="48"/>
      <c r="S572" s="48"/>
      <c r="T572" s="48"/>
      <c r="U572" s="48"/>
    </row>
    <row r="573" spans="2:21" x14ac:dyDescent="0.3">
      <c r="B573" s="22"/>
      <c r="C573" s="51">
        <v>201</v>
      </c>
      <c r="D573" s="340">
        <v>330.01993399999998</v>
      </c>
      <c r="E573" s="335">
        <v>6.0174149999999997</v>
      </c>
      <c r="F573" s="335">
        <v>42.869418000000003</v>
      </c>
      <c r="G573" s="335">
        <v>621.13979900000004</v>
      </c>
      <c r="H573" s="341">
        <v>614.97572000000002</v>
      </c>
      <c r="M573" s="51"/>
      <c r="N573" s="48"/>
      <c r="O573" s="48"/>
      <c r="P573" s="48"/>
      <c r="Q573" s="48"/>
      <c r="R573" s="48"/>
      <c r="S573" s="48"/>
      <c r="T573" s="48"/>
      <c r="U573" s="48"/>
    </row>
    <row r="574" spans="2:21" x14ac:dyDescent="0.3">
      <c r="B574" s="22"/>
      <c r="C574" s="51">
        <v>202</v>
      </c>
      <c r="D574" s="340">
        <v>327.629636</v>
      </c>
      <c r="E574" s="335">
        <v>6.8224660000000004</v>
      </c>
      <c r="F574" s="335">
        <v>40.479120000000002</v>
      </c>
      <c r="G574" s="335">
        <v>618.74950100000001</v>
      </c>
      <c r="H574" s="341">
        <v>612.58542199999999</v>
      </c>
      <c r="M574" s="51"/>
      <c r="N574" s="48"/>
      <c r="O574" s="48"/>
      <c r="P574" s="48"/>
      <c r="Q574" s="48"/>
      <c r="R574" s="48"/>
      <c r="S574" s="48"/>
      <c r="T574" s="48"/>
      <c r="U574" s="48"/>
    </row>
    <row r="575" spans="2:21" x14ac:dyDescent="0.3">
      <c r="B575" s="22"/>
      <c r="C575" s="51">
        <v>203</v>
      </c>
      <c r="D575" s="340">
        <v>330.22778099999999</v>
      </c>
      <c r="E575" s="335">
        <v>8.3282170000000004</v>
      </c>
      <c r="F575" s="335">
        <v>43.154245000000003</v>
      </c>
      <c r="G575" s="335">
        <v>621.34764700000005</v>
      </c>
      <c r="H575" s="341">
        <v>615.18356800000004</v>
      </c>
      <c r="M575" s="51"/>
      <c r="N575" s="48"/>
      <c r="O575" s="48"/>
      <c r="P575" s="48"/>
      <c r="Q575" s="48"/>
      <c r="R575" s="48"/>
      <c r="S575" s="48"/>
      <c r="T575" s="48"/>
      <c r="U575" s="48"/>
    </row>
    <row r="576" spans="2:21" x14ac:dyDescent="0.3">
      <c r="B576" s="22"/>
      <c r="C576" s="51">
        <v>204</v>
      </c>
      <c r="D576" s="340">
        <v>322.20476500000001</v>
      </c>
      <c r="E576" s="335">
        <v>7.3319669999999997</v>
      </c>
      <c r="F576" s="335">
        <v>35.054250000000003</v>
      </c>
      <c r="G576" s="335">
        <v>613.32463099999995</v>
      </c>
      <c r="H576" s="341">
        <v>607.16055200000005</v>
      </c>
      <c r="M576" s="51"/>
      <c r="N576" s="48"/>
      <c r="O576" s="48"/>
      <c r="P576" s="48"/>
      <c r="Q576" s="48"/>
      <c r="R576" s="48"/>
      <c r="S576" s="48"/>
      <c r="T576" s="48"/>
      <c r="U576" s="48"/>
    </row>
    <row r="577" spans="2:21" x14ac:dyDescent="0.3">
      <c r="B577" s="22"/>
      <c r="C577" s="51">
        <v>205</v>
      </c>
      <c r="D577" s="340">
        <v>327.635671</v>
      </c>
      <c r="E577" s="335">
        <v>7.9167769999999997</v>
      </c>
      <c r="F577" s="335">
        <v>40.485154999999999</v>
      </c>
      <c r="G577" s="335">
        <v>618.75553600000001</v>
      </c>
      <c r="H577" s="341">
        <v>612.59145699999999</v>
      </c>
      <c r="M577" s="51"/>
      <c r="N577" s="48"/>
      <c r="O577" s="48"/>
      <c r="P577" s="48"/>
      <c r="Q577" s="48"/>
      <c r="R577" s="48"/>
      <c r="S577" s="48"/>
      <c r="T577" s="48"/>
      <c r="U577" s="48"/>
    </row>
    <row r="578" spans="2:21" x14ac:dyDescent="0.3">
      <c r="B578" s="22"/>
      <c r="C578" s="51">
        <v>206</v>
      </c>
      <c r="D578" s="340">
        <v>324.838458</v>
      </c>
      <c r="E578" s="335">
        <v>1.3830210000000001</v>
      </c>
      <c r="F578" s="335">
        <v>37.687942</v>
      </c>
      <c r="G578" s="335">
        <v>615.95832299999995</v>
      </c>
      <c r="H578" s="341">
        <v>609.79424400000005</v>
      </c>
      <c r="M578" s="51"/>
      <c r="N578" s="48"/>
      <c r="O578" s="48"/>
      <c r="P578" s="48"/>
      <c r="Q578" s="48"/>
      <c r="R578" s="48"/>
      <c r="S578" s="48"/>
      <c r="T578" s="48"/>
      <c r="U578" s="48"/>
    </row>
    <row r="579" spans="2:21" x14ac:dyDescent="0.3">
      <c r="B579" s="22"/>
      <c r="C579" s="51">
        <v>207</v>
      </c>
      <c r="D579" s="340">
        <v>265.57306699999998</v>
      </c>
      <c r="E579" s="335">
        <v>66.783416000000003</v>
      </c>
      <c r="F579" s="335">
        <v>42.697485999999998</v>
      </c>
      <c r="G579" s="335">
        <v>556.69293300000004</v>
      </c>
      <c r="H579" s="341">
        <v>550.52885400000002</v>
      </c>
      <c r="M579" s="51"/>
      <c r="N579" s="48"/>
      <c r="O579" s="48"/>
      <c r="P579" s="48"/>
      <c r="Q579" s="48"/>
      <c r="R579" s="48"/>
      <c r="S579" s="48"/>
      <c r="T579" s="48"/>
      <c r="U579" s="48"/>
    </row>
    <row r="580" spans="2:21" x14ac:dyDescent="0.3">
      <c r="B580" s="22"/>
      <c r="C580" s="51">
        <v>208</v>
      </c>
      <c r="D580" s="340">
        <v>321.05557700000003</v>
      </c>
      <c r="E580" s="335">
        <v>9.4190210000000008</v>
      </c>
      <c r="F580" s="335">
        <v>32.301712999999999</v>
      </c>
      <c r="G580" s="335">
        <v>612.17544299999997</v>
      </c>
      <c r="H580" s="341">
        <v>606.01136399999996</v>
      </c>
      <c r="M580" s="51"/>
      <c r="N580" s="48"/>
      <c r="O580" s="48"/>
      <c r="P580" s="48"/>
      <c r="Q580" s="48"/>
      <c r="R580" s="48"/>
      <c r="S580" s="48"/>
      <c r="T580" s="48"/>
      <c r="U580" s="48"/>
    </row>
    <row r="581" spans="2:21" x14ac:dyDescent="0.3">
      <c r="B581" s="22"/>
      <c r="C581" s="51">
        <v>209</v>
      </c>
      <c r="D581" s="340">
        <v>324.508242</v>
      </c>
      <c r="E581" s="335">
        <v>4.7893480000000004</v>
      </c>
      <c r="F581" s="335">
        <v>35.138064999999997</v>
      </c>
      <c r="G581" s="335">
        <v>615.628107</v>
      </c>
      <c r="H581" s="341">
        <v>609.46402799999998</v>
      </c>
      <c r="M581" s="51"/>
      <c r="N581" s="48"/>
      <c r="O581" s="48"/>
      <c r="P581" s="48"/>
      <c r="Q581" s="48"/>
      <c r="R581" s="48"/>
      <c r="S581" s="48"/>
      <c r="T581" s="48"/>
      <c r="U581" s="48"/>
    </row>
    <row r="582" spans="2:21" x14ac:dyDescent="0.3">
      <c r="B582" s="22"/>
      <c r="C582" s="51">
        <v>210</v>
      </c>
      <c r="D582" s="340">
        <v>323.24811</v>
      </c>
      <c r="E582" s="335">
        <v>3.529217</v>
      </c>
      <c r="F582" s="335">
        <v>36.097594000000001</v>
      </c>
      <c r="G582" s="335">
        <v>614.367976</v>
      </c>
      <c r="H582" s="341">
        <v>608.20389699999998</v>
      </c>
      <c r="M582" s="51"/>
      <c r="N582" s="48"/>
      <c r="O582" s="48"/>
      <c r="P582" s="48"/>
      <c r="Q582" s="48"/>
      <c r="R582" s="48"/>
      <c r="S582" s="48"/>
      <c r="T582" s="48"/>
      <c r="U582" s="48"/>
    </row>
    <row r="583" spans="2:21" x14ac:dyDescent="0.3">
      <c r="B583" s="22"/>
      <c r="C583" s="51">
        <v>211</v>
      </c>
      <c r="D583" s="340">
        <v>319.35424699999999</v>
      </c>
      <c r="E583" s="335">
        <v>8.1898560000000007</v>
      </c>
      <c r="F583" s="335">
        <v>30.608654999999999</v>
      </c>
      <c r="G583" s="335">
        <v>610.47411299999999</v>
      </c>
      <c r="H583" s="341">
        <v>604.31003399999997</v>
      </c>
      <c r="M583" s="51"/>
      <c r="N583" s="48"/>
      <c r="O583" s="48"/>
      <c r="P583" s="48"/>
      <c r="Q583" s="48"/>
      <c r="R583" s="48"/>
      <c r="S583" s="48"/>
      <c r="T583" s="48"/>
      <c r="U583" s="48"/>
    </row>
    <row r="584" spans="2:21" x14ac:dyDescent="0.3">
      <c r="B584" s="22"/>
      <c r="C584" s="51">
        <v>212</v>
      </c>
      <c r="D584" s="340">
        <v>239.03845899999999</v>
      </c>
      <c r="E584" s="335">
        <v>103.33260799999999</v>
      </c>
      <c r="F584" s="335">
        <v>79.246678000000003</v>
      </c>
      <c r="G584" s="335">
        <v>530.15832399999999</v>
      </c>
      <c r="H584" s="341">
        <v>523.99424499999998</v>
      </c>
      <c r="M584" s="51"/>
      <c r="N584" s="48"/>
      <c r="O584" s="48"/>
      <c r="P584" s="48"/>
      <c r="Q584" s="48"/>
      <c r="R584" s="48"/>
      <c r="S584" s="48"/>
      <c r="T584" s="48"/>
      <c r="U584" s="48"/>
    </row>
    <row r="585" spans="2:21" x14ac:dyDescent="0.3">
      <c r="B585" s="22"/>
      <c r="C585" s="51">
        <v>213</v>
      </c>
      <c r="D585" s="340">
        <v>258.25153</v>
      </c>
      <c r="E585" s="335">
        <v>83.490454</v>
      </c>
      <c r="F585" s="335">
        <v>59.404524000000002</v>
      </c>
      <c r="G585" s="335">
        <v>549.371396</v>
      </c>
      <c r="H585" s="341">
        <v>543.20731699999999</v>
      </c>
      <c r="M585" s="51"/>
      <c r="N585" s="48"/>
      <c r="O585" s="48"/>
      <c r="P585" s="48"/>
      <c r="Q585" s="48"/>
      <c r="R585" s="48"/>
      <c r="S585" s="48"/>
      <c r="T585" s="48"/>
      <c r="U585" s="48"/>
    </row>
    <row r="586" spans="2:21" x14ac:dyDescent="0.3">
      <c r="B586" s="22"/>
      <c r="C586" s="51">
        <v>214</v>
      </c>
      <c r="D586" s="340">
        <v>285.56124999999997</v>
      </c>
      <c r="E586" s="335">
        <v>64.549727000000004</v>
      </c>
      <c r="F586" s="335">
        <v>40.463797</v>
      </c>
      <c r="G586" s="335">
        <v>576.68111499999998</v>
      </c>
      <c r="H586" s="341">
        <v>570.51703599999996</v>
      </c>
      <c r="M586" s="51"/>
      <c r="N586" s="48"/>
      <c r="O586" s="48"/>
      <c r="P586" s="48"/>
      <c r="Q586" s="48"/>
      <c r="R586" s="48"/>
      <c r="S586" s="48"/>
      <c r="T586" s="48"/>
      <c r="U586" s="48"/>
    </row>
    <row r="587" spans="2:21" x14ac:dyDescent="0.3">
      <c r="B587" s="22"/>
      <c r="C587" s="51">
        <v>215</v>
      </c>
      <c r="D587" s="340">
        <v>247.07091299999999</v>
      </c>
      <c r="E587" s="335">
        <v>94.339894000000001</v>
      </c>
      <c r="F587" s="335">
        <v>70.253963999999996</v>
      </c>
      <c r="G587" s="335">
        <v>538.19077800000002</v>
      </c>
      <c r="H587" s="341">
        <v>532.02669900000001</v>
      </c>
      <c r="M587" s="51"/>
      <c r="N587" s="48"/>
      <c r="O587" s="48"/>
      <c r="P587" s="48"/>
      <c r="Q587" s="48"/>
      <c r="R587" s="48"/>
      <c r="S587" s="48"/>
      <c r="T587" s="48"/>
      <c r="U587" s="48"/>
    </row>
    <row r="588" spans="2:21" x14ac:dyDescent="0.3">
      <c r="B588" s="22"/>
      <c r="C588" s="51">
        <v>216</v>
      </c>
      <c r="D588" s="340">
        <v>315.65643599999999</v>
      </c>
      <c r="E588" s="335">
        <v>11.865430999999999</v>
      </c>
      <c r="F588" s="335">
        <v>26.902571999999999</v>
      </c>
      <c r="G588" s="335">
        <v>606.77630199999999</v>
      </c>
      <c r="H588" s="341">
        <v>600.61222299999997</v>
      </c>
      <c r="M588" s="51"/>
      <c r="N588" s="48"/>
      <c r="O588" s="48"/>
      <c r="P588" s="48"/>
      <c r="Q588" s="48"/>
      <c r="R588" s="48"/>
      <c r="S588" s="48"/>
      <c r="T588" s="48"/>
      <c r="U588" s="48"/>
    </row>
    <row r="589" spans="2:21" x14ac:dyDescent="0.3">
      <c r="B589" s="22"/>
      <c r="C589" s="51">
        <v>217</v>
      </c>
      <c r="D589" s="340">
        <v>252.03245899999999</v>
      </c>
      <c r="E589" s="335">
        <v>116.32660799999999</v>
      </c>
      <c r="F589" s="335">
        <v>92.240678000000003</v>
      </c>
      <c r="G589" s="335">
        <v>543.15232400000002</v>
      </c>
      <c r="H589" s="341">
        <v>536.98824500000001</v>
      </c>
      <c r="M589" s="51"/>
      <c r="N589" s="48"/>
      <c r="O589" s="48"/>
      <c r="P589" s="48"/>
      <c r="Q589" s="48"/>
      <c r="R589" s="48"/>
      <c r="S589" s="48"/>
      <c r="T589" s="48"/>
      <c r="U589" s="48"/>
    </row>
    <row r="590" spans="2:21" x14ac:dyDescent="0.3">
      <c r="B590" s="22"/>
      <c r="C590" s="51">
        <v>218</v>
      </c>
      <c r="D590" s="340">
        <v>317.78612600000002</v>
      </c>
      <c r="E590" s="335">
        <v>11.583748999999999</v>
      </c>
      <c r="F590" s="335">
        <v>29.040534000000001</v>
      </c>
      <c r="G590" s="335">
        <v>608.90599199999997</v>
      </c>
      <c r="H590" s="341">
        <v>602.74191299999995</v>
      </c>
      <c r="M590" s="51"/>
      <c r="N590" s="48"/>
      <c r="O590" s="48"/>
      <c r="P590" s="48"/>
      <c r="Q590" s="48"/>
      <c r="R590" s="48"/>
      <c r="S590" s="48"/>
      <c r="T590" s="48"/>
      <c r="U590" s="48"/>
    </row>
    <row r="591" spans="2:21" x14ac:dyDescent="0.3">
      <c r="B591" s="22"/>
      <c r="C591" s="51">
        <v>219</v>
      </c>
      <c r="D591" s="340">
        <v>282.62771400000003</v>
      </c>
      <c r="E591" s="335">
        <v>61.616191000000001</v>
      </c>
      <c r="F591" s="335">
        <v>37.530261000000003</v>
      </c>
      <c r="G591" s="335">
        <v>573.74757899999997</v>
      </c>
      <c r="H591" s="341">
        <v>567.58349999999996</v>
      </c>
      <c r="M591" s="51"/>
      <c r="N591" s="48"/>
      <c r="O591" s="48"/>
      <c r="P591" s="48"/>
      <c r="Q591" s="48"/>
      <c r="R591" s="48"/>
      <c r="S591" s="48"/>
      <c r="T591" s="48"/>
      <c r="U591" s="48"/>
    </row>
    <row r="592" spans="2:21" x14ac:dyDescent="0.3">
      <c r="B592" s="22"/>
      <c r="C592" s="51">
        <v>220</v>
      </c>
      <c r="D592" s="340">
        <v>316.44903599999998</v>
      </c>
      <c r="E592" s="335">
        <v>11.081232</v>
      </c>
      <c r="F592" s="335">
        <v>27.703444000000001</v>
      </c>
      <c r="G592" s="335">
        <v>607.56890099999998</v>
      </c>
      <c r="H592" s="341">
        <v>601.40482199999997</v>
      </c>
      <c r="M592" s="51"/>
      <c r="N592" s="48"/>
      <c r="O592" s="48"/>
      <c r="P592" s="48"/>
      <c r="Q592" s="48"/>
      <c r="R592" s="48"/>
      <c r="S592" s="48"/>
      <c r="T592" s="48"/>
      <c r="U592" s="48"/>
    </row>
    <row r="593" spans="2:21" x14ac:dyDescent="0.3">
      <c r="B593" s="22"/>
      <c r="C593" s="51">
        <v>221</v>
      </c>
      <c r="D593" s="340">
        <v>311.44559500000003</v>
      </c>
      <c r="E593" s="335">
        <v>16.099257999999999</v>
      </c>
      <c r="F593" s="335">
        <v>22.700002999999999</v>
      </c>
      <c r="G593" s="335">
        <v>602.56546000000003</v>
      </c>
      <c r="H593" s="341">
        <v>596.40138100000001</v>
      </c>
      <c r="M593" s="51"/>
      <c r="N593" s="48"/>
      <c r="O593" s="48"/>
      <c r="P593" s="48"/>
      <c r="Q593" s="48"/>
      <c r="R593" s="48"/>
      <c r="S593" s="48"/>
      <c r="T593" s="48"/>
      <c r="U593" s="48"/>
    </row>
    <row r="594" spans="2:21" x14ac:dyDescent="0.3">
      <c r="B594" s="22"/>
      <c r="C594" s="51">
        <v>222</v>
      </c>
      <c r="D594" s="340">
        <v>248.22627199999999</v>
      </c>
      <c r="E594" s="335">
        <v>95.495254000000003</v>
      </c>
      <c r="F594" s="335">
        <v>71.409323999999998</v>
      </c>
      <c r="G594" s="335">
        <v>539.346138</v>
      </c>
      <c r="H594" s="341">
        <v>533.18205899999998</v>
      </c>
      <c r="M594" s="51"/>
      <c r="N594" s="48"/>
      <c r="O594" s="48"/>
      <c r="P594" s="48"/>
      <c r="Q594" s="48"/>
      <c r="R594" s="48"/>
      <c r="S594" s="48"/>
      <c r="T594" s="48"/>
      <c r="U594" s="48"/>
    </row>
    <row r="595" spans="2:21" x14ac:dyDescent="0.3">
      <c r="B595" s="22"/>
      <c r="C595" s="51">
        <v>223</v>
      </c>
      <c r="D595" s="340">
        <v>320.95856800000001</v>
      </c>
      <c r="E595" s="335">
        <v>9.8889859999999992</v>
      </c>
      <c r="F595" s="335">
        <v>33.816324000000002</v>
      </c>
      <c r="G595" s="335">
        <v>612.07843300000002</v>
      </c>
      <c r="H595" s="341">
        <v>605.914354</v>
      </c>
      <c r="M595" s="51"/>
      <c r="N595" s="48"/>
      <c r="O595" s="48"/>
      <c r="P595" s="48"/>
      <c r="Q595" s="48"/>
      <c r="R595" s="48"/>
      <c r="S595" s="48"/>
      <c r="T595" s="48"/>
      <c r="U595" s="48"/>
    </row>
    <row r="596" spans="2:21" x14ac:dyDescent="0.3">
      <c r="B596" s="22"/>
      <c r="C596" s="51">
        <v>224</v>
      </c>
      <c r="D596" s="340">
        <v>282.77529399999997</v>
      </c>
      <c r="E596" s="335">
        <v>61.763770999999998</v>
      </c>
      <c r="F596" s="335">
        <v>37.677841000000001</v>
      </c>
      <c r="G596" s="335">
        <v>573.89515900000004</v>
      </c>
      <c r="H596" s="341">
        <v>567.73108000000002</v>
      </c>
      <c r="M596" s="51"/>
      <c r="N596" s="48"/>
      <c r="O596" s="48"/>
      <c r="P596" s="48"/>
      <c r="Q596" s="48"/>
      <c r="R596" s="48"/>
      <c r="S596" s="48"/>
      <c r="T596" s="48"/>
      <c r="U596" s="48"/>
    </row>
    <row r="597" spans="2:21" x14ac:dyDescent="0.3">
      <c r="B597" s="22"/>
      <c r="C597" s="51">
        <v>225</v>
      </c>
      <c r="D597" s="340">
        <v>246.29726700000001</v>
      </c>
      <c r="E597" s="335">
        <v>110.591416</v>
      </c>
      <c r="F597" s="335">
        <v>86.505486000000005</v>
      </c>
      <c r="G597" s="335">
        <v>537.41713200000004</v>
      </c>
      <c r="H597" s="341">
        <v>531.25305300000002</v>
      </c>
      <c r="M597" s="51"/>
      <c r="N597" s="48"/>
      <c r="O597" s="48"/>
      <c r="P597" s="48"/>
      <c r="Q597" s="48"/>
      <c r="R597" s="48"/>
      <c r="S597" s="48"/>
      <c r="T597" s="48"/>
      <c r="U597" s="48"/>
    </row>
    <row r="598" spans="2:21" x14ac:dyDescent="0.3">
      <c r="B598" s="22"/>
      <c r="C598" s="51">
        <v>226</v>
      </c>
      <c r="D598" s="340">
        <v>249.11517799999999</v>
      </c>
      <c r="E598" s="335">
        <v>113.409328</v>
      </c>
      <c r="F598" s="335">
        <v>89.323397999999997</v>
      </c>
      <c r="G598" s="335">
        <v>540.23504400000002</v>
      </c>
      <c r="H598" s="341">
        <v>534.070965</v>
      </c>
      <c r="M598" s="51"/>
      <c r="N598" s="48"/>
      <c r="O598" s="48"/>
      <c r="P598" s="48"/>
      <c r="Q598" s="48"/>
      <c r="R598" s="48"/>
      <c r="S598" s="48"/>
      <c r="T598" s="48"/>
      <c r="U598" s="48"/>
    </row>
    <row r="599" spans="2:21" x14ac:dyDescent="0.3">
      <c r="B599" s="22"/>
      <c r="C599" s="51">
        <v>227</v>
      </c>
      <c r="D599" s="340">
        <v>244.67709199999999</v>
      </c>
      <c r="E599" s="335">
        <v>108.97124100000001</v>
      </c>
      <c r="F599" s="335">
        <v>84.885311000000002</v>
      </c>
      <c r="G599" s="335">
        <v>535.79695700000002</v>
      </c>
      <c r="H599" s="341">
        <v>529.63287800000001</v>
      </c>
      <c r="M599" s="51"/>
      <c r="N599" s="48"/>
      <c r="O599" s="48"/>
      <c r="P599" s="48"/>
      <c r="Q599" s="48"/>
      <c r="R599" s="48"/>
      <c r="S599" s="48"/>
      <c r="T599" s="48"/>
      <c r="U599" s="48"/>
    </row>
    <row r="600" spans="2:21" x14ac:dyDescent="0.3">
      <c r="B600" s="22"/>
      <c r="C600" s="51">
        <v>228</v>
      </c>
      <c r="D600" s="340">
        <v>283.10665799999998</v>
      </c>
      <c r="E600" s="335">
        <v>62.095135999999997</v>
      </c>
      <c r="F600" s="335">
        <v>34.282220000000002</v>
      </c>
      <c r="G600" s="335">
        <v>574.22652400000004</v>
      </c>
      <c r="H600" s="341">
        <v>568.06244500000003</v>
      </c>
      <c r="M600" s="51"/>
      <c r="N600" s="48"/>
      <c r="O600" s="48"/>
      <c r="P600" s="48"/>
      <c r="Q600" s="48"/>
      <c r="R600" s="48"/>
      <c r="S600" s="48"/>
      <c r="T600" s="48"/>
      <c r="U600" s="48"/>
    </row>
    <row r="601" spans="2:21" x14ac:dyDescent="0.3">
      <c r="B601" s="22"/>
      <c r="C601" s="51">
        <v>229</v>
      </c>
      <c r="D601" s="340">
        <v>250.89354499999999</v>
      </c>
      <c r="E601" s="335">
        <v>98.162526</v>
      </c>
      <c r="F601" s="335">
        <v>74.076595999999995</v>
      </c>
      <c r="G601" s="335">
        <v>542.01341000000002</v>
      </c>
      <c r="H601" s="341">
        <v>535.84933100000001</v>
      </c>
      <c r="M601" s="51"/>
      <c r="N601" s="48"/>
      <c r="O601" s="48"/>
      <c r="P601" s="48"/>
      <c r="Q601" s="48"/>
      <c r="R601" s="48"/>
      <c r="S601" s="48"/>
      <c r="T601" s="48"/>
      <c r="U601" s="48"/>
    </row>
    <row r="602" spans="2:21" x14ac:dyDescent="0.3">
      <c r="B602" s="22"/>
      <c r="C602" s="51">
        <v>230</v>
      </c>
      <c r="D602" s="340">
        <v>312.90737000000001</v>
      </c>
      <c r="E602" s="335">
        <v>14.637484000000001</v>
      </c>
      <c r="F602" s="335">
        <v>24.161777000000001</v>
      </c>
      <c r="G602" s="335">
        <v>604.02723500000002</v>
      </c>
      <c r="H602" s="341">
        <v>597.863156</v>
      </c>
      <c r="M602" s="51"/>
      <c r="N602" s="48"/>
      <c r="O602" s="48"/>
      <c r="P602" s="48"/>
      <c r="Q602" s="48"/>
      <c r="R602" s="48"/>
      <c r="S602" s="48"/>
      <c r="T602" s="48"/>
      <c r="U602" s="48"/>
    </row>
    <row r="603" spans="2:21" x14ac:dyDescent="0.3">
      <c r="B603" s="22"/>
      <c r="C603" s="51">
        <v>231</v>
      </c>
      <c r="D603" s="340">
        <v>242.52359799999999</v>
      </c>
      <c r="E603" s="335">
        <v>106.81774799999999</v>
      </c>
      <c r="F603" s="335">
        <v>82.731818000000004</v>
      </c>
      <c r="G603" s="335">
        <v>533.64346399999999</v>
      </c>
      <c r="H603" s="341">
        <v>527.47938499999998</v>
      </c>
      <c r="M603" s="51"/>
      <c r="N603" s="48"/>
      <c r="O603" s="48"/>
      <c r="P603" s="48"/>
      <c r="Q603" s="48"/>
      <c r="R603" s="48"/>
      <c r="S603" s="48"/>
      <c r="T603" s="48"/>
      <c r="U603" s="48"/>
    </row>
    <row r="604" spans="2:21" x14ac:dyDescent="0.3">
      <c r="B604" s="22"/>
      <c r="C604" s="51">
        <v>232</v>
      </c>
      <c r="D604" s="340">
        <v>249.34940800000001</v>
      </c>
      <c r="E604" s="335">
        <v>113.643557</v>
      </c>
      <c r="F604" s="335">
        <v>89.557626999999997</v>
      </c>
      <c r="G604" s="335">
        <v>540.46927300000004</v>
      </c>
      <c r="H604" s="341">
        <v>534.30519400000003</v>
      </c>
      <c r="M604" s="51"/>
      <c r="N604" s="48"/>
      <c r="O604" s="48"/>
      <c r="P604" s="48"/>
      <c r="Q604" s="48"/>
      <c r="R604" s="48"/>
      <c r="S604" s="48"/>
      <c r="T604" s="48"/>
      <c r="U604" s="48"/>
    </row>
    <row r="605" spans="2:21" x14ac:dyDescent="0.3">
      <c r="B605" s="22"/>
      <c r="C605" s="51">
        <v>233</v>
      </c>
      <c r="D605" s="340">
        <v>314.74580800000001</v>
      </c>
      <c r="E605" s="335">
        <v>13.388183</v>
      </c>
      <c r="F605" s="335">
        <v>26.000216000000002</v>
      </c>
      <c r="G605" s="335">
        <v>605.86567400000001</v>
      </c>
      <c r="H605" s="341">
        <v>599.701595</v>
      </c>
      <c r="M605" s="51"/>
      <c r="N605" s="48"/>
      <c r="O605" s="48"/>
      <c r="P605" s="48"/>
      <c r="Q605" s="48"/>
      <c r="R605" s="48"/>
      <c r="S605" s="48"/>
      <c r="T605" s="48"/>
      <c r="U605" s="48"/>
    </row>
    <row r="606" spans="2:21" x14ac:dyDescent="0.3">
      <c r="B606" s="22"/>
      <c r="C606" s="51">
        <v>234</v>
      </c>
      <c r="D606" s="340">
        <v>297.278839</v>
      </c>
      <c r="E606" s="335">
        <v>33.492230999999997</v>
      </c>
      <c r="F606" s="335">
        <v>4.3185060000000002</v>
      </c>
      <c r="G606" s="335">
        <v>588.39870399999995</v>
      </c>
      <c r="H606" s="341">
        <v>582.23462500000005</v>
      </c>
      <c r="M606" s="51"/>
      <c r="N606" s="48"/>
      <c r="O606" s="48"/>
      <c r="P606" s="48"/>
      <c r="Q606" s="48"/>
      <c r="R606" s="48"/>
      <c r="S606" s="48"/>
      <c r="T606" s="48"/>
      <c r="U606" s="48"/>
    </row>
    <row r="607" spans="2:21" x14ac:dyDescent="0.3">
      <c r="B607" s="22"/>
      <c r="C607" s="51">
        <v>235</v>
      </c>
      <c r="D607" s="340">
        <v>317.95098400000001</v>
      </c>
      <c r="E607" s="335">
        <v>15.152378000000001</v>
      </c>
      <c r="F607" s="335">
        <v>27.979206999999999</v>
      </c>
      <c r="G607" s="335">
        <v>609.07084899999995</v>
      </c>
      <c r="H607" s="341">
        <v>602.90677000000005</v>
      </c>
      <c r="M607" s="51"/>
      <c r="N607" s="48"/>
      <c r="O607" s="48"/>
      <c r="P607" s="48"/>
      <c r="Q607" s="48"/>
      <c r="R607" s="48"/>
      <c r="S607" s="48"/>
      <c r="T607" s="48"/>
      <c r="U607" s="48"/>
    </row>
    <row r="608" spans="2:21" x14ac:dyDescent="0.3">
      <c r="B608" s="22"/>
      <c r="C608" s="51">
        <v>236</v>
      </c>
      <c r="D608" s="340">
        <v>294.40115300000002</v>
      </c>
      <c r="E608" s="335">
        <v>38.233412000000001</v>
      </c>
      <c r="F608" s="335">
        <v>8.2040209999999991</v>
      </c>
      <c r="G608" s="335">
        <v>585.52101900000002</v>
      </c>
      <c r="H608" s="341">
        <v>579.35694000000001</v>
      </c>
      <c r="M608" s="51"/>
      <c r="N608" s="48"/>
      <c r="O608" s="48"/>
      <c r="P608" s="48"/>
      <c r="Q608" s="48"/>
      <c r="R608" s="48"/>
      <c r="S608" s="48"/>
      <c r="T608" s="48"/>
      <c r="U608" s="48"/>
    </row>
    <row r="609" spans="2:21" x14ac:dyDescent="0.3">
      <c r="B609" s="22"/>
      <c r="C609" s="51">
        <v>237</v>
      </c>
      <c r="D609" s="340">
        <v>309.98760600000003</v>
      </c>
      <c r="E609" s="335">
        <v>17.565280999999999</v>
      </c>
      <c r="F609" s="335">
        <v>21.242013</v>
      </c>
      <c r="G609" s="335">
        <v>601.10747100000003</v>
      </c>
      <c r="H609" s="341">
        <v>594.94339200000002</v>
      </c>
      <c r="M609" s="51"/>
      <c r="N609" s="48"/>
      <c r="O609" s="48"/>
      <c r="P609" s="48"/>
      <c r="Q609" s="48"/>
      <c r="R609" s="48"/>
      <c r="S609" s="48"/>
      <c r="T609" s="48"/>
      <c r="U609" s="48"/>
    </row>
    <row r="610" spans="2:21" x14ac:dyDescent="0.3">
      <c r="B610" s="22"/>
      <c r="C610" s="51">
        <v>238</v>
      </c>
      <c r="D610" s="340">
        <v>301.09734800000001</v>
      </c>
      <c r="E610" s="335">
        <v>28.927776999999999</v>
      </c>
      <c r="F610" s="335">
        <v>8.8829609999999999</v>
      </c>
      <c r="G610" s="335">
        <v>592.21721300000002</v>
      </c>
      <c r="H610" s="341">
        <v>586.053134</v>
      </c>
      <c r="M610" s="51"/>
      <c r="N610" s="48"/>
      <c r="O610" s="48"/>
      <c r="P610" s="48"/>
      <c r="Q610" s="48"/>
      <c r="R610" s="48"/>
      <c r="S610" s="48"/>
      <c r="T610" s="48"/>
      <c r="U610" s="48"/>
    </row>
    <row r="611" spans="2:21" x14ac:dyDescent="0.3">
      <c r="B611" s="22"/>
      <c r="C611" s="51">
        <v>239</v>
      </c>
      <c r="D611" s="340">
        <v>286.73269099999999</v>
      </c>
      <c r="E611" s="335">
        <v>60.677501999999997</v>
      </c>
      <c r="F611" s="335">
        <v>30.648109999999999</v>
      </c>
      <c r="G611" s="335">
        <v>577.85255600000005</v>
      </c>
      <c r="H611" s="341">
        <v>571.68847700000003</v>
      </c>
      <c r="M611" s="51"/>
      <c r="N611" s="48"/>
      <c r="O611" s="48"/>
      <c r="P611" s="48"/>
      <c r="Q611" s="48"/>
      <c r="R611" s="48"/>
      <c r="S611" s="48"/>
      <c r="T611" s="48"/>
      <c r="U611" s="48"/>
    </row>
    <row r="612" spans="2:21" x14ac:dyDescent="0.3">
      <c r="B612" s="22"/>
      <c r="C612" s="51">
        <v>240</v>
      </c>
      <c r="D612" s="340">
        <v>299.71975600000002</v>
      </c>
      <c r="E612" s="335">
        <v>31.094470000000001</v>
      </c>
      <c r="F612" s="335">
        <v>7.5053679999999998</v>
      </c>
      <c r="G612" s="335">
        <v>590.83962099999997</v>
      </c>
      <c r="H612" s="341">
        <v>584.67554199999995</v>
      </c>
      <c r="M612" s="51"/>
      <c r="N612" s="48"/>
      <c r="O612" s="48"/>
      <c r="P612" s="48"/>
      <c r="Q612" s="48"/>
      <c r="R612" s="48"/>
      <c r="S612" s="48"/>
      <c r="T612" s="48"/>
      <c r="U612" s="48"/>
    </row>
    <row r="613" spans="2:21" x14ac:dyDescent="0.3">
      <c r="B613" s="22"/>
      <c r="C613" s="51">
        <v>241</v>
      </c>
      <c r="D613" s="340">
        <v>257.40845000000002</v>
      </c>
      <c r="E613" s="335">
        <v>121.70259900000001</v>
      </c>
      <c r="F613" s="335">
        <v>97.616669000000002</v>
      </c>
      <c r="G613" s="335">
        <v>548.52831500000002</v>
      </c>
      <c r="H613" s="341">
        <v>542.36423600000001</v>
      </c>
      <c r="M613" s="51"/>
      <c r="N613" s="48"/>
      <c r="O613" s="48"/>
      <c r="P613" s="48"/>
      <c r="Q613" s="48"/>
      <c r="R613" s="48"/>
      <c r="S613" s="48"/>
      <c r="T613" s="48"/>
      <c r="U613" s="48"/>
    </row>
    <row r="614" spans="2:21" x14ac:dyDescent="0.3">
      <c r="B614" s="22"/>
      <c r="C614" s="51">
        <v>242</v>
      </c>
      <c r="D614" s="340">
        <v>286.13106900000002</v>
      </c>
      <c r="E614" s="335">
        <v>65.119546999999997</v>
      </c>
      <c r="F614" s="335">
        <v>33.040187000000003</v>
      </c>
      <c r="G614" s="335">
        <v>577.25093400000003</v>
      </c>
      <c r="H614" s="341">
        <v>571.08685500000001</v>
      </c>
      <c r="M614" s="51"/>
      <c r="N614" s="48"/>
      <c r="O614" s="48"/>
      <c r="P614" s="48"/>
      <c r="Q614" s="48"/>
      <c r="R614" s="48"/>
      <c r="S614" s="48"/>
      <c r="T614" s="48"/>
      <c r="U614" s="48"/>
    </row>
    <row r="615" spans="2:21" x14ac:dyDescent="0.3">
      <c r="B615" s="22"/>
      <c r="C615" s="51">
        <v>243</v>
      </c>
      <c r="D615" s="340">
        <v>287.61839300000003</v>
      </c>
      <c r="E615" s="335">
        <v>59.791798999999997</v>
      </c>
      <c r="F615" s="335">
        <v>29.762408000000001</v>
      </c>
      <c r="G615" s="335">
        <v>578.73825799999997</v>
      </c>
      <c r="H615" s="341">
        <v>572.57417899999996</v>
      </c>
      <c r="M615" s="51"/>
      <c r="N615" s="48"/>
      <c r="O615" s="48"/>
      <c r="P615" s="48"/>
      <c r="Q615" s="48"/>
      <c r="R615" s="48"/>
      <c r="S615" s="48"/>
      <c r="T615" s="48"/>
      <c r="U615" s="48"/>
    </row>
    <row r="616" spans="2:21" x14ac:dyDescent="0.3">
      <c r="B616" s="22"/>
      <c r="C616" s="51">
        <v>244</v>
      </c>
      <c r="D616" s="340">
        <v>302.58474100000001</v>
      </c>
      <c r="E616" s="335">
        <v>28.715758999999998</v>
      </c>
      <c r="F616" s="335">
        <v>11.567119999999999</v>
      </c>
      <c r="G616" s="335">
        <v>593.70460700000001</v>
      </c>
      <c r="H616" s="341">
        <v>587.54052799999999</v>
      </c>
      <c r="M616" s="51"/>
      <c r="N616" s="48"/>
      <c r="O616" s="48"/>
      <c r="P616" s="48"/>
      <c r="Q616" s="48"/>
      <c r="R616" s="48"/>
      <c r="S616" s="48"/>
      <c r="T616" s="48"/>
      <c r="U616" s="48"/>
    </row>
    <row r="617" spans="2:21" x14ac:dyDescent="0.3">
      <c r="B617" s="22"/>
      <c r="C617" s="51">
        <v>245</v>
      </c>
      <c r="D617" s="340">
        <v>310.87004999999999</v>
      </c>
      <c r="E617" s="335">
        <v>18.090516000000001</v>
      </c>
      <c r="F617" s="335">
        <v>20.655915</v>
      </c>
      <c r="G617" s="335">
        <v>601.98991599999999</v>
      </c>
      <c r="H617" s="341">
        <v>595.82583699999998</v>
      </c>
      <c r="M617" s="51"/>
      <c r="N617" s="48"/>
      <c r="O617" s="48"/>
      <c r="P617" s="48"/>
      <c r="Q617" s="48"/>
      <c r="R617" s="48"/>
      <c r="S617" s="48"/>
      <c r="T617" s="48"/>
      <c r="U617" s="48"/>
    </row>
    <row r="618" spans="2:21" x14ac:dyDescent="0.3">
      <c r="B618" s="22"/>
      <c r="C618" s="51">
        <v>246</v>
      </c>
      <c r="D618" s="340">
        <v>289.18239899999998</v>
      </c>
      <c r="E618" s="335">
        <v>59.694930999999997</v>
      </c>
      <c r="F618" s="335">
        <v>29.665538999999999</v>
      </c>
      <c r="G618" s="335">
        <v>580.30226500000003</v>
      </c>
      <c r="H618" s="341">
        <v>574.13818600000002</v>
      </c>
      <c r="M618" s="51"/>
      <c r="N618" s="48"/>
      <c r="O618" s="48"/>
      <c r="P618" s="48"/>
      <c r="Q618" s="48"/>
      <c r="R618" s="48"/>
      <c r="S618" s="48"/>
      <c r="T618" s="48"/>
      <c r="U618" s="48"/>
    </row>
    <row r="619" spans="2:21" x14ac:dyDescent="0.3">
      <c r="B619" s="22"/>
      <c r="C619" s="51">
        <v>247</v>
      </c>
      <c r="D619" s="340">
        <v>307.47210100000001</v>
      </c>
      <c r="E619" s="335">
        <v>43.685493999999998</v>
      </c>
      <c r="F619" s="335">
        <v>7.9115060000000001</v>
      </c>
      <c r="G619" s="335">
        <v>598.59196699999995</v>
      </c>
      <c r="H619" s="341">
        <v>592.42788800000005</v>
      </c>
      <c r="M619" s="51"/>
      <c r="N619" s="48"/>
      <c r="O619" s="48"/>
      <c r="P619" s="48"/>
      <c r="Q619" s="48"/>
      <c r="R619" s="48"/>
      <c r="S619" s="48"/>
      <c r="T619" s="48"/>
      <c r="U619" s="48"/>
    </row>
    <row r="620" spans="2:21" x14ac:dyDescent="0.3">
      <c r="B620" s="22"/>
      <c r="C620" s="51">
        <v>248</v>
      </c>
      <c r="D620" s="340">
        <v>305.79042900000002</v>
      </c>
      <c r="E620" s="335">
        <v>42.003822</v>
      </c>
      <c r="F620" s="335">
        <v>6.2298330000000002</v>
      </c>
      <c r="G620" s="335">
        <v>596.91029400000002</v>
      </c>
      <c r="H620" s="341">
        <v>590.74621500000001</v>
      </c>
      <c r="M620" s="51"/>
      <c r="N620" s="48"/>
      <c r="O620" s="48"/>
      <c r="P620" s="48"/>
      <c r="Q620" s="48"/>
      <c r="R620" s="48"/>
      <c r="S620" s="48"/>
      <c r="T620" s="48"/>
      <c r="U620" s="48"/>
    </row>
    <row r="621" spans="2:21" x14ac:dyDescent="0.3">
      <c r="B621" s="22"/>
      <c r="C621" s="51">
        <v>249</v>
      </c>
      <c r="D621" s="340">
        <v>302.37723399999999</v>
      </c>
      <c r="E621" s="335">
        <v>38.590626999999998</v>
      </c>
      <c r="F621" s="335">
        <v>2.8166380000000002</v>
      </c>
      <c r="G621" s="335">
        <v>593.49709900000005</v>
      </c>
      <c r="H621" s="341">
        <v>587.33302000000003</v>
      </c>
      <c r="M621" s="51"/>
      <c r="N621" s="48"/>
      <c r="O621" s="48"/>
      <c r="P621" s="48"/>
      <c r="Q621" s="48"/>
      <c r="R621" s="48"/>
      <c r="S621" s="48"/>
      <c r="T621" s="48"/>
      <c r="U621" s="48"/>
    </row>
    <row r="622" spans="2:21" x14ac:dyDescent="0.3">
      <c r="B622" s="22"/>
      <c r="C622" s="51">
        <v>250</v>
      </c>
      <c r="D622" s="340">
        <v>301.98456800000002</v>
      </c>
      <c r="E622" s="335">
        <v>38.197960999999999</v>
      </c>
      <c r="F622" s="335">
        <v>2.4239730000000002</v>
      </c>
      <c r="G622" s="335">
        <v>593.10443399999997</v>
      </c>
      <c r="H622" s="341">
        <v>586.94035499999995</v>
      </c>
      <c r="M622" s="51"/>
      <c r="N622" s="48"/>
      <c r="O622" s="48"/>
      <c r="P622" s="48"/>
      <c r="Q622" s="48"/>
      <c r="R622" s="48"/>
      <c r="S622" s="48"/>
      <c r="T622" s="48"/>
      <c r="U622" s="48"/>
    </row>
    <row r="623" spans="2:21" x14ac:dyDescent="0.3">
      <c r="B623" s="22"/>
      <c r="C623" s="51">
        <v>251</v>
      </c>
      <c r="D623" s="340">
        <v>292.39807100000002</v>
      </c>
      <c r="E623" s="335">
        <v>56.424410999999999</v>
      </c>
      <c r="F623" s="335">
        <v>26.395019999999999</v>
      </c>
      <c r="G623" s="335">
        <v>583.51793599999996</v>
      </c>
      <c r="H623" s="341">
        <v>577.35385699999995</v>
      </c>
      <c r="M623" s="51"/>
      <c r="N623" s="48"/>
      <c r="O623" s="48"/>
      <c r="P623" s="48"/>
      <c r="Q623" s="48"/>
      <c r="R623" s="48"/>
      <c r="S623" s="48"/>
      <c r="T623" s="48"/>
      <c r="U623" s="48"/>
    </row>
    <row r="624" spans="2:21" x14ac:dyDescent="0.3">
      <c r="B624" s="22"/>
      <c r="C624" s="51">
        <v>252</v>
      </c>
      <c r="D624" s="340">
        <v>304.816215</v>
      </c>
      <c r="E624" s="335">
        <v>41.029606999999999</v>
      </c>
      <c r="F624" s="335">
        <v>5.2556190000000003</v>
      </c>
      <c r="G624" s="335">
        <v>595.93607999999995</v>
      </c>
      <c r="H624" s="341">
        <v>589.77200100000005</v>
      </c>
      <c r="M624" s="51"/>
      <c r="N624" s="48"/>
      <c r="O624" s="48"/>
      <c r="P624" s="48"/>
      <c r="Q624" s="48"/>
      <c r="R624" s="48"/>
      <c r="S624" s="48"/>
      <c r="T624" s="48"/>
      <c r="U624" s="48"/>
    </row>
    <row r="625" spans="2:21" x14ac:dyDescent="0.3">
      <c r="B625" s="22"/>
      <c r="C625" s="51">
        <v>253</v>
      </c>
      <c r="D625" s="340">
        <v>304.51844499999999</v>
      </c>
      <c r="E625" s="335">
        <v>40.731836999999999</v>
      </c>
      <c r="F625" s="335">
        <v>4.9578490000000004</v>
      </c>
      <c r="G625" s="335">
        <v>595.63831000000005</v>
      </c>
      <c r="H625" s="341">
        <v>589.47423100000003</v>
      </c>
      <c r="M625" s="51"/>
      <c r="N625" s="48"/>
      <c r="O625" s="48"/>
      <c r="P625" s="48"/>
      <c r="Q625" s="48"/>
      <c r="R625" s="48"/>
      <c r="S625" s="48"/>
      <c r="T625" s="48"/>
      <c r="U625" s="48"/>
    </row>
    <row r="626" spans="2:21" x14ac:dyDescent="0.3">
      <c r="B626" s="22"/>
      <c r="C626" s="51">
        <v>254</v>
      </c>
      <c r="D626" s="340">
        <v>329.26476700000001</v>
      </c>
      <c r="E626" s="335">
        <v>9.5458739999999995</v>
      </c>
      <c r="F626" s="335">
        <v>42.114251000000003</v>
      </c>
      <c r="G626" s="335">
        <v>620.38463300000001</v>
      </c>
      <c r="H626" s="341">
        <v>614.22055399999999</v>
      </c>
      <c r="M626" s="51"/>
      <c r="N626" s="48"/>
      <c r="O626" s="48"/>
      <c r="P626" s="48"/>
      <c r="Q626" s="48"/>
      <c r="R626" s="48"/>
      <c r="S626" s="48"/>
      <c r="T626" s="48"/>
      <c r="U626" s="48"/>
    </row>
    <row r="627" spans="2:21" x14ac:dyDescent="0.3">
      <c r="B627" s="22"/>
      <c r="C627" s="51">
        <v>255</v>
      </c>
      <c r="D627" s="340">
        <v>263.00282299999998</v>
      </c>
      <c r="E627" s="335">
        <v>69.916054000000003</v>
      </c>
      <c r="F627" s="335">
        <v>45.830123999999998</v>
      </c>
      <c r="G627" s="335">
        <v>554.12268800000004</v>
      </c>
      <c r="H627" s="341">
        <v>547.95860900000002</v>
      </c>
      <c r="M627" s="51"/>
      <c r="N627" s="48"/>
      <c r="O627" s="48"/>
      <c r="P627" s="48"/>
      <c r="Q627" s="48"/>
      <c r="R627" s="48"/>
      <c r="S627" s="48"/>
      <c r="T627" s="48"/>
      <c r="U627" s="48"/>
    </row>
    <row r="628" spans="2:21" x14ac:dyDescent="0.3">
      <c r="B628" s="22"/>
      <c r="C628" s="51">
        <v>256</v>
      </c>
      <c r="D628" s="340">
        <v>263.33038699999997</v>
      </c>
      <c r="E628" s="335">
        <v>70.243617999999998</v>
      </c>
      <c r="F628" s="335">
        <v>46.157688</v>
      </c>
      <c r="G628" s="335">
        <v>554.45025199999998</v>
      </c>
      <c r="H628" s="341">
        <v>548.28617299999996</v>
      </c>
      <c r="M628" s="51"/>
      <c r="N628" s="48"/>
      <c r="O628" s="48"/>
      <c r="P628" s="48"/>
      <c r="Q628" s="48"/>
      <c r="R628" s="48"/>
      <c r="S628" s="48"/>
      <c r="T628" s="48"/>
      <c r="U628" s="48"/>
    </row>
    <row r="629" spans="2:21" x14ac:dyDescent="0.3">
      <c r="B629" s="22"/>
      <c r="C629" s="51">
        <v>257</v>
      </c>
      <c r="D629" s="340">
        <v>262.94492000000002</v>
      </c>
      <c r="E629" s="335">
        <v>73.914869999999993</v>
      </c>
      <c r="F629" s="335">
        <v>49.828940000000003</v>
      </c>
      <c r="G629" s="335">
        <v>554.06478500000003</v>
      </c>
      <c r="H629" s="341">
        <v>547.90070600000001</v>
      </c>
      <c r="M629" s="51"/>
      <c r="N629" s="48"/>
      <c r="O629" s="48"/>
      <c r="P629" s="48"/>
      <c r="Q629" s="48"/>
      <c r="R629" s="48"/>
      <c r="S629" s="48"/>
      <c r="T629" s="48"/>
      <c r="U629" s="48"/>
    </row>
    <row r="630" spans="2:21" x14ac:dyDescent="0.3">
      <c r="B630" s="22"/>
      <c r="C630" s="51">
        <v>258</v>
      </c>
      <c r="D630" s="340">
        <v>292.04786799999999</v>
      </c>
      <c r="E630" s="335">
        <v>38.672727999999999</v>
      </c>
      <c r="F630" s="335">
        <v>8.6433359999999997</v>
      </c>
      <c r="G630" s="335">
        <v>583.167734</v>
      </c>
      <c r="H630" s="341">
        <v>577.00365499999998</v>
      </c>
      <c r="M630" s="51"/>
      <c r="N630" s="48"/>
      <c r="O630" s="48"/>
      <c r="P630" s="48"/>
      <c r="Q630" s="48"/>
      <c r="R630" s="48"/>
      <c r="S630" s="48"/>
      <c r="T630" s="48"/>
      <c r="U630" s="48"/>
    </row>
    <row r="631" spans="2:21" x14ac:dyDescent="0.3">
      <c r="B631" s="22"/>
      <c r="C631" s="51">
        <v>259</v>
      </c>
      <c r="D631" s="340">
        <v>304.78348399999999</v>
      </c>
      <c r="E631" s="335">
        <v>40.996876999999998</v>
      </c>
      <c r="F631" s="335">
        <v>5.2228890000000003</v>
      </c>
      <c r="G631" s="335">
        <v>595.90335000000005</v>
      </c>
      <c r="H631" s="341">
        <v>589.73927100000003</v>
      </c>
      <c r="M631" s="51"/>
      <c r="N631" s="48"/>
      <c r="O631" s="48"/>
      <c r="P631" s="48"/>
      <c r="Q631" s="48"/>
      <c r="R631" s="48"/>
      <c r="S631" s="48"/>
      <c r="T631" s="48"/>
      <c r="U631" s="48"/>
    </row>
    <row r="632" spans="2:21" x14ac:dyDescent="0.3">
      <c r="B632" s="22"/>
      <c r="C632" s="51">
        <v>260</v>
      </c>
      <c r="D632" s="340">
        <v>304.24991399999999</v>
      </c>
      <c r="E632" s="335">
        <v>40.463307</v>
      </c>
      <c r="F632" s="335">
        <v>2.6525690000000002</v>
      </c>
      <c r="G632" s="335">
        <v>595.36977899999999</v>
      </c>
      <c r="H632" s="341">
        <v>589.20569999999998</v>
      </c>
      <c r="M632" s="51"/>
      <c r="N632" s="48"/>
      <c r="O632" s="48"/>
      <c r="P632" s="48"/>
      <c r="Q632" s="48"/>
      <c r="R632" s="48"/>
      <c r="S632" s="48"/>
      <c r="T632" s="48"/>
      <c r="U632" s="48"/>
    </row>
    <row r="633" spans="2:21" x14ac:dyDescent="0.3">
      <c r="B633" s="22"/>
      <c r="C633" s="51">
        <v>261</v>
      </c>
      <c r="D633" s="340">
        <v>306.26016199999998</v>
      </c>
      <c r="E633" s="335">
        <v>42.473554</v>
      </c>
      <c r="F633" s="335">
        <v>6.6995659999999999</v>
      </c>
      <c r="G633" s="335">
        <v>597.38002700000004</v>
      </c>
      <c r="H633" s="341">
        <v>591.21594800000003</v>
      </c>
      <c r="M633" s="51"/>
      <c r="N633" s="48"/>
      <c r="O633" s="48"/>
      <c r="P633" s="48"/>
      <c r="Q633" s="48"/>
      <c r="R633" s="48"/>
      <c r="S633" s="48"/>
      <c r="T633" s="48"/>
      <c r="U633" s="48"/>
    </row>
    <row r="634" spans="2:21" x14ac:dyDescent="0.3">
      <c r="B634" s="22"/>
      <c r="C634" s="51">
        <v>262</v>
      </c>
      <c r="D634" s="340">
        <v>307.53259000000003</v>
      </c>
      <c r="E634" s="335">
        <v>43.745983000000003</v>
      </c>
      <c r="F634" s="335">
        <v>7.9719939999999996</v>
      </c>
      <c r="G634" s="335">
        <v>598.65245500000003</v>
      </c>
      <c r="H634" s="341">
        <v>592.48837600000002</v>
      </c>
      <c r="M634" s="51"/>
      <c r="N634" s="48"/>
      <c r="O634" s="48"/>
      <c r="P634" s="48"/>
      <c r="Q634" s="48"/>
      <c r="R634" s="48"/>
      <c r="S634" s="48"/>
      <c r="T634" s="48"/>
      <c r="U634" s="48"/>
    </row>
    <row r="635" spans="2:21" x14ac:dyDescent="0.3">
      <c r="B635" s="22"/>
      <c r="C635" s="51">
        <v>263</v>
      </c>
      <c r="D635" s="340">
        <v>236.66994700000001</v>
      </c>
      <c r="E635" s="335">
        <v>554.29037200000005</v>
      </c>
      <c r="F635" s="335">
        <v>530.20444199999997</v>
      </c>
      <c r="G635" s="335">
        <v>20.019690000000001</v>
      </c>
      <c r="H635" s="341">
        <v>34.143462999999997</v>
      </c>
      <c r="M635" s="51"/>
      <c r="N635" s="48"/>
      <c r="O635" s="48"/>
      <c r="P635" s="48"/>
      <c r="Q635" s="48"/>
      <c r="R635" s="48"/>
      <c r="S635" s="48"/>
      <c r="T635" s="48"/>
      <c r="U635" s="48"/>
    </row>
    <row r="636" spans="2:21" x14ac:dyDescent="0.3">
      <c r="B636" s="22"/>
      <c r="C636" s="51">
        <v>264</v>
      </c>
      <c r="D636" s="340">
        <v>238.17910699999999</v>
      </c>
      <c r="E636" s="335">
        <v>555.799532</v>
      </c>
      <c r="F636" s="335">
        <v>531.71360200000004</v>
      </c>
      <c r="G636" s="335">
        <v>18.510531</v>
      </c>
      <c r="H636" s="341">
        <v>32.634303000000003</v>
      </c>
      <c r="M636" s="51"/>
      <c r="N636" s="48"/>
      <c r="O636" s="48"/>
      <c r="P636" s="48"/>
      <c r="Q636" s="48"/>
      <c r="R636" s="48"/>
      <c r="S636" s="48"/>
      <c r="T636" s="48"/>
      <c r="U636" s="48"/>
    </row>
    <row r="637" spans="2:21" x14ac:dyDescent="0.3">
      <c r="B637" s="22"/>
      <c r="C637" s="51">
        <v>265</v>
      </c>
      <c r="D637" s="340">
        <v>242.16520399999999</v>
      </c>
      <c r="E637" s="335">
        <v>559.78562999999997</v>
      </c>
      <c r="F637" s="335">
        <v>535.69970000000001</v>
      </c>
      <c r="G637" s="335">
        <v>20.066590000000001</v>
      </c>
      <c r="H637" s="341">
        <v>34.190362999999998</v>
      </c>
      <c r="M637" s="51"/>
      <c r="N637" s="48"/>
      <c r="O637" s="48"/>
      <c r="P637" s="48"/>
      <c r="Q637" s="48"/>
      <c r="R637" s="48"/>
      <c r="S637" s="48"/>
      <c r="T637" s="48"/>
      <c r="U637" s="48"/>
    </row>
    <row r="638" spans="2:21" x14ac:dyDescent="0.3">
      <c r="B638" s="22"/>
      <c r="C638" s="51">
        <v>266</v>
      </c>
      <c r="D638" s="340">
        <v>241.082808</v>
      </c>
      <c r="E638" s="335">
        <v>558.70323399999995</v>
      </c>
      <c r="F638" s="335">
        <v>534.61730399999999</v>
      </c>
      <c r="G638" s="335">
        <v>18.984193999999999</v>
      </c>
      <c r="H638" s="341">
        <v>33.107967000000002</v>
      </c>
      <c r="M638" s="51"/>
      <c r="N638" s="48"/>
      <c r="O638" s="48"/>
      <c r="P638" s="48"/>
      <c r="Q638" s="48"/>
      <c r="R638" s="48"/>
      <c r="S638" s="48"/>
      <c r="T638" s="48"/>
      <c r="U638" s="48"/>
    </row>
    <row r="639" spans="2:21" x14ac:dyDescent="0.3">
      <c r="B639" s="22"/>
      <c r="C639" s="51">
        <v>267</v>
      </c>
      <c r="D639" s="340">
        <v>242.12057200000001</v>
      </c>
      <c r="E639" s="335">
        <v>559.74099799999999</v>
      </c>
      <c r="F639" s="335">
        <v>535.65506800000003</v>
      </c>
      <c r="G639" s="335">
        <v>14.569065</v>
      </c>
      <c r="H639" s="341">
        <v>28.692837999999998</v>
      </c>
      <c r="M639" s="51"/>
      <c r="N639" s="48"/>
      <c r="O639" s="48"/>
      <c r="P639" s="48"/>
      <c r="Q639" s="48"/>
      <c r="R639" s="48"/>
      <c r="S639" s="48"/>
      <c r="T639" s="48"/>
      <c r="U639" s="48"/>
    </row>
    <row r="640" spans="2:21" x14ac:dyDescent="0.3">
      <c r="B640" s="22"/>
      <c r="C640" s="51">
        <v>268</v>
      </c>
      <c r="D640" s="340">
        <v>245.25466800000001</v>
      </c>
      <c r="E640" s="335">
        <v>627.17226600000004</v>
      </c>
      <c r="F640" s="335">
        <v>603.08633599999996</v>
      </c>
      <c r="G640" s="335">
        <v>11.43497</v>
      </c>
      <c r="H640" s="341">
        <v>25.558741999999999</v>
      </c>
      <c r="M640" s="51"/>
      <c r="N640" s="48"/>
      <c r="O640" s="48"/>
      <c r="P640" s="48"/>
      <c r="Q640" s="48"/>
      <c r="R640" s="48"/>
      <c r="S640" s="48"/>
      <c r="T640" s="48"/>
      <c r="U640" s="48"/>
    </row>
    <row r="641" spans="2:21" x14ac:dyDescent="0.3">
      <c r="B641" s="22"/>
      <c r="C641" s="51">
        <v>269</v>
      </c>
      <c r="D641" s="340">
        <v>250.488069</v>
      </c>
      <c r="E641" s="335">
        <v>626.34505799999999</v>
      </c>
      <c r="F641" s="335">
        <v>602.25912800000003</v>
      </c>
      <c r="G641" s="335">
        <v>10.105715999999999</v>
      </c>
      <c r="H641" s="341">
        <v>24.731534</v>
      </c>
      <c r="M641" s="51"/>
      <c r="N641" s="48"/>
      <c r="O641" s="48"/>
      <c r="P641" s="48"/>
      <c r="Q641" s="48"/>
      <c r="R641" s="48"/>
      <c r="S641" s="48"/>
      <c r="T641" s="48"/>
      <c r="U641" s="48"/>
    </row>
    <row r="642" spans="2:21" x14ac:dyDescent="0.3">
      <c r="B642" s="22"/>
      <c r="C642" s="51">
        <v>270</v>
      </c>
      <c r="D642" s="340">
        <v>248.90198799999999</v>
      </c>
      <c r="E642" s="335">
        <v>624.95844199999999</v>
      </c>
      <c r="F642" s="335">
        <v>600.87251200000003</v>
      </c>
      <c r="G642" s="335">
        <v>9.2211449999999999</v>
      </c>
      <c r="H642" s="341">
        <v>23.344918</v>
      </c>
      <c r="M642" s="51"/>
      <c r="N642" s="48"/>
      <c r="O642" s="48"/>
      <c r="P642" s="48"/>
      <c r="Q642" s="48"/>
      <c r="R642" s="48"/>
      <c r="S642" s="48"/>
      <c r="T642" s="48"/>
      <c r="U642" s="48"/>
    </row>
    <row r="643" spans="2:21" x14ac:dyDescent="0.3">
      <c r="B643" s="22"/>
      <c r="C643" s="51">
        <v>271</v>
      </c>
      <c r="D643" s="340">
        <v>302.59227800000002</v>
      </c>
      <c r="E643" s="335">
        <v>621.172235</v>
      </c>
      <c r="F643" s="335">
        <v>597.08630500000004</v>
      </c>
      <c r="G643" s="335">
        <v>9.4735859999999992</v>
      </c>
      <c r="H643" s="341">
        <v>19.558712</v>
      </c>
      <c r="M643" s="51"/>
      <c r="N643" s="48"/>
      <c r="O643" s="48"/>
      <c r="P643" s="48"/>
      <c r="Q643" s="48"/>
      <c r="R643" s="48"/>
      <c r="S643" s="48"/>
      <c r="T643" s="48"/>
      <c r="U643" s="48"/>
    </row>
    <row r="644" spans="2:21" x14ac:dyDescent="0.3">
      <c r="B644" s="22"/>
      <c r="C644" s="51">
        <v>272</v>
      </c>
      <c r="D644" s="340">
        <v>298.03478100000001</v>
      </c>
      <c r="E644" s="335">
        <v>616.61473899999999</v>
      </c>
      <c r="F644" s="335">
        <v>592.52880900000002</v>
      </c>
      <c r="G644" s="335">
        <v>4.4696199999999999</v>
      </c>
      <c r="H644" s="341">
        <v>15.001215</v>
      </c>
      <c r="M644" s="51"/>
      <c r="N644" s="48"/>
      <c r="O644" s="48"/>
      <c r="P644" s="48"/>
      <c r="Q644" s="48"/>
      <c r="R644" s="48"/>
      <c r="S644" s="48"/>
      <c r="T644" s="48"/>
      <c r="U644" s="48"/>
    </row>
    <row r="645" spans="2:21" x14ac:dyDescent="0.3">
      <c r="B645" s="22"/>
      <c r="C645" s="51">
        <v>273</v>
      </c>
      <c r="D645" s="340">
        <v>297.26648</v>
      </c>
      <c r="E645" s="335">
        <v>615.84643800000003</v>
      </c>
      <c r="F645" s="335">
        <v>591.76050799999996</v>
      </c>
      <c r="G645" s="335">
        <v>2.3203860000000001</v>
      </c>
      <c r="H645" s="341">
        <v>14.232913999999999</v>
      </c>
      <c r="M645" s="51"/>
      <c r="N645" s="48"/>
      <c r="O645" s="48"/>
      <c r="P645" s="48"/>
      <c r="Q645" s="48"/>
      <c r="R645" s="48"/>
      <c r="S645" s="48"/>
      <c r="T645" s="48"/>
      <c r="U645" s="48"/>
    </row>
    <row r="646" spans="2:21" x14ac:dyDescent="0.3">
      <c r="B646" s="22"/>
      <c r="C646" s="51">
        <v>274</v>
      </c>
      <c r="D646" s="340">
        <v>294.09679199999999</v>
      </c>
      <c r="E646" s="335">
        <v>612.67674999999997</v>
      </c>
      <c r="F646" s="335">
        <v>588.59082000000001</v>
      </c>
      <c r="G646" s="335">
        <v>3.7599279999999999</v>
      </c>
      <c r="H646" s="341">
        <v>12.339646</v>
      </c>
      <c r="M646" s="51"/>
      <c r="N646" s="48"/>
      <c r="O646" s="48"/>
      <c r="P646" s="48"/>
      <c r="Q646" s="48"/>
      <c r="R646" s="48"/>
      <c r="S646" s="48"/>
      <c r="T646" s="48"/>
      <c r="U646" s="48"/>
    </row>
    <row r="647" spans="2:21" x14ac:dyDescent="0.3">
      <c r="B647" s="22"/>
      <c r="C647" s="51">
        <v>275</v>
      </c>
      <c r="D647" s="340">
        <v>295.37321200000002</v>
      </c>
      <c r="E647" s="335">
        <v>613.95317</v>
      </c>
      <c r="F647" s="335">
        <v>589.86724000000004</v>
      </c>
      <c r="G647" s="335">
        <v>8.4076090000000008</v>
      </c>
      <c r="H647" s="341">
        <v>15.787895000000001</v>
      </c>
      <c r="M647" s="51"/>
      <c r="N647" s="48"/>
      <c r="O647" s="48"/>
      <c r="P647" s="48"/>
      <c r="Q647" s="48"/>
      <c r="R647" s="48"/>
      <c r="S647" s="48"/>
      <c r="T647" s="48"/>
      <c r="U647" s="48"/>
    </row>
    <row r="648" spans="2:21" x14ac:dyDescent="0.3">
      <c r="B648" s="22"/>
      <c r="C648" s="51">
        <v>276</v>
      </c>
      <c r="D648" s="340">
        <v>298.821461</v>
      </c>
      <c r="E648" s="335">
        <v>617.40141800000004</v>
      </c>
      <c r="F648" s="335">
        <v>593.31548799999996</v>
      </c>
      <c r="G648" s="335">
        <v>2.5105770000000001</v>
      </c>
      <c r="H648" s="341">
        <v>11.063226</v>
      </c>
      <c r="M648" s="51"/>
      <c r="N648" s="48"/>
      <c r="O648" s="48"/>
      <c r="P648" s="48"/>
      <c r="Q648" s="48"/>
      <c r="R648" s="48"/>
      <c r="S648" s="48"/>
      <c r="T648" s="48"/>
      <c r="U648" s="48"/>
    </row>
    <row r="649" spans="2:21" x14ac:dyDescent="0.3">
      <c r="B649" s="22"/>
      <c r="C649" s="51">
        <v>277</v>
      </c>
      <c r="D649" s="340">
        <v>288.98403100000002</v>
      </c>
      <c r="E649" s="335">
        <v>607.56398899999999</v>
      </c>
      <c r="F649" s="335">
        <v>583.47805900000003</v>
      </c>
      <c r="G649" s="335">
        <v>6.2641229999999997</v>
      </c>
      <c r="H649" s="341">
        <v>5.9504650000000003</v>
      </c>
      <c r="M649" s="51"/>
      <c r="N649" s="48"/>
      <c r="O649" s="48"/>
      <c r="P649" s="48"/>
      <c r="Q649" s="48"/>
      <c r="R649" s="48"/>
      <c r="S649" s="48"/>
      <c r="T649" s="48"/>
      <c r="U649" s="48"/>
    </row>
    <row r="650" spans="2:21" x14ac:dyDescent="0.3">
      <c r="B650" s="22"/>
      <c r="C650" s="51">
        <v>278</v>
      </c>
      <c r="D650" s="340">
        <v>292.53738600000003</v>
      </c>
      <c r="E650" s="335">
        <v>611.117344</v>
      </c>
      <c r="F650" s="335">
        <v>587.03141400000004</v>
      </c>
      <c r="G650" s="335">
        <v>9.6451320000000003</v>
      </c>
      <c r="H650" s="341">
        <v>9.5038199999999993</v>
      </c>
      <c r="M650" s="51"/>
      <c r="N650" s="48"/>
      <c r="O650" s="48"/>
      <c r="P650" s="48"/>
      <c r="Q650" s="48"/>
      <c r="R650" s="48"/>
      <c r="S650" s="48"/>
      <c r="T650" s="48"/>
      <c r="U650" s="48"/>
    </row>
    <row r="651" spans="2:21" x14ac:dyDescent="0.3">
      <c r="B651" s="22"/>
      <c r="C651" s="51">
        <v>279</v>
      </c>
      <c r="D651" s="340">
        <v>296.77214700000002</v>
      </c>
      <c r="E651" s="335">
        <v>615.35210500000005</v>
      </c>
      <c r="F651" s="335">
        <v>591.26617499999998</v>
      </c>
      <c r="G651" s="335">
        <v>19.902660000000001</v>
      </c>
      <c r="H651" s="341">
        <v>4.9251589999999998</v>
      </c>
      <c r="M651" s="51"/>
      <c r="N651" s="48"/>
      <c r="O651" s="48"/>
      <c r="P651" s="48"/>
      <c r="Q651" s="48"/>
      <c r="R651" s="48"/>
      <c r="S651" s="48"/>
      <c r="T651" s="48"/>
      <c r="U651" s="48"/>
    </row>
    <row r="652" spans="2:21" x14ac:dyDescent="0.3">
      <c r="B652" s="22"/>
      <c r="C652" s="51">
        <v>280</v>
      </c>
      <c r="D652" s="340">
        <v>300.56363399999998</v>
      </c>
      <c r="E652" s="335">
        <v>619.14359200000001</v>
      </c>
      <c r="F652" s="335">
        <v>595.05766200000005</v>
      </c>
      <c r="G652" s="335">
        <v>23.694147000000001</v>
      </c>
      <c r="H652" s="341">
        <v>8.7166460000000008</v>
      </c>
      <c r="M652" s="51"/>
      <c r="N652" s="48"/>
      <c r="O652" s="48"/>
      <c r="P652" s="48"/>
      <c r="Q652" s="48"/>
      <c r="R652" s="48"/>
      <c r="S652" s="48"/>
      <c r="T652" s="48"/>
      <c r="U652" s="48"/>
    </row>
    <row r="653" spans="2:21" x14ac:dyDescent="0.3">
      <c r="B653" s="22"/>
      <c r="C653" s="51">
        <v>281</v>
      </c>
      <c r="D653" s="340">
        <v>297.1157</v>
      </c>
      <c r="E653" s="335">
        <v>615.69565799999998</v>
      </c>
      <c r="F653" s="335">
        <v>591.60972800000002</v>
      </c>
      <c r="G653" s="335">
        <v>20.246213000000001</v>
      </c>
      <c r="H653" s="341">
        <v>5.2687119999999998</v>
      </c>
      <c r="M653" s="51"/>
      <c r="N653" s="48"/>
      <c r="O653" s="48"/>
      <c r="P653" s="48"/>
      <c r="Q653" s="48"/>
      <c r="R653" s="48"/>
      <c r="S653" s="48"/>
      <c r="T653" s="48"/>
      <c r="U653" s="48"/>
    </row>
    <row r="654" spans="2:21" x14ac:dyDescent="0.3">
      <c r="B654" s="22"/>
      <c r="C654" s="51">
        <v>282</v>
      </c>
      <c r="D654" s="342">
        <v>291.61194899999998</v>
      </c>
      <c r="E654" s="336">
        <v>610.19190700000001</v>
      </c>
      <c r="F654" s="336">
        <v>586.10597700000005</v>
      </c>
      <c r="G654" s="336">
        <v>14.742462</v>
      </c>
      <c r="H654" s="343">
        <v>0.92261099999999996</v>
      </c>
      <c r="M654" s="51"/>
      <c r="N654" s="48"/>
      <c r="O654" s="48"/>
      <c r="P654" s="48"/>
      <c r="Q654" s="48"/>
      <c r="R654" s="48"/>
      <c r="S654" s="48"/>
      <c r="T654" s="48"/>
      <c r="U654" s="48"/>
    </row>
    <row r="657" spans="1:329" x14ac:dyDescent="0.3">
      <c r="A657" s="52" t="s">
        <v>72</v>
      </c>
      <c r="B657" t="s">
        <v>456</v>
      </c>
      <c r="C657" s="3" t="s">
        <v>455</v>
      </c>
      <c r="D657" s="146">
        <f>0.042</f>
        <v>4.2000000000000003E-2</v>
      </c>
      <c r="E657" s="20" t="s">
        <v>527</v>
      </c>
      <c r="G657" s="56"/>
      <c r="H657" s="20"/>
      <c r="I657" s="142"/>
      <c r="J657" s="143"/>
      <c r="K657" s="143"/>
      <c r="L657" s="143"/>
      <c r="M657" s="143"/>
      <c r="N657" s="143"/>
      <c r="O657" s="143"/>
      <c r="P657" s="144"/>
      <c r="Q657" s="141"/>
      <c r="R657" s="145"/>
      <c r="S657" s="143"/>
    </row>
    <row r="658" spans="1:329" x14ac:dyDescent="0.3">
      <c r="B658" s="13" t="s">
        <v>48</v>
      </c>
      <c r="C658" s="3" t="s">
        <v>50</v>
      </c>
      <c r="D658" s="5">
        <v>1000000000</v>
      </c>
      <c r="E658" s="20" t="s">
        <v>91</v>
      </c>
      <c r="I658" s="143"/>
      <c r="J658" s="143"/>
      <c r="K658" s="143"/>
      <c r="L658" s="143"/>
      <c r="M658" s="143"/>
      <c r="N658" s="143"/>
      <c r="O658" s="143"/>
      <c r="P658" s="143"/>
      <c r="Q658" s="82"/>
      <c r="R658" s="145"/>
      <c r="S658" s="143"/>
    </row>
    <row r="659" spans="1:329" x14ac:dyDescent="0.3">
      <c r="A659" s="52" t="s">
        <v>4</v>
      </c>
      <c r="B659" t="s">
        <v>49</v>
      </c>
      <c r="C659" s="3" t="s">
        <v>51</v>
      </c>
      <c r="D659" s="227">
        <f>ROUND(161.8/(1.609 * 1000),1)</f>
        <v>0.1</v>
      </c>
      <c r="E659" s="20" t="s">
        <v>468</v>
      </c>
      <c r="I659" s="143"/>
      <c r="J659" s="143"/>
      <c r="K659" s="143"/>
      <c r="L659" s="143"/>
      <c r="M659" s="143"/>
      <c r="N659" s="143"/>
      <c r="O659" s="143"/>
      <c r="P659" s="144"/>
      <c r="Q659" s="82"/>
      <c r="R659" s="145"/>
      <c r="S659" s="143"/>
    </row>
    <row r="660" spans="1:329" x14ac:dyDescent="0.3">
      <c r="I660" s="143"/>
      <c r="J660" s="143"/>
      <c r="K660" s="143"/>
      <c r="L660" s="143"/>
      <c r="M660" s="143"/>
      <c r="N660" s="143"/>
      <c r="O660" s="143"/>
      <c r="P660" s="143"/>
      <c r="Q660" s="143"/>
      <c r="R660" s="143"/>
      <c r="S660" s="143"/>
    </row>
    <row r="661" spans="1:329" x14ac:dyDescent="0.3">
      <c r="B661" t="s">
        <v>53</v>
      </c>
    </row>
    <row r="662" spans="1:329" x14ac:dyDescent="0.3">
      <c r="B662" s="22" t="s">
        <v>90</v>
      </c>
      <c r="C662" s="3" t="s">
        <v>52</v>
      </c>
      <c r="D662" s="192">
        <v>0</v>
      </c>
      <c r="E662" s="193">
        <v>0</v>
      </c>
      <c r="F662" s="193">
        <v>0</v>
      </c>
      <c r="G662" s="193">
        <v>0</v>
      </c>
      <c r="H662" s="60">
        <v>0</v>
      </c>
    </row>
    <row r="664" spans="1:329" x14ac:dyDescent="0.3">
      <c r="C664" s="52" t="s">
        <v>4</v>
      </c>
    </row>
    <row r="665" spans="1:329" x14ac:dyDescent="0.3">
      <c r="B665" t="s">
        <v>19</v>
      </c>
      <c r="C665" s="3" t="s">
        <v>54</v>
      </c>
      <c r="D665" s="3" t="s">
        <v>55</v>
      </c>
    </row>
    <row r="666" spans="1:329" x14ac:dyDescent="0.3">
      <c r="B666">
        <v>1</v>
      </c>
      <c r="C666" s="49">
        <f>D659</f>
        <v>0.1</v>
      </c>
      <c r="D666" s="176">
        <f>'Guayule Model INFO'!B124*1000</f>
        <v>7898.8771191290925</v>
      </c>
      <c r="F666" s="24" t="s">
        <v>54</v>
      </c>
      <c r="G666" s="13" t="s">
        <v>67</v>
      </c>
      <c r="L666" s="20" t="s">
        <v>468</v>
      </c>
    </row>
    <row r="667" spans="1:329" x14ac:dyDescent="0.3">
      <c r="B667">
        <v>2</v>
      </c>
      <c r="C667" s="50">
        <f>D659</f>
        <v>0.1</v>
      </c>
      <c r="D667" s="209">
        <v>0</v>
      </c>
      <c r="F667" s="24" t="s">
        <v>55</v>
      </c>
      <c r="G667" s="13" t="s">
        <v>68</v>
      </c>
      <c r="L667" s="158" t="s">
        <v>469</v>
      </c>
    </row>
    <row r="668" spans="1:329" x14ac:dyDescent="0.3">
      <c r="C668" s="82"/>
      <c r="D668" s="82"/>
    </row>
    <row r="669" spans="1:329" x14ac:dyDescent="0.3">
      <c r="E669" s="52" t="s">
        <v>6</v>
      </c>
      <c r="F669" s="52" t="s">
        <v>185</v>
      </c>
      <c r="G669" s="52" t="s">
        <v>667</v>
      </c>
      <c r="H669" s="52" t="s">
        <v>703</v>
      </c>
      <c r="J669" t="s">
        <v>245</v>
      </c>
    </row>
    <row r="670" spans="1:329" x14ac:dyDescent="0.3">
      <c r="B670" s="14"/>
      <c r="E670" s="1" t="s">
        <v>229</v>
      </c>
      <c r="F670" s="1" t="s">
        <v>235</v>
      </c>
      <c r="G670" s="1" t="s">
        <v>666</v>
      </c>
      <c r="H670" s="329" t="s">
        <v>696</v>
      </c>
      <c r="J670">
        <v>1</v>
      </c>
      <c r="K670">
        <v>2</v>
      </c>
      <c r="L670">
        <v>3</v>
      </c>
      <c r="M670">
        <v>4</v>
      </c>
      <c r="N670">
        <v>5</v>
      </c>
      <c r="O670">
        <v>6</v>
      </c>
      <c r="P670">
        <v>7</v>
      </c>
      <c r="Q670">
        <v>8</v>
      </c>
      <c r="R670">
        <v>9</v>
      </c>
      <c r="S670">
        <v>10</v>
      </c>
      <c r="T670">
        <v>11</v>
      </c>
      <c r="U670">
        <v>12</v>
      </c>
      <c r="V670">
        <v>13</v>
      </c>
      <c r="W670">
        <v>14</v>
      </c>
      <c r="X670">
        <v>15</v>
      </c>
      <c r="Y670">
        <v>16</v>
      </c>
      <c r="Z670">
        <v>17</v>
      </c>
      <c r="AA670">
        <v>18</v>
      </c>
      <c r="AB670">
        <v>19</v>
      </c>
      <c r="AC670">
        <v>20</v>
      </c>
      <c r="AD670">
        <v>21</v>
      </c>
      <c r="AE670">
        <v>22</v>
      </c>
      <c r="AF670">
        <v>23</v>
      </c>
      <c r="AG670">
        <v>24</v>
      </c>
      <c r="AH670">
        <v>25</v>
      </c>
      <c r="AI670">
        <v>26</v>
      </c>
      <c r="AJ670">
        <v>27</v>
      </c>
      <c r="AK670">
        <v>28</v>
      </c>
      <c r="AL670">
        <v>29</v>
      </c>
      <c r="AM670">
        <v>30</v>
      </c>
      <c r="AN670">
        <v>31</v>
      </c>
      <c r="AO670">
        <v>32</v>
      </c>
      <c r="AP670">
        <v>33</v>
      </c>
      <c r="AQ670">
        <v>34</v>
      </c>
      <c r="AR670">
        <v>35</v>
      </c>
      <c r="AS670">
        <v>36</v>
      </c>
      <c r="AT670">
        <v>37</v>
      </c>
      <c r="AU670">
        <v>38</v>
      </c>
      <c r="AV670">
        <v>39</v>
      </c>
      <c r="AW670">
        <v>40</v>
      </c>
      <c r="AX670">
        <v>41</v>
      </c>
      <c r="AY670">
        <v>42</v>
      </c>
      <c r="AZ670">
        <v>43</v>
      </c>
      <c r="BA670">
        <v>44</v>
      </c>
      <c r="BB670">
        <v>45</v>
      </c>
      <c r="BC670">
        <v>46</v>
      </c>
      <c r="BD670">
        <v>47</v>
      </c>
      <c r="BE670">
        <v>48</v>
      </c>
      <c r="BF670">
        <v>49</v>
      </c>
      <c r="BG670">
        <v>50</v>
      </c>
      <c r="BH670">
        <v>51</v>
      </c>
      <c r="BI670">
        <v>52</v>
      </c>
      <c r="BJ670">
        <v>53</v>
      </c>
      <c r="BK670">
        <v>54</v>
      </c>
      <c r="BL670">
        <v>55</v>
      </c>
      <c r="BM670">
        <v>56</v>
      </c>
      <c r="BN670">
        <v>57</v>
      </c>
      <c r="BO670">
        <v>58</v>
      </c>
      <c r="BP670">
        <v>59</v>
      </c>
      <c r="BQ670">
        <v>60</v>
      </c>
      <c r="BR670">
        <v>61</v>
      </c>
      <c r="BS670">
        <v>62</v>
      </c>
      <c r="BT670">
        <v>63</v>
      </c>
      <c r="BU670">
        <v>64</v>
      </c>
      <c r="BV670">
        <v>65</v>
      </c>
      <c r="BW670">
        <v>66</v>
      </c>
      <c r="BX670">
        <v>67</v>
      </c>
      <c r="BY670">
        <v>68</v>
      </c>
      <c r="BZ670">
        <v>69</v>
      </c>
      <c r="CA670">
        <v>70</v>
      </c>
      <c r="CB670">
        <v>71</v>
      </c>
      <c r="CC670">
        <v>72</v>
      </c>
      <c r="CD670">
        <v>73</v>
      </c>
      <c r="CE670">
        <v>74</v>
      </c>
      <c r="CF670">
        <v>75</v>
      </c>
      <c r="CG670">
        <v>76</v>
      </c>
      <c r="CH670">
        <v>77</v>
      </c>
      <c r="CI670">
        <v>78</v>
      </c>
      <c r="CJ670">
        <v>79</v>
      </c>
      <c r="CK670">
        <v>80</v>
      </c>
      <c r="CL670">
        <v>81</v>
      </c>
      <c r="CM670">
        <v>82</v>
      </c>
      <c r="CN670">
        <v>83</v>
      </c>
      <c r="CO670">
        <v>84</v>
      </c>
      <c r="CP670">
        <v>85</v>
      </c>
      <c r="CQ670">
        <v>86</v>
      </c>
      <c r="CR670">
        <v>87</v>
      </c>
      <c r="CS670">
        <v>88</v>
      </c>
      <c r="CT670">
        <v>89</v>
      </c>
      <c r="CU670">
        <v>90</v>
      </c>
      <c r="CV670">
        <v>91</v>
      </c>
      <c r="CW670">
        <v>92</v>
      </c>
      <c r="CX670">
        <v>93</v>
      </c>
      <c r="CY670">
        <v>94</v>
      </c>
      <c r="CZ670">
        <v>95</v>
      </c>
      <c r="DA670">
        <v>96</v>
      </c>
      <c r="DB670">
        <v>97</v>
      </c>
      <c r="DC670">
        <v>98</v>
      </c>
      <c r="DD670">
        <v>99</v>
      </c>
      <c r="DE670">
        <v>100</v>
      </c>
      <c r="DF670">
        <v>101</v>
      </c>
      <c r="DG670">
        <v>102</v>
      </c>
      <c r="DH670">
        <v>103</v>
      </c>
      <c r="DI670">
        <v>104</v>
      </c>
      <c r="DJ670">
        <v>105</v>
      </c>
      <c r="DK670">
        <v>106</v>
      </c>
      <c r="DL670">
        <v>107</v>
      </c>
      <c r="DM670">
        <v>108</v>
      </c>
      <c r="DN670">
        <v>109</v>
      </c>
      <c r="DO670">
        <v>110</v>
      </c>
      <c r="DP670">
        <v>111</v>
      </c>
      <c r="DQ670">
        <v>112</v>
      </c>
      <c r="DR670">
        <v>113</v>
      </c>
      <c r="DS670">
        <v>114</v>
      </c>
      <c r="DT670">
        <v>115</v>
      </c>
      <c r="DU670">
        <v>116</v>
      </c>
      <c r="DV670">
        <v>117</v>
      </c>
      <c r="DW670">
        <v>118</v>
      </c>
      <c r="DX670">
        <v>119</v>
      </c>
      <c r="DY670">
        <v>120</v>
      </c>
      <c r="DZ670">
        <v>121</v>
      </c>
      <c r="EA670">
        <v>122</v>
      </c>
      <c r="EB670">
        <v>123</v>
      </c>
      <c r="EC670">
        <v>124</v>
      </c>
      <c r="ED670">
        <v>125</v>
      </c>
      <c r="EE670">
        <v>126</v>
      </c>
      <c r="EF670">
        <v>127</v>
      </c>
      <c r="EG670">
        <v>128</v>
      </c>
      <c r="EH670">
        <v>129</v>
      </c>
      <c r="EI670">
        <v>130</v>
      </c>
      <c r="EJ670">
        <v>131</v>
      </c>
      <c r="EK670">
        <v>132</v>
      </c>
      <c r="EL670">
        <v>133</v>
      </c>
      <c r="EM670">
        <v>134</v>
      </c>
      <c r="EN670">
        <v>135</v>
      </c>
      <c r="EO670">
        <v>136</v>
      </c>
      <c r="EP670">
        <v>137</v>
      </c>
      <c r="EQ670">
        <v>138</v>
      </c>
      <c r="ER670">
        <v>139</v>
      </c>
      <c r="ES670">
        <v>140</v>
      </c>
      <c r="ET670">
        <v>141</v>
      </c>
      <c r="EU670">
        <v>142</v>
      </c>
      <c r="EV670">
        <v>143</v>
      </c>
      <c r="EW670">
        <v>144</v>
      </c>
      <c r="EX670">
        <v>145</v>
      </c>
      <c r="EY670">
        <v>146</v>
      </c>
      <c r="EZ670">
        <v>147</v>
      </c>
      <c r="FA670">
        <v>148</v>
      </c>
      <c r="FB670">
        <v>149</v>
      </c>
      <c r="FC670">
        <v>150</v>
      </c>
      <c r="FD670">
        <v>151</v>
      </c>
      <c r="FE670">
        <v>152</v>
      </c>
      <c r="FF670">
        <v>153</v>
      </c>
      <c r="FG670">
        <v>154</v>
      </c>
      <c r="FH670">
        <v>155</v>
      </c>
      <c r="FI670">
        <v>156</v>
      </c>
      <c r="FJ670">
        <v>157</v>
      </c>
      <c r="FK670">
        <v>158</v>
      </c>
      <c r="FL670">
        <v>159</v>
      </c>
      <c r="FM670">
        <v>160</v>
      </c>
      <c r="FN670">
        <v>161</v>
      </c>
      <c r="FO670">
        <v>162</v>
      </c>
      <c r="FP670">
        <v>163</v>
      </c>
      <c r="FQ670">
        <v>164</v>
      </c>
      <c r="FR670">
        <v>165</v>
      </c>
      <c r="FS670">
        <v>166</v>
      </c>
      <c r="FT670">
        <v>167</v>
      </c>
      <c r="FU670">
        <v>168</v>
      </c>
      <c r="FV670">
        <v>169</v>
      </c>
      <c r="FW670">
        <v>170</v>
      </c>
      <c r="FX670">
        <v>171</v>
      </c>
      <c r="FY670">
        <v>172</v>
      </c>
      <c r="FZ670">
        <v>173</v>
      </c>
      <c r="GA670">
        <v>174</v>
      </c>
      <c r="GB670">
        <v>175</v>
      </c>
      <c r="GC670">
        <v>176</v>
      </c>
      <c r="GD670">
        <v>177</v>
      </c>
      <c r="GE670">
        <v>178</v>
      </c>
      <c r="GF670">
        <v>179</v>
      </c>
      <c r="GG670">
        <v>180</v>
      </c>
      <c r="GH670">
        <v>181</v>
      </c>
      <c r="GI670">
        <v>182</v>
      </c>
      <c r="GJ670">
        <v>183</v>
      </c>
      <c r="GK670">
        <v>184</v>
      </c>
      <c r="GL670">
        <v>185</v>
      </c>
      <c r="GM670">
        <v>186</v>
      </c>
      <c r="GN670">
        <v>187</v>
      </c>
      <c r="GO670">
        <v>188</v>
      </c>
      <c r="GP670">
        <v>189</v>
      </c>
      <c r="GQ670">
        <v>190</v>
      </c>
      <c r="GR670">
        <v>191</v>
      </c>
      <c r="GS670">
        <v>192</v>
      </c>
      <c r="GT670">
        <v>193</v>
      </c>
      <c r="GU670">
        <v>194</v>
      </c>
      <c r="GV670">
        <v>195</v>
      </c>
      <c r="GW670">
        <v>196</v>
      </c>
      <c r="GX670">
        <v>197</v>
      </c>
      <c r="GY670">
        <v>198</v>
      </c>
      <c r="GZ670">
        <v>199</v>
      </c>
      <c r="HA670">
        <v>200</v>
      </c>
      <c r="HB670">
        <v>201</v>
      </c>
      <c r="HC670">
        <v>202</v>
      </c>
      <c r="HD670">
        <v>203</v>
      </c>
      <c r="HE670">
        <v>204</v>
      </c>
      <c r="HF670">
        <v>205</v>
      </c>
      <c r="HG670">
        <v>206</v>
      </c>
      <c r="HH670">
        <v>207</v>
      </c>
      <c r="HI670">
        <v>208</v>
      </c>
      <c r="HJ670">
        <v>209</v>
      </c>
      <c r="HK670">
        <v>210</v>
      </c>
      <c r="HL670">
        <v>211</v>
      </c>
      <c r="HM670">
        <v>212</v>
      </c>
      <c r="HN670">
        <v>213</v>
      </c>
      <c r="HO670">
        <v>214</v>
      </c>
      <c r="HP670">
        <v>215</v>
      </c>
      <c r="HQ670">
        <v>216</v>
      </c>
      <c r="HR670">
        <v>217</v>
      </c>
      <c r="HS670">
        <v>218</v>
      </c>
      <c r="HT670">
        <v>219</v>
      </c>
      <c r="HU670">
        <v>220</v>
      </c>
      <c r="HV670">
        <v>221</v>
      </c>
      <c r="HW670">
        <v>222</v>
      </c>
      <c r="HX670">
        <v>223</v>
      </c>
      <c r="HY670">
        <v>224</v>
      </c>
      <c r="HZ670">
        <v>225</v>
      </c>
      <c r="IA670">
        <v>226</v>
      </c>
      <c r="IB670">
        <v>227</v>
      </c>
      <c r="IC670">
        <v>228</v>
      </c>
      <c r="ID670">
        <v>229</v>
      </c>
      <c r="IE670">
        <v>230</v>
      </c>
      <c r="IF670">
        <v>231</v>
      </c>
      <c r="IG670">
        <v>232</v>
      </c>
      <c r="IH670">
        <v>233</v>
      </c>
      <c r="II670">
        <v>234</v>
      </c>
      <c r="IJ670">
        <v>235</v>
      </c>
      <c r="IK670">
        <v>236</v>
      </c>
      <c r="IL670">
        <v>237</v>
      </c>
      <c r="IM670">
        <v>238</v>
      </c>
      <c r="IN670">
        <v>239</v>
      </c>
      <c r="IO670">
        <v>240</v>
      </c>
      <c r="IP670">
        <v>241</v>
      </c>
      <c r="IQ670">
        <v>242</v>
      </c>
      <c r="IR670">
        <v>243</v>
      </c>
      <c r="IS670">
        <v>244</v>
      </c>
      <c r="IT670">
        <v>245</v>
      </c>
      <c r="IU670">
        <v>246</v>
      </c>
      <c r="IV670">
        <v>247</v>
      </c>
      <c r="IW670">
        <v>248</v>
      </c>
      <c r="IX670">
        <v>249</v>
      </c>
      <c r="IY670">
        <v>250</v>
      </c>
      <c r="IZ670">
        <v>251</v>
      </c>
      <c r="JA670">
        <v>252</v>
      </c>
      <c r="JB670">
        <v>253</v>
      </c>
      <c r="JC670">
        <v>254</v>
      </c>
      <c r="JD670">
        <v>255</v>
      </c>
      <c r="JE670">
        <v>256</v>
      </c>
      <c r="JF670">
        <v>257</v>
      </c>
      <c r="JG670">
        <v>258</v>
      </c>
      <c r="JH670">
        <v>259</v>
      </c>
      <c r="JI670">
        <v>260</v>
      </c>
      <c r="JJ670">
        <v>261</v>
      </c>
      <c r="JK670">
        <v>262</v>
      </c>
      <c r="JL670">
        <v>263</v>
      </c>
      <c r="JM670">
        <v>264</v>
      </c>
      <c r="JN670">
        <v>265</v>
      </c>
      <c r="JO670">
        <v>266</v>
      </c>
      <c r="JP670">
        <v>267</v>
      </c>
      <c r="JQ670">
        <v>268</v>
      </c>
      <c r="JR670">
        <v>269</v>
      </c>
      <c r="JS670">
        <v>270</v>
      </c>
      <c r="JT670">
        <v>271</v>
      </c>
      <c r="JU670">
        <v>272</v>
      </c>
      <c r="JV670">
        <v>273</v>
      </c>
      <c r="JW670">
        <v>274</v>
      </c>
      <c r="JX670">
        <v>275</v>
      </c>
      <c r="JY670">
        <v>276</v>
      </c>
      <c r="JZ670">
        <v>277</v>
      </c>
      <c r="KA670">
        <v>278</v>
      </c>
      <c r="KB670">
        <v>279</v>
      </c>
      <c r="KC670">
        <v>280</v>
      </c>
      <c r="KD670">
        <v>281</v>
      </c>
      <c r="KE670">
        <v>282</v>
      </c>
    </row>
    <row r="671" spans="1:329" s="17" customFormat="1" x14ac:dyDescent="0.3">
      <c r="B671" s="153" t="s">
        <v>60</v>
      </c>
      <c r="C671" s="154" t="s">
        <v>493</v>
      </c>
      <c r="D671" s="155" t="s">
        <v>92</v>
      </c>
      <c r="E671" s="16">
        <f>ROUND(51844/(40*52),1)</f>
        <v>24.9</v>
      </c>
      <c r="F671" s="65">
        <v>25.85</v>
      </c>
      <c r="G671" s="16">
        <v>21.3</v>
      </c>
      <c r="H671" s="16">
        <v>23.5</v>
      </c>
      <c r="J671" s="229">
        <f>F671</f>
        <v>25.85</v>
      </c>
      <c r="K671" s="230">
        <f>G671</f>
        <v>21.3</v>
      </c>
      <c r="L671" s="230">
        <f>G671</f>
        <v>21.3</v>
      </c>
      <c r="M671" s="230">
        <v>25.9</v>
      </c>
      <c r="N671" s="350">
        <f>H671</f>
        <v>23.5</v>
      </c>
      <c r="O671"/>
      <c r="P671"/>
      <c r="Q671"/>
      <c r="R671" s="74"/>
      <c r="S671" s="74"/>
      <c r="T671" s="74"/>
      <c r="U671" s="74"/>
      <c r="V671" s="74"/>
      <c r="W671" s="74"/>
      <c r="X671" s="74"/>
      <c r="Y671" s="74"/>
      <c r="Z671" s="74"/>
      <c r="AA671" s="74"/>
      <c r="AB671" s="74"/>
      <c r="AC671" s="74"/>
      <c r="AD671" s="74"/>
      <c r="AE671" s="74"/>
      <c r="AF671" s="74"/>
      <c r="AG671" s="74"/>
      <c r="AH671" s="74"/>
      <c r="AI671" s="74"/>
      <c r="AJ671" s="74"/>
      <c r="AK671" s="74"/>
      <c r="AL671" s="74"/>
      <c r="AM671" s="74"/>
      <c r="AN671" s="74"/>
      <c r="AO671" s="74"/>
      <c r="AP671" s="74"/>
      <c r="AQ671" s="74"/>
      <c r="AR671" s="74"/>
      <c r="AS671" s="74"/>
      <c r="AT671" s="74"/>
      <c r="AU671" s="74"/>
      <c r="AV671" s="74"/>
      <c r="AW671" s="74"/>
      <c r="AX671" s="74"/>
      <c r="AY671" s="74"/>
      <c r="AZ671" s="74"/>
      <c r="BA671" s="74"/>
      <c r="BB671" s="74"/>
      <c r="BC671" s="74"/>
      <c r="BD671" s="74"/>
      <c r="BE671" s="74"/>
      <c r="BF671" s="74"/>
      <c r="BG671" s="74"/>
      <c r="BH671" s="74"/>
      <c r="BI671" s="79"/>
      <c r="BJ671" s="79"/>
      <c r="BK671" s="79"/>
      <c r="BL671" s="79"/>
      <c r="BM671" s="79"/>
      <c r="BN671" s="79"/>
      <c r="BO671" s="79"/>
      <c r="BP671" s="79"/>
      <c r="BQ671" s="79"/>
      <c r="BR671" s="79"/>
      <c r="BS671" s="79"/>
      <c r="BT671" s="79"/>
      <c r="BU671" s="79"/>
      <c r="BV671" s="79"/>
      <c r="BW671" s="79"/>
      <c r="BX671" s="79"/>
      <c r="BY671" s="79"/>
      <c r="BZ671" s="79"/>
      <c r="CA671" s="79"/>
      <c r="CB671" s="79"/>
      <c r="CC671" s="79"/>
      <c r="CD671" s="79"/>
      <c r="CE671" s="79"/>
      <c r="CF671" s="79"/>
      <c r="CG671" s="79"/>
      <c r="CH671" s="79"/>
      <c r="CI671" s="79"/>
      <c r="CJ671" s="79"/>
      <c r="CK671" s="79"/>
      <c r="CL671" s="79"/>
      <c r="CM671" s="79"/>
      <c r="CN671" s="79"/>
      <c r="CO671" s="79"/>
      <c r="CP671" s="79"/>
      <c r="CQ671" s="79"/>
      <c r="CR671" s="79"/>
      <c r="CS671" s="79"/>
      <c r="CT671" s="79"/>
      <c r="CU671" s="79"/>
      <c r="CV671" s="79"/>
      <c r="CW671" s="79"/>
      <c r="CX671" s="79"/>
      <c r="CY671" s="79"/>
      <c r="CZ671" s="79"/>
      <c r="DA671" s="79"/>
      <c r="DB671" s="79"/>
      <c r="DC671" s="79"/>
      <c r="DD671" s="79"/>
      <c r="DE671" s="79"/>
      <c r="DF671" s="79"/>
      <c r="DG671" s="79"/>
      <c r="DH671" s="79"/>
      <c r="DI671" s="79"/>
      <c r="DJ671" s="79"/>
      <c r="DK671" s="79"/>
      <c r="DL671" s="79"/>
      <c r="DM671" s="79"/>
      <c r="DN671" s="79"/>
      <c r="DO671" s="79"/>
      <c r="DP671" s="79"/>
      <c r="DQ671" s="79"/>
      <c r="DR671" s="79"/>
      <c r="DS671" s="79"/>
      <c r="DT671" s="79"/>
      <c r="DU671" s="79"/>
      <c r="DV671" s="79"/>
      <c r="DW671" s="79"/>
      <c r="DX671" s="79"/>
      <c r="DY671" s="79"/>
      <c r="DZ671" s="79"/>
      <c r="EA671" s="79"/>
      <c r="EB671" s="79"/>
      <c r="EC671" s="79"/>
      <c r="ED671" s="79"/>
      <c r="EE671" s="79"/>
      <c r="EF671" s="79"/>
      <c r="EG671" s="79"/>
      <c r="EH671" s="79"/>
      <c r="EI671" s="79"/>
      <c r="EJ671" s="79"/>
      <c r="EK671" s="79"/>
      <c r="EL671" s="79"/>
      <c r="EM671" s="79"/>
      <c r="EN671" s="79"/>
      <c r="EO671" s="79"/>
      <c r="EP671" s="79"/>
      <c r="EQ671" s="79"/>
      <c r="ER671" s="79"/>
      <c r="ES671" s="79"/>
      <c r="ET671" s="79"/>
      <c r="EU671" s="79"/>
      <c r="EV671" s="79"/>
      <c r="EW671" s="79"/>
      <c r="EX671" s="79"/>
      <c r="EY671" s="79"/>
      <c r="EZ671" s="79"/>
      <c r="FA671" s="79"/>
      <c r="FB671" s="79"/>
      <c r="FC671" s="79"/>
      <c r="FD671" s="79"/>
      <c r="FE671" s="79"/>
      <c r="FF671" s="79"/>
      <c r="FG671" s="79"/>
      <c r="FH671" s="79"/>
      <c r="FI671" s="79"/>
      <c r="FJ671" s="79"/>
      <c r="FK671" s="79"/>
      <c r="FL671" s="79"/>
      <c r="FM671" s="79"/>
      <c r="FN671" s="156"/>
      <c r="FO671" s="156"/>
      <c r="FP671" s="156"/>
      <c r="FQ671" s="156"/>
      <c r="FR671" s="156"/>
      <c r="FS671" s="156"/>
      <c r="FT671" s="156"/>
      <c r="FU671" s="156"/>
      <c r="FV671" s="156"/>
      <c r="FW671" s="156"/>
      <c r="FX671" s="156"/>
      <c r="FY671" s="156"/>
      <c r="FZ671" s="156"/>
      <c r="GA671" s="156"/>
      <c r="GB671" s="156"/>
      <c r="GC671" s="156"/>
      <c r="GD671" s="156"/>
      <c r="GE671" s="156"/>
      <c r="GF671" s="156"/>
      <c r="GG671" s="156"/>
      <c r="GH671" s="156"/>
      <c r="GI671" s="156"/>
      <c r="GJ671" s="156"/>
      <c r="GK671" s="156"/>
      <c r="GL671" s="156"/>
      <c r="GM671" s="156"/>
      <c r="GN671" s="156"/>
      <c r="GO671" s="156"/>
      <c r="GP671" s="156"/>
      <c r="GQ671" s="156"/>
      <c r="GR671" s="156"/>
      <c r="GS671" s="156"/>
      <c r="GT671" s="156"/>
      <c r="GU671" s="156"/>
      <c r="GV671" s="156"/>
      <c r="GW671" s="156"/>
      <c r="GX671" s="156"/>
      <c r="GY671" s="156"/>
      <c r="GZ671" s="156"/>
      <c r="HA671" s="156"/>
      <c r="HB671" s="156"/>
      <c r="HC671" s="156"/>
      <c r="HD671" s="156"/>
      <c r="HE671" s="156"/>
      <c r="HF671" s="156"/>
      <c r="HG671" s="156"/>
      <c r="HH671" s="156"/>
      <c r="HI671" s="156"/>
      <c r="HJ671" s="156"/>
      <c r="HK671" s="156"/>
      <c r="HL671" s="156"/>
      <c r="HM671" s="156"/>
      <c r="HN671" s="156"/>
      <c r="HO671" s="156"/>
      <c r="HP671" s="156"/>
      <c r="HQ671" s="156"/>
      <c r="HR671" s="156"/>
      <c r="HS671" s="156"/>
      <c r="HT671" s="156"/>
      <c r="HU671" s="156"/>
      <c r="HV671" s="156"/>
      <c r="HW671" s="156"/>
      <c r="HX671" s="156"/>
      <c r="HY671" s="156"/>
      <c r="HZ671" s="156"/>
      <c r="IA671" s="156"/>
      <c r="IB671" s="156"/>
      <c r="IC671" s="156"/>
      <c r="ID671" s="156"/>
      <c r="IE671" s="156"/>
      <c r="IF671" s="156"/>
      <c r="IG671" s="156"/>
      <c r="IH671" s="156"/>
      <c r="II671" s="156"/>
      <c r="IJ671" s="156"/>
      <c r="IK671" s="156"/>
      <c r="IL671" s="156"/>
      <c r="IM671" s="156"/>
      <c r="IN671" s="156"/>
      <c r="IO671" s="156"/>
      <c r="IP671" s="156"/>
      <c r="IQ671" s="156"/>
      <c r="IR671" s="156"/>
      <c r="IS671" s="156"/>
      <c r="IT671" s="156"/>
      <c r="IU671" s="156"/>
      <c r="IV671" s="156"/>
      <c r="IW671" s="156"/>
      <c r="IX671" s="156"/>
      <c r="IY671" s="156"/>
      <c r="IZ671" s="156"/>
      <c r="JA671" s="156"/>
      <c r="JB671" s="156"/>
      <c r="JC671" s="156"/>
      <c r="JD671" s="156"/>
      <c r="JE671" s="156"/>
      <c r="JF671" s="156"/>
      <c r="JG671" s="156"/>
      <c r="JH671" s="156"/>
      <c r="JI671" s="156"/>
      <c r="JJ671" s="156"/>
      <c r="JK671" s="156"/>
      <c r="JL671" s="156"/>
      <c r="JM671" s="156"/>
      <c r="JN671" s="156"/>
      <c r="JO671" s="156"/>
      <c r="JP671" s="156"/>
      <c r="JQ671" s="156"/>
      <c r="JR671" s="156"/>
      <c r="JS671" s="156"/>
      <c r="JT671" s="156"/>
      <c r="JU671" s="156"/>
      <c r="JV671" s="156"/>
      <c r="JW671" s="156"/>
      <c r="JX671" s="156"/>
      <c r="JY671" s="156"/>
      <c r="JZ671" s="156"/>
      <c r="KA671" s="156"/>
      <c r="KB671" s="156"/>
      <c r="KC671" s="156"/>
      <c r="KD671" s="156"/>
      <c r="KE671" s="156"/>
      <c r="KF671"/>
      <c r="KG671"/>
      <c r="KH671"/>
      <c r="KI671"/>
      <c r="KJ671"/>
      <c r="KK671"/>
      <c r="KL671"/>
      <c r="KM671"/>
      <c r="KN671"/>
      <c r="KO671"/>
      <c r="KP671"/>
      <c r="KQ671"/>
      <c r="KR671"/>
      <c r="KS671"/>
      <c r="KT671"/>
      <c r="KU671"/>
      <c r="KV671"/>
      <c r="KW671"/>
      <c r="KX671"/>
      <c r="KY671"/>
      <c r="KZ671"/>
      <c r="LA671"/>
      <c r="LB671"/>
      <c r="LC671"/>
      <c r="LD671"/>
      <c r="LE671"/>
      <c r="LF671"/>
      <c r="LG671"/>
      <c r="LH671" s="156"/>
      <c r="LI671" s="156"/>
      <c r="LJ671" s="156"/>
      <c r="LK671" s="156"/>
      <c r="LL671" s="156"/>
      <c r="LM671" s="156"/>
      <c r="LN671" s="156"/>
      <c r="LO671" s="156"/>
      <c r="LP671" s="156"/>
      <c r="LQ671" s="156"/>
    </row>
    <row r="672" spans="1:329" s="17" customFormat="1" x14ac:dyDescent="0.3">
      <c r="B672" s="15" t="s">
        <v>61</v>
      </c>
      <c r="C672" s="18" t="s">
        <v>494</v>
      </c>
      <c r="D672" s="25" t="s">
        <v>92</v>
      </c>
      <c r="E672" s="16">
        <f>ROUND(44200/(40*52),1)</f>
        <v>21.3</v>
      </c>
      <c r="F672" s="297">
        <v>21.6</v>
      </c>
      <c r="G672" s="65">
        <v>16.5</v>
      </c>
      <c r="H672" s="297">
        <v>22.5</v>
      </c>
      <c r="J672" s="229">
        <f>F672</f>
        <v>21.6</v>
      </c>
      <c r="K672" s="230">
        <f>J672</f>
        <v>21.6</v>
      </c>
      <c r="L672" s="230">
        <f t="shared" ref="L672:AV673" si="47">K672</f>
        <v>21.6</v>
      </c>
      <c r="M672" s="230">
        <f t="shared" si="47"/>
        <v>21.6</v>
      </c>
      <c r="N672" s="230">
        <f t="shared" si="47"/>
        <v>21.6</v>
      </c>
      <c r="O672" s="230">
        <f t="shared" si="47"/>
        <v>21.6</v>
      </c>
      <c r="P672" s="230">
        <f t="shared" si="47"/>
        <v>21.6</v>
      </c>
      <c r="Q672" s="230">
        <f t="shared" si="47"/>
        <v>21.6</v>
      </c>
      <c r="R672" s="230">
        <f t="shared" si="47"/>
        <v>21.6</v>
      </c>
      <c r="S672" s="230">
        <f t="shared" si="47"/>
        <v>21.6</v>
      </c>
      <c r="T672" s="230">
        <f t="shared" si="47"/>
        <v>21.6</v>
      </c>
      <c r="U672" s="230">
        <f t="shared" si="47"/>
        <v>21.6</v>
      </c>
      <c r="V672" s="230">
        <f t="shared" si="47"/>
        <v>21.6</v>
      </c>
      <c r="W672" s="230">
        <f t="shared" si="47"/>
        <v>21.6</v>
      </c>
      <c r="X672" s="230">
        <f t="shared" si="47"/>
        <v>21.6</v>
      </c>
      <c r="Y672" s="230">
        <f t="shared" si="47"/>
        <v>21.6</v>
      </c>
      <c r="Z672" s="230">
        <f t="shared" si="47"/>
        <v>21.6</v>
      </c>
      <c r="AA672" s="230">
        <f t="shared" si="47"/>
        <v>21.6</v>
      </c>
      <c r="AB672" s="230">
        <f t="shared" si="47"/>
        <v>21.6</v>
      </c>
      <c r="AC672" s="230">
        <f t="shared" si="47"/>
        <v>21.6</v>
      </c>
      <c r="AD672" s="230">
        <f t="shared" si="47"/>
        <v>21.6</v>
      </c>
      <c r="AE672" s="230">
        <f t="shared" si="47"/>
        <v>21.6</v>
      </c>
      <c r="AF672" s="230">
        <f t="shared" si="47"/>
        <v>21.6</v>
      </c>
      <c r="AG672" s="230">
        <f t="shared" si="47"/>
        <v>21.6</v>
      </c>
      <c r="AH672" s="230">
        <f t="shared" si="47"/>
        <v>21.6</v>
      </c>
      <c r="AI672" s="230">
        <f t="shared" si="47"/>
        <v>21.6</v>
      </c>
      <c r="AJ672" s="230">
        <f t="shared" si="47"/>
        <v>21.6</v>
      </c>
      <c r="AK672" s="230">
        <f t="shared" si="47"/>
        <v>21.6</v>
      </c>
      <c r="AL672" s="230">
        <f t="shared" si="47"/>
        <v>21.6</v>
      </c>
      <c r="AM672" s="230">
        <f t="shared" si="47"/>
        <v>21.6</v>
      </c>
      <c r="AN672" s="230">
        <f t="shared" si="47"/>
        <v>21.6</v>
      </c>
      <c r="AO672" s="230">
        <f t="shared" si="47"/>
        <v>21.6</v>
      </c>
      <c r="AP672" s="230">
        <f t="shared" si="47"/>
        <v>21.6</v>
      </c>
      <c r="AQ672" s="230">
        <f t="shared" si="47"/>
        <v>21.6</v>
      </c>
      <c r="AR672" s="230">
        <f t="shared" si="47"/>
        <v>21.6</v>
      </c>
      <c r="AS672" s="230">
        <f t="shared" si="47"/>
        <v>21.6</v>
      </c>
      <c r="AT672" s="230">
        <f t="shared" si="47"/>
        <v>21.6</v>
      </c>
      <c r="AU672" s="230">
        <f t="shared" si="47"/>
        <v>21.6</v>
      </c>
      <c r="AV672" s="230">
        <f t="shared" si="47"/>
        <v>21.6</v>
      </c>
      <c r="AW672" s="230">
        <f>E672</f>
        <v>21.3</v>
      </c>
      <c r="AX672" s="230">
        <f>AW672</f>
        <v>21.3</v>
      </c>
      <c r="AY672" s="230">
        <f t="shared" ref="AY672:BD673" si="48">AX672</f>
        <v>21.3</v>
      </c>
      <c r="AZ672" s="230">
        <f t="shared" si="48"/>
        <v>21.3</v>
      </c>
      <c r="BA672" s="230">
        <f t="shared" si="48"/>
        <v>21.3</v>
      </c>
      <c r="BB672" s="230">
        <f t="shared" si="48"/>
        <v>21.3</v>
      </c>
      <c r="BC672" s="230">
        <f t="shared" si="48"/>
        <v>21.3</v>
      </c>
      <c r="BD672" s="230">
        <f t="shared" si="48"/>
        <v>21.3</v>
      </c>
      <c r="BE672" s="230">
        <f>AV672</f>
        <v>21.6</v>
      </c>
      <c r="BF672" s="230">
        <f>BE672</f>
        <v>21.6</v>
      </c>
      <c r="BG672" s="230">
        <f t="shared" ref="BG672:DR673" si="49">BF672</f>
        <v>21.6</v>
      </c>
      <c r="BH672" s="230">
        <f t="shared" si="49"/>
        <v>21.6</v>
      </c>
      <c r="BI672" s="230">
        <f t="shared" si="49"/>
        <v>21.6</v>
      </c>
      <c r="BJ672" s="230">
        <f t="shared" si="49"/>
        <v>21.6</v>
      </c>
      <c r="BK672" s="230">
        <f t="shared" si="49"/>
        <v>21.6</v>
      </c>
      <c r="BL672" s="230">
        <f t="shared" si="49"/>
        <v>21.6</v>
      </c>
      <c r="BM672" s="230">
        <f t="shared" si="49"/>
        <v>21.6</v>
      </c>
      <c r="BN672" s="230">
        <f t="shared" si="49"/>
        <v>21.6</v>
      </c>
      <c r="BO672" s="230">
        <f t="shared" si="49"/>
        <v>21.6</v>
      </c>
      <c r="BP672" s="230">
        <f t="shared" si="49"/>
        <v>21.6</v>
      </c>
      <c r="BQ672" s="230">
        <f t="shared" si="49"/>
        <v>21.6</v>
      </c>
      <c r="BR672" s="230">
        <f t="shared" si="49"/>
        <v>21.6</v>
      </c>
      <c r="BS672" s="230">
        <f t="shared" si="49"/>
        <v>21.6</v>
      </c>
      <c r="BT672" s="230">
        <f t="shared" si="49"/>
        <v>21.6</v>
      </c>
      <c r="BU672" s="230">
        <f t="shared" si="49"/>
        <v>21.6</v>
      </c>
      <c r="BV672" s="230">
        <f t="shared" si="49"/>
        <v>21.6</v>
      </c>
      <c r="BW672" s="230">
        <f t="shared" si="49"/>
        <v>21.6</v>
      </c>
      <c r="BX672" s="230">
        <f t="shared" si="49"/>
        <v>21.6</v>
      </c>
      <c r="BY672" s="230">
        <f t="shared" si="49"/>
        <v>21.6</v>
      </c>
      <c r="BZ672" s="230">
        <f t="shared" si="49"/>
        <v>21.6</v>
      </c>
      <c r="CA672" s="230">
        <f t="shared" si="49"/>
        <v>21.6</v>
      </c>
      <c r="CB672" s="230">
        <f t="shared" si="49"/>
        <v>21.6</v>
      </c>
      <c r="CC672" s="230">
        <f t="shared" si="49"/>
        <v>21.6</v>
      </c>
      <c r="CD672" s="230">
        <f t="shared" si="49"/>
        <v>21.6</v>
      </c>
      <c r="CE672" s="230">
        <f t="shared" si="49"/>
        <v>21.6</v>
      </c>
      <c r="CF672" s="230">
        <f t="shared" si="49"/>
        <v>21.6</v>
      </c>
      <c r="CG672" s="230">
        <f t="shared" si="49"/>
        <v>21.6</v>
      </c>
      <c r="CH672" s="230">
        <f t="shared" si="49"/>
        <v>21.6</v>
      </c>
      <c r="CI672" s="230">
        <f t="shared" si="49"/>
        <v>21.6</v>
      </c>
      <c r="CJ672" s="230">
        <f t="shared" si="49"/>
        <v>21.6</v>
      </c>
      <c r="CK672" s="230">
        <f t="shared" si="49"/>
        <v>21.6</v>
      </c>
      <c r="CL672" s="230">
        <f t="shared" si="49"/>
        <v>21.6</v>
      </c>
      <c r="CM672" s="230">
        <f t="shared" si="49"/>
        <v>21.6</v>
      </c>
      <c r="CN672" s="230">
        <f t="shared" si="49"/>
        <v>21.6</v>
      </c>
      <c r="CO672" s="230">
        <f t="shared" si="49"/>
        <v>21.6</v>
      </c>
      <c r="CP672" s="230">
        <f t="shared" si="49"/>
        <v>21.6</v>
      </c>
      <c r="CQ672" s="230">
        <f t="shared" si="49"/>
        <v>21.6</v>
      </c>
      <c r="CR672" s="230">
        <f t="shared" si="49"/>
        <v>21.6</v>
      </c>
      <c r="CS672" s="230">
        <f t="shared" si="49"/>
        <v>21.6</v>
      </c>
      <c r="CT672" s="230">
        <f t="shared" si="49"/>
        <v>21.6</v>
      </c>
      <c r="CU672" s="230">
        <f t="shared" si="49"/>
        <v>21.6</v>
      </c>
      <c r="CV672" s="230">
        <f t="shared" si="49"/>
        <v>21.6</v>
      </c>
      <c r="CW672" s="230">
        <f t="shared" si="49"/>
        <v>21.6</v>
      </c>
      <c r="CX672" s="230">
        <f t="shared" si="49"/>
        <v>21.6</v>
      </c>
      <c r="CY672" s="230">
        <f t="shared" si="49"/>
        <v>21.6</v>
      </c>
      <c r="CZ672" s="230">
        <f t="shared" si="49"/>
        <v>21.6</v>
      </c>
      <c r="DA672" s="230">
        <f t="shared" si="49"/>
        <v>21.6</v>
      </c>
      <c r="DB672" s="230">
        <f t="shared" si="49"/>
        <v>21.6</v>
      </c>
      <c r="DC672" s="230">
        <f t="shared" si="49"/>
        <v>21.6</v>
      </c>
      <c r="DD672" s="230">
        <f t="shared" si="49"/>
        <v>21.6</v>
      </c>
      <c r="DE672" s="230">
        <f t="shared" si="49"/>
        <v>21.6</v>
      </c>
      <c r="DF672" s="230">
        <f t="shared" si="49"/>
        <v>21.6</v>
      </c>
      <c r="DG672" s="230">
        <f t="shared" si="49"/>
        <v>21.6</v>
      </c>
      <c r="DH672" s="230">
        <f t="shared" si="49"/>
        <v>21.6</v>
      </c>
      <c r="DI672" s="230">
        <f t="shared" si="49"/>
        <v>21.6</v>
      </c>
      <c r="DJ672" s="230">
        <f t="shared" si="49"/>
        <v>21.6</v>
      </c>
      <c r="DK672" s="230">
        <f t="shared" si="49"/>
        <v>21.6</v>
      </c>
      <c r="DL672" s="230">
        <f t="shared" si="49"/>
        <v>21.6</v>
      </c>
      <c r="DM672" s="230">
        <f t="shared" si="49"/>
        <v>21.6</v>
      </c>
      <c r="DN672" s="230">
        <f t="shared" si="49"/>
        <v>21.6</v>
      </c>
      <c r="DO672" s="230">
        <f t="shared" si="49"/>
        <v>21.6</v>
      </c>
      <c r="DP672" s="230">
        <f t="shared" si="49"/>
        <v>21.6</v>
      </c>
      <c r="DQ672" s="230">
        <f t="shared" si="49"/>
        <v>21.6</v>
      </c>
      <c r="DR672" s="230">
        <f t="shared" si="49"/>
        <v>21.6</v>
      </c>
      <c r="DS672" s="230">
        <f t="shared" ref="DS672:FT673" si="50">DR672</f>
        <v>21.6</v>
      </c>
      <c r="DT672" s="230">
        <f t="shared" si="50"/>
        <v>21.6</v>
      </c>
      <c r="DU672" s="230">
        <f t="shared" si="50"/>
        <v>21.6</v>
      </c>
      <c r="DV672" s="230">
        <f t="shared" si="50"/>
        <v>21.6</v>
      </c>
      <c r="DW672" s="230">
        <f t="shared" si="50"/>
        <v>21.6</v>
      </c>
      <c r="DX672" s="230">
        <f t="shared" si="50"/>
        <v>21.6</v>
      </c>
      <c r="DY672" s="230">
        <f t="shared" si="50"/>
        <v>21.6</v>
      </c>
      <c r="DZ672" s="230">
        <f t="shared" si="50"/>
        <v>21.6</v>
      </c>
      <c r="EA672" s="230">
        <f t="shared" si="50"/>
        <v>21.6</v>
      </c>
      <c r="EB672" s="230">
        <f t="shared" si="50"/>
        <v>21.6</v>
      </c>
      <c r="EC672" s="230">
        <f t="shared" si="50"/>
        <v>21.6</v>
      </c>
      <c r="ED672" s="230">
        <f t="shared" si="50"/>
        <v>21.6</v>
      </c>
      <c r="EE672" s="230">
        <f t="shared" si="50"/>
        <v>21.6</v>
      </c>
      <c r="EF672" s="230">
        <f t="shared" si="50"/>
        <v>21.6</v>
      </c>
      <c r="EG672" s="230">
        <f t="shared" si="50"/>
        <v>21.6</v>
      </c>
      <c r="EH672" s="230">
        <f t="shared" si="50"/>
        <v>21.6</v>
      </c>
      <c r="EI672" s="230">
        <f t="shared" si="50"/>
        <v>21.6</v>
      </c>
      <c r="EJ672" s="230">
        <f t="shared" si="50"/>
        <v>21.6</v>
      </c>
      <c r="EK672" s="230">
        <f t="shared" si="50"/>
        <v>21.6</v>
      </c>
      <c r="EL672" s="230">
        <f t="shared" si="50"/>
        <v>21.6</v>
      </c>
      <c r="EM672" s="230">
        <f t="shared" si="50"/>
        <v>21.6</v>
      </c>
      <c r="EN672" s="230">
        <f t="shared" si="50"/>
        <v>21.6</v>
      </c>
      <c r="EO672" s="230">
        <f t="shared" si="50"/>
        <v>21.6</v>
      </c>
      <c r="EP672" s="230">
        <f t="shared" si="50"/>
        <v>21.6</v>
      </c>
      <c r="EQ672" s="230">
        <f t="shared" si="50"/>
        <v>21.6</v>
      </c>
      <c r="ER672" s="230">
        <f t="shared" si="50"/>
        <v>21.6</v>
      </c>
      <c r="ES672" s="230">
        <f t="shared" si="50"/>
        <v>21.6</v>
      </c>
      <c r="ET672" s="230">
        <f t="shared" si="50"/>
        <v>21.6</v>
      </c>
      <c r="EU672" s="230">
        <f t="shared" si="50"/>
        <v>21.6</v>
      </c>
      <c r="EV672" s="230">
        <f t="shared" si="50"/>
        <v>21.6</v>
      </c>
      <c r="EW672" s="230">
        <f t="shared" si="50"/>
        <v>21.6</v>
      </c>
      <c r="EX672" s="230">
        <f t="shared" si="50"/>
        <v>21.6</v>
      </c>
      <c r="EY672" s="230">
        <f t="shared" si="50"/>
        <v>21.6</v>
      </c>
      <c r="EZ672" s="230">
        <f t="shared" si="50"/>
        <v>21.6</v>
      </c>
      <c r="FA672" s="230">
        <f t="shared" si="50"/>
        <v>21.6</v>
      </c>
      <c r="FB672" s="230">
        <f t="shared" si="50"/>
        <v>21.6</v>
      </c>
      <c r="FC672" s="230">
        <f t="shared" si="50"/>
        <v>21.6</v>
      </c>
      <c r="FD672" s="230">
        <f t="shared" si="50"/>
        <v>21.6</v>
      </c>
      <c r="FE672" s="230">
        <f t="shared" si="50"/>
        <v>21.6</v>
      </c>
      <c r="FF672" s="230">
        <f t="shared" si="50"/>
        <v>21.6</v>
      </c>
      <c r="FG672" s="230">
        <f t="shared" si="50"/>
        <v>21.6</v>
      </c>
      <c r="FH672" s="230">
        <f t="shared" si="50"/>
        <v>21.6</v>
      </c>
      <c r="FI672" s="230">
        <f t="shared" si="50"/>
        <v>21.6</v>
      </c>
      <c r="FJ672" s="230">
        <f t="shared" si="50"/>
        <v>21.6</v>
      </c>
      <c r="FK672" s="230">
        <f t="shared" si="50"/>
        <v>21.6</v>
      </c>
      <c r="FL672" s="230">
        <f t="shared" si="50"/>
        <v>21.6</v>
      </c>
      <c r="FM672" s="230">
        <f t="shared" si="50"/>
        <v>21.6</v>
      </c>
      <c r="FN672" s="230">
        <f t="shared" si="50"/>
        <v>21.6</v>
      </c>
      <c r="FO672" s="230">
        <f t="shared" si="50"/>
        <v>21.6</v>
      </c>
      <c r="FP672" s="230">
        <f t="shared" si="50"/>
        <v>21.6</v>
      </c>
      <c r="FQ672" s="230">
        <f t="shared" si="50"/>
        <v>21.6</v>
      </c>
      <c r="FR672" s="230">
        <f t="shared" si="50"/>
        <v>21.6</v>
      </c>
      <c r="FS672" s="230">
        <f t="shared" si="50"/>
        <v>21.6</v>
      </c>
      <c r="FT672" s="230">
        <f t="shared" si="50"/>
        <v>21.6</v>
      </c>
      <c r="FU672" s="230">
        <f>BD672</f>
        <v>21.3</v>
      </c>
      <c r="FV672" s="230">
        <f>FT672</f>
        <v>21.6</v>
      </c>
      <c r="FW672" s="230">
        <f>FV672</f>
        <v>21.6</v>
      </c>
      <c r="FX672" s="230">
        <f>FU672</f>
        <v>21.3</v>
      </c>
      <c r="FY672" s="230">
        <f>FX672</f>
        <v>21.3</v>
      </c>
      <c r="FZ672" s="230">
        <f t="shared" ref="FZ672:GJ673" si="51">FY672</f>
        <v>21.3</v>
      </c>
      <c r="GA672" s="230">
        <f t="shared" si="51"/>
        <v>21.3</v>
      </c>
      <c r="GB672" s="230">
        <f t="shared" si="51"/>
        <v>21.3</v>
      </c>
      <c r="GC672" s="230">
        <f t="shared" si="51"/>
        <v>21.3</v>
      </c>
      <c r="GD672" s="230">
        <f t="shared" si="51"/>
        <v>21.3</v>
      </c>
      <c r="GE672" s="230">
        <f t="shared" si="51"/>
        <v>21.3</v>
      </c>
      <c r="GF672" s="230">
        <f t="shared" si="51"/>
        <v>21.3</v>
      </c>
      <c r="GG672" s="230">
        <f t="shared" si="51"/>
        <v>21.3</v>
      </c>
      <c r="GH672" s="230">
        <f t="shared" si="51"/>
        <v>21.3</v>
      </c>
      <c r="GI672" s="230">
        <f t="shared" si="51"/>
        <v>21.3</v>
      </c>
      <c r="GJ672" s="230">
        <f t="shared" si="51"/>
        <v>21.3</v>
      </c>
      <c r="GK672" s="230">
        <f>FW672</f>
        <v>21.6</v>
      </c>
      <c r="GL672" s="230">
        <f>GK672</f>
        <v>21.6</v>
      </c>
      <c r="GM672" s="230">
        <f t="shared" ref="GM672:GP673" si="52">GL672</f>
        <v>21.6</v>
      </c>
      <c r="GN672" s="230">
        <f t="shared" si="52"/>
        <v>21.6</v>
      </c>
      <c r="GO672" s="230">
        <f t="shared" si="52"/>
        <v>21.6</v>
      </c>
      <c r="GP672" s="230">
        <f t="shared" si="52"/>
        <v>21.6</v>
      </c>
      <c r="GQ672" s="230">
        <f>GJ672</f>
        <v>21.3</v>
      </c>
      <c r="GR672" s="230">
        <f>GQ672</f>
        <v>21.3</v>
      </c>
      <c r="GS672" s="230">
        <f>GP672</f>
        <v>21.6</v>
      </c>
      <c r="GT672" s="230">
        <f>G672</f>
        <v>16.5</v>
      </c>
      <c r="GU672" s="230">
        <f>GT672</f>
        <v>16.5</v>
      </c>
      <c r="GV672" s="230">
        <f t="shared" ref="GV672:JG673" si="53">GU672</f>
        <v>16.5</v>
      </c>
      <c r="GW672" s="230">
        <f t="shared" si="53"/>
        <v>16.5</v>
      </c>
      <c r="GX672" s="230">
        <f t="shared" si="53"/>
        <v>16.5</v>
      </c>
      <c r="GY672" s="230">
        <f t="shared" si="53"/>
        <v>16.5</v>
      </c>
      <c r="GZ672" s="230">
        <f t="shared" si="53"/>
        <v>16.5</v>
      </c>
      <c r="HA672" s="230">
        <f t="shared" si="53"/>
        <v>16.5</v>
      </c>
      <c r="HB672" s="230">
        <f t="shared" si="53"/>
        <v>16.5</v>
      </c>
      <c r="HC672" s="230">
        <f t="shared" si="53"/>
        <v>16.5</v>
      </c>
      <c r="HD672" s="230">
        <f t="shared" si="53"/>
        <v>16.5</v>
      </c>
      <c r="HE672" s="230">
        <f t="shared" si="53"/>
        <v>16.5</v>
      </c>
      <c r="HF672" s="230">
        <f t="shared" si="53"/>
        <v>16.5</v>
      </c>
      <c r="HG672" s="230">
        <f t="shared" si="53"/>
        <v>16.5</v>
      </c>
      <c r="HH672" s="230">
        <f t="shared" si="53"/>
        <v>16.5</v>
      </c>
      <c r="HI672" s="230">
        <f t="shared" si="53"/>
        <v>16.5</v>
      </c>
      <c r="HJ672" s="230">
        <f t="shared" si="53"/>
        <v>16.5</v>
      </c>
      <c r="HK672" s="230">
        <f t="shared" si="53"/>
        <v>16.5</v>
      </c>
      <c r="HL672" s="230">
        <f t="shared" si="53"/>
        <v>16.5</v>
      </c>
      <c r="HM672" s="230">
        <f t="shared" si="53"/>
        <v>16.5</v>
      </c>
      <c r="HN672" s="230">
        <f t="shared" si="53"/>
        <v>16.5</v>
      </c>
      <c r="HO672" s="230">
        <f t="shared" si="53"/>
        <v>16.5</v>
      </c>
      <c r="HP672" s="230">
        <f t="shared" si="53"/>
        <v>16.5</v>
      </c>
      <c r="HQ672" s="230">
        <f t="shared" si="53"/>
        <v>16.5</v>
      </c>
      <c r="HR672" s="230">
        <f t="shared" si="53"/>
        <v>16.5</v>
      </c>
      <c r="HS672" s="230">
        <f t="shared" si="53"/>
        <v>16.5</v>
      </c>
      <c r="HT672" s="230">
        <f t="shared" si="53"/>
        <v>16.5</v>
      </c>
      <c r="HU672" s="230">
        <f t="shared" si="53"/>
        <v>16.5</v>
      </c>
      <c r="HV672" s="230">
        <f t="shared" si="53"/>
        <v>16.5</v>
      </c>
      <c r="HW672" s="230">
        <f t="shared" si="53"/>
        <v>16.5</v>
      </c>
      <c r="HX672" s="230">
        <f t="shared" si="53"/>
        <v>16.5</v>
      </c>
      <c r="HY672" s="230">
        <f t="shared" si="53"/>
        <v>16.5</v>
      </c>
      <c r="HZ672" s="230">
        <f t="shared" si="53"/>
        <v>16.5</v>
      </c>
      <c r="IA672" s="230">
        <f t="shared" si="53"/>
        <v>16.5</v>
      </c>
      <c r="IB672" s="230">
        <f t="shared" si="53"/>
        <v>16.5</v>
      </c>
      <c r="IC672" s="230">
        <f t="shared" si="53"/>
        <v>16.5</v>
      </c>
      <c r="ID672" s="230">
        <f t="shared" si="53"/>
        <v>16.5</v>
      </c>
      <c r="IE672" s="230">
        <f t="shared" si="53"/>
        <v>16.5</v>
      </c>
      <c r="IF672" s="230">
        <f t="shared" si="53"/>
        <v>16.5</v>
      </c>
      <c r="IG672" s="230">
        <f t="shared" si="53"/>
        <v>16.5</v>
      </c>
      <c r="IH672" s="230">
        <f t="shared" si="53"/>
        <v>16.5</v>
      </c>
      <c r="II672" s="230">
        <f t="shared" si="53"/>
        <v>16.5</v>
      </c>
      <c r="IJ672" s="230">
        <f t="shared" si="53"/>
        <v>16.5</v>
      </c>
      <c r="IK672" s="230">
        <f t="shared" si="53"/>
        <v>16.5</v>
      </c>
      <c r="IL672" s="230">
        <f t="shared" si="53"/>
        <v>16.5</v>
      </c>
      <c r="IM672" s="230">
        <f t="shared" si="53"/>
        <v>16.5</v>
      </c>
      <c r="IN672" s="230">
        <f t="shared" si="53"/>
        <v>16.5</v>
      </c>
      <c r="IO672" s="230">
        <f t="shared" si="53"/>
        <v>16.5</v>
      </c>
      <c r="IP672" s="230">
        <f t="shared" si="53"/>
        <v>16.5</v>
      </c>
      <c r="IQ672" s="230">
        <f t="shared" si="53"/>
        <v>16.5</v>
      </c>
      <c r="IR672" s="230">
        <f t="shared" si="53"/>
        <v>16.5</v>
      </c>
      <c r="IS672" s="230">
        <f t="shared" si="53"/>
        <v>16.5</v>
      </c>
      <c r="IT672" s="230">
        <f t="shared" si="53"/>
        <v>16.5</v>
      </c>
      <c r="IU672" s="230">
        <f t="shared" si="53"/>
        <v>16.5</v>
      </c>
      <c r="IV672" s="230">
        <f t="shared" si="53"/>
        <v>16.5</v>
      </c>
      <c r="IW672" s="230">
        <f t="shared" si="53"/>
        <v>16.5</v>
      </c>
      <c r="IX672" s="230">
        <f t="shared" si="53"/>
        <v>16.5</v>
      </c>
      <c r="IY672" s="230">
        <f t="shared" si="53"/>
        <v>16.5</v>
      </c>
      <c r="IZ672" s="230">
        <f t="shared" si="53"/>
        <v>16.5</v>
      </c>
      <c r="JA672" s="230">
        <f t="shared" si="53"/>
        <v>16.5</v>
      </c>
      <c r="JB672" s="230">
        <f t="shared" si="53"/>
        <v>16.5</v>
      </c>
      <c r="JC672" s="230">
        <f t="shared" si="53"/>
        <v>16.5</v>
      </c>
      <c r="JD672" s="230">
        <f t="shared" si="53"/>
        <v>16.5</v>
      </c>
      <c r="JE672" s="230">
        <f t="shared" si="53"/>
        <v>16.5</v>
      </c>
      <c r="JF672" s="230">
        <f t="shared" si="53"/>
        <v>16.5</v>
      </c>
      <c r="JG672" s="230">
        <f t="shared" si="53"/>
        <v>16.5</v>
      </c>
      <c r="JH672" s="230">
        <f t="shared" ref="JH672:JK673" si="54">JG672</f>
        <v>16.5</v>
      </c>
      <c r="JI672" s="230">
        <f t="shared" si="54"/>
        <v>16.5</v>
      </c>
      <c r="JJ672" s="230">
        <f t="shared" si="54"/>
        <v>16.5</v>
      </c>
      <c r="JK672" s="230">
        <f t="shared" si="54"/>
        <v>16.5</v>
      </c>
      <c r="JL672" s="230">
        <f>H672</f>
        <v>22.5</v>
      </c>
      <c r="JM672" s="230">
        <f>JL672</f>
        <v>22.5</v>
      </c>
      <c r="JN672" s="230">
        <f t="shared" ref="JN672:KE673" si="55">JM672</f>
        <v>22.5</v>
      </c>
      <c r="JO672" s="230">
        <f t="shared" si="55"/>
        <v>22.5</v>
      </c>
      <c r="JP672" s="230">
        <f t="shared" si="55"/>
        <v>22.5</v>
      </c>
      <c r="JQ672" s="230">
        <f t="shared" si="55"/>
        <v>22.5</v>
      </c>
      <c r="JR672" s="230">
        <f t="shared" si="55"/>
        <v>22.5</v>
      </c>
      <c r="JS672" s="230">
        <f t="shared" si="55"/>
        <v>22.5</v>
      </c>
      <c r="JT672" s="230">
        <f t="shared" si="55"/>
        <v>22.5</v>
      </c>
      <c r="JU672" s="230">
        <f t="shared" si="55"/>
        <v>22.5</v>
      </c>
      <c r="JV672" s="230">
        <f t="shared" si="55"/>
        <v>22.5</v>
      </c>
      <c r="JW672" s="230">
        <f t="shared" si="55"/>
        <v>22.5</v>
      </c>
      <c r="JX672" s="230">
        <f t="shared" si="55"/>
        <v>22.5</v>
      </c>
      <c r="JY672" s="230">
        <f t="shared" si="55"/>
        <v>22.5</v>
      </c>
      <c r="JZ672" s="230">
        <f t="shared" si="55"/>
        <v>22.5</v>
      </c>
      <c r="KA672" s="230">
        <f t="shared" si="55"/>
        <v>22.5</v>
      </c>
      <c r="KB672" s="230">
        <f t="shared" si="55"/>
        <v>22.5</v>
      </c>
      <c r="KC672" s="230">
        <f t="shared" si="55"/>
        <v>22.5</v>
      </c>
      <c r="KD672" s="230">
        <f t="shared" si="55"/>
        <v>22.5</v>
      </c>
      <c r="KE672" s="365">
        <f t="shared" si="55"/>
        <v>22.5</v>
      </c>
      <c r="KF672"/>
      <c r="KG672"/>
      <c r="KH672"/>
      <c r="KI672"/>
      <c r="KJ672"/>
      <c r="KK672"/>
      <c r="KL672"/>
      <c r="KM672"/>
      <c r="KN672"/>
      <c r="KO672"/>
      <c r="KP672"/>
      <c r="KQ672"/>
      <c r="KR672"/>
      <c r="KS672"/>
      <c r="KT672"/>
      <c r="KU672"/>
      <c r="KV672"/>
      <c r="KW672"/>
      <c r="KX672"/>
      <c r="KY672"/>
      <c r="KZ672"/>
      <c r="LA672"/>
      <c r="LB672"/>
      <c r="LC672"/>
      <c r="LD672"/>
      <c r="LE672"/>
      <c r="LF672"/>
      <c r="LG672"/>
      <c r="LH672" s="156"/>
      <c r="LI672" s="156"/>
      <c r="LJ672" s="156"/>
      <c r="LK672" s="156"/>
      <c r="LL672" s="156"/>
      <c r="LM672" s="156"/>
      <c r="LN672" s="156"/>
      <c r="LO672" s="156"/>
      <c r="LP672" s="156"/>
      <c r="LQ672" s="156"/>
    </row>
    <row r="673" spans="2:329" s="17" customFormat="1" x14ac:dyDescent="0.3">
      <c r="B673" s="15" t="s">
        <v>62</v>
      </c>
      <c r="C673" s="18" t="s">
        <v>495</v>
      </c>
      <c r="D673" s="25" t="s">
        <v>92</v>
      </c>
      <c r="E673" s="16">
        <f>ROUND(45708/(40*52),1)</f>
        <v>22</v>
      </c>
      <c r="F673" s="65">
        <v>23.2</v>
      </c>
      <c r="G673" s="65">
        <v>20.02</v>
      </c>
      <c r="H673" s="16">
        <v>24.5</v>
      </c>
      <c r="J673" s="232">
        <f>F673</f>
        <v>23.2</v>
      </c>
      <c r="K673" s="233">
        <f>J673</f>
        <v>23.2</v>
      </c>
      <c r="L673" s="233">
        <f t="shared" si="47"/>
        <v>23.2</v>
      </c>
      <c r="M673" s="233">
        <f t="shared" si="47"/>
        <v>23.2</v>
      </c>
      <c r="N673" s="233">
        <f t="shared" si="47"/>
        <v>23.2</v>
      </c>
      <c r="O673" s="233">
        <f t="shared" si="47"/>
        <v>23.2</v>
      </c>
      <c r="P673" s="233">
        <f t="shared" si="47"/>
        <v>23.2</v>
      </c>
      <c r="Q673" s="233">
        <f t="shared" si="47"/>
        <v>23.2</v>
      </c>
      <c r="R673" s="233">
        <f t="shared" si="47"/>
        <v>23.2</v>
      </c>
      <c r="S673" s="233">
        <f t="shared" si="47"/>
        <v>23.2</v>
      </c>
      <c r="T673" s="233">
        <f t="shared" si="47"/>
        <v>23.2</v>
      </c>
      <c r="U673" s="233">
        <f t="shared" si="47"/>
        <v>23.2</v>
      </c>
      <c r="V673" s="233">
        <f t="shared" si="47"/>
        <v>23.2</v>
      </c>
      <c r="W673" s="233">
        <f t="shared" si="47"/>
        <v>23.2</v>
      </c>
      <c r="X673" s="233">
        <f t="shared" si="47"/>
        <v>23.2</v>
      </c>
      <c r="Y673" s="233">
        <f t="shared" si="47"/>
        <v>23.2</v>
      </c>
      <c r="Z673" s="233">
        <f t="shared" si="47"/>
        <v>23.2</v>
      </c>
      <c r="AA673" s="233">
        <f t="shared" si="47"/>
        <v>23.2</v>
      </c>
      <c r="AB673" s="233">
        <f t="shared" si="47"/>
        <v>23.2</v>
      </c>
      <c r="AC673" s="233">
        <f t="shared" si="47"/>
        <v>23.2</v>
      </c>
      <c r="AD673" s="233">
        <f t="shared" si="47"/>
        <v>23.2</v>
      </c>
      <c r="AE673" s="233">
        <f t="shared" si="47"/>
        <v>23.2</v>
      </c>
      <c r="AF673" s="233">
        <f t="shared" si="47"/>
        <v>23.2</v>
      </c>
      <c r="AG673" s="233">
        <f t="shared" si="47"/>
        <v>23.2</v>
      </c>
      <c r="AH673" s="233">
        <f t="shared" si="47"/>
        <v>23.2</v>
      </c>
      <c r="AI673" s="233">
        <f t="shared" si="47"/>
        <v>23.2</v>
      </c>
      <c r="AJ673" s="233">
        <f t="shared" si="47"/>
        <v>23.2</v>
      </c>
      <c r="AK673" s="233">
        <f t="shared" si="47"/>
        <v>23.2</v>
      </c>
      <c r="AL673" s="233">
        <f t="shared" si="47"/>
        <v>23.2</v>
      </c>
      <c r="AM673" s="233">
        <f t="shared" si="47"/>
        <v>23.2</v>
      </c>
      <c r="AN673" s="233">
        <f t="shared" si="47"/>
        <v>23.2</v>
      </c>
      <c r="AO673" s="233">
        <f t="shared" si="47"/>
        <v>23.2</v>
      </c>
      <c r="AP673" s="233">
        <f t="shared" si="47"/>
        <v>23.2</v>
      </c>
      <c r="AQ673" s="233">
        <f t="shared" si="47"/>
        <v>23.2</v>
      </c>
      <c r="AR673" s="233">
        <f t="shared" si="47"/>
        <v>23.2</v>
      </c>
      <c r="AS673" s="233">
        <f t="shared" si="47"/>
        <v>23.2</v>
      </c>
      <c r="AT673" s="233">
        <f t="shared" si="47"/>
        <v>23.2</v>
      </c>
      <c r="AU673" s="233">
        <f t="shared" si="47"/>
        <v>23.2</v>
      </c>
      <c r="AV673" s="233">
        <f t="shared" si="47"/>
        <v>23.2</v>
      </c>
      <c r="AW673" s="233">
        <f>E673</f>
        <v>22</v>
      </c>
      <c r="AX673" s="233">
        <f>AW673</f>
        <v>22</v>
      </c>
      <c r="AY673" s="233">
        <f t="shared" si="48"/>
        <v>22</v>
      </c>
      <c r="AZ673" s="233">
        <f t="shared" si="48"/>
        <v>22</v>
      </c>
      <c r="BA673" s="233">
        <f t="shared" si="48"/>
        <v>22</v>
      </c>
      <c r="BB673" s="233">
        <f t="shared" si="48"/>
        <v>22</v>
      </c>
      <c r="BC673" s="233">
        <f t="shared" si="48"/>
        <v>22</v>
      </c>
      <c r="BD673" s="233">
        <f t="shared" si="48"/>
        <v>22</v>
      </c>
      <c r="BE673" s="233">
        <f>AV673</f>
        <v>23.2</v>
      </c>
      <c r="BF673" s="233">
        <f>BE673</f>
        <v>23.2</v>
      </c>
      <c r="BG673" s="233">
        <f t="shared" si="49"/>
        <v>23.2</v>
      </c>
      <c r="BH673" s="233">
        <f t="shared" si="49"/>
        <v>23.2</v>
      </c>
      <c r="BI673" s="233">
        <f t="shared" si="49"/>
        <v>23.2</v>
      </c>
      <c r="BJ673" s="233">
        <f t="shared" si="49"/>
        <v>23.2</v>
      </c>
      <c r="BK673" s="233">
        <f t="shared" si="49"/>
        <v>23.2</v>
      </c>
      <c r="BL673" s="233">
        <f t="shared" si="49"/>
        <v>23.2</v>
      </c>
      <c r="BM673" s="233">
        <f t="shared" si="49"/>
        <v>23.2</v>
      </c>
      <c r="BN673" s="233">
        <f t="shared" si="49"/>
        <v>23.2</v>
      </c>
      <c r="BO673" s="233">
        <f t="shared" si="49"/>
        <v>23.2</v>
      </c>
      <c r="BP673" s="233">
        <f t="shared" si="49"/>
        <v>23.2</v>
      </c>
      <c r="BQ673" s="233">
        <f t="shared" si="49"/>
        <v>23.2</v>
      </c>
      <c r="BR673" s="233">
        <f t="shared" si="49"/>
        <v>23.2</v>
      </c>
      <c r="BS673" s="233">
        <f t="shared" si="49"/>
        <v>23.2</v>
      </c>
      <c r="BT673" s="233">
        <f t="shared" si="49"/>
        <v>23.2</v>
      </c>
      <c r="BU673" s="233">
        <f t="shared" si="49"/>
        <v>23.2</v>
      </c>
      <c r="BV673" s="233">
        <f t="shared" si="49"/>
        <v>23.2</v>
      </c>
      <c r="BW673" s="233">
        <f t="shared" si="49"/>
        <v>23.2</v>
      </c>
      <c r="BX673" s="233">
        <f t="shared" si="49"/>
        <v>23.2</v>
      </c>
      <c r="BY673" s="233">
        <f t="shared" si="49"/>
        <v>23.2</v>
      </c>
      <c r="BZ673" s="233">
        <f t="shared" si="49"/>
        <v>23.2</v>
      </c>
      <c r="CA673" s="233">
        <f t="shared" si="49"/>
        <v>23.2</v>
      </c>
      <c r="CB673" s="233">
        <f t="shared" si="49"/>
        <v>23.2</v>
      </c>
      <c r="CC673" s="233">
        <f t="shared" si="49"/>
        <v>23.2</v>
      </c>
      <c r="CD673" s="233">
        <f t="shared" si="49"/>
        <v>23.2</v>
      </c>
      <c r="CE673" s="233">
        <f t="shared" si="49"/>
        <v>23.2</v>
      </c>
      <c r="CF673" s="233">
        <f t="shared" si="49"/>
        <v>23.2</v>
      </c>
      <c r="CG673" s="233">
        <f t="shared" si="49"/>
        <v>23.2</v>
      </c>
      <c r="CH673" s="233">
        <f t="shared" si="49"/>
        <v>23.2</v>
      </c>
      <c r="CI673" s="233">
        <f t="shared" si="49"/>
        <v>23.2</v>
      </c>
      <c r="CJ673" s="233">
        <f t="shared" si="49"/>
        <v>23.2</v>
      </c>
      <c r="CK673" s="233">
        <f t="shared" si="49"/>
        <v>23.2</v>
      </c>
      <c r="CL673" s="233">
        <f t="shared" si="49"/>
        <v>23.2</v>
      </c>
      <c r="CM673" s="233">
        <f t="shared" si="49"/>
        <v>23.2</v>
      </c>
      <c r="CN673" s="233">
        <f t="shared" si="49"/>
        <v>23.2</v>
      </c>
      <c r="CO673" s="233">
        <f t="shared" si="49"/>
        <v>23.2</v>
      </c>
      <c r="CP673" s="233">
        <f t="shared" si="49"/>
        <v>23.2</v>
      </c>
      <c r="CQ673" s="233">
        <f t="shared" si="49"/>
        <v>23.2</v>
      </c>
      <c r="CR673" s="233">
        <f t="shared" si="49"/>
        <v>23.2</v>
      </c>
      <c r="CS673" s="233">
        <f t="shared" si="49"/>
        <v>23.2</v>
      </c>
      <c r="CT673" s="233">
        <f t="shared" si="49"/>
        <v>23.2</v>
      </c>
      <c r="CU673" s="233">
        <f t="shared" si="49"/>
        <v>23.2</v>
      </c>
      <c r="CV673" s="233">
        <f t="shared" si="49"/>
        <v>23.2</v>
      </c>
      <c r="CW673" s="233">
        <f t="shared" si="49"/>
        <v>23.2</v>
      </c>
      <c r="CX673" s="233">
        <f t="shared" si="49"/>
        <v>23.2</v>
      </c>
      <c r="CY673" s="233">
        <f t="shared" si="49"/>
        <v>23.2</v>
      </c>
      <c r="CZ673" s="233">
        <f t="shared" si="49"/>
        <v>23.2</v>
      </c>
      <c r="DA673" s="233">
        <f t="shared" si="49"/>
        <v>23.2</v>
      </c>
      <c r="DB673" s="233">
        <f t="shared" si="49"/>
        <v>23.2</v>
      </c>
      <c r="DC673" s="233">
        <f t="shared" si="49"/>
        <v>23.2</v>
      </c>
      <c r="DD673" s="233">
        <f t="shared" si="49"/>
        <v>23.2</v>
      </c>
      <c r="DE673" s="233">
        <f t="shared" si="49"/>
        <v>23.2</v>
      </c>
      <c r="DF673" s="233">
        <f t="shared" si="49"/>
        <v>23.2</v>
      </c>
      <c r="DG673" s="233">
        <f t="shared" si="49"/>
        <v>23.2</v>
      </c>
      <c r="DH673" s="233">
        <f t="shared" si="49"/>
        <v>23.2</v>
      </c>
      <c r="DI673" s="233">
        <f t="shared" si="49"/>
        <v>23.2</v>
      </c>
      <c r="DJ673" s="233">
        <f t="shared" si="49"/>
        <v>23.2</v>
      </c>
      <c r="DK673" s="233">
        <f t="shared" si="49"/>
        <v>23.2</v>
      </c>
      <c r="DL673" s="233">
        <f t="shared" si="49"/>
        <v>23.2</v>
      </c>
      <c r="DM673" s="233">
        <f t="shared" si="49"/>
        <v>23.2</v>
      </c>
      <c r="DN673" s="233">
        <f t="shared" si="49"/>
        <v>23.2</v>
      </c>
      <c r="DO673" s="233">
        <f t="shared" si="49"/>
        <v>23.2</v>
      </c>
      <c r="DP673" s="233">
        <f t="shared" si="49"/>
        <v>23.2</v>
      </c>
      <c r="DQ673" s="233">
        <f t="shared" si="49"/>
        <v>23.2</v>
      </c>
      <c r="DR673" s="233">
        <f t="shared" si="49"/>
        <v>23.2</v>
      </c>
      <c r="DS673" s="233">
        <f t="shared" si="50"/>
        <v>23.2</v>
      </c>
      <c r="DT673" s="233">
        <f t="shared" si="50"/>
        <v>23.2</v>
      </c>
      <c r="DU673" s="233">
        <f t="shared" si="50"/>
        <v>23.2</v>
      </c>
      <c r="DV673" s="233">
        <f t="shared" si="50"/>
        <v>23.2</v>
      </c>
      <c r="DW673" s="233">
        <f t="shared" si="50"/>
        <v>23.2</v>
      </c>
      <c r="DX673" s="233">
        <f t="shared" si="50"/>
        <v>23.2</v>
      </c>
      <c r="DY673" s="233">
        <f t="shared" si="50"/>
        <v>23.2</v>
      </c>
      <c r="DZ673" s="233">
        <f t="shared" si="50"/>
        <v>23.2</v>
      </c>
      <c r="EA673" s="233">
        <f t="shared" si="50"/>
        <v>23.2</v>
      </c>
      <c r="EB673" s="233">
        <f t="shared" si="50"/>
        <v>23.2</v>
      </c>
      <c r="EC673" s="233">
        <f t="shared" si="50"/>
        <v>23.2</v>
      </c>
      <c r="ED673" s="233">
        <f t="shared" si="50"/>
        <v>23.2</v>
      </c>
      <c r="EE673" s="233">
        <f t="shared" si="50"/>
        <v>23.2</v>
      </c>
      <c r="EF673" s="233">
        <f t="shared" si="50"/>
        <v>23.2</v>
      </c>
      <c r="EG673" s="233">
        <f t="shared" si="50"/>
        <v>23.2</v>
      </c>
      <c r="EH673" s="233">
        <f t="shared" si="50"/>
        <v>23.2</v>
      </c>
      <c r="EI673" s="233">
        <f t="shared" si="50"/>
        <v>23.2</v>
      </c>
      <c r="EJ673" s="233">
        <f t="shared" si="50"/>
        <v>23.2</v>
      </c>
      <c r="EK673" s="233">
        <f t="shared" si="50"/>
        <v>23.2</v>
      </c>
      <c r="EL673" s="233">
        <f t="shared" si="50"/>
        <v>23.2</v>
      </c>
      <c r="EM673" s="233">
        <f t="shared" si="50"/>
        <v>23.2</v>
      </c>
      <c r="EN673" s="233">
        <f t="shared" si="50"/>
        <v>23.2</v>
      </c>
      <c r="EO673" s="233">
        <f t="shared" si="50"/>
        <v>23.2</v>
      </c>
      <c r="EP673" s="233">
        <f t="shared" si="50"/>
        <v>23.2</v>
      </c>
      <c r="EQ673" s="233">
        <f t="shared" si="50"/>
        <v>23.2</v>
      </c>
      <c r="ER673" s="233">
        <f t="shared" si="50"/>
        <v>23.2</v>
      </c>
      <c r="ES673" s="233">
        <f t="shared" si="50"/>
        <v>23.2</v>
      </c>
      <c r="ET673" s="233">
        <f t="shared" si="50"/>
        <v>23.2</v>
      </c>
      <c r="EU673" s="233">
        <f t="shared" si="50"/>
        <v>23.2</v>
      </c>
      <c r="EV673" s="233">
        <f t="shared" si="50"/>
        <v>23.2</v>
      </c>
      <c r="EW673" s="233">
        <f t="shared" si="50"/>
        <v>23.2</v>
      </c>
      <c r="EX673" s="233">
        <f t="shared" si="50"/>
        <v>23.2</v>
      </c>
      <c r="EY673" s="233">
        <f t="shared" si="50"/>
        <v>23.2</v>
      </c>
      <c r="EZ673" s="233">
        <f t="shared" si="50"/>
        <v>23.2</v>
      </c>
      <c r="FA673" s="233">
        <f t="shared" si="50"/>
        <v>23.2</v>
      </c>
      <c r="FB673" s="233">
        <f t="shared" si="50"/>
        <v>23.2</v>
      </c>
      <c r="FC673" s="233">
        <f t="shared" si="50"/>
        <v>23.2</v>
      </c>
      <c r="FD673" s="233">
        <f t="shared" si="50"/>
        <v>23.2</v>
      </c>
      <c r="FE673" s="233">
        <f t="shared" si="50"/>
        <v>23.2</v>
      </c>
      <c r="FF673" s="233">
        <f t="shared" si="50"/>
        <v>23.2</v>
      </c>
      <c r="FG673" s="233">
        <f t="shared" si="50"/>
        <v>23.2</v>
      </c>
      <c r="FH673" s="233">
        <f t="shared" si="50"/>
        <v>23.2</v>
      </c>
      <c r="FI673" s="233">
        <f t="shared" si="50"/>
        <v>23.2</v>
      </c>
      <c r="FJ673" s="233">
        <f t="shared" si="50"/>
        <v>23.2</v>
      </c>
      <c r="FK673" s="233">
        <f t="shared" si="50"/>
        <v>23.2</v>
      </c>
      <c r="FL673" s="233">
        <f t="shared" si="50"/>
        <v>23.2</v>
      </c>
      <c r="FM673" s="233">
        <f t="shared" si="50"/>
        <v>23.2</v>
      </c>
      <c r="FN673" s="233">
        <f t="shared" si="50"/>
        <v>23.2</v>
      </c>
      <c r="FO673" s="233">
        <f t="shared" si="50"/>
        <v>23.2</v>
      </c>
      <c r="FP673" s="233">
        <f t="shared" si="50"/>
        <v>23.2</v>
      </c>
      <c r="FQ673" s="233">
        <f t="shared" si="50"/>
        <v>23.2</v>
      </c>
      <c r="FR673" s="233">
        <f t="shared" si="50"/>
        <v>23.2</v>
      </c>
      <c r="FS673" s="233">
        <f t="shared" si="50"/>
        <v>23.2</v>
      </c>
      <c r="FT673" s="233">
        <f t="shared" si="50"/>
        <v>23.2</v>
      </c>
      <c r="FU673" s="233">
        <f>BD673</f>
        <v>22</v>
      </c>
      <c r="FV673" s="233">
        <f>FT673</f>
        <v>23.2</v>
      </c>
      <c r="FW673" s="233">
        <f>FV673</f>
        <v>23.2</v>
      </c>
      <c r="FX673" s="233">
        <f>FU673</f>
        <v>22</v>
      </c>
      <c r="FY673" s="233">
        <f>FX673</f>
        <v>22</v>
      </c>
      <c r="FZ673" s="233">
        <f t="shared" si="51"/>
        <v>22</v>
      </c>
      <c r="GA673" s="233">
        <f t="shared" si="51"/>
        <v>22</v>
      </c>
      <c r="GB673" s="233">
        <f t="shared" si="51"/>
        <v>22</v>
      </c>
      <c r="GC673" s="233">
        <f t="shared" si="51"/>
        <v>22</v>
      </c>
      <c r="GD673" s="233">
        <f t="shared" si="51"/>
        <v>22</v>
      </c>
      <c r="GE673" s="233">
        <f t="shared" si="51"/>
        <v>22</v>
      </c>
      <c r="GF673" s="233">
        <f t="shared" si="51"/>
        <v>22</v>
      </c>
      <c r="GG673" s="233">
        <f t="shared" si="51"/>
        <v>22</v>
      </c>
      <c r="GH673" s="233">
        <f t="shared" si="51"/>
        <v>22</v>
      </c>
      <c r="GI673" s="233">
        <f t="shared" si="51"/>
        <v>22</v>
      </c>
      <c r="GJ673" s="233">
        <f t="shared" si="51"/>
        <v>22</v>
      </c>
      <c r="GK673" s="233">
        <f>FW673</f>
        <v>23.2</v>
      </c>
      <c r="GL673" s="233">
        <f>GK673</f>
        <v>23.2</v>
      </c>
      <c r="GM673" s="233">
        <f t="shared" si="52"/>
        <v>23.2</v>
      </c>
      <c r="GN673" s="233">
        <f t="shared" si="52"/>
        <v>23.2</v>
      </c>
      <c r="GO673" s="233">
        <f t="shared" si="52"/>
        <v>23.2</v>
      </c>
      <c r="GP673" s="233">
        <f t="shared" si="52"/>
        <v>23.2</v>
      </c>
      <c r="GQ673" s="233">
        <f>GJ673</f>
        <v>22</v>
      </c>
      <c r="GR673" s="233">
        <f>GQ673</f>
        <v>22</v>
      </c>
      <c r="GS673" s="233">
        <f>GP673</f>
        <v>23.2</v>
      </c>
      <c r="GT673" s="233">
        <f>G673</f>
        <v>20.02</v>
      </c>
      <c r="GU673" s="233">
        <f>GT673</f>
        <v>20.02</v>
      </c>
      <c r="GV673" s="233">
        <f t="shared" si="53"/>
        <v>20.02</v>
      </c>
      <c r="GW673" s="233">
        <f t="shared" si="53"/>
        <v>20.02</v>
      </c>
      <c r="GX673" s="233">
        <f t="shared" si="53"/>
        <v>20.02</v>
      </c>
      <c r="GY673" s="233">
        <f t="shared" si="53"/>
        <v>20.02</v>
      </c>
      <c r="GZ673" s="233">
        <f t="shared" si="53"/>
        <v>20.02</v>
      </c>
      <c r="HA673" s="233">
        <f t="shared" si="53"/>
        <v>20.02</v>
      </c>
      <c r="HB673" s="233">
        <f t="shared" si="53"/>
        <v>20.02</v>
      </c>
      <c r="HC673" s="233">
        <f t="shared" si="53"/>
        <v>20.02</v>
      </c>
      <c r="HD673" s="233">
        <f t="shared" si="53"/>
        <v>20.02</v>
      </c>
      <c r="HE673" s="233">
        <f t="shared" si="53"/>
        <v>20.02</v>
      </c>
      <c r="HF673" s="233">
        <f t="shared" si="53"/>
        <v>20.02</v>
      </c>
      <c r="HG673" s="233">
        <f t="shared" si="53"/>
        <v>20.02</v>
      </c>
      <c r="HH673" s="233">
        <f t="shared" si="53"/>
        <v>20.02</v>
      </c>
      <c r="HI673" s="233">
        <f t="shared" si="53"/>
        <v>20.02</v>
      </c>
      <c r="HJ673" s="233">
        <f t="shared" si="53"/>
        <v>20.02</v>
      </c>
      <c r="HK673" s="233">
        <f t="shared" si="53"/>
        <v>20.02</v>
      </c>
      <c r="HL673" s="233">
        <f t="shared" si="53"/>
        <v>20.02</v>
      </c>
      <c r="HM673" s="233">
        <f t="shared" si="53"/>
        <v>20.02</v>
      </c>
      <c r="HN673" s="233">
        <f t="shared" si="53"/>
        <v>20.02</v>
      </c>
      <c r="HO673" s="233">
        <f t="shared" si="53"/>
        <v>20.02</v>
      </c>
      <c r="HP673" s="233">
        <f t="shared" si="53"/>
        <v>20.02</v>
      </c>
      <c r="HQ673" s="233">
        <f t="shared" si="53"/>
        <v>20.02</v>
      </c>
      <c r="HR673" s="233">
        <f t="shared" si="53"/>
        <v>20.02</v>
      </c>
      <c r="HS673" s="233">
        <f t="shared" si="53"/>
        <v>20.02</v>
      </c>
      <c r="HT673" s="233">
        <f t="shared" si="53"/>
        <v>20.02</v>
      </c>
      <c r="HU673" s="233">
        <f t="shared" si="53"/>
        <v>20.02</v>
      </c>
      <c r="HV673" s="233">
        <f t="shared" si="53"/>
        <v>20.02</v>
      </c>
      <c r="HW673" s="233">
        <f t="shared" si="53"/>
        <v>20.02</v>
      </c>
      <c r="HX673" s="233">
        <f t="shared" si="53"/>
        <v>20.02</v>
      </c>
      <c r="HY673" s="233">
        <f t="shared" si="53"/>
        <v>20.02</v>
      </c>
      <c r="HZ673" s="233">
        <f t="shared" si="53"/>
        <v>20.02</v>
      </c>
      <c r="IA673" s="233">
        <f t="shared" si="53"/>
        <v>20.02</v>
      </c>
      <c r="IB673" s="233">
        <f t="shared" si="53"/>
        <v>20.02</v>
      </c>
      <c r="IC673" s="233">
        <f t="shared" si="53"/>
        <v>20.02</v>
      </c>
      <c r="ID673" s="233">
        <f t="shared" si="53"/>
        <v>20.02</v>
      </c>
      <c r="IE673" s="233">
        <f t="shared" si="53"/>
        <v>20.02</v>
      </c>
      <c r="IF673" s="233">
        <f t="shared" si="53"/>
        <v>20.02</v>
      </c>
      <c r="IG673" s="233">
        <f t="shared" si="53"/>
        <v>20.02</v>
      </c>
      <c r="IH673" s="233">
        <f t="shared" si="53"/>
        <v>20.02</v>
      </c>
      <c r="II673" s="233">
        <f t="shared" si="53"/>
        <v>20.02</v>
      </c>
      <c r="IJ673" s="233">
        <f t="shared" si="53"/>
        <v>20.02</v>
      </c>
      <c r="IK673" s="233">
        <f t="shared" si="53"/>
        <v>20.02</v>
      </c>
      <c r="IL673" s="233">
        <f t="shared" si="53"/>
        <v>20.02</v>
      </c>
      <c r="IM673" s="233">
        <f t="shared" si="53"/>
        <v>20.02</v>
      </c>
      <c r="IN673" s="233">
        <f t="shared" si="53"/>
        <v>20.02</v>
      </c>
      <c r="IO673" s="233">
        <f t="shared" si="53"/>
        <v>20.02</v>
      </c>
      <c r="IP673" s="233">
        <f t="shared" si="53"/>
        <v>20.02</v>
      </c>
      <c r="IQ673" s="233">
        <f t="shared" si="53"/>
        <v>20.02</v>
      </c>
      <c r="IR673" s="233">
        <f t="shared" si="53"/>
        <v>20.02</v>
      </c>
      <c r="IS673" s="233">
        <f t="shared" si="53"/>
        <v>20.02</v>
      </c>
      <c r="IT673" s="233">
        <f t="shared" si="53"/>
        <v>20.02</v>
      </c>
      <c r="IU673" s="233">
        <f t="shared" si="53"/>
        <v>20.02</v>
      </c>
      <c r="IV673" s="233">
        <f t="shared" si="53"/>
        <v>20.02</v>
      </c>
      <c r="IW673" s="233">
        <f t="shared" si="53"/>
        <v>20.02</v>
      </c>
      <c r="IX673" s="233">
        <f t="shared" si="53"/>
        <v>20.02</v>
      </c>
      <c r="IY673" s="233">
        <f t="shared" si="53"/>
        <v>20.02</v>
      </c>
      <c r="IZ673" s="233">
        <f t="shared" si="53"/>
        <v>20.02</v>
      </c>
      <c r="JA673" s="233">
        <f t="shared" si="53"/>
        <v>20.02</v>
      </c>
      <c r="JB673" s="233">
        <f t="shared" si="53"/>
        <v>20.02</v>
      </c>
      <c r="JC673" s="233">
        <f t="shared" si="53"/>
        <v>20.02</v>
      </c>
      <c r="JD673" s="233">
        <f t="shared" si="53"/>
        <v>20.02</v>
      </c>
      <c r="JE673" s="233">
        <f t="shared" si="53"/>
        <v>20.02</v>
      </c>
      <c r="JF673" s="233">
        <f t="shared" si="53"/>
        <v>20.02</v>
      </c>
      <c r="JG673" s="233">
        <f t="shared" si="53"/>
        <v>20.02</v>
      </c>
      <c r="JH673" s="233">
        <f t="shared" si="54"/>
        <v>20.02</v>
      </c>
      <c r="JI673" s="233">
        <f t="shared" si="54"/>
        <v>20.02</v>
      </c>
      <c r="JJ673" s="233">
        <f t="shared" si="54"/>
        <v>20.02</v>
      </c>
      <c r="JK673" s="233">
        <f t="shared" si="54"/>
        <v>20.02</v>
      </c>
      <c r="JL673" s="233">
        <f>H673</f>
        <v>24.5</v>
      </c>
      <c r="JM673" s="233">
        <f>JL673</f>
        <v>24.5</v>
      </c>
      <c r="JN673" s="233">
        <f t="shared" si="55"/>
        <v>24.5</v>
      </c>
      <c r="JO673" s="233">
        <f t="shared" si="55"/>
        <v>24.5</v>
      </c>
      <c r="JP673" s="233">
        <f t="shared" si="55"/>
        <v>24.5</v>
      </c>
      <c r="JQ673" s="233">
        <f t="shared" si="55"/>
        <v>24.5</v>
      </c>
      <c r="JR673" s="233">
        <f t="shared" si="55"/>
        <v>24.5</v>
      </c>
      <c r="JS673" s="233">
        <f t="shared" si="55"/>
        <v>24.5</v>
      </c>
      <c r="JT673" s="233">
        <f t="shared" si="55"/>
        <v>24.5</v>
      </c>
      <c r="JU673" s="233">
        <f t="shared" si="55"/>
        <v>24.5</v>
      </c>
      <c r="JV673" s="233">
        <f t="shared" si="55"/>
        <v>24.5</v>
      </c>
      <c r="JW673" s="233">
        <f t="shared" si="55"/>
        <v>24.5</v>
      </c>
      <c r="JX673" s="233">
        <f t="shared" si="55"/>
        <v>24.5</v>
      </c>
      <c r="JY673" s="233">
        <f t="shared" si="55"/>
        <v>24.5</v>
      </c>
      <c r="JZ673" s="233">
        <f t="shared" si="55"/>
        <v>24.5</v>
      </c>
      <c r="KA673" s="233">
        <f t="shared" si="55"/>
        <v>24.5</v>
      </c>
      <c r="KB673" s="233">
        <f t="shared" si="55"/>
        <v>24.5</v>
      </c>
      <c r="KC673" s="233">
        <f t="shared" si="55"/>
        <v>24.5</v>
      </c>
      <c r="KD673" s="233">
        <f t="shared" si="55"/>
        <v>24.5</v>
      </c>
      <c r="KE673" s="366">
        <f t="shared" si="55"/>
        <v>24.5</v>
      </c>
      <c r="KF673"/>
      <c r="KG673"/>
      <c r="KH673"/>
      <c r="KI673"/>
      <c r="KJ673"/>
      <c r="KK673"/>
      <c r="KL673"/>
      <c r="KM673"/>
      <c r="KN673"/>
      <c r="KO673"/>
      <c r="KP673"/>
      <c r="KQ673"/>
      <c r="KR673"/>
      <c r="KS673"/>
      <c r="KT673"/>
      <c r="KU673"/>
      <c r="KV673"/>
      <c r="KW673"/>
      <c r="KX673"/>
      <c r="KY673"/>
      <c r="KZ673"/>
      <c r="LA673"/>
      <c r="LB673"/>
      <c r="LC673"/>
      <c r="LD673"/>
      <c r="LE673"/>
      <c r="LF673"/>
      <c r="LG673"/>
      <c r="LH673" s="156"/>
      <c r="LI673" s="156"/>
      <c r="LJ673" s="156"/>
      <c r="LK673" s="156"/>
      <c r="LL673" s="156"/>
      <c r="LM673" s="156"/>
      <c r="LN673" s="156"/>
      <c r="LO673" s="156"/>
      <c r="LP673" s="156"/>
      <c r="LQ673" s="156"/>
    </row>
    <row r="674" spans="2:329" s="17" customFormat="1" ht="43.2" x14ac:dyDescent="0.3">
      <c r="B674" s="15" t="s">
        <v>63</v>
      </c>
      <c r="C674" s="18" t="s">
        <v>56</v>
      </c>
      <c r="D674" s="26" t="s">
        <v>492</v>
      </c>
      <c r="E674" s="245">
        <f>ROUND(1/(25*60),4)</f>
        <v>6.9999999999999999E-4</v>
      </c>
      <c r="F674" s="245">
        <f>ROUND(1/(25*60),4)</f>
        <v>6.9999999999999999E-4</v>
      </c>
      <c r="G674" s="245">
        <f>ROUND(1/(25*60),4)</f>
        <v>6.9999999999999999E-4</v>
      </c>
      <c r="H674" s="245">
        <f>ROUND(1/(25*60),4)</f>
        <v>6.9999999999999999E-4</v>
      </c>
      <c r="I674" s="69" t="s">
        <v>236</v>
      </c>
      <c r="J674" s="321">
        <f>E674</f>
        <v>6.9999999999999999E-4</v>
      </c>
      <c r="K674" s="74"/>
      <c r="L674" s="74"/>
      <c r="M674" s="74"/>
      <c r="N674" s="74"/>
      <c r="O674" s="74"/>
      <c r="P674" s="74"/>
      <c r="Q674" s="74"/>
      <c r="R674" s="74"/>
      <c r="S674" s="74"/>
      <c r="T674" s="74"/>
      <c r="U674" s="74"/>
      <c r="V674" s="74"/>
      <c r="W674" s="74"/>
      <c r="X674" s="74"/>
      <c r="Y674" s="74"/>
      <c r="Z674" s="74"/>
      <c r="AA674" s="74"/>
      <c r="AB674" s="74"/>
      <c r="AC674" s="74"/>
      <c r="AD674" s="74"/>
      <c r="AE674" s="74"/>
      <c r="AF674" s="74"/>
      <c r="AG674" s="74"/>
      <c r="AH674" s="74"/>
      <c r="AI674" s="74"/>
      <c r="AJ674" s="74"/>
      <c r="AK674" s="74"/>
      <c r="AL674" s="74"/>
      <c r="AM674" s="74"/>
      <c r="AN674" s="74"/>
      <c r="AO674" s="74"/>
      <c r="AP674" s="74"/>
      <c r="AQ674" s="74"/>
      <c r="AR674" s="74"/>
      <c r="AS674" s="74"/>
      <c r="AT674" s="74"/>
      <c r="AU674" s="74"/>
      <c r="AV674" s="74"/>
      <c r="AW674" s="74"/>
      <c r="AX674" s="74"/>
      <c r="AY674" s="74"/>
      <c r="AZ674" s="74"/>
      <c r="BA674" s="74"/>
      <c r="BB674" s="74"/>
      <c r="BC674" s="74"/>
      <c r="BD674" s="74"/>
      <c r="BE674" s="74"/>
      <c r="BF674" s="74"/>
      <c r="BG674" s="74"/>
      <c r="BH674" s="74"/>
      <c r="BI674" s="79"/>
      <c r="BJ674" s="79"/>
      <c r="BK674" s="79"/>
      <c r="BL674" s="79"/>
      <c r="BM674" s="79"/>
      <c r="BN674" s="79"/>
      <c r="BO674" s="79"/>
      <c r="BP674" s="79"/>
      <c r="BQ674" s="79"/>
      <c r="BR674" s="79"/>
      <c r="BS674" s="79"/>
      <c r="BT674" s="79"/>
      <c r="BU674" s="79"/>
      <c r="BV674" s="79"/>
      <c r="BW674" s="79"/>
      <c r="BX674" s="79"/>
      <c r="BY674" s="79"/>
      <c r="BZ674" s="79"/>
      <c r="CA674" s="79"/>
      <c r="CB674" s="79"/>
      <c r="CC674" s="79"/>
      <c r="CD674" s="79"/>
      <c r="CE674" s="79"/>
      <c r="CF674" s="79"/>
      <c r="CG674" s="79"/>
      <c r="CH674" s="79"/>
      <c r="CI674" s="79"/>
      <c r="CJ674" s="79"/>
      <c r="CK674" s="79"/>
      <c r="CL674" s="79"/>
      <c r="CM674" s="79"/>
      <c r="CN674" s="79"/>
      <c r="CO674" s="79"/>
      <c r="CP674" s="79"/>
      <c r="CQ674" s="79"/>
      <c r="CR674" s="79"/>
      <c r="CS674" s="79"/>
      <c r="CT674" s="79"/>
      <c r="CU674" s="79"/>
      <c r="CV674" s="79"/>
      <c r="CW674" s="79"/>
      <c r="CX674" s="79"/>
      <c r="CY674" s="79"/>
      <c r="CZ674" s="79"/>
      <c r="DA674" s="79"/>
      <c r="DB674" s="79"/>
      <c r="DC674" s="79"/>
      <c r="DD674" s="79"/>
      <c r="DE674" s="79"/>
      <c r="DF674" s="79"/>
      <c r="DG674" s="79"/>
      <c r="DH674" s="79"/>
      <c r="DI674" s="79"/>
      <c r="DJ674" s="79"/>
      <c r="DK674" s="79"/>
      <c r="DL674" s="79"/>
      <c r="DM674" s="79"/>
      <c r="DN674" s="79"/>
      <c r="DO674" s="79"/>
      <c r="DP674" s="79"/>
      <c r="DQ674" s="79"/>
      <c r="DR674" s="79"/>
      <c r="DS674" s="79"/>
      <c r="DT674" s="79"/>
      <c r="DU674" s="79"/>
      <c r="DV674" s="79"/>
      <c r="DW674" s="79"/>
      <c r="DX674" s="79"/>
      <c r="DY674" s="79"/>
      <c r="DZ674" s="79"/>
      <c r="EA674" s="79"/>
      <c r="EB674" s="79"/>
      <c r="EC674" s="79"/>
      <c r="ED674" s="79"/>
      <c r="EE674" s="79"/>
      <c r="EF674" s="79"/>
      <c r="EG674" s="79"/>
      <c r="EH674" s="79"/>
      <c r="EI674" s="79"/>
      <c r="EJ674" s="79"/>
      <c r="EK674" s="79"/>
      <c r="EL674" s="79"/>
      <c r="EM674" s="79"/>
      <c r="EN674" s="79"/>
      <c r="EO674" s="79"/>
      <c r="EP674" s="79"/>
      <c r="EQ674" s="79"/>
      <c r="ER674" s="79"/>
      <c r="ES674" s="79"/>
      <c r="ET674" s="79"/>
      <c r="EU674" s="79"/>
      <c r="EV674" s="79"/>
      <c r="EW674" s="79"/>
      <c r="EX674" s="79"/>
      <c r="EY674" s="79"/>
      <c r="EZ674" s="79"/>
      <c r="FA674" s="79"/>
      <c r="FB674" s="79"/>
      <c r="FC674" s="79"/>
      <c r="FD674" s="79"/>
      <c r="FE674" s="79"/>
      <c r="FF674" s="79"/>
      <c r="FG674" s="79"/>
      <c r="FH674" s="79"/>
      <c r="FI674" s="79"/>
      <c r="FJ674" s="79"/>
      <c r="FK674" s="79"/>
      <c r="FL674" s="79"/>
      <c r="FM674" s="79"/>
    </row>
    <row r="675" spans="2:329" s="17" customFormat="1" ht="28.8" x14ac:dyDescent="0.3">
      <c r="B675" s="15" t="s">
        <v>64</v>
      </c>
      <c r="C675" s="18" t="s">
        <v>57</v>
      </c>
      <c r="D675" s="26" t="s">
        <v>237</v>
      </c>
      <c r="E675" s="16">
        <f>1/0.4</f>
        <v>2.5</v>
      </c>
      <c r="F675" s="16">
        <f>1/0.4</f>
        <v>2.5</v>
      </c>
      <c r="G675" s="16">
        <f>1/0.4</f>
        <v>2.5</v>
      </c>
      <c r="H675" s="16">
        <f>1/0.4</f>
        <v>2.5</v>
      </c>
      <c r="I675" s="66" t="s">
        <v>242</v>
      </c>
      <c r="J675" s="81">
        <f>E675</f>
        <v>2.5</v>
      </c>
      <c r="K675" s="74"/>
      <c r="L675" s="74"/>
      <c r="M675" s="74" t="s">
        <v>464</v>
      </c>
      <c r="N675" s="74" t="s">
        <v>459</v>
      </c>
      <c r="O675" s="74" t="s">
        <v>460</v>
      </c>
      <c r="P675" s="74" t="s">
        <v>461</v>
      </c>
      <c r="Q675" s="74" t="s">
        <v>462</v>
      </c>
      <c r="R675" s="74" t="s">
        <v>463</v>
      </c>
      <c r="S675" s="74"/>
      <c r="T675" s="74"/>
      <c r="U675" s="74"/>
      <c r="V675" s="74"/>
      <c r="W675" s="74"/>
      <c r="X675" s="74"/>
      <c r="Y675" s="74"/>
      <c r="Z675" s="74"/>
      <c r="AA675" s="74"/>
      <c r="AB675" s="74"/>
      <c r="AC675" s="74"/>
      <c r="AD675" s="74"/>
      <c r="AE675" s="74"/>
      <c r="AF675" s="74"/>
      <c r="AG675" s="74"/>
      <c r="AH675" s="74"/>
      <c r="AI675" s="74"/>
      <c r="AJ675" s="74"/>
      <c r="AK675" s="74"/>
      <c r="AL675" s="74"/>
      <c r="AM675" s="74"/>
      <c r="AN675" s="74"/>
      <c r="AO675" s="74"/>
      <c r="AP675" s="74"/>
      <c r="AQ675" s="74"/>
      <c r="AR675" s="74"/>
      <c r="AS675" s="74"/>
      <c r="AT675" s="74"/>
      <c r="AU675" s="74"/>
      <c r="AV675" s="74"/>
      <c r="AW675" s="74"/>
      <c r="AX675" s="74"/>
      <c r="AY675" s="74"/>
      <c r="AZ675" s="74"/>
      <c r="BA675" s="74"/>
      <c r="BB675" s="74"/>
      <c r="BC675" s="74"/>
      <c r="BD675" s="74"/>
      <c r="BE675" s="74"/>
      <c r="BF675" s="74"/>
      <c r="BG675" s="74"/>
      <c r="BH675" s="74"/>
      <c r="BI675" s="79"/>
      <c r="BJ675" s="79"/>
      <c r="BK675" s="79"/>
      <c r="BL675" s="79"/>
      <c r="BM675" s="79"/>
      <c r="BN675" s="79"/>
      <c r="BO675" s="79"/>
      <c r="BP675" s="79"/>
      <c r="BQ675" s="79"/>
      <c r="BR675" s="79"/>
      <c r="BS675" s="79"/>
      <c r="BT675" s="79"/>
      <c r="BU675" s="79"/>
      <c r="BV675" s="79"/>
      <c r="BW675" s="79"/>
      <c r="BX675" s="79"/>
      <c r="BY675" s="79"/>
      <c r="BZ675" s="79"/>
      <c r="CA675" s="79"/>
      <c r="CB675" s="79"/>
      <c r="CC675" s="79"/>
      <c r="CD675" s="79"/>
      <c r="CE675" s="79"/>
      <c r="CF675" s="79"/>
      <c r="CG675" s="79"/>
      <c r="CH675" s="79"/>
      <c r="CI675" s="79"/>
      <c r="CJ675" s="79"/>
      <c r="CK675" s="79"/>
      <c r="CL675" s="79"/>
      <c r="CM675" s="79"/>
      <c r="CN675" s="79"/>
      <c r="CO675" s="79"/>
      <c r="CP675" s="79"/>
      <c r="CQ675" s="79"/>
      <c r="CR675" s="79"/>
      <c r="CS675" s="79"/>
      <c r="CT675" s="79"/>
      <c r="CU675" s="79"/>
      <c r="CV675" s="79"/>
      <c r="CW675" s="79"/>
      <c r="CX675" s="79"/>
      <c r="CY675" s="79"/>
      <c r="CZ675" s="79"/>
      <c r="DA675" s="79"/>
      <c r="DB675" s="79"/>
      <c r="DC675" s="79"/>
      <c r="DD675" s="79"/>
      <c r="DE675" s="79"/>
      <c r="DF675" s="79"/>
      <c r="DG675" s="79"/>
      <c r="DH675" s="79"/>
      <c r="DI675" s="79"/>
      <c r="DJ675" s="79"/>
      <c r="DK675" s="79"/>
      <c r="DL675" s="79"/>
      <c r="DM675" s="79"/>
      <c r="DN675" s="79"/>
      <c r="DO675" s="79"/>
      <c r="DP675" s="79"/>
      <c r="DQ675" s="79"/>
      <c r="DR675" s="79"/>
      <c r="DS675" s="79"/>
      <c r="DT675" s="79"/>
      <c r="DU675" s="79"/>
      <c r="DV675" s="79"/>
      <c r="DW675" s="79"/>
      <c r="DX675" s="79"/>
      <c r="DY675" s="79"/>
      <c r="DZ675" s="79"/>
      <c r="EA675" s="79"/>
      <c r="EB675" s="79"/>
      <c r="EC675" s="79"/>
      <c r="ED675" s="79"/>
      <c r="EE675" s="79"/>
      <c r="EF675" s="79"/>
      <c r="EG675" s="79"/>
      <c r="EH675" s="79"/>
      <c r="EI675" s="79"/>
      <c r="EJ675" s="79"/>
      <c r="EK675" s="79"/>
      <c r="EL675" s="79"/>
      <c r="EM675" s="79"/>
      <c r="EN675" s="79"/>
      <c r="EO675" s="79"/>
      <c r="EP675" s="79"/>
      <c r="EQ675" s="79"/>
      <c r="ER675" s="79"/>
      <c r="ES675" s="79"/>
      <c r="ET675" s="79"/>
      <c r="EU675" s="79"/>
      <c r="EV675" s="79"/>
      <c r="EW675" s="79"/>
      <c r="EX675" s="79"/>
      <c r="EY675" s="79"/>
      <c r="EZ675" s="79"/>
      <c r="FA675" s="79"/>
      <c r="FB675" s="79"/>
      <c r="FC675" s="79"/>
      <c r="FD675" s="79"/>
      <c r="FE675" s="79"/>
      <c r="FF675" s="79"/>
      <c r="FG675" s="79"/>
      <c r="FH675" s="79"/>
      <c r="FI675" s="79"/>
      <c r="FJ675" s="79"/>
      <c r="FK675" s="79"/>
      <c r="FL675" s="79"/>
      <c r="FM675" s="79"/>
    </row>
    <row r="676" spans="2:329" s="17" customFormat="1" ht="28.8" x14ac:dyDescent="0.3">
      <c r="B676" s="153" t="s">
        <v>65</v>
      </c>
      <c r="C676" s="154" t="s">
        <v>58</v>
      </c>
      <c r="D676" s="155" t="s">
        <v>93</v>
      </c>
      <c r="E676" s="156"/>
      <c r="F676" s="157"/>
      <c r="H676" s="157"/>
      <c r="I676" s="156"/>
      <c r="J676" s="81">
        <f>ROUND(O676*P676*Q676*'Guayule Model INFO'!B113,0)</f>
        <v>17280</v>
      </c>
      <c r="K676" s="74"/>
      <c r="L676" s="219">
        <v>0.12</v>
      </c>
      <c r="M676" s="150">
        <f>'Guayule Model INFO'!B108*0.2</f>
        <v>53325906.076345548</v>
      </c>
      <c r="N676" s="74">
        <f>M676/('Guayule Model INFO'!B113*O676*P676*Q676)</f>
        <v>3085.9899349737007</v>
      </c>
      <c r="O676" s="74">
        <v>360</v>
      </c>
      <c r="P676" s="74">
        <v>2</v>
      </c>
      <c r="Q676" s="74">
        <v>8</v>
      </c>
      <c r="R676" s="74">
        <v>100</v>
      </c>
      <c r="S676" s="74">
        <f>N676/R676</f>
        <v>30.859899349737006</v>
      </c>
      <c r="T676" s="74"/>
      <c r="U676" s="74"/>
      <c r="V676" s="74"/>
      <c r="W676" s="74"/>
      <c r="X676" s="74"/>
      <c r="Y676" s="74"/>
      <c r="Z676" s="74"/>
      <c r="AA676" s="74"/>
      <c r="AB676" s="74"/>
      <c r="AC676" s="74"/>
      <c r="AD676" s="74"/>
      <c r="AE676" s="74"/>
      <c r="AF676" s="74"/>
      <c r="AG676" s="74"/>
      <c r="AH676" s="74"/>
      <c r="AI676" s="74"/>
      <c r="AJ676" s="74"/>
      <c r="AK676" s="74"/>
      <c r="AL676" s="74"/>
      <c r="AM676" s="74"/>
      <c r="AN676" s="74"/>
      <c r="AO676" s="74"/>
      <c r="AP676" s="74"/>
      <c r="AQ676" s="74"/>
      <c r="AR676" s="74"/>
      <c r="AS676" s="74"/>
      <c r="AT676" s="74"/>
      <c r="AU676" s="74"/>
      <c r="AV676" s="74"/>
      <c r="AW676" s="74"/>
      <c r="AX676" s="74"/>
      <c r="AY676" s="74"/>
      <c r="AZ676" s="74"/>
      <c r="BA676" s="74"/>
      <c r="BB676" s="74"/>
      <c r="BC676" s="74"/>
      <c r="BD676" s="74"/>
      <c r="BE676" s="74"/>
      <c r="BF676" s="74"/>
      <c r="BG676" s="74"/>
      <c r="BH676" s="74"/>
      <c r="BI676" s="79"/>
      <c r="BJ676" s="79"/>
      <c r="BK676" s="79"/>
      <c r="BL676" s="79"/>
      <c r="BM676" s="79"/>
      <c r="BN676" s="79"/>
      <c r="BO676" s="79"/>
      <c r="BP676" s="79"/>
      <c r="BQ676" s="79"/>
      <c r="BR676" s="79"/>
      <c r="BS676" s="79"/>
      <c r="BT676" s="79"/>
      <c r="BU676" s="79"/>
      <c r="BV676" s="79"/>
      <c r="BW676" s="79"/>
      <c r="BX676" s="79"/>
      <c r="BY676" s="79"/>
      <c r="BZ676" s="79"/>
      <c r="CA676" s="79"/>
      <c r="CB676" s="79"/>
      <c r="CC676" s="79"/>
      <c r="CD676" s="79"/>
      <c r="CE676" s="79"/>
      <c r="CF676" s="79"/>
      <c r="CG676" s="79"/>
      <c r="CH676" s="79"/>
      <c r="CI676" s="79"/>
      <c r="CJ676" s="79"/>
      <c r="CK676" s="79"/>
      <c r="CL676" s="79"/>
      <c r="CM676" s="79"/>
      <c r="CN676" s="79"/>
      <c r="CO676" s="79"/>
      <c r="CP676" s="79"/>
      <c r="CQ676" s="79"/>
      <c r="CR676" s="79"/>
      <c r="CS676" s="79"/>
      <c r="CT676" s="79"/>
      <c r="CU676" s="79"/>
      <c r="CV676" s="79"/>
      <c r="CW676" s="79"/>
      <c r="CX676" s="79"/>
      <c r="CY676" s="79"/>
      <c r="CZ676" s="79"/>
      <c r="DA676" s="79"/>
      <c r="DB676" s="79"/>
      <c r="DC676" s="79"/>
      <c r="DD676" s="79"/>
      <c r="DE676" s="79"/>
      <c r="DF676" s="79"/>
      <c r="DG676" s="79"/>
      <c r="DH676" s="79"/>
      <c r="DI676" s="79"/>
      <c r="DJ676" s="79"/>
      <c r="DK676" s="79"/>
      <c r="DL676" s="79"/>
      <c r="DM676" s="79"/>
      <c r="DN676" s="79"/>
      <c r="DO676" s="79"/>
      <c r="DP676" s="79"/>
      <c r="DQ676" s="79"/>
      <c r="DR676" s="79"/>
      <c r="DS676" s="79"/>
      <c r="DT676" s="79"/>
      <c r="DU676" s="79"/>
      <c r="DV676" s="79"/>
      <c r="DW676" s="79"/>
      <c r="DX676" s="79"/>
      <c r="DY676" s="79"/>
      <c r="DZ676" s="79"/>
      <c r="EA676" s="79"/>
      <c r="EB676" s="79"/>
      <c r="EC676" s="79"/>
      <c r="ED676" s="79"/>
      <c r="EE676" s="79"/>
      <c r="EF676" s="79"/>
      <c r="EG676" s="79"/>
      <c r="EH676" s="79"/>
      <c r="EI676" s="79"/>
      <c r="EJ676" s="79"/>
      <c r="EK676" s="79"/>
      <c r="EL676" s="79"/>
      <c r="EM676" s="79"/>
      <c r="EN676" s="79"/>
      <c r="EO676" s="79"/>
      <c r="EP676" s="79"/>
      <c r="EQ676" s="79"/>
      <c r="ER676" s="79"/>
      <c r="ES676" s="79"/>
      <c r="ET676" s="79"/>
      <c r="EU676" s="79"/>
      <c r="EV676" s="79"/>
      <c r="EW676" s="79"/>
      <c r="EX676" s="79"/>
      <c r="EY676" s="79"/>
      <c r="EZ676" s="79"/>
      <c r="FA676" s="79"/>
      <c r="FB676" s="79"/>
      <c r="FC676" s="79"/>
      <c r="FD676" s="79"/>
      <c r="FE676" s="79"/>
      <c r="FF676" s="79"/>
      <c r="FG676" s="79"/>
      <c r="FH676" s="79"/>
      <c r="FI676" s="79"/>
      <c r="FJ676" s="79"/>
      <c r="FK676" s="79"/>
      <c r="FL676" s="79"/>
      <c r="FM676" s="79"/>
    </row>
    <row r="677" spans="2:329" s="17" customFormat="1" x14ac:dyDescent="0.3">
      <c r="B677" s="15" t="s">
        <v>66</v>
      </c>
      <c r="C677" s="18" t="s">
        <v>59</v>
      </c>
      <c r="D677" s="25" t="s">
        <v>91</v>
      </c>
      <c r="F677" s="16"/>
      <c r="H677" s="16"/>
      <c r="J677" s="19">
        <v>0</v>
      </c>
    </row>
    <row r="678" spans="2:329" s="17" customFormat="1" x14ac:dyDescent="0.3">
      <c r="C678" s="16"/>
      <c r="D678" s="16"/>
      <c r="E678" s="16"/>
      <c r="F678" s="16"/>
      <c r="G678" s="16"/>
      <c r="L678" s="16">
        <v>21.3</v>
      </c>
    </row>
    <row r="679" spans="2:329" s="17" customFormat="1" x14ac:dyDescent="0.3">
      <c r="C679" s="66" t="s">
        <v>246</v>
      </c>
      <c r="D679" s="66" t="s">
        <v>246</v>
      </c>
      <c r="E679" s="16"/>
      <c r="F679" s="66" t="s">
        <v>242</v>
      </c>
      <c r="G679" s="16"/>
      <c r="I679" s="218"/>
      <c r="L679" s="65">
        <v>14.79</v>
      </c>
    </row>
    <row r="680" spans="2:329" s="17" customFormat="1" x14ac:dyDescent="0.3">
      <c r="B680" s="17" t="s">
        <v>247</v>
      </c>
      <c r="C680" s="18" t="s">
        <v>491</v>
      </c>
      <c r="D680" s="18" t="s">
        <v>496</v>
      </c>
      <c r="E680" s="18" t="s">
        <v>497</v>
      </c>
      <c r="F680" s="18" t="s">
        <v>498</v>
      </c>
      <c r="G680" s="16"/>
      <c r="L680" s="65">
        <v>21.58</v>
      </c>
    </row>
    <row r="681" spans="2:329" s="17" customFormat="1" x14ac:dyDescent="0.3">
      <c r="B681" s="17">
        <v>1</v>
      </c>
      <c r="C681" s="229">
        <f>61147/52/40</f>
        <v>29.397596153846155</v>
      </c>
      <c r="D681" s="230">
        <v>25.6</v>
      </c>
      <c r="E681" s="80">
        <v>0</v>
      </c>
      <c r="F681" s="73">
        <v>49</v>
      </c>
      <c r="G681" s="16"/>
    </row>
    <row r="682" spans="2:329" s="17" customFormat="1" x14ac:dyDescent="0.3">
      <c r="B682" s="17">
        <v>2</v>
      </c>
      <c r="C682" s="231">
        <v>15.64</v>
      </c>
      <c r="D682" s="373">
        <f>G673</f>
        <v>20.02</v>
      </c>
      <c r="E682" s="70">
        <v>0</v>
      </c>
      <c r="F682" s="75">
        <v>49</v>
      </c>
      <c r="G682" s="16"/>
    </row>
    <row r="683" spans="2:329" s="17" customFormat="1" x14ac:dyDescent="0.3">
      <c r="B683" s="17">
        <v>3</v>
      </c>
      <c r="C683" s="231">
        <f>C682</f>
        <v>15.64</v>
      </c>
      <c r="D683" s="373">
        <f>G673</f>
        <v>20.02</v>
      </c>
      <c r="E683" s="70">
        <v>0</v>
      </c>
      <c r="F683" s="75">
        <v>49</v>
      </c>
      <c r="G683" s="16"/>
      <c r="H683" s="18" t="s">
        <v>491</v>
      </c>
      <c r="I683" s="17" t="s">
        <v>502</v>
      </c>
      <c r="N683" s="25" t="s">
        <v>92</v>
      </c>
    </row>
    <row r="684" spans="2:329" s="17" customFormat="1" x14ac:dyDescent="0.3">
      <c r="B684" s="17">
        <v>4</v>
      </c>
      <c r="C684" s="231">
        <v>17.7</v>
      </c>
      <c r="D684" s="373">
        <v>23.4</v>
      </c>
      <c r="E684" s="70">
        <v>0</v>
      </c>
      <c r="F684" s="75">
        <v>49</v>
      </c>
      <c r="G684" s="16"/>
      <c r="H684" s="18" t="s">
        <v>496</v>
      </c>
      <c r="I684" s="17" t="s">
        <v>501</v>
      </c>
      <c r="N684" s="25" t="s">
        <v>92</v>
      </c>
    </row>
    <row r="685" spans="2:329" s="17" customFormat="1" ht="28.8" x14ac:dyDescent="0.3">
      <c r="B685" s="17">
        <v>5</v>
      </c>
      <c r="C685" s="232">
        <v>17.68</v>
      </c>
      <c r="D685" s="233">
        <v>23.4</v>
      </c>
      <c r="E685" s="61">
        <v>0</v>
      </c>
      <c r="F685" s="200">
        <v>49</v>
      </c>
      <c r="G685" s="16"/>
      <c r="H685" s="18" t="s">
        <v>497</v>
      </c>
      <c r="I685" s="17" t="s">
        <v>500</v>
      </c>
      <c r="N685" s="26" t="s">
        <v>244</v>
      </c>
    </row>
    <row r="686" spans="2:329" s="17" customFormat="1" ht="28.8" x14ac:dyDescent="0.3">
      <c r="C686"/>
      <c r="D686"/>
      <c r="E686"/>
      <c r="F686"/>
      <c r="G686" s="16"/>
      <c r="H686" s="18" t="s">
        <v>498</v>
      </c>
      <c r="I686" s="17" t="s">
        <v>499</v>
      </c>
      <c r="N686" s="26" t="s">
        <v>248</v>
      </c>
    </row>
    <row r="687" spans="2:329" s="17" customFormat="1" x14ac:dyDescent="0.3">
      <c r="C687"/>
      <c r="D687"/>
      <c r="E687"/>
      <c r="F687"/>
      <c r="G687" s="16"/>
    </row>
    <row r="688" spans="2:329" s="17" customFormat="1" x14ac:dyDescent="0.3">
      <c r="C688"/>
      <c r="D688"/>
      <c r="E688"/>
      <c r="F688"/>
      <c r="G688" s="16"/>
    </row>
    <row r="689" spans="1:7" s="17" customFormat="1" x14ac:dyDescent="0.3">
      <c r="A689" s="66"/>
      <c r="C689" s="16"/>
      <c r="D689" s="16"/>
      <c r="E689" s="16"/>
      <c r="F689" s="16"/>
      <c r="G689" s="16"/>
    </row>
    <row r="690" spans="1:7" s="17" customFormat="1" x14ac:dyDescent="0.3">
      <c r="E690" s="16"/>
      <c r="F690" s="16"/>
      <c r="G690" s="16"/>
    </row>
    <row r="691" spans="1:7" s="17" customFormat="1" x14ac:dyDescent="0.3">
      <c r="A691" s="66"/>
      <c r="C691" s="16"/>
      <c r="D691" s="16"/>
      <c r="E691" s="16"/>
      <c r="F691" s="16"/>
      <c r="G691" s="16"/>
    </row>
    <row r="692" spans="1:7" s="17" customFormat="1" x14ac:dyDescent="0.3">
      <c r="A692" s="66"/>
      <c r="C692" s="16"/>
      <c r="D692" s="65"/>
      <c r="E692" s="65"/>
      <c r="F692" s="16"/>
      <c r="G692" s="16"/>
    </row>
    <row r="693" spans="1:7" s="17" customFormat="1" x14ac:dyDescent="0.3">
      <c r="C693" s="16"/>
      <c r="D693" s="16"/>
      <c r="E693" s="16"/>
      <c r="F693" s="16"/>
      <c r="G693" s="16"/>
    </row>
    <row r="694" spans="1:7" x14ac:dyDescent="0.3">
      <c r="D694" s="319"/>
    </row>
    <row r="695" spans="1:7" x14ac:dyDescent="0.3">
      <c r="C695" s="52" t="s">
        <v>229</v>
      </c>
      <c r="D695" s="52" t="s">
        <v>235</v>
      </c>
      <c r="E695" s="52" t="s">
        <v>666</v>
      </c>
      <c r="F695" s="52" t="s">
        <v>696</v>
      </c>
    </row>
    <row r="696" spans="1:7" x14ac:dyDescent="0.3">
      <c r="B696" s="153" t="s">
        <v>60</v>
      </c>
      <c r="E696" s="13"/>
      <c r="F696" s="13" t="s">
        <v>699</v>
      </c>
    </row>
    <row r="697" spans="1:7" x14ac:dyDescent="0.3">
      <c r="B697" s="15" t="s">
        <v>61</v>
      </c>
      <c r="C697" s="319"/>
      <c r="D697"/>
      <c r="E697" s="13"/>
      <c r="F697" s="13" t="s">
        <v>702</v>
      </c>
      <c r="G697"/>
    </row>
    <row r="698" spans="1:7" x14ac:dyDescent="0.3">
      <c r="B698" s="15" t="s">
        <v>62</v>
      </c>
      <c r="E698" s="13" t="s">
        <v>670</v>
      </c>
      <c r="F698" s="13" t="s">
        <v>701</v>
      </c>
    </row>
    <row r="699" spans="1:7" x14ac:dyDescent="0.3">
      <c r="B699" s="17" t="s">
        <v>502</v>
      </c>
      <c r="E699" s="13"/>
      <c r="F699" s="13" t="s">
        <v>700</v>
      </c>
    </row>
    <row r="700" spans="1:7" x14ac:dyDescent="0.3">
      <c r="B700" s="17" t="s">
        <v>501</v>
      </c>
      <c r="D700" s="319"/>
      <c r="E700" s="13" t="s">
        <v>670</v>
      </c>
      <c r="F700" s="13" t="s">
        <v>701</v>
      </c>
    </row>
  </sheetData>
  <mergeCells count="3">
    <mergeCell ref="N14:O14"/>
    <mergeCell ref="E47:N47"/>
    <mergeCell ref="E45:N45"/>
  </mergeCells>
  <hyperlinks>
    <hyperlink ref="G7" r:id="rId1" xr:uid="{00000000-0004-0000-0000-000000000000}"/>
    <hyperlink ref="G8" r:id="rId2" xr:uid="{00000000-0004-0000-0000-000001000000}"/>
    <hyperlink ref="D1" r:id="rId3" display="https://19january2017snapshot.epa.gov/climatechange/social-cost-carbon_.html" xr:uid="{00000000-0004-0000-0000-000002000000}"/>
    <hyperlink ref="F13" r:id="rId4" xr:uid="{C080021D-A2F3-4485-BB25-C66B2A681C08}"/>
  </hyperlinks>
  <pageMargins left="0.7" right="0.7" top="0.75" bottom="0.75" header="0.3" footer="0.3"/>
  <pageSetup orientation="portrait" horizontalDpi="1200" verticalDpi="1200"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election activeCell="N1" sqref="A1:N8"/>
    </sheetView>
  </sheetViews>
  <sheetFormatPr defaultRowHeight="14.4" x14ac:dyDescent="0.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618"/>
  <sheetViews>
    <sheetView workbookViewId="0">
      <pane ySplit="1" topLeftCell="A585" activePane="bottomLeft" state="frozen"/>
      <selection pane="bottomLeft" activeCell="B623" sqref="B623"/>
    </sheetView>
  </sheetViews>
  <sheetFormatPr defaultRowHeight="14.4" x14ac:dyDescent="0.3"/>
  <cols>
    <col min="1" max="1" width="4" style="1" bestFit="1" customWidth="1"/>
    <col min="2" max="3" width="14.33203125" style="1" bestFit="1" customWidth="1"/>
    <col min="4" max="4" width="14.88671875" style="1" bestFit="1" customWidth="1"/>
    <col min="5" max="5" width="14.33203125" style="1" bestFit="1" customWidth="1"/>
    <col min="6" max="6" width="10.5546875" style="1" bestFit="1" customWidth="1"/>
    <col min="7" max="7" width="14.33203125" style="1" bestFit="1" customWidth="1"/>
    <col min="8" max="8" width="10.5546875" style="1" bestFit="1" customWidth="1"/>
  </cols>
  <sheetData>
    <row r="1" spans="1:8" x14ac:dyDescent="0.3">
      <c r="A1" s="28" t="s">
        <v>121</v>
      </c>
      <c r="B1" s="28" t="s">
        <v>132</v>
      </c>
      <c r="C1" s="28" t="s">
        <v>119</v>
      </c>
      <c r="D1" s="28" t="s">
        <v>118</v>
      </c>
      <c r="E1" s="28" t="s">
        <v>117</v>
      </c>
      <c r="F1" s="28" t="s">
        <v>116</v>
      </c>
      <c r="G1" s="28" t="s">
        <v>115</v>
      </c>
      <c r="H1" s="28" t="s">
        <v>114</v>
      </c>
    </row>
    <row r="2" spans="1:8" x14ac:dyDescent="0.3">
      <c r="A2" s="1">
        <v>0</v>
      </c>
      <c r="B2" s="1">
        <v>211.02900700000001</v>
      </c>
      <c r="C2" s="1" t="s">
        <v>110</v>
      </c>
      <c r="D2" s="1" t="s">
        <v>97</v>
      </c>
      <c r="E2" s="1" t="s">
        <v>110</v>
      </c>
      <c r="F2" s="1" t="s">
        <v>97</v>
      </c>
      <c r="G2" s="1" t="s">
        <v>110</v>
      </c>
      <c r="H2" s="1" t="s">
        <v>97</v>
      </c>
    </row>
    <row r="3" spans="1:8" x14ac:dyDescent="0.3">
      <c r="A3" s="1">
        <v>1</v>
      </c>
      <c r="B3" s="1">
        <v>182.9029999</v>
      </c>
      <c r="C3" s="1" t="s">
        <v>110</v>
      </c>
      <c r="D3" s="1" t="s">
        <v>97</v>
      </c>
      <c r="E3" s="1" t="s">
        <v>110</v>
      </c>
      <c r="F3" s="1" t="s">
        <v>97</v>
      </c>
      <c r="G3" s="1" t="s">
        <v>110</v>
      </c>
      <c r="H3" s="1" t="s">
        <v>97</v>
      </c>
    </row>
    <row r="4" spans="1:8" x14ac:dyDescent="0.3">
      <c r="A4" s="1">
        <v>2</v>
      </c>
      <c r="B4" s="1">
        <v>286.78698730000002</v>
      </c>
      <c r="C4" s="1" t="s">
        <v>110</v>
      </c>
      <c r="D4" s="1" t="s">
        <v>97</v>
      </c>
      <c r="E4" s="1" t="s">
        <v>110</v>
      </c>
      <c r="F4" s="1" t="s">
        <v>97</v>
      </c>
      <c r="G4" s="1" t="s">
        <v>110</v>
      </c>
      <c r="H4" s="1" t="s">
        <v>97</v>
      </c>
    </row>
    <row r="5" spans="1:8" x14ac:dyDescent="0.3">
      <c r="A5" s="1">
        <v>3</v>
      </c>
      <c r="B5" s="1">
        <v>51.518600499999998</v>
      </c>
      <c r="C5" s="1" t="s">
        <v>96</v>
      </c>
      <c r="D5" s="1" t="s">
        <v>98</v>
      </c>
      <c r="E5" s="1" t="s">
        <v>96</v>
      </c>
      <c r="F5" s="1" t="s">
        <v>98</v>
      </c>
      <c r="G5" s="1" t="s">
        <v>96</v>
      </c>
      <c r="H5" s="1" t="s">
        <v>98</v>
      </c>
    </row>
    <row r="6" spans="1:8" x14ac:dyDescent="0.3">
      <c r="A6" s="1">
        <v>4</v>
      </c>
      <c r="B6" s="1">
        <v>119.2779999</v>
      </c>
      <c r="C6" s="1" t="s">
        <v>110</v>
      </c>
      <c r="D6" s="1" t="s">
        <v>97</v>
      </c>
      <c r="E6" s="1" t="s">
        <v>110</v>
      </c>
      <c r="F6" s="1" t="s">
        <v>97</v>
      </c>
      <c r="G6" s="1" t="s">
        <v>110</v>
      </c>
      <c r="H6" s="1" t="s">
        <v>97</v>
      </c>
    </row>
    <row r="7" spans="1:8" x14ac:dyDescent="0.3">
      <c r="A7" s="1">
        <v>5</v>
      </c>
      <c r="B7" s="1">
        <v>339.34500120000001</v>
      </c>
      <c r="C7" s="1" t="s">
        <v>110</v>
      </c>
      <c r="D7" s="1" t="s">
        <v>97</v>
      </c>
      <c r="E7" s="1" t="s">
        <v>110</v>
      </c>
      <c r="F7" s="1" t="s">
        <v>97</v>
      </c>
      <c r="G7" s="1" t="s">
        <v>110</v>
      </c>
      <c r="H7" s="1" t="s">
        <v>97</v>
      </c>
    </row>
    <row r="8" spans="1:8" x14ac:dyDescent="0.3">
      <c r="A8" s="1">
        <v>6</v>
      </c>
      <c r="B8" s="1">
        <v>187.23599239999999</v>
      </c>
      <c r="C8" s="1" t="s">
        <v>96</v>
      </c>
      <c r="D8" s="1" t="s">
        <v>98</v>
      </c>
      <c r="E8" s="1" t="s">
        <v>96</v>
      </c>
      <c r="F8" s="1" t="s">
        <v>98</v>
      </c>
      <c r="G8" s="1" t="s">
        <v>96</v>
      </c>
      <c r="H8" s="1" t="s">
        <v>98</v>
      </c>
    </row>
    <row r="9" spans="1:8" x14ac:dyDescent="0.3">
      <c r="A9" s="1">
        <v>7</v>
      </c>
      <c r="B9" s="1">
        <v>28.291400899999999</v>
      </c>
      <c r="C9" s="1" t="s">
        <v>96</v>
      </c>
      <c r="D9" s="1" t="s">
        <v>98</v>
      </c>
      <c r="E9" s="1" t="s">
        <v>96</v>
      </c>
      <c r="F9" s="1" t="s">
        <v>98</v>
      </c>
      <c r="G9" s="1" t="s">
        <v>96</v>
      </c>
      <c r="H9" s="1" t="s">
        <v>98</v>
      </c>
    </row>
    <row r="10" spans="1:8" x14ac:dyDescent="0.3">
      <c r="A10" s="1">
        <v>8</v>
      </c>
      <c r="B10" s="1">
        <v>35.841400100000001</v>
      </c>
      <c r="C10" s="1" t="s">
        <v>96</v>
      </c>
      <c r="D10" s="1" t="s">
        <v>98</v>
      </c>
      <c r="E10" s="1" t="s">
        <v>96</v>
      </c>
      <c r="F10" s="1" t="s">
        <v>98</v>
      </c>
      <c r="G10" s="1" t="s">
        <v>96</v>
      </c>
      <c r="H10" s="1" t="s">
        <v>98</v>
      </c>
    </row>
    <row r="11" spans="1:8" x14ac:dyDescent="0.3">
      <c r="A11" s="1">
        <v>9</v>
      </c>
      <c r="B11" s="1">
        <v>41.333999599999999</v>
      </c>
      <c r="C11" s="1" t="s">
        <v>125</v>
      </c>
      <c r="D11" s="1" t="s">
        <v>98</v>
      </c>
      <c r="E11" s="1" t="s">
        <v>122</v>
      </c>
      <c r="F11" s="1" t="s">
        <v>98</v>
      </c>
      <c r="G11" s="1" t="s">
        <v>122</v>
      </c>
      <c r="H11" s="1" t="s">
        <v>98</v>
      </c>
    </row>
    <row r="12" spans="1:8" x14ac:dyDescent="0.3">
      <c r="A12" s="1">
        <v>10</v>
      </c>
      <c r="B12" s="1">
        <v>142.77000430000001</v>
      </c>
      <c r="C12" s="1" t="s">
        <v>96</v>
      </c>
      <c r="D12" s="1" t="s">
        <v>98</v>
      </c>
      <c r="E12" s="1" t="s">
        <v>96</v>
      </c>
      <c r="F12" s="1" t="s">
        <v>98</v>
      </c>
      <c r="G12" s="1" t="s">
        <v>96</v>
      </c>
      <c r="H12" s="1" t="s">
        <v>98</v>
      </c>
    </row>
    <row r="13" spans="1:8" x14ac:dyDescent="0.3">
      <c r="A13" s="1">
        <v>11</v>
      </c>
      <c r="B13" s="1">
        <v>228.1410065</v>
      </c>
      <c r="C13" s="1" t="s">
        <v>96</v>
      </c>
      <c r="D13" s="1" t="s">
        <v>98</v>
      </c>
      <c r="E13" s="1" t="s">
        <v>96</v>
      </c>
      <c r="F13" s="1" t="s">
        <v>98</v>
      </c>
      <c r="G13" s="1" t="s">
        <v>96</v>
      </c>
      <c r="H13" s="1" t="s">
        <v>98</v>
      </c>
    </row>
    <row r="14" spans="1:8" x14ac:dyDescent="0.3">
      <c r="A14" s="1">
        <v>12</v>
      </c>
      <c r="B14" s="1">
        <v>122.66300200000001</v>
      </c>
      <c r="C14" s="1" t="s">
        <v>96</v>
      </c>
      <c r="D14" s="1" t="s">
        <v>98</v>
      </c>
      <c r="E14" s="1" t="s">
        <v>96</v>
      </c>
      <c r="F14" s="1" t="s">
        <v>98</v>
      </c>
      <c r="G14" s="1" t="s">
        <v>96</v>
      </c>
      <c r="H14" s="1" t="s">
        <v>98</v>
      </c>
    </row>
    <row r="15" spans="1:8" x14ac:dyDescent="0.3">
      <c r="A15" s="1">
        <v>13</v>
      </c>
      <c r="B15" s="1">
        <v>157.6439972</v>
      </c>
      <c r="C15" s="1" t="s">
        <v>96</v>
      </c>
      <c r="D15" s="1" t="s">
        <v>98</v>
      </c>
      <c r="E15" s="1" t="s">
        <v>96</v>
      </c>
      <c r="F15" s="1" t="s">
        <v>98</v>
      </c>
      <c r="G15" s="1" t="s">
        <v>96</v>
      </c>
      <c r="H15" s="1" t="s">
        <v>98</v>
      </c>
    </row>
    <row r="16" spans="1:8" x14ac:dyDescent="0.3">
      <c r="A16" s="1">
        <v>14</v>
      </c>
      <c r="B16" s="1">
        <v>318.08898929999998</v>
      </c>
      <c r="C16" s="1" t="s">
        <v>96</v>
      </c>
      <c r="D16" s="1" t="s">
        <v>98</v>
      </c>
      <c r="E16" s="1" t="s">
        <v>96</v>
      </c>
      <c r="F16" s="1" t="s">
        <v>98</v>
      </c>
      <c r="G16" s="1" t="s">
        <v>96</v>
      </c>
      <c r="H16" s="1" t="s">
        <v>98</v>
      </c>
    </row>
    <row r="17" spans="1:8" x14ac:dyDescent="0.3">
      <c r="A17" s="1">
        <v>15</v>
      </c>
      <c r="B17" s="1">
        <v>57.942199700000003</v>
      </c>
      <c r="C17" s="1" t="s">
        <v>96</v>
      </c>
      <c r="D17" s="1" t="s">
        <v>98</v>
      </c>
      <c r="E17" s="1" t="s">
        <v>96</v>
      </c>
      <c r="F17" s="1" t="s">
        <v>98</v>
      </c>
      <c r="G17" s="1" t="s">
        <v>96</v>
      </c>
      <c r="H17" s="1" t="s">
        <v>98</v>
      </c>
    </row>
    <row r="18" spans="1:8" x14ac:dyDescent="0.3">
      <c r="A18" s="1">
        <v>16</v>
      </c>
      <c r="B18" s="1">
        <v>149.88299559999999</v>
      </c>
      <c r="C18" s="1" t="s">
        <v>96</v>
      </c>
      <c r="D18" s="1" t="s">
        <v>98</v>
      </c>
      <c r="E18" s="1" t="s">
        <v>96</v>
      </c>
      <c r="F18" s="1" t="s">
        <v>98</v>
      </c>
      <c r="G18" s="1" t="s">
        <v>96</v>
      </c>
      <c r="H18" s="1" t="s">
        <v>98</v>
      </c>
    </row>
    <row r="19" spans="1:8" x14ac:dyDescent="0.3">
      <c r="A19" s="1">
        <v>17</v>
      </c>
      <c r="B19" s="1">
        <v>320.01199339999999</v>
      </c>
      <c r="C19" s="1" t="s">
        <v>96</v>
      </c>
      <c r="D19" s="1" t="s">
        <v>98</v>
      </c>
      <c r="E19" s="1" t="s">
        <v>96</v>
      </c>
      <c r="F19" s="1" t="s">
        <v>98</v>
      </c>
      <c r="G19" s="1" t="s">
        <v>96</v>
      </c>
      <c r="H19" s="1" t="s">
        <v>98</v>
      </c>
    </row>
    <row r="20" spans="1:8" x14ac:dyDescent="0.3">
      <c r="A20" s="1">
        <v>18</v>
      </c>
      <c r="B20" s="1">
        <v>40.897098499999998</v>
      </c>
      <c r="C20" s="1" t="s">
        <v>96</v>
      </c>
      <c r="D20" s="1" t="s">
        <v>98</v>
      </c>
      <c r="E20" s="1" t="s">
        <v>96</v>
      </c>
      <c r="F20" s="1" t="s">
        <v>98</v>
      </c>
      <c r="G20" s="1" t="s">
        <v>96</v>
      </c>
      <c r="H20" s="1" t="s">
        <v>98</v>
      </c>
    </row>
    <row r="21" spans="1:8" x14ac:dyDescent="0.3">
      <c r="A21" s="1">
        <v>19</v>
      </c>
      <c r="B21" s="1">
        <v>279.56399540000001</v>
      </c>
      <c r="C21" s="1" t="s">
        <v>96</v>
      </c>
      <c r="D21" s="1" t="s">
        <v>98</v>
      </c>
      <c r="E21" s="1" t="s">
        <v>96</v>
      </c>
      <c r="F21" s="1" t="s">
        <v>98</v>
      </c>
      <c r="G21" s="1" t="s">
        <v>96</v>
      </c>
      <c r="H21" s="1" t="s">
        <v>98</v>
      </c>
    </row>
    <row r="22" spans="1:8" x14ac:dyDescent="0.3">
      <c r="A22" s="1">
        <v>20</v>
      </c>
      <c r="B22" s="1">
        <v>27.708400699999999</v>
      </c>
      <c r="C22" s="1" t="s">
        <v>103</v>
      </c>
      <c r="D22" s="1" t="s">
        <v>98</v>
      </c>
      <c r="E22" s="1" t="s">
        <v>103</v>
      </c>
      <c r="F22" s="1" t="s">
        <v>98</v>
      </c>
      <c r="G22" s="1" t="s">
        <v>103</v>
      </c>
      <c r="H22" s="1" t="s">
        <v>98</v>
      </c>
    </row>
    <row r="23" spans="1:8" x14ac:dyDescent="0.3">
      <c r="A23" s="1">
        <v>21</v>
      </c>
      <c r="B23" s="1">
        <v>11.3613997</v>
      </c>
      <c r="C23" s="1" t="s">
        <v>96</v>
      </c>
      <c r="D23" s="1" t="s">
        <v>98</v>
      </c>
      <c r="E23" s="1" t="s">
        <v>96</v>
      </c>
      <c r="F23" s="1" t="s">
        <v>98</v>
      </c>
      <c r="G23" s="1" t="s">
        <v>96</v>
      </c>
      <c r="H23" s="1" t="s">
        <v>98</v>
      </c>
    </row>
    <row r="24" spans="1:8" x14ac:dyDescent="0.3">
      <c r="A24" s="1">
        <v>22</v>
      </c>
      <c r="B24" s="1">
        <v>193.11300660000001</v>
      </c>
      <c r="C24" s="1" t="s">
        <v>100</v>
      </c>
      <c r="D24" s="1" t="s">
        <v>97</v>
      </c>
      <c r="E24" s="1" t="s">
        <v>99</v>
      </c>
      <c r="F24" s="1" t="s">
        <v>98</v>
      </c>
      <c r="G24" s="1" t="s">
        <v>99</v>
      </c>
      <c r="H24" s="1" t="s">
        <v>98</v>
      </c>
    </row>
    <row r="25" spans="1:8" x14ac:dyDescent="0.3">
      <c r="A25" s="1">
        <v>23</v>
      </c>
      <c r="B25" s="1">
        <v>91.517097500000006</v>
      </c>
      <c r="C25" s="1" t="s">
        <v>100</v>
      </c>
      <c r="D25" s="1" t="s">
        <v>97</v>
      </c>
      <c r="E25" s="1" t="s">
        <v>99</v>
      </c>
      <c r="F25" s="1" t="s">
        <v>98</v>
      </c>
      <c r="G25" s="1" t="s">
        <v>99</v>
      </c>
      <c r="H25" s="1" t="s">
        <v>98</v>
      </c>
    </row>
    <row r="26" spans="1:8" x14ac:dyDescent="0.3">
      <c r="A26" s="1">
        <v>24</v>
      </c>
      <c r="B26" s="1">
        <v>129.26699830000001</v>
      </c>
      <c r="C26" s="1" t="s">
        <v>96</v>
      </c>
      <c r="D26" s="1" t="s">
        <v>98</v>
      </c>
      <c r="E26" s="1" t="s">
        <v>96</v>
      </c>
      <c r="F26" s="1" t="s">
        <v>98</v>
      </c>
      <c r="G26" s="1" t="s">
        <v>96</v>
      </c>
      <c r="H26" s="1" t="s">
        <v>98</v>
      </c>
    </row>
    <row r="27" spans="1:8" x14ac:dyDescent="0.3">
      <c r="A27" s="1">
        <v>25</v>
      </c>
      <c r="B27" s="1">
        <v>56.8694992</v>
      </c>
      <c r="C27" s="1" t="s">
        <v>125</v>
      </c>
      <c r="D27" s="1" t="s">
        <v>98</v>
      </c>
      <c r="E27" s="1" t="s">
        <v>100</v>
      </c>
      <c r="F27" s="1" t="s">
        <v>97</v>
      </c>
      <c r="G27" s="1" t="s">
        <v>100</v>
      </c>
      <c r="H27" s="1" t="s">
        <v>100</v>
      </c>
    </row>
    <row r="28" spans="1:8" x14ac:dyDescent="0.3">
      <c r="A28" s="1">
        <v>26</v>
      </c>
      <c r="B28" s="1">
        <v>37.424800900000001</v>
      </c>
      <c r="C28" s="1" t="s">
        <v>96</v>
      </c>
      <c r="D28" s="1" t="s">
        <v>98</v>
      </c>
      <c r="E28" s="1" t="s">
        <v>96</v>
      </c>
      <c r="F28" s="1" t="s">
        <v>98</v>
      </c>
      <c r="G28" s="1" t="s">
        <v>96</v>
      </c>
      <c r="H28" s="1" t="s">
        <v>98</v>
      </c>
    </row>
    <row r="29" spans="1:8" x14ac:dyDescent="0.3">
      <c r="A29" s="1">
        <v>27</v>
      </c>
      <c r="B29" s="1">
        <v>81.954597500000006</v>
      </c>
      <c r="C29" s="1" t="s">
        <v>100</v>
      </c>
      <c r="D29" s="1" t="s">
        <v>97</v>
      </c>
      <c r="E29" s="1" t="s">
        <v>99</v>
      </c>
      <c r="F29" s="1" t="s">
        <v>98</v>
      </c>
      <c r="G29" s="1" t="s">
        <v>99</v>
      </c>
      <c r="H29" s="1" t="s">
        <v>98</v>
      </c>
    </row>
    <row r="30" spans="1:8" x14ac:dyDescent="0.3">
      <c r="A30" s="1">
        <v>28</v>
      </c>
      <c r="B30" s="1">
        <v>82.178596499999998</v>
      </c>
      <c r="C30" s="1" t="s">
        <v>96</v>
      </c>
      <c r="D30" s="1" t="s">
        <v>98</v>
      </c>
      <c r="E30" s="1" t="s">
        <v>96</v>
      </c>
      <c r="F30" s="1" t="s">
        <v>98</v>
      </c>
      <c r="G30" s="1" t="s">
        <v>96</v>
      </c>
      <c r="H30" s="1" t="s">
        <v>98</v>
      </c>
    </row>
    <row r="31" spans="1:8" x14ac:dyDescent="0.3">
      <c r="A31" s="1">
        <v>29</v>
      </c>
      <c r="B31" s="1">
        <v>35.191001900000003</v>
      </c>
      <c r="C31" s="1" t="s">
        <v>96</v>
      </c>
      <c r="D31" s="1" t="s">
        <v>98</v>
      </c>
      <c r="E31" s="1" t="s">
        <v>96</v>
      </c>
      <c r="F31" s="1" t="s">
        <v>98</v>
      </c>
      <c r="G31" s="1" t="s">
        <v>96</v>
      </c>
      <c r="H31" s="1" t="s">
        <v>98</v>
      </c>
    </row>
    <row r="32" spans="1:8" x14ac:dyDescent="0.3">
      <c r="A32" s="1">
        <v>30</v>
      </c>
      <c r="B32" s="1">
        <v>73.217796300000003</v>
      </c>
      <c r="C32" s="1" t="s">
        <v>100</v>
      </c>
      <c r="D32" s="1" t="s">
        <v>97</v>
      </c>
      <c r="E32" s="1" t="s">
        <v>99</v>
      </c>
      <c r="F32" s="1" t="s">
        <v>98</v>
      </c>
      <c r="G32" s="1" t="s">
        <v>99</v>
      </c>
      <c r="H32" s="1" t="s">
        <v>98</v>
      </c>
    </row>
    <row r="33" spans="1:8" x14ac:dyDescent="0.3">
      <c r="A33" s="1">
        <v>31</v>
      </c>
      <c r="B33" s="1">
        <v>31.989000300000001</v>
      </c>
      <c r="C33" s="1" t="s">
        <v>125</v>
      </c>
      <c r="D33" s="1" t="s">
        <v>98</v>
      </c>
      <c r="E33" s="1" t="s">
        <v>100</v>
      </c>
      <c r="F33" s="1" t="s">
        <v>97</v>
      </c>
      <c r="G33" s="1" t="s">
        <v>100</v>
      </c>
      <c r="H33" s="1" t="s">
        <v>97</v>
      </c>
    </row>
    <row r="34" spans="1:8" x14ac:dyDescent="0.3">
      <c r="A34" s="1">
        <v>32</v>
      </c>
      <c r="B34" s="1">
        <v>35.482601199999998</v>
      </c>
      <c r="C34" s="1" t="s">
        <v>96</v>
      </c>
      <c r="D34" s="1" t="s">
        <v>98</v>
      </c>
      <c r="E34" s="1" t="s">
        <v>96</v>
      </c>
      <c r="F34" s="1" t="s">
        <v>98</v>
      </c>
      <c r="G34" s="1" t="s">
        <v>96</v>
      </c>
      <c r="H34" s="1" t="s">
        <v>98</v>
      </c>
    </row>
    <row r="35" spans="1:8" x14ac:dyDescent="0.3">
      <c r="A35" s="1">
        <v>33</v>
      </c>
      <c r="B35" s="1">
        <v>138.63600159999999</v>
      </c>
      <c r="C35" s="1" t="s">
        <v>96</v>
      </c>
      <c r="D35" s="1" t="s">
        <v>98</v>
      </c>
      <c r="E35" s="1" t="s">
        <v>96</v>
      </c>
      <c r="F35" s="1" t="s">
        <v>98</v>
      </c>
      <c r="G35" s="1" t="s">
        <v>96</v>
      </c>
      <c r="H35" s="1" t="s">
        <v>98</v>
      </c>
    </row>
    <row r="36" spans="1:8" x14ac:dyDescent="0.3">
      <c r="A36" s="1">
        <v>34</v>
      </c>
      <c r="B36" s="1">
        <v>226.01699830000001</v>
      </c>
      <c r="C36" s="1" t="s">
        <v>96</v>
      </c>
      <c r="D36" s="1" t="s">
        <v>98</v>
      </c>
      <c r="E36" s="1" t="s">
        <v>96</v>
      </c>
      <c r="F36" s="1" t="s">
        <v>98</v>
      </c>
      <c r="G36" s="1" t="s">
        <v>96</v>
      </c>
      <c r="H36" s="1" t="s">
        <v>98</v>
      </c>
    </row>
    <row r="37" spans="1:8" x14ac:dyDescent="0.3">
      <c r="A37" s="1">
        <v>35</v>
      </c>
      <c r="B37" s="1">
        <v>203.40400700000001</v>
      </c>
      <c r="C37" s="1" t="s">
        <v>100</v>
      </c>
      <c r="D37" s="1" t="s">
        <v>97</v>
      </c>
      <c r="E37" s="1" t="s">
        <v>100</v>
      </c>
      <c r="F37" s="1" t="s">
        <v>97</v>
      </c>
      <c r="G37" s="1" t="s">
        <v>100</v>
      </c>
      <c r="H37" s="1" t="s">
        <v>97</v>
      </c>
    </row>
    <row r="38" spans="1:8" x14ac:dyDescent="0.3">
      <c r="A38" s="1">
        <v>36</v>
      </c>
      <c r="B38" s="1">
        <v>204.30499270000001</v>
      </c>
      <c r="C38" s="1" t="s">
        <v>96</v>
      </c>
      <c r="D38" s="1" t="s">
        <v>98</v>
      </c>
      <c r="E38" s="1" t="s">
        <v>96</v>
      </c>
      <c r="F38" s="1" t="s">
        <v>98</v>
      </c>
      <c r="G38" s="1" t="s">
        <v>96</v>
      </c>
      <c r="H38" s="1" t="s">
        <v>98</v>
      </c>
    </row>
    <row r="39" spans="1:8" x14ac:dyDescent="0.3">
      <c r="A39" s="1">
        <v>37</v>
      </c>
      <c r="B39" s="1">
        <v>129.99899289999999</v>
      </c>
      <c r="C39" s="1" t="s">
        <v>100</v>
      </c>
      <c r="D39" s="1" t="s">
        <v>97</v>
      </c>
      <c r="E39" s="1" t="s">
        <v>100</v>
      </c>
      <c r="F39" s="1" t="s">
        <v>97</v>
      </c>
      <c r="G39" s="1" t="s">
        <v>100</v>
      </c>
      <c r="H39" s="1" t="s">
        <v>97</v>
      </c>
    </row>
    <row r="40" spans="1:8" x14ac:dyDescent="0.3">
      <c r="A40" s="1">
        <v>38</v>
      </c>
      <c r="B40" s="1">
        <v>47.258300800000001</v>
      </c>
      <c r="C40" s="1" t="s">
        <v>96</v>
      </c>
      <c r="D40" s="1" t="s">
        <v>98</v>
      </c>
      <c r="E40" s="1" t="s">
        <v>96</v>
      </c>
      <c r="F40" s="1" t="s">
        <v>98</v>
      </c>
      <c r="G40" s="1" t="s">
        <v>96</v>
      </c>
      <c r="H40" s="1" t="s">
        <v>98</v>
      </c>
    </row>
    <row r="41" spans="1:8" x14ac:dyDescent="0.3">
      <c r="A41" s="1">
        <v>39</v>
      </c>
      <c r="B41" s="1">
        <v>43.702098800000002</v>
      </c>
      <c r="C41" s="1" t="s">
        <v>96</v>
      </c>
      <c r="D41" s="1" t="s">
        <v>98</v>
      </c>
      <c r="E41" s="1" t="s">
        <v>96</v>
      </c>
      <c r="F41" s="1" t="s">
        <v>98</v>
      </c>
      <c r="G41" s="1" t="s">
        <v>96</v>
      </c>
      <c r="H41" s="1" t="s">
        <v>98</v>
      </c>
    </row>
    <row r="42" spans="1:8" x14ac:dyDescent="0.3">
      <c r="A42" s="1">
        <v>40</v>
      </c>
      <c r="B42" s="1">
        <v>77.804801900000001</v>
      </c>
      <c r="C42" s="1" t="s">
        <v>96</v>
      </c>
      <c r="D42" s="1" t="s">
        <v>98</v>
      </c>
      <c r="E42" s="1" t="s">
        <v>96</v>
      </c>
      <c r="F42" s="1" t="s">
        <v>98</v>
      </c>
      <c r="G42" s="1" t="s">
        <v>96</v>
      </c>
      <c r="H42" s="1" t="s">
        <v>98</v>
      </c>
    </row>
    <row r="43" spans="1:8" x14ac:dyDescent="0.3">
      <c r="A43" s="1">
        <v>41</v>
      </c>
      <c r="B43" s="1">
        <v>170.2590027</v>
      </c>
      <c r="C43" s="1" t="s">
        <v>96</v>
      </c>
      <c r="D43" s="1" t="s">
        <v>98</v>
      </c>
      <c r="E43" s="1" t="s">
        <v>96</v>
      </c>
      <c r="F43" s="1" t="s">
        <v>98</v>
      </c>
      <c r="G43" s="1" t="s">
        <v>96</v>
      </c>
      <c r="H43" s="1" t="s">
        <v>98</v>
      </c>
    </row>
    <row r="44" spans="1:8" x14ac:dyDescent="0.3">
      <c r="A44" s="1">
        <v>42</v>
      </c>
      <c r="B44" s="1">
        <v>110.8190002</v>
      </c>
      <c r="C44" s="1" t="s">
        <v>96</v>
      </c>
      <c r="D44" s="1" t="s">
        <v>98</v>
      </c>
      <c r="E44" s="1" t="s">
        <v>96</v>
      </c>
      <c r="F44" s="1" t="s">
        <v>98</v>
      </c>
      <c r="G44" s="1" t="s">
        <v>96</v>
      </c>
      <c r="H44" s="1" t="s">
        <v>98</v>
      </c>
    </row>
    <row r="45" spans="1:8" x14ac:dyDescent="0.3">
      <c r="A45" s="1">
        <v>43</v>
      </c>
      <c r="B45" s="1">
        <v>123.6340027</v>
      </c>
      <c r="C45" s="1" t="s">
        <v>96</v>
      </c>
      <c r="D45" s="1" t="s">
        <v>98</v>
      </c>
      <c r="E45" s="1" t="s">
        <v>96</v>
      </c>
      <c r="F45" s="1" t="s">
        <v>98</v>
      </c>
      <c r="G45" s="1" t="s">
        <v>96</v>
      </c>
      <c r="H45" s="1" t="s">
        <v>98</v>
      </c>
    </row>
    <row r="46" spans="1:8" x14ac:dyDescent="0.3">
      <c r="A46" s="1">
        <v>44</v>
      </c>
      <c r="B46" s="1">
        <v>149.93699649999999</v>
      </c>
      <c r="C46" s="1" t="s">
        <v>96</v>
      </c>
      <c r="D46" s="1" t="s">
        <v>98</v>
      </c>
      <c r="E46" s="1" t="s">
        <v>96</v>
      </c>
      <c r="F46" s="1" t="s">
        <v>98</v>
      </c>
      <c r="G46" s="1" t="s">
        <v>96</v>
      </c>
      <c r="H46" s="1" t="s">
        <v>98</v>
      </c>
    </row>
    <row r="47" spans="1:8" x14ac:dyDescent="0.3">
      <c r="A47" s="1">
        <v>45</v>
      </c>
      <c r="B47" s="1">
        <v>154.7189941</v>
      </c>
      <c r="C47" s="1" t="s">
        <v>96</v>
      </c>
      <c r="D47" s="1" t="s">
        <v>98</v>
      </c>
      <c r="E47" s="1" t="s">
        <v>96</v>
      </c>
      <c r="F47" s="1" t="s">
        <v>98</v>
      </c>
      <c r="G47" s="1" t="s">
        <v>96</v>
      </c>
      <c r="H47" s="1" t="s">
        <v>98</v>
      </c>
    </row>
    <row r="48" spans="1:8" x14ac:dyDescent="0.3">
      <c r="A48" s="1">
        <v>46</v>
      </c>
      <c r="B48" s="1">
        <v>381.66400149999998</v>
      </c>
      <c r="C48" s="1" t="s">
        <v>96</v>
      </c>
      <c r="D48" s="1" t="s">
        <v>98</v>
      </c>
      <c r="E48" s="1" t="s">
        <v>96</v>
      </c>
      <c r="F48" s="1" t="s">
        <v>98</v>
      </c>
      <c r="G48" s="1" t="s">
        <v>96</v>
      </c>
      <c r="H48" s="1" t="s">
        <v>98</v>
      </c>
    </row>
    <row r="49" spans="1:8" x14ac:dyDescent="0.3">
      <c r="A49" s="1">
        <v>47</v>
      </c>
      <c r="B49" s="1">
        <v>156.4309998</v>
      </c>
      <c r="C49" s="1" t="s">
        <v>96</v>
      </c>
      <c r="D49" s="1" t="s">
        <v>98</v>
      </c>
      <c r="E49" s="1" t="s">
        <v>96</v>
      </c>
      <c r="F49" s="1" t="s">
        <v>98</v>
      </c>
      <c r="G49" s="1" t="s">
        <v>96</v>
      </c>
      <c r="H49" s="1" t="s">
        <v>98</v>
      </c>
    </row>
    <row r="50" spans="1:8" x14ac:dyDescent="0.3">
      <c r="A50" s="1">
        <v>48</v>
      </c>
      <c r="B50" s="1">
        <v>142.63600159999999</v>
      </c>
      <c r="C50" s="1" t="s">
        <v>96</v>
      </c>
      <c r="D50" s="1" t="s">
        <v>98</v>
      </c>
      <c r="E50" s="1" t="s">
        <v>96</v>
      </c>
      <c r="F50" s="1" t="s">
        <v>98</v>
      </c>
      <c r="G50" s="1" t="s">
        <v>96</v>
      </c>
      <c r="H50" s="1" t="s">
        <v>98</v>
      </c>
    </row>
    <row r="51" spans="1:8" x14ac:dyDescent="0.3">
      <c r="A51" s="1">
        <v>49</v>
      </c>
      <c r="B51" s="1">
        <v>91.362197899999998</v>
      </c>
      <c r="C51" s="1" t="s">
        <v>96</v>
      </c>
      <c r="D51" s="1" t="s">
        <v>98</v>
      </c>
      <c r="E51" s="1" t="s">
        <v>96</v>
      </c>
      <c r="F51" s="1" t="s">
        <v>98</v>
      </c>
      <c r="G51" s="1" t="s">
        <v>96</v>
      </c>
      <c r="H51" s="1" t="s">
        <v>98</v>
      </c>
    </row>
    <row r="52" spans="1:8" x14ac:dyDescent="0.3">
      <c r="A52" s="1">
        <v>50</v>
      </c>
      <c r="B52" s="1">
        <v>57.368400600000001</v>
      </c>
      <c r="C52" s="1" t="s">
        <v>100</v>
      </c>
      <c r="D52" s="1" t="s">
        <v>97</v>
      </c>
      <c r="E52" s="1" t="s">
        <v>96</v>
      </c>
      <c r="F52" s="1" t="s">
        <v>98</v>
      </c>
      <c r="G52" s="1" t="s">
        <v>96</v>
      </c>
      <c r="H52" s="1" t="s">
        <v>98</v>
      </c>
    </row>
    <row r="53" spans="1:8" x14ac:dyDescent="0.3">
      <c r="A53" s="1">
        <v>51</v>
      </c>
      <c r="B53" s="1">
        <v>63.160301199999999</v>
      </c>
      <c r="C53" s="1" t="s">
        <v>100</v>
      </c>
      <c r="D53" s="1" t="s">
        <v>97</v>
      </c>
      <c r="E53" s="1" t="s">
        <v>122</v>
      </c>
      <c r="F53" s="1" t="s">
        <v>98</v>
      </c>
      <c r="G53" s="1" t="s">
        <v>122</v>
      </c>
      <c r="H53" s="1" t="s">
        <v>98</v>
      </c>
    </row>
    <row r="54" spans="1:8" x14ac:dyDescent="0.3">
      <c r="A54" s="1">
        <v>52</v>
      </c>
      <c r="B54" s="1">
        <v>85.369300800000005</v>
      </c>
      <c r="C54" s="1" t="s">
        <v>96</v>
      </c>
      <c r="D54" s="1" t="s">
        <v>98</v>
      </c>
      <c r="E54" s="1" t="s">
        <v>96</v>
      </c>
      <c r="F54" s="1" t="s">
        <v>98</v>
      </c>
      <c r="G54" s="1" t="s">
        <v>96</v>
      </c>
      <c r="H54" s="1" t="s">
        <v>98</v>
      </c>
    </row>
    <row r="55" spans="1:8" x14ac:dyDescent="0.3">
      <c r="A55" s="1">
        <v>53</v>
      </c>
      <c r="B55" s="1">
        <v>51.280399299999999</v>
      </c>
      <c r="C55" s="1" t="s">
        <v>100</v>
      </c>
      <c r="D55" s="1" t="s">
        <v>97</v>
      </c>
      <c r="E55" s="1" t="s">
        <v>96</v>
      </c>
      <c r="F55" s="1" t="s">
        <v>98</v>
      </c>
      <c r="G55" s="1" t="s">
        <v>96</v>
      </c>
      <c r="H55" s="1" t="s">
        <v>98</v>
      </c>
    </row>
    <row r="56" spans="1:8" x14ac:dyDescent="0.3">
      <c r="A56" s="1">
        <v>54</v>
      </c>
      <c r="B56" s="1">
        <v>332.07998659999998</v>
      </c>
      <c r="C56" s="1" t="s">
        <v>96</v>
      </c>
      <c r="D56" s="1" t="s">
        <v>98</v>
      </c>
      <c r="E56" s="1" t="s">
        <v>100</v>
      </c>
      <c r="F56" s="1" t="s">
        <v>97</v>
      </c>
      <c r="G56" s="1" t="s">
        <v>100</v>
      </c>
      <c r="H56" s="1" t="s">
        <v>97</v>
      </c>
    </row>
    <row r="57" spans="1:8" x14ac:dyDescent="0.3">
      <c r="A57" s="1">
        <v>55</v>
      </c>
      <c r="B57" s="1">
        <v>395.6749878</v>
      </c>
      <c r="C57" s="1" t="s">
        <v>96</v>
      </c>
      <c r="D57" s="1" t="s">
        <v>98</v>
      </c>
      <c r="E57" s="1" t="s">
        <v>100</v>
      </c>
      <c r="F57" s="1" t="s">
        <v>97</v>
      </c>
      <c r="G57" s="1" t="s">
        <v>100</v>
      </c>
      <c r="H57" s="1" t="s">
        <v>97</v>
      </c>
    </row>
    <row r="58" spans="1:8" x14ac:dyDescent="0.3">
      <c r="A58" s="1">
        <v>56</v>
      </c>
      <c r="B58" s="1">
        <v>405.77700809999999</v>
      </c>
      <c r="C58" s="1" t="s">
        <v>96</v>
      </c>
      <c r="D58" s="1" t="s">
        <v>98</v>
      </c>
      <c r="E58" s="1" t="s">
        <v>100</v>
      </c>
      <c r="F58" s="1" t="s">
        <v>97</v>
      </c>
      <c r="G58" s="1" t="s">
        <v>100</v>
      </c>
      <c r="H58" s="1" t="s">
        <v>97</v>
      </c>
    </row>
    <row r="59" spans="1:8" x14ac:dyDescent="0.3">
      <c r="A59" s="1">
        <v>57</v>
      </c>
      <c r="B59" s="1">
        <v>173.25399780000001</v>
      </c>
      <c r="C59" s="1" t="s">
        <v>96</v>
      </c>
      <c r="D59" s="1" t="s">
        <v>98</v>
      </c>
      <c r="E59" s="1" t="s">
        <v>100</v>
      </c>
      <c r="F59" s="1" t="s">
        <v>97</v>
      </c>
      <c r="G59" s="1" t="s">
        <v>100</v>
      </c>
      <c r="H59" s="1" t="s">
        <v>97</v>
      </c>
    </row>
    <row r="60" spans="1:8" x14ac:dyDescent="0.3">
      <c r="A60" s="1">
        <v>58</v>
      </c>
      <c r="B60" s="1">
        <v>112.5500031</v>
      </c>
      <c r="C60" s="1" t="s">
        <v>100</v>
      </c>
      <c r="D60" s="1" t="s">
        <v>97</v>
      </c>
      <c r="E60" s="1" t="s">
        <v>100</v>
      </c>
      <c r="F60" s="1" t="s">
        <v>97</v>
      </c>
      <c r="G60" s="1" t="s">
        <v>100</v>
      </c>
      <c r="H60" s="1" t="s">
        <v>97</v>
      </c>
    </row>
    <row r="61" spans="1:8" x14ac:dyDescent="0.3">
      <c r="A61" s="1">
        <v>59</v>
      </c>
      <c r="B61" s="1">
        <v>277.62298579999998</v>
      </c>
      <c r="C61" s="1" t="s">
        <v>96</v>
      </c>
      <c r="D61" s="1" t="s">
        <v>98</v>
      </c>
      <c r="E61" s="1" t="s">
        <v>100</v>
      </c>
      <c r="F61" s="1" t="s">
        <v>97</v>
      </c>
      <c r="G61" s="1" t="s">
        <v>100</v>
      </c>
      <c r="H61" s="1" t="s">
        <v>97</v>
      </c>
    </row>
    <row r="62" spans="1:8" x14ac:dyDescent="0.3">
      <c r="A62" s="1">
        <v>60</v>
      </c>
      <c r="B62" s="1">
        <v>310.11999509999998</v>
      </c>
      <c r="C62" s="1" t="s">
        <v>96</v>
      </c>
      <c r="D62" s="1" t="s">
        <v>98</v>
      </c>
      <c r="E62" s="1" t="s">
        <v>100</v>
      </c>
      <c r="F62" s="1" t="s">
        <v>97</v>
      </c>
      <c r="G62" s="1" t="s">
        <v>100</v>
      </c>
      <c r="H62" s="1" t="s">
        <v>97</v>
      </c>
    </row>
    <row r="63" spans="1:8" x14ac:dyDescent="0.3">
      <c r="A63" s="1">
        <v>61</v>
      </c>
      <c r="B63" s="1">
        <v>464.5759888</v>
      </c>
      <c r="C63" s="1" t="s">
        <v>96</v>
      </c>
      <c r="D63" s="1" t="s">
        <v>98</v>
      </c>
      <c r="E63" s="1" t="s">
        <v>100</v>
      </c>
      <c r="F63" s="1" t="s">
        <v>97</v>
      </c>
      <c r="G63" s="1" t="s">
        <v>100</v>
      </c>
      <c r="H63" s="1" t="s">
        <v>97</v>
      </c>
    </row>
    <row r="64" spans="1:8" x14ac:dyDescent="0.3">
      <c r="A64" s="1">
        <v>62</v>
      </c>
      <c r="B64" s="1">
        <v>295.02099609999999</v>
      </c>
      <c r="C64" s="1" t="s">
        <v>96</v>
      </c>
      <c r="D64" s="1" t="s">
        <v>98</v>
      </c>
      <c r="E64" s="1" t="s">
        <v>100</v>
      </c>
      <c r="F64" s="1" t="s">
        <v>97</v>
      </c>
      <c r="G64" s="1" t="s">
        <v>100</v>
      </c>
      <c r="H64" s="1" t="s">
        <v>97</v>
      </c>
    </row>
    <row r="65" spans="1:8" x14ac:dyDescent="0.3">
      <c r="A65" s="1">
        <v>63</v>
      </c>
      <c r="B65" s="1">
        <v>77.879302999999993</v>
      </c>
      <c r="C65" s="1" t="s">
        <v>96</v>
      </c>
      <c r="D65" s="1" t="s">
        <v>98</v>
      </c>
      <c r="E65" s="1" t="s">
        <v>96</v>
      </c>
      <c r="F65" s="1" t="s">
        <v>98</v>
      </c>
      <c r="G65" s="1" t="s">
        <v>96</v>
      </c>
      <c r="H65" s="1" t="s">
        <v>98</v>
      </c>
    </row>
    <row r="66" spans="1:8" x14ac:dyDescent="0.3">
      <c r="A66" s="1">
        <v>64</v>
      </c>
      <c r="B66" s="1">
        <v>49.991298700000002</v>
      </c>
      <c r="C66" s="1" t="s">
        <v>96</v>
      </c>
      <c r="D66" s="1" t="s">
        <v>98</v>
      </c>
      <c r="E66" s="1" t="s">
        <v>100</v>
      </c>
      <c r="F66" s="1" t="s">
        <v>97</v>
      </c>
      <c r="G66" s="1" t="s">
        <v>96</v>
      </c>
      <c r="H66" s="1" t="s">
        <v>98</v>
      </c>
    </row>
    <row r="67" spans="1:8" x14ac:dyDescent="0.3">
      <c r="A67" s="1">
        <v>65</v>
      </c>
      <c r="B67" s="1">
        <v>293.10198969999999</v>
      </c>
      <c r="C67" s="1" t="s">
        <v>96</v>
      </c>
      <c r="D67" s="1" t="s">
        <v>98</v>
      </c>
      <c r="E67" s="1" t="s">
        <v>96</v>
      </c>
      <c r="F67" s="1" t="s">
        <v>98</v>
      </c>
      <c r="G67" s="1" t="s">
        <v>96</v>
      </c>
      <c r="H67" s="1" t="s">
        <v>98</v>
      </c>
    </row>
    <row r="68" spans="1:8" x14ac:dyDescent="0.3">
      <c r="A68" s="1">
        <v>66</v>
      </c>
      <c r="B68" s="1">
        <v>293.56201170000003</v>
      </c>
      <c r="C68" s="1" t="s">
        <v>96</v>
      </c>
      <c r="D68" s="1" t="s">
        <v>98</v>
      </c>
      <c r="E68" s="1" t="s">
        <v>96</v>
      </c>
      <c r="F68" s="1" t="s">
        <v>98</v>
      </c>
      <c r="G68" s="1" t="s">
        <v>96</v>
      </c>
      <c r="H68" s="1" t="s">
        <v>98</v>
      </c>
    </row>
    <row r="69" spans="1:8" x14ac:dyDescent="0.3">
      <c r="A69" s="1">
        <v>67</v>
      </c>
      <c r="B69" s="1">
        <v>132.5350037</v>
      </c>
      <c r="C69" s="1" t="s">
        <v>96</v>
      </c>
      <c r="D69" s="1" t="s">
        <v>98</v>
      </c>
      <c r="E69" s="1" t="s">
        <v>96</v>
      </c>
      <c r="F69" s="1" t="s">
        <v>98</v>
      </c>
      <c r="G69" s="1" t="s">
        <v>96</v>
      </c>
      <c r="H69" s="1" t="s">
        <v>98</v>
      </c>
    </row>
    <row r="70" spans="1:8" x14ac:dyDescent="0.3">
      <c r="A70" s="1">
        <v>68</v>
      </c>
      <c r="B70" s="1">
        <v>156.88900760000001</v>
      </c>
      <c r="C70" s="1" t="s">
        <v>96</v>
      </c>
      <c r="D70" s="1" t="s">
        <v>98</v>
      </c>
      <c r="E70" s="1" t="s">
        <v>96</v>
      </c>
      <c r="F70" s="1" t="s">
        <v>98</v>
      </c>
      <c r="G70" s="1" t="s">
        <v>96</v>
      </c>
      <c r="H70" s="1" t="s">
        <v>98</v>
      </c>
    </row>
    <row r="71" spans="1:8" x14ac:dyDescent="0.3">
      <c r="A71" s="1">
        <v>69</v>
      </c>
      <c r="B71" s="1">
        <v>156.60200499999999</v>
      </c>
      <c r="C71" s="1" t="s">
        <v>96</v>
      </c>
      <c r="D71" s="1" t="s">
        <v>98</v>
      </c>
      <c r="E71" s="1" t="s">
        <v>96</v>
      </c>
      <c r="F71" s="1" t="s">
        <v>98</v>
      </c>
      <c r="G71" s="1" t="s">
        <v>96</v>
      </c>
      <c r="H71" s="1" t="s">
        <v>98</v>
      </c>
    </row>
    <row r="72" spans="1:8" x14ac:dyDescent="0.3">
      <c r="A72" s="1">
        <v>70</v>
      </c>
      <c r="B72" s="1">
        <v>318.45199580000002</v>
      </c>
      <c r="C72" s="1" t="s">
        <v>96</v>
      </c>
      <c r="D72" s="1" t="s">
        <v>98</v>
      </c>
      <c r="E72" s="1" t="s">
        <v>96</v>
      </c>
      <c r="F72" s="1" t="s">
        <v>98</v>
      </c>
      <c r="G72" s="1" t="s">
        <v>96</v>
      </c>
      <c r="H72" s="1" t="s">
        <v>98</v>
      </c>
    </row>
    <row r="73" spans="1:8" x14ac:dyDescent="0.3">
      <c r="A73" s="1">
        <v>71</v>
      </c>
      <c r="B73" s="1">
        <v>239.5939941</v>
      </c>
      <c r="C73" s="1" t="s">
        <v>96</v>
      </c>
      <c r="D73" s="1" t="s">
        <v>98</v>
      </c>
      <c r="E73" s="1" t="s">
        <v>96</v>
      </c>
      <c r="F73" s="1" t="s">
        <v>98</v>
      </c>
      <c r="G73" s="1" t="s">
        <v>96</v>
      </c>
      <c r="H73" s="1" t="s">
        <v>98</v>
      </c>
    </row>
    <row r="74" spans="1:8" x14ac:dyDescent="0.3">
      <c r="A74" s="1">
        <v>72</v>
      </c>
      <c r="B74" s="1">
        <v>181.74200440000001</v>
      </c>
      <c r="C74" s="1" t="s">
        <v>96</v>
      </c>
      <c r="D74" s="1" t="s">
        <v>98</v>
      </c>
      <c r="E74" s="1" t="s">
        <v>96</v>
      </c>
      <c r="F74" s="1" t="s">
        <v>98</v>
      </c>
      <c r="G74" s="1" t="s">
        <v>96</v>
      </c>
      <c r="H74" s="1" t="s">
        <v>98</v>
      </c>
    </row>
    <row r="75" spans="1:8" x14ac:dyDescent="0.3">
      <c r="A75" s="1">
        <v>73</v>
      </c>
      <c r="B75" s="1">
        <v>448.4309998</v>
      </c>
      <c r="C75" s="1" t="s">
        <v>96</v>
      </c>
      <c r="D75" s="1" t="s">
        <v>98</v>
      </c>
      <c r="E75" s="1" t="s">
        <v>96</v>
      </c>
      <c r="F75" s="1" t="s">
        <v>98</v>
      </c>
      <c r="G75" s="1" t="s">
        <v>96</v>
      </c>
      <c r="H75" s="1" t="s">
        <v>98</v>
      </c>
    </row>
    <row r="76" spans="1:8" x14ac:dyDescent="0.3">
      <c r="A76" s="1">
        <v>74</v>
      </c>
      <c r="B76" s="1">
        <v>373.98498540000003</v>
      </c>
      <c r="C76" s="1" t="s">
        <v>96</v>
      </c>
      <c r="D76" s="1" t="s">
        <v>98</v>
      </c>
      <c r="E76" s="1" t="s">
        <v>96</v>
      </c>
      <c r="F76" s="1" t="s">
        <v>98</v>
      </c>
      <c r="G76" s="1" t="s">
        <v>100</v>
      </c>
      <c r="H76" s="1" t="s">
        <v>97</v>
      </c>
    </row>
    <row r="77" spans="1:8" x14ac:dyDescent="0.3">
      <c r="A77" s="1">
        <v>75</v>
      </c>
      <c r="B77" s="1">
        <v>334.14599609999999</v>
      </c>
      <c r="C77" s="1" t="s">
        <v>96</v>
      </c>
      <c r="D77" s="1" t="s">
        <v>98</v>
      </c>
      <c r="E77" s="1" t="s">
        <v>96</v>
      </c>
      <c r="F77" s="1" t="s">
        <v>98</v>
      </c>
      <c r="G77" s="1" t="s">
        <v>96</v>
      </c>
      <c r="H77" s="1" t="s">
        <v>98</v>
      </c>
    </row>
    <row r="78" spans="1:8" x14ac:dyDescent="0.3">
      <c r="A78" s="1">
        <v>76</v>
      </c>
      <c r="B78" s="1">
        <v>81.497398399999994</v>
      </c>
      <c r="C78" s="1" t="s">
        <v>123</v>
      </c>
      <c r="D78" s="1" t="s">
        <v>98</v>
      </c>
      <c r="E78" s="1" t="s">
        <v>122</v>
      </c>
      <c r="F78" s="1" t="s">
        <v>98</v>
      </c>
      <c r="G78" s="1" t="s">
        <v>122</v>
      </c>
      <c r="H78" s="1" t="s">
        <v>98</v>
      </c>
    </row>
    <row r="79" spans="1:8" x14ac:dyDescent="0.3">
      <c r="A79" s="1">
        <v>77</v>
      </c>
      <c r="B79" s="1">
        <v>84.125602700000002</v>
      </c>
      <c r="C79" s="1" t="s">
        <v>123</v>
      </c>
      <c r="D79" s="1" t="s">
        <v>98</v>
      </c>
      <c r="E79" s="1" t="s">
        <v>100</v>
      </c>
      <c r="F79" s="1" t="s">
        <v>97</v>
      </c>
      <c r="G79" s="1" t="s">
        <v>100</v>
      </c>
      <c r="H79" s="1" t="s">
        <v>97</v>
      </c>
    </row>
    <row r="80" spans="1:8" x14ac:dyDescent="0.3">
      <c r="A80" s="1">
        <v>78</v>
      </c>
      <c r="B80" s="1">
        <v>37.069301600000003</v>
      </c>
      <c r="C80" s="1" t="s">
        <v>96</v>
      </c>
      <c r="D80" s="1" t="s">
        <v>98</v>
      </c>
      <c r="E80" s="1" t="s">
        <v>99</v>
      </c>
      <c r="F80" s="1" t="s">
        <v>98</v>
      </c>
      <c r="G80" s="1" t="s">
        <v>99</v>
      </c>
      <c r="H80" s="1" t="s">
        <v>98</v>
      </c>
    </row>
    <row r="81" spans="1:8" x14ac:dyDescent="0.3">
      <c r="A81" s="1">
        <v>79</v>
      </c>
      <c r="B81" s="1">
        <v>316.02398679999999</v>
      </c>
      <c r="C81" s="1" t="s">
        <v>96</v>
      </c>
      <c r="D81" s="1" t="s">
        <v>98</v>
      </c>
      <c r="E81" s="1" t="s">
        <v>96</v>
      </c>
      <c r="F81" s="1" t="s">
        <v>98</v>
      </c>
      <c r="G81" s="1" t="s">
        <v>96</v>
      </c>
      <c r="H81" s="1" t="s">
        <v>98</v>
      </c>
    </row>
    <row r="82" spans="1:8" x14ac:dyDescent="0.3">
      <c r="A82" s="1">
        <v>80</v>
      </c>
      <c r="B82" s="1">
        <v>158.56199649999999</v>
      </c>
      <c r="C82" s="1" t="s">
        <v>96</v>
      </c>
      <c r="D82" s="1" t="s">
        <v>98</v>
      </c>
      <c r="E82" s="1" t="s">
        <v>96</v>
      </c>
      <c r="F82" s="1" t="s">
        <v>98</v>
      </c>
      <c r="G82" s="1" t="s">
        <v>100</v>
      </c>
      <c r="H82" s="1" t="s">
        <v>98</v>
      </c>
    </row>
    <row r="83" spans="1:8" x14ac:dyDescent="0.3">
      <c r="A83" s="1">
        <v>81</v>
      </c>
      <c r="B83" s="1">
        <v>77.319503800000007</v>
      </c>
      <c r="C83" s="1" t="s">
        <v>96</v>
      </c>
      <c r="D83" s="1" t="s">
        <v>98</v>
      </c>
      <c r="E83" s="1" t="s">
        <v>96</v>
      </c>
      <c r="F83" s="1" t="s">
        <v>98</v>
      </c>
      <c r="G83" s="1" t="s">
        <v>96</v>
      </c>
      <c r="H83" s="1" t="s">
        <v>98</v>
      </c>
    </row>
    <row r="84" spans="1:8" x14ac:dyDescent="0.3">
      <c r="A84" s="1">
        <v>82</v>
      </c>
      <c r="B84" s="1">
        <v>308.61300660000001</v>
      </c>
      <c r="C84" s="1" t="s">
        <v>96</v>
      </c>
      <c r="D84" s="1" t="s">
        <v>98</v>
      </c>
      <c r="E84" s="1" t="s">
        <v>99</v>
      </c>
      <c r="F84" s="1" t="s">
        <v>98</v>
      </c>
      <c r="G84" s="1" t="s">
        <v>99</v>
      </c>
      <c r="H84" s="1" t="s">
        <v>98</v>
      </c>
    </row>
    <row r="85" spans="1:8" x14ac:dyDescent="0.3">
      <c r="A85" s="1">
        <v>83</v>
      </c>
      <c r="B85" s="1">
        <v>260.13198849999998</v>
      </c>
      <c r="C85" s="1" t="s">
        <v>96</v>
      </c>
      <c r="D85" s="1" t="s">
        <v>98</v>
      </c>
      <c r="E85" s="1" t="s">
        <v>96</v>
      </c>
      <c r="F85" s="1" t="s">
        <v>98</v>
      </c>
      <c r="G85" s="1" t="s">
        <v>96</v>
      </c>
      <c r="H85" s="1" t="s">
        <v>98</v>
      </c>
    </row>
    <row r="86" spans="1:8" x14ac:dyDescent="0.3">
      <c r="A86" s="1">
        <v>84</v>
      </c>
      <c r="B86" s="1">
        <v>36.336200699999999</v>
      </c>
      <c r="C86" s="1" t="s">
        <v>100</v>
      </c>
      <c r="D86" s="1" t="s">
        <v>97</v>
      </c>
      <c r="E86" s="1" t="s">
        <v>100</v>
      </c>
      <c r="F86" s="1" t="s">
        <v>97</v>
      </c>
      <c r="G86" s="1" t="s">
        <v>100</v>
      </c>
      <c r="H86" s="1" t="s">
        <v>97</v>
      </c>
    </row>
    <row r="87" spans="1:8" x14ac:dyDescent="0.3">
      <c r="A87" s="1">
        <v>85</v>
      </c>
      <c r="B87" s="1">
        <v>83.354499799999999</v>
      </c>
      <c r="C87" s="1" t="s">
        <v>96</v>
      </c>
      <c r="D87" s="1" t="s">
        <v>98</v>
      </c>
      <c r="E87" s="1" t="s">
        <v>96</v>
      </c>
      <c r="F87" s="1" t="s">
        <v>98</v>
      </c>
      <c r="G87" s="1" t="s">
        <v>96</v>
      </c>
      <c r="H87" s="1" t="s">
        <v>98</v>
      </c>
    </row>
    <row r="88" spans="1:8" x14ac:dyDescent="0.3">
      <c r="A88" s="1">
        <v>86</v>
      </c>
      <c r="B88" s="1">
        <v>99.448097200000007</v>
      </c>
      <c r="C88" s="1" t="s">
        <v>96</v>
      </c>
      <c r="D88" s="1" t="s">
        <v>98</v>
      </c>
      <c r="E88" s="1" t="s">
        <v>96</v>
      </c>
      <c r="F88" s="1" t="s">
        <v>98</v>
      </c>
      <c r="G88" s="1" t="s">
        <v>96</v>
      </c>
      <c r="H88" s="1" t="s">
        <v>98</v>
      </c>
    </row>
    <row r="89" spans="1:8" x14ac:dyDescent="0.3">
      <c r="A89" s="1">
        <v>87</v>
      </c>
      <c r="B89" s="1">
        <v>47.619598400000001</v>
      </c>
      <c r="C89" s="1" t="s">
        <v>96</v>
      </c>
      <c r="D89" s="1" t="s">
        <v>98</v>
      </c>
      <c r="E89" s="1" t="s">
        <v>96</v>
      </c>
      <c r="F89" s="1" t="s">
        <v>98</v>
      </c>
      <c r="G89" s="1" t="s">
        <v>96</v>
      </c>
      <c r="H89" s="1" t="s">
        <v>98</v>
      </c>
    </row>
    <row r="90" spans="1:8" x14ac:dyDescent="0.3">
      <c r="A90" s="1">
        <v>88</v>
      </c>
      <c r="B90" s="1">
        <v>193.15100100000001</v>
      </c>
      <c r="C90" s="1" t="s">
        <v>96</v>
      </c>
      <c r="D90" s="1" t="s">
        <v>98</v>
      </c>
      <c r="E90" s="1" t="s">
        <v>96</v>
      </c>
      <c r="F90" s="1" t="s">
        <v>98</v>
      </c>
      <c r="G90" s="1" t="s">
        <v>96</v>
      </c>
      <c r="H90" s="1" t="s">
        <v>98</v>
      </c>
    </row>
    <row r="91" spans="1:8" x14ac:dyDescent="0.3">
      <c r="A91" s="1">
        <v>89</v>
      </c>
      <c r="B91" s="1">
        <v>83.606300399999995</v>
      </c>
      <c r="C91" s="1" t="s">
        <v>96</v>
      </c>
      <c r="D91" s="1" t="s">
        <v>98</v>
      </c>
      <c r="E91" s="1" t="s">
        <v>96</v>
      </c>
      <c r="F91" s="1" t="s">
        <v>98</v>
      </c>
      <c r="G91" s="1" t="s">
        <v>96</v>
      </c>
      <c r="H91" s="1" t="s">
        <v>126</v>
      </c>
    </row>
    <row r="92" spans="1:8" x14ac:dyDescent="0.3">
      <c r="A92" s="1">
        <v>90</v>
      </c>
      <c r="B92" s="1">
        <v>112.8880005</v>
      </c>
      <c r="C92" s="1" t="s">
        <v>96</v>
      </c>
      <c r="D92" s="1" t="s">
        <v>98</v>
      </c>
      <c r="E92" s="1" t="s">
        <v>96</v>
      </c>
      <c r="F92" s="1" t="s">
        <v>98</v>
      </c>
      <c r="G92" s="1" t="s">
        <v>96</v>
      </c>
      <c r="H92" s="1" t="s">
        <v>98</v>
      </c>
    </row>
    <row r="93" spans="1:8" x14ac:dyDescent="0.3">
      <c r="A93" s="1">
        <v>91</v>
      </c>
      <c r="B93" s="1">
        <v>238.83900449999999</v>
      </c>
      <c r="C93" s="1" t="s">
        <v>96</v>
      </c>
      <c r="D93" s="1" t="s">
        <v>98</v>
      </c>
      <c r="E93" s="1" t="s">
        <v>96</v>
      </c>
      <c r="F93" s="1" t="s">
        <v>98</v>
      </c>
      <c r="G93" s="1" t="s">
        <v>96</v>
      </c>
      <c r="H93" s="1" t="s">
        <v>98</v>
      </c>
    </row>
    <row r="94" spans="1:8" x14ac:dyDescent="0.3">
      <c r="A94" s="1">
        <v>92</v>
      </c>
      <c r="B94" s="1">
        <v>83.2755966</v>
      </c>
      <c r="C94" s="1" t="s">
        <v>100</v>
      </c>
      <c r="D94" s="1" t="s">
        <v>97</v>
      </c>
      <c r="E94" s="1" t="s">
        <v>122</v>
      </c>
      <c r="F94" s="1" t="s">
        <v>98</v>
      </c>
      <c r="G94" s="1" t="s">
        <v>122</v>
      </c>
      <c r="H94" s="1" t="s">
        <v>98</v>
      </c>
    </row>
    <row r="95" spans="1:8" x14ac:dyDescent="0.3">
      <c r="A95" s="1">
        <v>93</v>
      </c>
      <c r="B95" s="1">
        <v>221.3339996</v>
      </c>
      <c r="C95" s="1" t="s">
        <v>100</v>
      </c>
      <c r="D95" s="1" t="s">
        <v>97</v>
      </c>
      <c r="E95" s="1" t="s">
        <v>100</v>
      </c>
      <c r="F95" s="1" t="s">
        <v>97</v>
      </c>
      <c r="G95" s="1" t="s">
        <v>100</v>
      </c>
      <c r="H95" s="1" t="s">
        <v>97</v>
      </c>
    </row>
    <row r="96" spans="1:8" x14ac:dyDescent="0.3">
      <c r="A96" s="1">
        <v>94</v>
      </c>
      <c r="B96" s="1">
        <v>41.637901300000003</v>
      </c>
      <c r="C96" s="1" t="s">
        <v>100</v>
      </c>
      <c r="D96" s="1" t="s">
        <v>97</v>
      </c>
      <c r="E96" s="1" t="s">
        <v>100</v>
      </c>
      <c r="F96" s="1" t="s">
        <v>97</v>
      </c>
      <c r="G96" s="1" t="s">
        <v>100</v>
      </c>
      <c r="H96" s="1" t="s">
        <v>97</v>
      </c>
    </row>
    <row r="97" spans="1:8" x14ac:dyDescent="0.3">
      <c r="A97" s="1">
        <v>95</v>
      </c>
      <c r="B97" s="1">
        <v>82.632896400000007</v>
      </c>
      <c r="C97" s="1" t="s">
        <v>96</v>
      </c>
      <c r="D97" s="1" t="s">
        <v>98</v>
      </c>
      <c r="E97" s="1" t="s">
        <v>96</v>
      </c>
      <c r="F97" s="1" t="s">
        <v>98</v>
      </c>
      <c r="G97" s="1" t="s">
        <v>96</v>
      </c>
      <c r="H97" s="1" t="s">
        <v>98</v>
      </c>
    </row>
    <row r="98" spans="1:8" x14ac:dyDescent="0.3">
      <c r="A98" s="1">
        <v>96</v>
      </c>
      <c r="B98" s="1">
        <v>85.530799900000005</v>
      </c>
      <c r="C98" s="1" t="s">
        <v>100</v>
      </c>
      <c r="D98" s="1" t="s">
        <v>97</v>
      </c>
      <c r="E98" s="1" t="s">
        <v>96</v>
      </c>
      <c r="F98" s="1" t="s">
        <v>98</v>
      </c>
      <c r="G98" s="1" t="s">
        <v>96</v>
      </c>
      <c r="H98" s="1" t="s">
        <v>98</v>
      </c>
    </row>
    <row r="99" spans="1:8" x14ac:dyDescent="0.3">
      <c r="A99" s="1">
        <v>97</v>
      </c>
      <c r="B99" s="1">
        <v>89.099296600000002</v>
      </c>
      <c r="C99" s="1" t="s">
        <v>96</v>
      </c>
      <c r="D99" s="1" t="s">
        <v>98</v>
      </c>
      <c r="E99" s="1" t="s">
        <v>96</v>
      </c>
      <c r="F99" s="1" t="s">
        <v>98</v>
      </c>
      <c r="G99" s="1" t="s">
        <v>96</v>
      </c>
      <c r="H99" s="1" t="s">
        <v>98</v>
      </c>
    </row>
    <row r="100" spans="1:8" x14ac:dyDescent="0.3">
      <c r="A100" s="1">
        <v>98</v>
      </c>
      <c r="B100" s="1">
        <v>141.87399289999999</v>
      </c>
      <c r="C100" s="1" t="s">
        <v>96</v>
      </c>
      <c r="D100" s="1" t="s">
        <v>98</v>
      </c>
      <c r="E100" s="1" t="s">
        <v>96</v>
      </c>
      <c r="F100" s="1" t="s">
        <v>98</v>
      </c>
      <c r="G100" s="1" t="s">
        <v>96</v>
      </c>
      <c r="H100" s="1" t="s">
        <v>98</v>
      </c>
    </row>
    <row r="101" spans="1:8" x14ac:dyDescent="0.3">
      <c r="A101" s="1">
        <v>99</v>
      </c>
      <c r="B101" s="1">
        <v>500.06298829999997</v>
      </c>
      <c r="C101" s="1" t="s">
        <v>96</v>
      </c>
      <c r="D101" s="1" t="s">
        <v>98</v>
      </c>
      <c r="E101" s="1" t="s">
        <v>96</v>
      </c>
      <c r="F101" s="1" t="s">
        <v>98</v>
      </c>
      <c r="G101" s="1" t="s">
        <v>96</v>
      </c>
      <c r="H101" s="1" t="s">
        <v>98</v>
      </c>
    </row>
    <row r="102" spans="1:8" x14ac:dyDescent="0.3">
      <c r="A102" s="1">
        <v>100</v>
      </c>
      <c r="B102" s="1">
        <v>83.371597300000005</v>
      </c>
      <c r="C102" s="1" t="s">
        <v>96</v>
      </c>
      <c r="D102" s="1" t="s">
        <v>98</v>
      </c>
      <c r="E102" s="1" t="s">
        <v>96</v>
      </c>
      <c r="F102" s="1" t="s">
        <v>98</v>
      </c>
      <c r="G102" s="1" t="s">
        <v>100</v>
      </c>
      <c r="H102" s="1" t="s">
        <v>97</v>
      </c>
    </row>
    <row r="103" spans="1:8" x14ac:dyDescent="0.3">
      <c r="A103" s="1">
        <v>101</v>
      </c>
      <c r="B103" s="1">
        <v>155.95100400000001</v>
      </c>
      <c r="C103" s="1" t="s">
        <v>123</v>
      </c>
      <c r="D103" s="1" t="s">
        <v>98</v>
      </c>
      <c r="E103" s="1" t="s">
        <v>96</v>
      </c>
      <c r="F103" s="1" t="s">
        <v>98</v>
      </c>
      <c r="G103" s="1" t="s">
        <v>96</v>
      </c>
      <c r="H103" s="1" t="s">
        <v>98</v>
      </c>
    </row>
    <row r="104" spans="1:8" x14ac:dyDescent="0.3">
      <c r="A104" s="1">
        <v>102</v>
      </c>
      <c r="B104" s="1">
        <v>159.72999569999999</v>
      </c>
      <c r="C104" s="1" t="s">
        <v>123</v>
      </c>
      <c r="D104" s="1" t="s">
        <v>98</v>
      </c>
      <c r="E104" s="1" t="s">
        <v>122</v>
      </c>
      <c r="F104" s="1" t="s">
        <v>98</v>
      </c>
      <c r="G104" s="1" t="s">
        <v>122</v>
      </c>
      <c r="H104" s="1" t="s">
        <v>98</v>
      </c>
    </row>
    <row r="105" spans="1:8" x14ac:dyDescent="0.3">
      <c r="A105" s="1">
        <v>103</v>
      </c>
      <c r="B105" s="1">
        <v>88.898696900000004</v>
      </c>
      <c r="C105" s="1" t="s">
        <v>96</v>
      </c>
      <c r="D105" s="1" t="s">
        <v>98</v>
      </c>
      <c r="E105" s="1" t="s">
        <v>96</v>
      </c>
      <c r="F105" s="1" t="s">
        <v>98</v>
      </c>
      <c r="G105" s="1" t="s">
        <v>96</v>
      </c>
      <c r="H105" s="1" t="s">
        <v>98</v>
      </c>
    </row>
    <row r="106" spans="1:8" x14ac:dyDescent="0.3">
      <c r="A106" s="1">
        <v>104</v>
      </c>
      <c r="B106" s="1">
        <v>154.3220062</v>
      </c>
      <c r="C106" s="1" t="s">
        <v>96</v>
      </c>
      <c r="D106" s="1" t="s">
        <v>98</v>
      </c>
      <c r="E106" s="1" t="s">
        <v>122</v>
      </c>
      <c r="F106" s="1" t="s">
        <v>98</v>
      </c>
      <c r="G106" s="1" t="s">
        <v>122</v>
      </c>
      <c r="H106" s="1" t="s">
        <v>98</v>
      </c>
    </row>
    <row r="107" spans="1:8" x14ac:dyDescent="0.3">
      <c r="A107" s="1">
        <v>105</v>
      </c>
      <c r="B107" s="1">
        <v>158.34899899999999</v>
      </c>
      <c r="C107" s="1" t="s">
        <v>96</v>
      </c>
      <c r="D107" s="1" t="s">
        <v>98</v>
      </c>
      <c r="E107" s="1" t="s">
        <v>96</v>
      </c>
      <c r="F107" s="1" t="s">
        <v>98</v>
      </c>
      <c r="G107" s="1" t="s">
        <v>96</v>
      </c>
      <c r="H107" s="1" t="s">
        <v>98</v>
      </c>
    </row>
    <row r="108" spans="1:8" x14ac:dyDescent="0.3">
      <c r="A108" s="1">
        <v>106</v>
      </c>
      <c r="B108" s="1">
        <v>124.4059982</v>
      </c>
      <c r="C108" s="1" t="s">
        <v>96</v>
      </c>
      <c r="D108" s="1" t="s">
        <v>98</v>
      </c>
      <c r="E108" s="1" t="s">
        <v>96</v>
      </c>
      <c r="F108" s="1" t="s">
        <v>98</v>
      </c>
      <c r="G108" s="1" t="s">
        <v>96</v>
      </c>
      <c r="H108" s="1" t="s">
        <v>98</v>
      </c>
    </row>
    <row r="109" spans="1:8" x14ac:dyDescent="0.3">
      <c r="A109" s="1">
        <v>107</v>
      </c>
      <c r="B109" s="1">
        <v>46.2018013</v>
      </c>
      <c r="C109" s="1" t="s">
        <v>96</v>
      </c>
      <c r="D109" s="1" t="s">
        <v>98</v>
      </c>
      <c r="E109" s="1" t="s">
        <v>96</v>
      </c>
      <c r="F109" s="1" t="s">
        <v>98</v>
      </c>
      <c r="G109" s="1" t="s">
        <v>96</v>
      </c>
      <c r="H109" s="1" t="s">
        <v>98</v>
      </c>
    </row>
    <row r="110" spans="1:8" x14ac:dyDescent="0.3">
      <c r="A110" s="1">
        <v>108</v>
      </c>
      <c r="B110" s="1">
        <v>121.6340027</v>
      </c>
      <c r="C110" s="1" t="s">
        <v>96</v>
      </c>
      <c r="D110" s="1" t="s">
        <v>98</v>
      </c>
      <c r="E110" s="1" t="s">
        <v>96</v>
      </c>
      <c r="F110" s="1" t="s">
        <v>98</v>
      </c>
      <c r="G110" s="1" t="s">
        <v>96</v>
      </c>
      <c r="H110" s="1" t="s">
        <v>98</v>
      </c>
    </row>
    <row r="111" spans="1:8" x14ac:dyDescent="0.3">
      <c r="A111" s="1">
        <v>109</v>
      </c>
      <c r="B111" s="1">
        <v>38.419101699999999</v>
      </c>
      <c r="C111" s="1" t="s">
        <v>100</v>
      </c>
      <c r="D111" s="1" t="s">
        <v>97</v>
      </c>
      <c r="E111" s="1" t="s">
        <v>100</v>
      </c>
      <c r="F111" s="1" t="s">
        <v>97</v>
      </c>
      <c r="G111" s="1" t="s">
        <v>100</v>
      </c>
      <c r="H111" s="1" t="s">
        <v>97</v>
      </c>
    </row>
    <row r="112" spans="1:8" x14ac:dyDescent="0.3">
      <c r="A112" s="1">
        <v>110</v>
      </c>
      <c r="B112" s="1">
        <v>77.421997099999999</v>
      </c>
      <c r="C112" s="1" t="s">
        <v>96</v>
      </c>
      <c r="D112" s="1" t="s">
        <v>98</v>
      </c>
      <c r="E112" s="1" t="s">
        <v>96</v>
      </c>
      <c r="F112" s="1" t="s">
        <v>98</v>
      </c>
      <c r="G112" s="1" t="s">
        <v>96</v>
      </c>
      <c r="H112" s="1" t="s">
        <v>98</v>
      </c>
    </row>
    <row r="113" spans="1:8" x14ac:dyDescent="0.3">
      <c r="A113" s="1">
        <v>111</v>
      </c>
      <c r="B113" s="1">
        <v>31.464199099999998</v>
      </c>
      <c r="C113" s="1" t="s">
        <v>100</v>
      </c>
      <c r="D113" s="1" t="s">
        <v>97</v>
      </c>
      <c r="E113" s="1" t="s">
        <v>100</v>
      </c>
      <c r="F113" s="1" t="s">
        <v>97</v>
      </c>
      <c r="G113" s="1" t="s">
        <v>100</v>
      </c>
      <c r="H113" s="1" t="s">
        <v>97</v>
      </c>
    </row>
    <row r="114" spans="1:8" x14ac:dyDescent="0.3">
      <c r="A114" s="1">
        <v>112</v>
      </c>
      <c r="B114" s="1">
        <v>36.412300100000003</v>
      </c>
      <c r="C114" s="1" t="s">
        <v>100</v>
      </c>
      <c r="D114" s="1" t="s">
        <v>97</v>
      </c>
      <c r="E114" s="1" t="s">
        <v>100</v>
      </c>
      <c r="F114" s="1" t="s">
        <v>97</v>
      </c>
      <c r="G114" s="1" t="s">
        <v>100</v>
      </c>
      <c r="H114" s="1" t="s">
        <v>97</v>
      </c>
    </row>
    <row r="115" spans="1:8" x14ac:dyDescent="0.3">
      <c r="A115" s="1">
        <v>113</v>
      </c>
      <c r="B115" s="1">
        <v>345.10800169999999</v>
      </c>
      <c r="C115" s="1" t="s">
        <v>96</v>
      </c>
      <c r="D115" s="1" t="s">
        <v>98</v>
      </c>
      <c r="E115" s="1" t="s">
        <v>96</v>
      </c>
      <c r="F115" s="1" t="s">
        <v>98</v>
      </c>
      <c r="G115" s="1" t="s">
        <v>96</v>
      </c>
      <c r="H115" s="1" t="s">
        <v>98</v>
      </c>
    </row>
    <row r="116" spans="1:8" x14ac:dyDescent="0.3">
      <c r="A116" s="1">
        <v>114</v>
      </c>
      <c r="B116" s="1">
        <v>130.59800720000001</v>
      </c>
      <c r="C116" s="1" t="s">
        <v>96</v>
      </c>
      <c r="D116" s="1" t="s">
        <v>98</v>
      </c>
      <c r="E116" s="1" t="s">
        <v>96</v>
      </c>
      <c r="F116" s="1" t="s">
        <v>98</v>
      </c>
      <c r="G116" s="1" t="s">
        <v>96</v>
      </c>
      <c r="H116" s="1" t="s">
        <v>98</v>
      </c>
    </row>
    <row r="117" spans="1:8" x14ac:dyDescent="0.3">
      <c r="A117" s="1">
        <v>115</v>
      </c>
      <c r="B117" s="1">
        <v>103.3270035</v>
      </c>
      <c r="C117" s="1" t="s">
        <v>96</v>
      </c>
      <c r="D117" s="1" t="s">
        <v>98</v>
      </c>
      <c r="E117" s="1" t="s">
        <v>96</v>
      </c>
      <c r="F117" s="1" t="s">
        <v>98</v>
      </c>
      <c r="G117" s="1" t="s">
        <v>96</v>
      </c>
      <c r="H117" s="1" t="s">
        <v>98</v>
      </c>
    </row>
    <row r="118" spans="1:8" x14ac:dyDescent="0.3">
      <c r="A118" s="1">
        <v>116</v>
      </c>
      <c r="B118" s="1">
        <v>177.95700070000001</v>
      </c>
      <c r="C118" s="1" t="s">
        <v>96</v>
      </c>
      <c r="D118" s="1" t="s">
        <v>98</v>
      </c>
      <c r="E118" s="1" t="s">
        <v>96</v>
      </c>
      <c r="F118" s="1" t="s">
        <v>98</v>
      </c>
      <c r="G118" s="1" t="s">
        <v>96</v>
      </c>
      <c r="H118" s="1" t="s">
        <v>98</v>
      </c>
    </row>
    <row r="119" spans="1:8" x14ac:dyDescent="0.3">
      <c r="A119" s="1">
        <v>117</v>
      </c>
      <c r="B119" s="1">
        <v>166.1719971</v>
      </c>
      <c r="C119" s="1" t="s">
        <v>96</v>
      </c>
      <c r="D119" s="1" t="s">
        <v>98</v>
      </c>
      <c r="E119" s="1" t="s">
        <v>96</v>
      </c>
      <c r="F119" s="1" t="s">
        <v>98</v>
      </c>
      <c r="G119" s="1" t="s">
        <v>96</v>
      </c>
      <c r="H119" s="1" t="s">
        <v>98</v>
      </c>
    </row>
    <row r="120" spans="1:8" x14ac:dyDescent="0.3">
      <c r="A120" s="1">
        <v>118</v>
      </c>
      <c r="B120" s="1">
        <v>126.3509979</v>
      </c>
      <c r="C120" s="1" t="s">
        <v>100</v>
      </c>
      <c r="D120" s="1" t="s">
        <v>97</v>
      </c>
      <c r="E120" s="1" t="s">
        <v>100</v>
      </c>
      <c r="F120" s="1" t="s">
        <v>97</v>
      </c>
      <c r="G120" s="1" t="s">
        <v>100</v>
      </c>
      <c r="H120" s="1" t="s">
        <v>97</v>
      </c>
    </row>
    <row r="121" spans="1:8" x14ac:dyDescent="0.3">
      <c r="A121" s="1">
        <v>119</v>
      </c>
      <c r="B121" s="1">
        <v>105.9499969</v>
      </c>
      <c r="C121" s="1" t="s">
        <v>96</v>
      </c>
      <c r="D121" s="1" t="s">
        <v>98</v>
      </c>
      <c r="E121" s="1" t="s">
        <v>96</v>
      </c>
      <c r="F121" s="1" t="s">
        <v>98</v>
      </c>
      <c r="G121" s="1" t="s">
        <v>96</v>
      </c>
      <c r="H121" s="1" t="s">
        <v>98</v>
      </c>
    </row>
    <row r="122" spans="1:8" x14ac:dyDescent="0.3">
      <c r="A122" s="1">
        <v>120</v>
      </c>
      <c r="B122" s="1">
        <v>125.6610031</v>
      </c>
      <c r="C122" s="1" t="s">
        <v>110</v>
      </c>
      <c r="D122" s="1" t="s">
        <v>97</v>
      </c>
      <c r="E122" s="1" t="s">
        <v>110</v>
      </c>
      <c r="F122" s="1" t="s">
        <v>97</v>
      </c>
      <c r="G122" s="1" t="s">
        <v>110</v>
      </c>
      <c r="H122" s="1" t="s">
        <v>97</v>
      </c>
    </row>
    <row r="123" spans="1:8" x14ac:dyDescent="0.3">
      <c r="A123" s="1">
        <v>121</v>
      </c>
      <c r="B123" s="1">
        <v>60.723598500000001</v>
      </c>
      <c r="C123" s="1" t="s">
        <v>100</v>
      </c>
      <c r="D123" s="1" t="s">
        <v>97</v>
      </c>
      <c r="E123" s="1" t="s">
        <v>100</v>
      </c>
      <c r="F123" s="1" t="s">
        <v>97</v>
      </c>
      <c r="G123" s="1" t="s">
        <v>100</v>
      </c>
      <c r="H123" s="1" t="s">
        <v>97</v>
      </c>
    </row>
    <row r="124" spans="1:8" x14ac:dyDescent="0.3">
      <c r="A124" s="1">
        <v>122</v>
      </c>
      <c r="B124" s="1">
        <v>136.99800110000001</v>
      </c>
      <c r="C124" s="1" t="s">
        <v>96</v>
      </c>
      <c r="D124" s="1" t="s">
        <v>98</v>
      </c>
      <c r="E124" s="1" t="s">
        <v>96</v>
      </c>
      <c r="F124" s="1" t="s">
        <v>98</v>
      </c>
      <c r="G124" s="1" t="s">
        <v>96</v>
      </c>
      <c r="H124" s="1" t="s">
        <v>98</v>
      </c>
    </row>
    <row r="125" spans="1:8" x14ac:dyDescent="0.3">
      <c r="A125" s="1">
        <v>123</v>
      </c>
      <c r="B125" s="1">
        <v>125.0309982</v>
      </c>
      <c r="C125" s="1" t="s">
        <v>110</v>
      </c>
      <c r="D125" s="1" t="s">
        <v>97</v>
      </c>
      <c r="E125" s="1" t="s">
        <v>110</v>
      </c>
      <c r="F125" s="1" t="s">
        <v>97</v>
      </c>
      <c r="G125" s="1" t="s">
        <v>110</v>
      </c>
      <c r="H125" s="1" t="s">
        <v>97</v>
      </c>
    </row>
    <row r="126" spans="1:8" x14ac:dyDescent="0.3">
      <c r="A126" s="1">
        <v>124</v>
      </c>
      <c r="B126" s="1">
        <v>155.7220001</v>
      </c>
      <c r="C126" s="1" t="s">
        <v>96</v>
      </c>
      <c r="D126" s="1" t="s">
        <v>98</v>
      </c>
      <c r="E126" s="1" t="s">
        <v>96</v>
      </c>
      <c r="F126" s="1" t="s">
        <v>98</v>
      </c>
      <c r="G126" s="1" t="s">
        <v>96</v>
      </c>
      <c r="H126" s="1" t="s">
        <v>98</v>
      </c>
    </row>
    <row r="127" spans="1:8" x14ac:dyDescent="0.3">
      <c r="A127" s="1">
        <v>125</v>
      </c>
      <c r="B127" s="1">
        <v>477.43301389999999</v>
      </c>
      <c r="C127" s="1" t="s">
        <v>100</v>
      </c>
      <c r="D127" s="1" t="s">
        <v>97</v>
      </c>
      <c r="E127" s="1" t="s">
        <v>100</v>
      </c>
      <c r="F127" s="1" t="s">
        <v>97</v>
      </c>
      <c r="G127" s="1" t="s">
        <v>100</v>
      </c>
      <c r="H127" s="1" t="s">
        <v>97</v>
      </c>
    </row>
    <row r="128" spans="1:8" x14ac:dyDescent="0.3">
      <c r="A128" s="1">
        <v>126</v>
      </c>
      <c r="B128" s="1">
        <v>139.52699279999999</v>
      </c>
      <c r="C128" s="1" t="s">
        <v>96</v>
      </c>
      <c r="D128" s="1" t="s">
        <v>98</v>
      </c>
      <c r="E128" s="1" t="s">
        <v>99</v>
      </c>
      <c r="F128" s="1" t="s">
        <v>98</v>
      </c>
      <c r="G128" s="1" t="s">
        <v>99</v>
      </c>
      <c r="H128" s="1" t="s">
        <v>98</v>
      </c>
    </row>
    <row r="129" spans="1:8" x14ac:dyDescent="0.3">
      <c r="A129" s="1">
        <v>127</v>
      </c>
      <c r="B129" s="1">
        <v>330.3190002</v>
      </c>
      <c r="C129" s="1" t="s">
        <v>100</v>
      </c>
      <c r="D129" s="1" t="s">
        <v>97</v>
      </c>
      <c r="E129" s="1" t="s">
        <v>100</v>
      </c>
      <c r="F129" s="1" t="s">
        <v>97</v>
      </c>
      <c r="G129" s="1" t="s">
        <v>100</v>
      </c>
      <c r="H129" s="1" t="s">
        <v>97</v>
      </c>
    </row>
    <row r="130" spans="1:8" x14ac:dyDescent="0.3">
      <c r="A130" s="1">
        <v>128</v>
      </c>
      <c r="B130" s="1">
        <v>79.243698100000003</v>
      </c>
      <c r="C130" s="1" t="s">
        <v>100</v>
      </c>
      <c r="D130" s="1" t="s">
        <v>97</v>
      </c>
      <c r="E130" s="1" t="s">
        <v>100</v>
      </c>
      <c r="F130" s="1" t="s">
        <v>97</v>
      </c>
      <c r="G130" s="1" t="s">
        <v>100</v>
      </c>
      <c r="H130" s="1" t="s">
        <v>97</v>
      </c>
    </row>
    <row r="131" spans="1:8" x14ac:dyDescent="0.3">
      <c r="A131" s="1">
        <v>129</v>
      </c>
      <c r="B131" s="1">
        <v>81.704498299999997</v>
      </c>
      <c r="C131" s="1" t="s">
        <v>100</v>
      </c>
      <c r="D131" s="1" t="s">
        <v>97</v>
      </c>
      <c r="E131" s="1" t="s">
        <v>100</v>
      </c>
      <c r="F131" s="1" t="s">
        <v>97</v>
      </c>
      <c r="G131" s="1" t="s">
        <v>100</v>
      </c>
      <c r="H131" s="1" t="s">
        <v>97</v>
      </c>
    </row>
    <row r="132" spans="1:8" x14ac:dyDescent="0.3">
      <c r="A132" s="1">
        <v>130</v>
      </c>
      <c r="B132" s="1">
        <v>150.91499329999999</v>
      </c>
      <c r="C132" s="1" t="s">
        <v>100</v>
      </c>
      <c r="D132" s="1" t="s">
        <v>97</v>
      </c>
      <c r="E132" s="1" t="s">
        <v>100</v>
      </c>
      <c r="F132" s="1" t="s">
        <v>97</v>
      </c>
      <c r="G132" s="1" t="s">
        <v>100</v>
      </c>
      <c r="H132" s="1" t="s">
        <v>97</v>
      </c>
    </row>
    <row r="133" spans="1:8" x14ac:dyDescent="0.3">
      <c r="A133" s="1">
        <v>131</v>
      </c>
      <c r="B133" s="1">
        <v>41.3595009</v>
      </c>
      <c r="C133" s="1" t="s">
        <v>125</v>
      </c>
      <c r="D133" s="1" t="s">
        <v>98</v>
      </c>
      <c r="E133" s="1" t="s">
        <v>122</v>
      </c>
      <c r="F133" s="1" t="s">
        <v>98</v>
      </c>
      <c r="G133" s="1" t="s">
        <v>122</v>
      </c>
      <c r="H133" s="1" t="s">
        <v>98</v>
      </c>
    </row>
    <row r="134" spans="1:8" x14ac:dyDescent="0.3">
      <c r="A134" s="1">
        <v>132</v>
      </c>
      <c r="B134" s="1">
        <v>65.453201300000003</v>
      </c>
      <c r="C134" s="1" t="s">
        <v>125</v>
      </c>
      <c r="D134" s="1" t="s">
        <v>98</v>
      </c>
      <c r="E134" s="1" t="s">
        <v>122</v>
      </c>
      <c r="F134" s="1" t="s">
        <v>98</v>
      </c>
      <c r="G134" s="1" t="s">
        <v>122</v>
      </c>
      <c r="H134" s="1" t="s">
        <v>98</v>
      </c>
    </row>
    <row r="135" spans="1:8" x14ac:dyDescent="0.3">
      <c r="A135" s="1">
        <v>133</v>
      </c>
      <c r="B135" s="1">
        <v>50.921501200000002</v>
      </c>
      <c r="C135" s="1" t="s">
        <v>96</v>
      </c>
      <c r="D135" s="1" t="s">
        <v>98</v>
      </c>
      <c r="E135" s="1" t="s">
        <v>96</v>
      </c>
      <c r="F135" s="1" t="s">
        <v>98</v>
      </c>
      <c r="G135" s="1" t="s">
        <v>96</v>
      </c>
      <c r="H135" s="1" t="s">
        <v>98</v>
      </c>
    </row>
    <row r="136" spans="1:8" x14ac:dyDescent="0.3">
      <c r="A136" s="1">
        <v>134</v>
      </c>
      <c r="B136" s="1">
        <v>104.53800200000001</v>
      </c>
      <c r="C136" s="1" t="s">
        <v>96</v>
      </c>
      <c r="D136" s="1" t="s">
        <v>98</v>
      </c>
      <c r="E136" s="1" t="s">
        <v>96</v>
      </c>
      <c r="F136" s="1" t="s">
        <v>98</v>
      </c>
      <c r="G136" s="1" t="s">
        <v>96</v>
      </c>
      <c r="H136" s="1" t="s">
        <v>98</v>
      </c>
    </row>
    <row r="137" spans="1:8" x14ac:dyDescent="0.3">
      <c r="A137" s="1">
        <v>135</v>
      </c>
      <c r="B137" s="1">
        <v>115.99900049999999</v>
      </c>
      <c r="C137" s="1" t="s">
        <v>125</v>
      </c>
      <c r="D137" s="1" t="s">
        <v>98</v>
      </c>
      <c r="E137" s="1" t="s">
        <v>96</v>
      </c>
      <c r="F137" s="1" t="s">
        <v>98</v>
      </c>
      <c r="G137" s="1" t="s">
        <v>96</v>
      </c>
      <c r="H137" s="1" t="s">
        <v>98</v>
      </c>
    </row>
    <row r="138" spans="1:8" x14ac:dyDescent="0.3">
      <c r="A138" s="1">
        <v>136</v>
      </c>
      <c r="B138" s="1">
        <v>71.830299400000001</v>
      </c>
      <c r="C138" s="1" t="s">
        <v>96</v>
      </c>
      <c r="D138" s="1" t="s">
        <v>98</v>
      </c>
      <c r="E138" s="1" t="s">
        <v>96</v>
      </c>
      <c r="F138" s="1" t="s">
        <v>98</v>
      </c>
      <c r="G138" s="1" t="s">
        <v>96</v>
      </c>
      <c r="H138" s="1" t="s">
        <v>98</v>
      </c>
    </row>
    <row r="139" spans="1:8" x14ac:dyDescent="0.3">
      <c r="A139" s="1">
        <v>137</v>
      </c>
      <c r="B139" s="1">
        <v>137.15899659999999</v>
      </c>
      <c r="C139" s="1" t="s">
        <v>96</v>
      </c>
      <c r="D139" s="1" t="s">
        <v>98</v>
      </c>
      <c r="E139" s="1" t="s">
        <v>96</v>
      </c>
      <c r="F139" s="1" t="s">
        <v>98</v>
      </c>
      <c r="G139" s="1" t="s">
        <v>96</v>
      </c>
      <c r="H139" s="1" t="s">
        <v>98</v>
      </c>
    </row>
    <row r="140" spans="1:8" x14ac:dyDescent="0.3">
      <c r="A140" s="1">
        <v>138</v>
      </c>
      <c r="B140" s="1">
        <v>57.9502983</v>
      </c>
      <c r="C140" s="1" t="s">
        <v>109</v>
      </c>
      <c r="D140" s="1" t="s">
        <v>98</v>
      </c>
      <c r="E140" s="1" t="s">
        <v>100</v>
      </c>
      <c r="F140" s="1" t="s">
        <v>97</v>
      </c>
      <c r="G140" s="1" t="s">
        <v>100</v>
      </c>
      <c r="H140" s="1" t="s">
        <v>97</v>
      </c>
    </row>
    <row r="141" spans="1:8" x14ac:dyDescent="0.3">
      <c r="A141" s="1">
        <v>139</v>
      </c>
      <c r="B141" s="1">
        <v>190.4470062</v>
      </c>
      <c r="C141" s="1" t="s">
        <v>100</v>
      </c>
      <c r="D141" s="1" t="s">
        <v>97</v>
      </c>
      <c r="E141" s="1" t="s">
        <v>99</v>
      </c>
      <c r="F141" s="1" t="s">
        <v>98</v>
      </c>
      <c r="G141" s="1" t="s">
        <v>99</v>
      </c>
      <c r="H141" s="1" t="s">
        <v>98</v>
      </c>
    </row>
    <row r="142" spans="1:8" x14ac:dyDescent="0.3">
      <c r="A142" s="1">
        <v>140</v>
      </c>
      <c r="B142" s="1">
        <v>142.3249969</v>
      </c>
      <c r="C142" s="1" t="s">
        <v>96</v>
      </c>
      <c r="D142" s="1" t="s">
        <v>98</v>
      </c>
      <c r="E142" s="1" t="s">
        <v>96</v>
      </c>
      <c r="F142" s="1" t="s">
        <v>98</v>
      </c>
      <c r="G142" s="1" t="s">
        <v>96</v>
      </c>
      <c r="H142" s="1" t="s">
        <v>98</v>
      </c>
    </row>
    <row r="143" spans="1:8" x14ac:dyDescent="0.3">
      <c r="A143" s="1">
        <v>141</v>
      </c>
      <c r="B143" s="1">
        <v>238.47399899999999</v>
      </c>
      <c r="C143" s="1" t="s">
        <v>109</v>
      </c>
      <c r="D143" s="1" t="s">
        <v>98</v>
      </c>
      <c r="E143" s="1" t="s">
        <v>122</v>
      </c>
      <c r="F143" s="1" t="s">
        <v>98</v>
      </c>
      <c r="G143" s="1" t="s">
        <v>122</v>
      </c>
      <c r="H143" s="1" t="s">
        <v>98</v>
      </c>
    </row>
    <row r="144" spans="1:8" x14ac:dyDescent="0.3">
      <c r="A144" s="1">
        <v>142</v>
      </c>
      <c r="B144" s="1">
        <v>270.36401369999999</v>
      </c>
      <c r="C144" s="1" t="s">
        <v>96</v>
      </c>
      <c r="D144" s="1" t="s">
        <v>98</v>
      </c>
      <c r="E144" s="1" t="s">
        <v>96</v>
      </c>
      <c r="F144" s="1" t="s">
        <v>98</v>
      </c>
      <c r="G144" s="1" t="s">
        <v>96</v>
      </c>
      <c r="H144" s="1" t="s">
        <v>98</v>
      </c>
    </row>
    <row r="145" spans="1:8" x14ac:dyDescent="0.3">
      <c r="A145" s="1">
        <v>143</v>
      </c>
      <c r="B145" s="1">
        <v>139.8280029</v>
      </c>
      <c r="C145" s="1" t="s">
        <v>96</v>
      </c>
      <c r="D145" s="1" t="s">
        <v>98</v>
      </c>
      <c r="E145" s="1" t="s">
        <v>96</v>
      </c>
      <c r="F145" s="1" t="s">
        <v>98</v>
      </c>
      <c r="G145" s="1" t="s">
        <v>96</v>
      </c>
      <c r="H145" s="1" t="s">
        <v>98</v>
      </c>
    </row>
    <row r="146" spans="1:8" x14ac:dyDescent="0.3">
      <c r="A146" s="1">
        <v>144</v>
      </c>
      <c r="B146" s="1">
        <v>152.68899540000001</v>
      </c>
      <c r="C146" s="1" t="s">
        <v>96</v>
      </c>
      <c r="D146" s="1" t="s">
        <v>98</v>
      </c>
      <c r="E146" s="1" t="s">
        <v>96</v>
      </c>
      <c r="F146" s="1" t="s">
        <v>98</v>
      </c>
      <c r="G146" s="1" t="s">
        <v>96</v>
      </c>
      <c r="H146" s="1" t="s">
        <v>98</v>
      </c>
    </row>
    <row r="147" spans="1:8" x14ac:dyDescent="0.3">
      <c r="A147" s="1">
        <v>145</v>
      </c>
      <c r="B147" s="1">
        <v>75.7975998</v>
      </c>
      <c r="C147" s="1" t="s">
        <v>96</v>
      </c>
      <c r="D147" s="1" t="s">
        <v>98</v>
      </c>
      <c r="E147" s="1" t="s">
        <v>96</v>
      </c>
      <c r="F147" s="1" t="s">
        <v>98</v>
      </c>
      <c r="G147" s="1" t="s">
        <v>96</v>
      </c>
      <c r="H147" s="1" t="s">
        <v>98</v>
      </c>
    </row>
    <row r="148" spans="1:8" x14ac:dyDescent="0.3">
      <c r="A148" s="1">
        <v>146</v>
      </c>
      <c r="B148" s="1">
        <v>63.7162018</v>
      </c>
      <c r="C148" s="1" t="s">
        <v>96</v>
      </c>
      <c r="D148" s="1" t="s">
        <v>98</v>
      </c>
      <c r="E148" s="1" t="s">
        <v>96</v>
      </c>
      <c r="F148" s="1" t="s">
        <v>98</v>
      </c>
      <c r="G148" s="1" t="s">
        <v>96</v>
      </c>
      <c r="H148" s="1" t="s">
        <v>98</v>
      </c>
    </row>
    <row r="149" spans="1:8" x14ac:dyDescent="0.3">
      <c r="A149" s="1">
        <v>147</v>
      </c>
      <c r="B149" s="1">
        <v>20.022499100000001</v>
      </c>
      <c r="C149" s="1" t="s">
        <v>96</v>
      </c>
      <c r="D149" s="1" t="s">
        <v>98</v>
      </c>
      <c r="E149" s="1" t="s">
        <v>100</v>
      </c>
      <c r="F149" s="1" t="s">
        <v>97</v>
      </c>
      <c r="G149" s="1" t="s">
        <v>100</v>
      </c>
      <c r="H149" s="1" t="s">
        <v>97</v>
      </c>
    </row>
    <row r="150" spans="1:8" x14ac:dyDescent="0.3">
      <c r="A150" s="1">
        <v>148</v>
      </c>
      <c r="B150" s="1">
        <v>155.6309967</v>
      </c>
      <c r="C150" s="1" t="s">
        <v>96</v>
      </c>
      <c r="D150" s="1" t="s">
        <v>98</v>
      </c>
      <c r="E150" s="1" t="s">
        <v>96</v>
      </c>
      <c r="F150" s="1" t="s">
        <v>98</v>
      </c>
      <c r="G150" s="1" t="s">
        <v>96</v>
      </c>
      <c r="H150" s="1" t="s">
        <v>98</v>
      </c>
    </row>
    <row r="151" spans="1:8" x14ac:dyDescent="0.3">
      <c r="A151" s="1">
        <v>149</v>
      </c>
      <c r="B151" s="1">
        <v>84.419899000000001</v>
      </c>
      <c r="C151" s="1" t="s">
        <v>96</v>
      </c>
      <c r="D151" s="1" t="s">
        <v>98</v>
      </c>
      <c r="E151" s="1" t="s">
        <v>96</v>
      </c>
      <c r="F151" s="1" t="s">
        <v>98</v>
      </c>
      <c r="G151" s="1" t="s">
        <v>96</v>
      </c>
      <c r="H151" s="1" t="s">
        <v>98</v>
      </c>
    </row>
    <row r="152" spans="1:8" x14ac:dyDescent="0.3">
      <c r="A152" s="1">
        <v>150</v>
      </c>
      <c r="B152" s="1">
        <v>40.797298400000003</v>
      </c>
      <c r="C152" s="1" t="s">
        <v>96</v>
      </c>
      <c r="D152" s="1" t="s">
        <v>98</v>
      </c>
      <c r="E152" s="1" t="s">
        <v>96</v>
      </c>
      <c r="F152" s="1" t="s">
        <v>98</v>
      </c>
      <c r="G152" s="1" t="s">
        <v>96</v>
      </c>
      <c r="H152" s="1" t="s">
        <v>98</v>
      </c>
    </row>
    <row r="153" spans="1:8" x14ac:dyDescent="0.3">
      <c r="A153" s="1">
        <v>151</v>
      </c>
      <c r="B153" s="1">
        <v>117.9580002</v>
      </c>
      <c r="C153" s="1" t="s">
        <v>96</v>
      </c>
      <c r="D153" s="1" t="s">
        <v>98</v>
      </c>
      <c r="E153" s="1" t="s">
        <v>96</v>
      </c>
      <c r="F153" s="1" t="s">
        <v>98</v>
      </c>
      <c r="G153" s="1" t="s">
        <v>96</v>
      </c>
      <c r="H153" s="1" t="s">
        <v>98</v>
      </c>
    </row>
    <row r="154" spans="1:8" x14ac:dyDescent="0.3">
      <c r="A154" s="1">
        <v>152</v>
      </c>
      <c r="B154" s="1">
        <v>113.8030014</v>
      </c>
      <c r="C154" s="1" t="s">
        <v>96</v>
      </c>
      <c r="D154" s="1" t="s">
        <v>98</v>
      </c>
      <c r="E154" s="1" t="s">
        <v>96</v>
      </c>
      <c r="F154" s="1" t="s">
        <v>98</v>
      </c>
      <c r="G154" s="1" t="s">
        <v>96</v>
      </c>
      <c r="H154" s="1" t="s">
        <v>98</v>
      </c>
    </row>
    <row r="155" spans="1:8" x14ac:dyDescent="0.3">
      <c r="A155" s="1">
        <v>153</v>
      </c>
      <c r="B155" s="1">
        <v>35.962398499999999</v>
      </c>
      <c r="C155" s="1" t="s">
        <v>96</v>
      </c>
      <c r="D155" s="1" t="s">
        <v>98</v>
      </c>
      <c r="E155" s="1" t="s">
        <v>96</v>
      </c>
      <c r="F155" s="1" t="s">
        <v>98</v>
      </c>
      <c r="G155" s="1" t="s">
        <v>96</v>
      </c>
      <c r="H155" s="1" t="s">
        <v>98</v>
      </c>
    </row>
    <row r="156" spans="1:8" x14ac:dyDescent="0.3">
      <c r="A156" s="1">
        <v>154</v>
      </c>
      <c r="B156" s="1">
        <v>85.096801799999994</v>
      </c>
      <c r="C156" s="1" t="s">
        <v>96</v>
      </c>
      <c r="D156" s="1" t="s">
        <v>98</v>
      </c>
      <c r="E156" s="1" t="s">
        <v>96</v>
      </c>
      <c r="F156" s="1" t="s">
        <v>98</v>
      </c>
      <c r="G156" s="1" t="s">
        <v>96</v>
      </c>
      <c r="H156" s="1" t="s">
        <v>98</v>
      </c>
    </row>
    <row r="157" spans="1:8" x14ac:dyDescent="0.3">
      <c r="A157" s="1">
        <v>155</v>
      </c>
      <c r="B157" s="1">
        <v>94.516502399999993</v>
      </c>
      <c r="C157" s="1" t="s">
        <v>96</v>
      </c>
      <c r="D157" s="1" t="s">
        <v>98</v>
      </c>
      <c r="E157" s="1" t="s">
        <v>96</v>
      </c>
      <c r="F157" s="1" t="s">
        <v>98</v>
      </c>
      <c r="G157" s="1" t="s">
        <v>96</v>
      </c>
      <c r="H157" s="1" t="s">
        <v>98</v>
      </c>
    </row>
    <row r="158" spans="1:8" x14ac:dyDescent="0.3">
      <c r="A158" s="1">
        <v>156</v>
      </c>
      <c r="B158" s="1">
        <v>16.738000899999999</v>
      </c>
      <c r="C158" s="1" t="s">
        <v>96</v>
      </c>
      <c r="D158" s="1" t="s">
        <v>98</v>
      </c>
      <c r="E158" s="1" t="s">
        <v>96</v>
      </c>
      <c r="F158" s="1" t="s">
        <v>98</v>
      </c>
      <c r="G158" s="1" t="s">
        <v>96</v>
      </c>
      <c r="H158" s="1" t="s">
        <v>98</v>
      </c>
    </row>
    <row r="159" spans="1:8" x14ac:dyDescent="0.3">
      <c r="A159" s="1">
        <v>157</v>
      </c>
      <c r="B159" s="1">
        <v>70.539199800000006</v>
      </c>
      <c r="C159" s="1" t="s">
        <v>96</v>
      </c>
      <c r="D159" s="1" t="s">
        <v>98</v>
      </c>
      <c r="E159" s="1" t="s">
        <v>96</v>
      </c>
      <c r="F159" s="1" t="s">
        <v>98</v>
      </c>
      <c r="G159" s="1" t="s">
        <v>96</v>
      </c>
      <c r="H159" s="1" t="s">
        <v>98</v>
      </c>
    </row>
    <row r="160" spans="1:8" x14ac:dyDescent="0.3">
      <c r="A160" s="1">
        <v>158</v>
      </c>
      <c r="B160" s="1">
        <v>49.995399499999998</v>
      </c>
      <c r="C160" s="1" t="s">
        <v>127</v>
      </c>
      <c r="D160" s="1" t="s">
        <v>97</v>
      </c>
      <c r="E160" s="1" t="s">
        <v>127</v>
      </c>
      <c r="F160" s="1" t="s">
        <v>97</v>
      </c>
      <c r="G160" s="1" t="s">
        <v>127</v>
      </c>
      <c r="H160" s="1" t="s">
        <v>97</v>
      </c>
    </row>
    <row r="161" spans="1:8" x14ac:dyDescent="0.3">
      <c r="A161" s="1">
        <v>159</v>
      </c>
      <c r="B161" s="1">
        <v>135.17700199999999</v>
      </c>
      <c r="C161" s="1" t="s">
        <v>127</v>
      </c>
      <c r="D161" s="1" t="s">
        <v>97</v>
      </c>
      <c r="E161" s="1" t="s">
        <v>127</v>
      </c>
      <c r="F161" s="1" t="s">
        <v>97</v>
      </c>
      <c r="G161" s="1" t="s">
        <v>127</v>
      </c>
      <c r="H161" s="1" t="s">
        <v>97</v>
      </c>
    </row>
    <row r="162" spans="1:8" x14ac:dyDescent="0.3">
      <c r="A162" s="1">
        <v>160</v>
      </c>
      <c r="B162" s="1">
        <v>38.381801600000003</v>
      </c>
      <c r="C162" s="1" t="s">
        <v>127</v>
      </c>
      <c r="D162" s="1" t="s">
        <v>97</v>
      </c>
      <c r="E162" s="1" t="s">
        <v>127</v>
      </c>
      <c r="F162" s="1" t="s">
        <v>97</v>
      </c>
      <c r="G162" s="1" t="s">
        <v>127</v>
      </c>
      <c r="H162" s="1" t="s">
        <v>97</v>
      </c>
    </row>
    <row r="163" spans="1:8" x14ac:dyDescent="0.3">
      <c r="A163" s="1">
        <v>161</v>
      </c>
      <c r="B163" s="1">
        <v>41.242401100000002</v>
      </c>
      <c r="C163" s="1" t="s">
        <v>127</v>
      </c>
      <c r="D163" s="1" t="s">
        <v>97</v>
      </c>
      <c r="E163" s="1" t="s">
        <v>127</v>
      </c>
      <c r="F163" s="1" t="s">
        <v>97</v>
      </c>
      <c r="G163" s="1" t="s">
        <v>127</v>
      </c>
      <c r="H163" s="1" t="s">
        <v>97</v>
      </c>
    </row>
    <row r="164" spans="1:8" x14ac:dyDescent="0.3">
      <c r="A164" s="1">
        <v>162</v>
      </c>
      <c r="B164" s="1">
        <v>79.365097000000006</v>
      </c>
      <c r="C164" s="1" t="s">
        <v>127</v>
      </c>
      <c r="D164" s="1" t="s">
        <v>97</v>
      </c>
      <c r="E164" s="1" t="s">
        <v>127</v>
      </c>
      <c r="F164" s="1" t="s">
        <v>97</v>
      </c>
      <c r="G164" s="1" t="s">
        <v>127</v>
      </c>
      <c r="H164" s="1" t="s">
        <v>97</v>
      </c>
    </row>
    <row r="165" spans="1:8" x14ac:dyDescent="0.3">
      <c r="A165" s="1">
        <v>163</v>
      </c>
      <c r="B165" s="1">
        <v>54.670799299999999</v>
      </c>
      <c r="C165" s="1" t="s">
        <v>127</v>
      </c>
      <c r="D165" s="1" t="s">
        <v>97</v>
      </c>
      <c r="E165" s="1" t="s">
        <v>127</v>
      </c>
      <c r="F165" s="1" t="s">
        <v>97</v>
      </c>
      <c r="G165" s="1" t="s">
        <v>127</v>
      </c>
      <c r="H165" s="1" t="s">
        <v>97</v>
      </c>
    </row>
    <row r="166" spans="1:8" x14ac:dyDescent="0.3">
      <c r="A166" s="1">
        <v>164</v>
      </c>
      <c r="B166" s="1">
        <v>26.9023991</v>
      </c>
      <c r="C166" s="1" t="s">
        <v>127</v>
      </c>
      <c r="D166" s="1" t="s">
        <v>97</v>
      </c>
      <c r="E166" s="1" t="s">
        <v>127</v>
      </c>
      <c r="F166" s="1" t="s">
        <v>97</v>
      </c>
      <c r="G166" s="1" t="s">
        <v>127</v>
      </c>
      <c r="H166" s="1" t="s">
        <v>97</v>
      </c>
    </row>
    <row r="167" spans="1:8" x14ac:dyDescent="0.3">
      <c r="A167" s="1">
        <v>165</v>
      </c>
      <c r="B167" s="1">
        <v>110.58699799999999</v>
      </c>
      <c r="C167" s="1" t="s">
        <v>130</v>
      </c>
      <c r="D167" s="1" t="s">
        <v>131</v>
      </c>
      <c r="E167" s="1" t="s">
        <v>100</v>
      </c>
      <c r="F167" s="1" t="s">
        <v>97</v>
      </c>
      <c r="G167" s="1" t="s">
        <v>100</v>
      </c>
      <c r="H167" s="1" t="s">
        <v>97</v>
      </c>
    </row>
    <row r="168" spans="1:8" x14ac:dyDescent="0.3">
      <c r="A168" s="1">
        <v>166</v>
      </c>
      <c r="B168" s="1">
        <v>99.454200700000001</v>
      </c>
      <c r="C168" s="1" t="s">
        <v>96</v>
      </c>
      <c r="D168" s="1" t="s">
        <v>98</v>
      </c>
      <c r="E168" s="1" t="s">
        <v>96</v>
      </c>
      <c r="F168" s="1" t="s">
        <v>98</v>
      </c>
      <c r="G168" s="1" t="s">
        <v>96</v>
      </c>
      <c r="H168" s="1" t="s">
        <v>98</v>
      </c>
    </row>
    <row r="169" spans="1:8" x14ac:dyDescent="0.3">
      <c r="A169" s="1">
        <v>167</v>
      </c>
      <c r="B169" s="1">
        <v>75.421997099999999</v>
      </c>
      <c r="C169" s="1" t="s">
        <v>109</v>
      </c>
      <c r="D169" s="1" t="s">
        <v>98</v>
      </c>
      <c r="E169" s="1" t="s">
        <v>100</v>
      </c>
      <c r="F169" s="1" t="s">
        <v>97</v>
      </c>
      <c r="G169" s="1" t="s">
        <v>100</v>
      </c>
      <c r="H169" s="1" t="s">
        <v>97</v>
      </c>
    </row>
    <row r="170" spans="1:8" x14ac:dyDescent="0.3">
      <c r="A170" s="1">
        <v>168</v>
      </c>
      <c r="B170" s="1">
        <v>294.75500490000002</v>
      </c>
      <c r="C170" s="1" t="s">
        <v>130</v>
      </c>
      <c r="D170" s="1" t="s">
        <v>98</v>
      </c>
      <c r="E170" s="1" t="s">
        <v>100</v>
      </c>
      <c r="F170" s="1" t="s">
        <v>97</v>
      </c>
      <c r="G170" s="1" t="s">
        <v>100</v>
      </c>
      <c r="H170" s="1" t="s">
        <v>97</v>
      </c>
    </row>
    <row r="171" spans="1:8" x14ac:dyDescent="0.3">
      <c r="A171" s="1">
        <v>169</v>
      </c>
      <c r="B171" s="1">
        <v>201.07400509999999</v>
      </c>
      <c r="C171" s="1" t="s">
        <v>108</v>
      </c>
      <c r="D171" s="1" t="s">
        <v>105</v>
      </c>
      <c r="E171" s="1" t="s">
        <v>108</v>
      </c>
      <c r="F171" s="1" t="s">
        <v>105</v>
      </c>
      <c r="G171" s="1" t="s">
        <v>108</v>
      </c>
      <c r="H171" s="1" t="s">
        <v>105</v>
      </c>
    </row>
    <row r="172" spans="1:8" x14ac:dyDescent="0.3">
      <c r="A172" s="1">
        <v>170</v>
      </c>
      <c r="B172" s="1">
        <v>51.850700400000001</v>
      </c>
      <c r="C172" s="1" t="s">
        <v>108</v>
      </c>
      <c r="D172" s="1" t="s">
        <v>105</v>
      </c>
      <c r="E172" s="1" t="s">
        <v>124</v>
      </c>
      <c r="F172" s="1" t="s">
        <v>98</v>
      </c>
      <c r="G172" s="1" t="s">
        <v>124</v>
      </c>
      <c r="H172" s="1" t="s">
        <v>98</v>
      </c>
    </row>
    <row r="173" spans="1:8" x14ac:dyDescent="0.3">
      <c r="A173" s="1">
        <v>171</v>
      </c>
      <c r="B173" s="1">
        <v>32.690700499999998</v>
      </c>
      <c r="C173" s="1" t="s">
        <v>129</v>
      </c>
      <c r="D173" s="1" t="s">
        <v>98</v>
      </c>
      <c r="E173" s="1" t="s">
        <v>129</v>
      </c>
      <c r="F173" s="1" t="s">
        <v>98</v>
      </c>
      <c r="G173" s="1" t="s">
        <v>129</v>
      </c>
      <c r="H173" s="1" t="s">
        <v>98</v>
      </c>
    </row>
    <row r="174" spans="1:8" x14ac:dyDescent="0.3">
      <c r="A174" s="1">
        <v>172</v>
      </c>
      <c r="B174" s="1">
        <v>155.6940002</v>
      </c>
      <c r="C174" s="1" t="s">
        <v>96</v>
      </c>
      <c r="D174" s="1" t="s">
        <v>98</v>
      </c>
      <c r="E174" s="1" t="s">
        <v>96</v>
      </c>
      <c r="F174" s="1" t="s">
        <v>98</v>
      </c>
      <c r="G174" s="1" t="s">
        <v>96</v>
      </c>
      <c r="H174" s="1" t="s">
        <v>98</v>
      </c>
    </row>
    <row r="175" spans="1:8" x14ac:dyDescent="0.3">
      <c r="A175" s="1">
        <v>173</v>
      </c>
      <c r="B175" s="1">
        <v>222.47999569999999</v>
      </c>
      <c r="C175" s="1" t="s">
        <v>96</v>
      </c>
      <c r="D175" s="1" t="s">
        <v>98</v>
      </c>
      <c r="E175" s="1" t="s">
        <v>96</v>
      </c>
      <c r="F175" s="1" t="s">
        <v>98</v>
      </c>
      <c r="G175" s="1" t="s">
        <v>96</v>
      </c>
      <c r="H175" s="1" t="s">
        <v>98</v>
      </c>
    </row>
    <row r="176" spans="1:8" x14ac:dyDescent="0.3">
      <c r="A176" s="1">
        <v>174</v>
      </c>
      <c r="B176" s="1">
        <v>50.6343994</v>
      </c>
      <c r="C176" s="1" t="s">
        <v>96</v>
      </c>
      <c r="D176" s="1" t="s">
        <v>98</v>
      </c>
      <c r="E176" s="1" t="s">
        <v>96</v>
      </c>
      <c r="F176" s="1" t="s">
        <v>98</v>
      </c>
      <c r="G176" s="1" t="s">
        <v>96</v>
      </c>
      <c r="H176" s="1" t="s">
        <v>98</v>
      </c>
    </row>
    <row r="177" spans="1:8" x14ac:dyDescent="0.3">
      <c r="A177" s="1">
        <v>175</v>
      </c>
      <c r="B177" s="1">
        <v>78.037002599999994</v>
      </c>
      <c r="C177" s="1" t="s">
        <v>96</v>
      </c>
      <c r="D177" s="1" t="s">
        <v>98</v>
      </c>
      <c r="E177" s="1" t="s">
        <v>96</v>
      </c>
      <c r="F177" s="1" t="s">
        <v>98</v>
      </c>
      <c r="G177" s="1" t="s">
        <v>96</v>
      </c>
      <c r="H177" s="1" t="s">
        <v>98</v>
      </c>
    </row>
    <row r="178" spans="1:8" x14ac:dyDescent="0.3">
      <c r="A178" s="1">
        <v>176</v>
      </c>
      <c r="B178" s="1">
        <v>79.049797100000006</v>
      </c>
      <c r="C178" s="1" t="s">
        <v>100</v>
      </c>
      <c r="D178" s="1" t="s">
        <v>97</v>
      </c>
      <c r="E178" s="1" t="s">
        <v>100</v>
      </c>
      <c r="F178" s="1" t="s">
        <v>97</v>
      </c>
      <c r="G178" s="1" t="s">
        <v>100</v>
      </c>
      <c r="H178" s="1" t="s">
        <v>97</v>
      </c>
    </row>
    <row r="179" spans="1:8" x14ac:dyDescent="0.3">
      <c r="A179" s="1">
        <v>177</v>
      </c>
      <c r="B179" s="1">
        <v>86.426597599999994</v>
      </c>
      <c r="C179" s="1" t="s">
        <v>100</v>
      </c>
      <c r="D179" s="1" t="s">
        <v>97</v>
      </c>
      <c r="E179" s="1" t="s">
        <v>100</v>
      </c>
      <c r="F179" s="1" t="s">
        <v>97</v>
      </c>
      <c r="G179" s="1" t="s">
        <v>100</v>
      </c>
      <c r="H179" s="1" t="s">
        <v>97</v>
      </c>
    </row>
    <row r="180" spans="1:8" x14ac:dyDescent="0.3">
      <c r="A180" s="1">
        <v>178</v>
      </c>
      <c r="B180" s="1">
        <v>81.144897499999999</v>
      </c>
      <c r="C180" s="1" t="s">
        <v>96</v>
      </c>
      <c r="D180" s="1" t="s">
        <v>98</v>
      </c>
      <c r="E180" s="1" t="s">
        <v>96</v>
      </c>
      <c r="F180" s="1" t="s">
        <v>98</v>
      </c>
      <c r="G180" s="1" t="s">
        <v>96</v>
      </c>
      <c r="H180" s="1" t="s">
        <v>98</v>
      </c>
    </row>
    <row r="181" spans="1:8" x14ac:dyDescent="0.3">
      <c r="A181" s="1">
        <v>179</v>
      </c>
      <c r="B181" s="1">
        <v>32.313201900000003</v>
      </c>
      <c r="C181" s="1" t="s">
        <v>96</v>
      </c>
      <c r="D181" s="1" t="s">
        <v>98</v>
      </c>
      <c r="E181" s="1" t="s">
        <v>96</v>
      </c>
      <c r="F181" s="1" t="s">
        <v>98</v>
      </c>
      <c r="G181" s="1" t="s">
        <v>96</v>
      </c>
      <c r="H181" s="1" t="s">
        <v>98</v>
      </c>
    </row>
    <row r="182" spans="1:8" x14ac:dyDescent="0.3">
      <c r="A182" s="1">
        <v>180</v>
      </c>
      <c r="B182" s="1">
        <v>116.8460007</v>
      </c>
      <c r="C182" s="1" t="s">
        <v>96</v>
      </c>
      <c r="D182" s="1" t="s">
        <v>98</v>
      </c>
      <c r="E182" s="1" t="s">
        <v>96</v>
      </c>
      <c r="F182" s="1" t="s">
        <v>98</v>
      </c>
      <c r="G182" s="1" t="s">
        <v>96</v>
      </c>
      <c r="H182" s="1" t="s">
        <v>98</v>
      </c>
    </row>
    <row r="183" spans="1:8" x14ac:dyDescent="0.3">
      <c r="A183" s="1">
        <v>181</v>
      </c>
      <c r="B183" s="1">
        <v>35.964900999999998</v>
      </c>
      <c r="C183" s="1" t="s">
        <v>125</v>
      </c>
      <c r="D183" s="1" t="s">
        <v>98</v>
      </c>
      <c r="E183" s="1" t="s">
        <v>100</v>
      </c>
      <c r="F183" s="1" t="s">
        <v>97</v>
      </c>
      <c r="G183" s="1" t="s">
        <v>100</v>
      </c>
      <c r="H183" s="1" t="s">
        <v>97</v>
      </c>
    </row>
    <row r="184" spans="1:8" x14ac:dyDescent="0.3">
      <c r="A184" s="1">
        <v>182</v>
      </c>
      <c r="B184" s="1">
        <v>76.035102800000004</v>
      </c>
      <c r="C184" s="1" t="s">
        <v>96</v>
      </c>
      <c r="D184" s="1" t="s">
        <v>98</v>
      </c>
      <c r="E184" s="1" t="s">
        <v>96</v>
      </c>
      <c r="F184" s="1" t="s">
        <v>98</v>
      </c>
      <c r="G184" s="1" t="s">
        <v>96</v>
      </c>
      <c r="H184" s="1" t="s">
        <v>98</v>
      </c>
    </row>
    <row r="185" spans="1:8" x14ac:dyDescent="0.3">
      <c r="A185" s="1">
        <v>183</v>
      </c>
      <c r="B185" s="1">
        <v>41.488201099999998</v>
      </c>
      <c r="C185" s="1" t="s">
        <v>96</v>
      </c>
      <c r="D185" s="1" t="s">
        <v>98</v>
      </c>
      <c r="E185" s="1" t="s">
        <v>96</v>
      </c>
      <c r="F185" s="1" t="s">
        <v>98</v>
      </c>
      <c r="G185" s="1" t="s">
        <v>96</v>
      </c>
      <c r="H185" s="1" t="s">
        <v>98</v>
      </c>
    </row>
    <row r="186" spans="1:8" x14ac:dyDescent="0.3">
      <c r="A186" s="1">
        <v>184</v>
      </c>
      <c r="B186" s="1">
        <v>102.6989975</v>
      </c>
      <c r="C186" s="1" t="s">
        <v>96</v>
      </c>
      <c r="D186" s="1" t="s">
        <v>98</v>
      </c>
      <c r="E186" s="1" t="s">
        <v>96</v>
      </c>
      <c r="F186" s="1" t="s">
        <v>98</v>
      </c>
      <c r="G186" s="1" t="s">
        <v>96</v>
      </c>
      <c r="H186" s="1" t="s">
        <v>98</v>
      </c>
    </row>
    <row r="187" spans="1:8" x14ac:dyDescent="0.3">
      <c r="A187" s="1">
        <v>185</v>
      </c>
      <c r="B187" s="1">
        <v>34.197700500000003</v>
      </c>
      <c r="C187" s="1" t="s">
        <v>96</v>
      </c>
      <c r="D187" s="1" t="s">
        <v>98</v>
      </c>
      <c r="E187" s="1" t="s">
        <v>96</v>
      </c>
      <c r="F187" s="1" t="s">
        <v>98</v>
      </c>
      <c r="G187" s="1" t="s">
        <v>96</v>
      </c>
      <c r="H187" s="1" t="s">
        <v>98</v>
      </c>
    </row>
    <row r="188" spans="1:8" x14ac:dyDescent="0.3">
      <c r="A188" s="1">
        <v>186</v>
      </c>
      <c r="B188" s="1">
        <v>35.572601300000002</v>
      </c>
      <c r="C188" s="1" t="s">
        <v>125</v>
      </c>
      <c r="D188" s="1" t="s">
        <v>98</v>
      </c>
      <c r="E188" s="1" t="s">
        <v>99</v>
      </c>
      <c r="F188" s="1" t="s">
        <v>98</v>
      </c>
      <c r="G188" s="1" t="s">
        <v>99</v>
      </c>
      <c r="H188" s="1" t="s">
        <v>98</v>
      </c>
    </row>
    <row r="189" spans="1:8" x14ac:dyDescent="0.3">
      <c r="A189" s="1">
        <v>187</v>
      </c>
      <c r="B189" s="1">
        <v>74.204299899999995</v>
      </c>
      <c r="C189" s="1" t="s">
        <v>100</v>
      </c>
      <c r="D189" s="1" t="s">
        <v>97</v>
      </c>
      <c r="E189" s="1" t="s">
        <v>100</v>
      </c>
      <c r="F189" s="1" t="s">
        <v>97</v>
      </c>
      <c r="G189" s="1" t="s">
        <v>100</v>
      </c>
      <c r="H189" s="1" t="s">
        <v>97</v>
      </c>
    </row>
    <row r="190" spans="1:8" x14ac:dyDescent="0.3">
      <c r="A190" s="1">
        <v>188</v>
      </c>
      <c r="B190" s="1">
        <v>22.145500200000001</v>
      </c>
      <c r="C190" s="1" t="s">
        <v>96</v>
      </c>
      <c r="D190" s="1" t="s">
        <v>98</v>
      </c>
      <c r="E190" s="1" t="s">
        <v>96</v>
      </c>
      <c r="F190" s="1" t="s">
        <v>98</v>
      </c>
      <c r="G190" s="1" t="s">
        <v>96</v>
      </c>
      <c r="H190" s="1" t="s">
        <v>98</v>
      </c>
    </row>
    <row r="191" spans="1:8" x14ac:dyDescent="0.3">
      <c r="A191" s="1">
        <v>189</v>
      </c>
      <c r="B191" s="1">
        <v>30.604900399999998</v>
      </c>
      <c r="C191" s="1" t="s">
        <v>100</v>
      </c>
      <c r="D191" s="1" t="s">
        <v>97</v>
      </c>
      <c r="E191" s="1" t="s">
        <v>100</v>
      </c>
      <c r="F191" s="1" t="s">
        <v>97</v>
      </c>
      <c r="G191" s="1" t="s">
        <v>124</v>
      </c>
      <c r="H191" s="1" t="s">
        <v>98</v>
      </c>
    </row>
    <row r="192" spans="1:8" x14ac:dyDescent="0.3">
      <c r="A192" s="1">
        <v>190</v>
      </c>
      <c r="B192" s="1">
        <v>49.382099199999999</v>
      </c>
      <c r="C192" s="1" t="s">
        <v>109</v>
      </c>
      <c r="D192" s="1" t="s">
        <v>98</v>
      </c>
      <c r="E192" s="1" t="s">
        <v>99</v>
      </c>
      <c r="F192" s="1" t="s">
        <v>98</v>
      </c>
      <c r="G192" s="1" t="s">
        <v>99</v>
      </c>
      <c r="H192" s="1" t="s">
        <v>98</v>
      </c>
    </row>
    <row r="193" spans="1:8" x14ac:dyDescent="0.3">
      <c r="A193" s="1">
        <v>191</v>
      </c>
      <c r="B193" s="1">
        <v>54.990501399999999</v>
      </c>
      <c r="C193" s="1" t="s">
        <v>96</v>
      </c>
      <c r="D193" s="1" t="s">
        <v>98</v>
      </c>
      <c r="E193" s="1" t="s">
        <v>96</v>
      </c>
      <c r="F193" s="1" t="s">
        <v>98</v>
      </c>
      <c r="G193" s="1" t="s">
        <v>96</v>
      </c>
      <c r="H193" s="1" t="s">
        <v>98</v>
      </c>
    </row>
    <row r="194" spans="1:8" x14ac:dyDescent="0.3">
      <c r="A194" s="1">
        <v>192</v>
      </c>
      <c r="B194" s="1">
        <v>52.570301100000002</v>
      </c>
      <c r="C194" s="1" t="s">
        <v>125</v>
      </c>
      <c r="D194" s="1" t="s">
        <v>98</v>
      </c>
      <c r="E194" s="1" t="s">
        <v>99</v>
      </c>
      <c r="F194" s="1" t="s">
        <v>98</v>
      </c>
      <c r="G194" s="1" t="s">
        <v>99</v>
      </c>
      <c r="H194" s="1" t="s">
        <v>98</v>
      </c>
    </row>
    <row r="195" spans="1:8" x14ac:dyDescent="0.3">
      <c r="A195" s="1">
        <v>193</v>
      </c>
      <c r="B195" s="1">
        <v>76.381202700000003</v>
      </c>
      <c r="C195" s="1" t="s">
        <v>109</v>
      </c>
      <c r="D195" s="1" t="s">
        <v>98</v>
      </c>
      <c r="E195" s="1" t="s">
        <v>96</v>
      </c>
      <c r="F195" s="1" t="s">
        <v>98</v>
      </c>
      <c r="G195" s="1" t="s">
        <v>96</v>
      </c>
      <c r="H195" s="1" t="s">
        <v>98</v>
      </c>
    </row>
    <row r="196" spans="1:8" x14ac:dyDescent="0.3">
      <c r="A196" s="1">
        <v>194</v>
      </c>
      <c r="B196" s="1">
        <v>34.718101500000003</v>
      </c>
      <c r="C196" s="1" t="s">
        <v>110</v>
      </c>
      <c r="D196" s="1" t="s">
        <v>97</v>
      </c>
      <c r="E196" s="1" t="s">
        <v>110</v>
      </c>
      <c r="F196" s="1" t="s">
        <v>97</v>
      </c>
      <c r="G196" s="1" t="s">
        <v>110</v>
      </c>
      <c r="H196" s="1" t="s">
        <v>97</v>
      </c>
    </row>
    <row r="197" spans="1:8" x14ac:dyDescent="0.3">
      <c r="A197" s="1">
        <v>195</v>
      </c>
      <c r="B197" s="1">
        <v>41.123199499999998</v>
      </c>
      <c r="C197" s="1" t="s">
        <v>110</v>
      </c>
      <c r="D197" s="1" t="s">
        <v>97</v>
      </c>
      <c r="E197" s="1" t="s">
        <v>110</v>
      </c>
      <c r="F197" s="1" t="s">
        <v>97</v>
      </c>
      <c r="G197" s="1" t="s">
        <v>110</v>
      </c>
      <c r="H197" s="1" t="s">
        <v>97</v>
      </c>
    </row>
    <row r="198" spans="1:8" x14ac:dyDescent="0.3">
      <c r="A198" s="1">
        <v>196</v>
      </c>
      <c r="B198" s="1">
        <v>152.57600400000001</v>
      </c>
      <c r="C198" s="1" t="s">
        <v>96</v>
      </c>
      <c r="D198" s="1" t="s">
        <v>98</v>
      </c>
      <c r="E198" s="1" t="s">
        <v>122</v>
      </c>
      <c r="F198" s="1" t="s">
        <v>98</v>
      </c>
      <c r="G198" s="1" t="s">
        <v>122</v>
      </c>
      <c r="H198" s="1" t="s">
        <v>98</v>
      </c>
    </row>
    <row r="199" spans="1:8" x14ac:dyDescent="0.3">
      <c r="A199" s="1">
        <v>197</v>
      </c>
      <c r="B199" s="1">
        <v>79.392600999999999</v>
      </c>
      <c r="C199" s="1" t="s">
        <v>96</v>
      </c>
      <c r="D199" s="1" t="s">
        <v>98</v>
      </c>
      <c r="E199" s="1" t="s">
        <v>96</v>
      </c>
      <c r="F199" s="1" t="s">
        <v>98</v>
      </c>
      <c r="G199" s="1" t="s">
        <v>96</v>
      </c>
      <c r="H199" s="1" t="s">
        <v>98</v>
      </c>
    </row>
    <row r="200" spans="1:8" x14ac:dyDescent="0.3">
      <c r="A200" s="1">
        <v>198</v>
      </c>
      <c r="B200" s="1">
        <v>38.503799399999998</v>
      </c>
      <c r="C200" s="1" t="s">
        <v>96</v>
      </c>
      <c r="D200" s="1" t="s">
        <v>98</v>
      </c>
      <c r="E200" s="1" t="s">
        <v>96</v>
      </c>
      <c r="F200" s="1" t="s">
        <v>98</v>
      </c>
      <c r="G200" s="1" t="s">
        <v>96</v>
      </c>
      <c r="H200" s="1" t="s">
        <v>98</v>
      </c>
    </row>
    <row r="201" spans="1:8" x14ac:dyDescent="0.3">
      <c r="A201" s="1">
        <v>199</v>
      </c>
      <c r="B201" s="1">
        <v>93.055801400000007</v>
      </c>
      <c r="C201" s="1" t="s">
        <v>96</v>
      </c>
      <c r="D201" s="1" t="s">
        <v>98</v>
      </c>
      <c r="E201" s="1" t="s">
        <v>96</v>
      </c>
      <c r="F201" s="1" t="s">
        <v>98</v>
      </c>
      <c r="G201" s="1" t="s">
        <v>96</v>
      </c>
      <c r="H201" s="1" t="s">
        <v>98</v>
      </c>
    </row>
    <row r="202" spans="1:8" x14ac:dyDescent="0.3">
      <c r="A202" s="1">
        <v>200</v>
      </c>
      <c r="B202" s="1">
        <v>89.845497100000003</v>
      </c>
      <c r="C202" s="1" t="s">
        <v>109</v>
      </c>
      <c r="D202" s="1" t="s">
        <v>98</v>
      </c>
      <c r="E202" s="1" t="s">
        <v>96</v>
      </c>
      <c r="F202" s="1" t="s">
        <v>98</v>
      </c>
      <c r="G202" s="1" t="s">
        <v>96</v>
      </c>
      <c r="H202" s="1" t="s">
        <v>98</v>
      </c>
    </row>
    <row r="203" spans="1:8" x14ac:dyDescent="0.3">
      <c r="A203" s="1">
        <v>201</v>
      </c>
      <c r="B203" s="1">
        <v>60.612999000000002</v>
      </c>
      <c r="C203" s="1" t="s">
        <v>96</v>
      </c>
      <c r="D203" s="1" t="s">
        <v>98</v>
      </c>
      <c r="E203" s="1" t="s">
        <v>96</v>
      </c>
      <c r="F203" s="1" t="s">
        <v>98</v>
      </c>
      <c r="G203" s="1" t="s">
        <v>96</v>
      </c>
      <c r="H203" s="1" t="s">
        <v>98</v>
      </c>
    </row>
    <row r="204" spans="1:8" x14ac:dyDescent="0.3">
      <c r="A204" s="1">
        <v>202</v>
      </c>
      <c r="B204" s="1">
        <v>62.644500700000002</v>
      </c>
      <c r="C204" s="1" t="s">
        <v>100</v>
      </c>
      <c r="D204" s="1" t="s">
        <v>97</v>
      </c>
      <c r="E204" s="1" t="s">
        <v>100</v>
      </c>
      <c r="F204" s="1" t="s">
        <v>97</v>
      </c>
      <c r="G204" s="1" t="s">
        <v>100</v>
      </c>
      <c r="H204" s="1" t="s">
        <v>97</v>
      </c>
    </row>
    <row r="205" spans="1:8" x14ac:dyDescent="0.3">
      <c r="A205" s="1">
        <v>203</v>
      </c>
      <c r="B205" s="1">
        <v>114.8700027</v>
      </c>
      <c r="C205" s="1" t="s">
        <v>109</v>
      </c>
      <c r="D205" s="1" t="s">
        <v>98</v>
      </c>
      <c r="E205" s="1" t="s">
        <v>96</v>
      </c>
      <c r="F205" s="1" t="s">
        <v>98</v>
      </c>
      <c r="G205" s="1" t="s">
        <v>96</v>
      </c>
      <c r="H205" s="1" t="s">
        <v>98</v>
      </c>
    </row>
    <row r="206" spans="1:8" x14ac:dyDescent="0.3">
      <c r="A206" s="1">
        <v>204</v>
      </c>
      <c r="B206" s="1">
        <v>15.8682003</v>
      </c>
      <c r="C206" s="1" t="s">
        <v>96</v>
      </c>
      <c r="D206" s="1" t="s">
        <v>98</v>
      </c>
      <c r="E206" s="1" t="s">
        <v>96</v>
      </c>
      <c r="F206" s="1" t="s">
        <v>98</v>
      </c>
      <c r="G206" s="1" t="s">
        <v>96</v>
      </c>
      <c r="H206" s="1" t="s">
        <v>98</v>
      </c>
    </row>
    <row r="207" spans="1:8" x14ac:dyDescent="0.3">
      <c r="A207" s="1">
        <v>205</v>
      </c>
      <c r="B207" s="1">
        <v>19.441200299999998</v>
      </c>
      <c r="C207" s="1" t="s">
        <v>109</v>
      </c>
      <c r="D207" s="1" t="s">
        <v>98</v>
      </c>
      <c r="E207" s="1" t="s">
        <v>96</v>
      </c>
      <c r="F207" s="1" t="s">
        <v>98</v>
      </c>
      <c r="G207" s="1" t="s">
        <v>96</v>
      </c>
      <c r="H207" s="1" t="s">
        <v>98</v>
      </c>
    </row>
    <row r="208" spans="1:8" x14ac:dyDescent="0.3">
      <c r="A208" s="1">
        <v>206</v>
      </c>
      <c r="B208" s="1">
        <v>115.1910019</v>
      </c>
      <c r="C208" s="1" t="s">
        <v>109</v>
      </c>
      <c r="D208" s="1" t="s">
        <v>98</v>
      </c>
      <c r="E208" s="1" t="s">
        <v>99</v>
      </c>
      <c r="F208" s="1" t="s">
        <v>98</v>
      </c>
      <c r="G208" s="1" t="s">
        <v>99</v>
      </c>
      <c r="H208" s="1" t="s">
        <v>98</v>
      </c>
    </row>
    <row r="209" spans="1:8" x14ac:dyDescent="0.3">
      <c r="A209" s="1">
        <v>207</v>
      </c>
      <c r="B209" s="1">
        <v>75.703300499999997</v>
      </c>
      <c r="C209" s="1" t="s">
        <v>96</v>
      </c>
      <c r="D209" s="1" t="s">
        <v>98</v>
      </c>
      <c r="E209" s="1" t="s">
        <v>96</v>
      </c>
      <c r="F209" s="1" t="s">
        <v>98</v>
      </c>
      <c r="G209" s="1" t="s">
        <v>96</v>
      </c>
      <c r="H209" s="1" t="s">
        <v>98</v>
      </c>
    </row>
    <row r="210" spans="1:8" x14ac:dyDescent="0.3">
      <c r="A210" s="1">
        <v>208</v>
      </c>
      <c r="B210" s="1">
        <v>32.258300800000001</v>
      </c>
      <c r="C210" s="1" t="s">
        <v>96</v>
      </c>
      <c r="D210" s="1" t="s">
        <v>98</v>
      </c>
      <c r="E210" s="1" t="s">
        <v>96</v>
      </c>
      <c r="F210" s="1" t="s">
        <v>98</v>
      </c>
      <c r="G210" s="1" t="s">
        <v>96</v>
      </c>
      <c r="H210" s="1" t="s">
        <v>98</v>
      </c>
    </row>
    <row r="211" spans="1:8" x14ac:dyDescent="0.3">
      <c r="A211" s="1">
        <v>209</v>
      </c>
      <c r="B211" s="1">
        <v>20.9325008</v>
      </c>
      <c r="C211" s="1" t="s">
        <v>96</v>
      </c>
      <c r="D211" s="1" t="s">
        <v>98</v>
      </c>
      <c r="E211" s="1" t="s">
        <v>96</v>
      </c>
      <c r="F211" s="1" t="s">
        <v>98</v>
      </c>
      <c r="G211" s="1" t="s">
        <v>96</v>
      </c>
      <c r="H211" s="1" t="s">
        <v>98</v>
      </c>
    </row>
    <row r="212" spans="1:8" x14ac:dyDescent="0.3">
      <c r="A212" s="1">
        <v>210</v>
      </c>
      <c r="B212" s="1">
        <v>61.212299299999998</v>
      </c>
      <c r="C212" s="1" t="s">
        <v>96</v>
      </c>
      <c r="D212" s="1" t="s">
        <v>98</v>
      </c>
      <c r="E212" s="1" t="s">
        <v>122</v>
      </c>
      <c r="F212" s="1" t="s">
        <v>98</v>
      </c>
      <c r="G212" s="1" t="s">
        <v>122</v>
      </c>
      <c r="H212" s="1" t="s">
        <v>98</v>
      </c>
    </row>
    <row r="213" spans="1:8" x14ac:dyDescent="0.3">
      <c r="A213" s="1">
        <v>211</v>
      </c>
      <c r="B213" s="1">
        <v>113.98400119999999</v>
      </c>
      <c r="C213" s="1" t="s">
        <v>96</v>
      </c>
      <c r="D213" s="1" t="s">
        <v>98</v>
      </c>
      <c r="E213" s="1" t="s">
        <v>96</v>
      </c>
      <c r="F213" s="1" t="s">
        <v>98</v>
      </c>
      <c r="G213" s="1" t="s">
        <v>96</v>
      </c>
      <c r="H213" s="1" t="s">
        <v>98</v>
      </c>
    </row>
    <row r="214" spans="1:8" x14ac:dyDescent="0.3">
      <c r="A214" s="1">
        <v>212</v>
      </c>
      <c r="B214" s="1">
        <v>121.03199770000001</v>
      </c>
      <c r="C214" s="1" t="s">
        <v>96</v>
      </c>
      <c r="D214" s="1" t="s">
        <v>98</v>
      </c>
      <c r="E214" s="1" t="s">
        <v>96</v>
      </c>
      <c r="F214" s="1" t="s">
        <v>98</v>
      </c>
      <c r="G214" s="1" t="s">
        <v>96</v>
      </c>
      <c r="H214" s="1" t="s">
        <v>98</v>
      </c>
    </row>
    <row r="215" spans="1:8" x14ac:dyDescent="0.3">
      <c r="A215" s="1">
        <v>213</v>
      </c>
      <c r="B215" s="1">
        <v>81.997100799999998</v>
      </c>
      <c r="C215" s="1" t="s">
        <v>96</v>
      </c>
      <c r="D215" s="1" t="s">
        <v>98</v>
      </c>
      <c r="E215" s="1" t="s">
        <v>99</v>
      </c>
      <c r="F215" s="1" t="s">
        <v>98</v>
      </c>
      <c r="G215" s="1" t="s">
        <v>99</v>
      </c>
      <c r="H215" s="1" t="s">
        <v>98</v>
      </c>
    </row>
    <row r="216" spans="1:8" x14ac:dyDescent="0.3">
      <c r="A216" s="1">
        <v>214</v>
      </c>
      <c r="B216" s="1">
        <v>120.9860001</v>
      </c>
      <c r="C216" s="1" t="s">
        <v>96</v>
      </c>
      <c r="D216" s="1" t="s">
        <v>98</v>
      </c>
      <c r="E216" s="1" t="s">
        <v>96</v>
      </c>
      <c r="F216" s="1" t="s">
        <v>98</v>
      </c>
      <c r="G216" s="1" t="s">
        <v>96</v>
      </c>
      <c r="H216" s="1" t="s">
        <v>98</v>
      </c>
    </row>
    <row r="217" spans="1:8" x14ac:dyDescent="0.3">
      <c r="A217" s="1">
        <v>215</v>
      </c>
      <c r="B217" s="1">
        <v>67.006401100000005</v>
      </c>
      <c r="C217" s="1" t="s">
        <v>96</v>
      </c>
      <c r="D217" s="1" t="s">
        <v>98</v>
      </c>
      <c r="E217" s="1" t="s">
        <v>96</v>
      </c>
      <c r="F217" s="1" t="s">
        <v>98</v>
      </c>
      <c r="G217" s="1" t="s">
        <v>96</v>
      </c>
      <c r="H217" s="1" t="s">
        <v>98</v>
      </c>
    </row>
    <row r="218" spans="1:8" x14ac:dyDescent="0.3">
      <c r="A218" s="1">
        <v>216</v>
      </c>
      <c r="B218" s="1">
        <v>114.5410004</v>
      </c>
      <c r="C218" s="1" t="s">
        <v>96</v>
      </c>
      <c r="D218" s="1" t="s">
        <v>98</v>
      </c>
      <c r="E218" s="1" t="s">
        <v>96</v>
      </c>
      <c r="F218" s="1" t="s">
        <v>98</v>
      </c>
      <c r="G218" s="1" t="s">
        <v>96</v>
      </c>
      <c r="H218" s="1" t="s">
        <v>98</v>
      </c>
    </row>
    <row r="219" spans="1:8" x14ac:dyDescent="0.3">
      <c r="A219" s="1">
        <v>217</v>
      </c>
      <c r="B219" s="1">
        <v>95.290000899999995</v>
      </c>
      <c r="C219" s="1" t="s">
        <v>96</v>
      </c>
      <c r="D219" s="1" t="s">
        <v>98</v>
      </c>
      <c r="E219" s="1" t="s">
        <v>96</v>
      </c>
      <c r="F219" s="1" t="s">
        <v>98</v>
      </c>
      <c r="G219" s="1" t="s">
        <v>96</v>
      </c>
      <c r="H219" s="1" t="s">
        <v>98</v>
      </c>
    </row>
    <row r="220" spans="1:8" x14ac:dyDescent="0.3">
      <c r="A220" s="1">
        <v>218</v>
      </c>
      <c r="B220" s="1">
        <v>78.019203200000007</v>
      </c>
      <c r="C220" s="1" t="s">
        <v>100</v>
      </c>
      <c r="D220" s="1" t="s">
        <v>97</v>
      </c>
      <c r="E220" s="1" t="s">
        <v>100</v>
      </c>
      <c r="F220" s="1" t="s">
        <v>97</v>
      </c>
      <c r="G220" s="1" t="s">
        <v>100</v>
      </c>
      <c r="H220" s="1" t="s">
        <v>97</v>
      </c>
    </row>
    <row r="221" spans="1:8" x14ac:dyDescent="0.3">
      <c r="A221" s="1">
        <v>219</v>
      </c>
      <c r="B221" s="1">
        <v>70.618797299999997</v>
      </c>
      <c r="C221" s="1" t="s">
        <v>96</v>
      </c>
      <c r="D221" s="1" t="s">
        <v>98</v>
      </c>
      <c r="E221" s="1" t="s">
        <v>96</v>
      </c>
      <c r="F221" s="1" t="s">
        <v>98</v>
      </c>
      <c r="G221" s="1" t="s">
        <v>96</v>
      </c>
      <c r="H221" s="1" t="s">
        <v>98</v>
      </c>
    </row>
    <row r="222" spans="1:8" x14ac:dyDescent="0.3">
      <c r="A222" s="1">
        <v>220</v>
      </c>
      <c r="B222" s="1">
        <v>29.3677998</v>
      </c>
      <c r="C222" s="1" t="s">
        <v>96</v>
      </c>
      <c r="D222" s="1" t="s">
        <v>98</v>
      </c>
      <c r="E222" s="1" t="s">
        <v>96</v>
      </c>
      <c r="F222" s="1" t="s">
        <v>98</v>
      </c>
      <c r="G222" s="1" t="s">
        <v>96</v>
      </c>
      <c r="H222" s="1" t="s">
        <v>98</v>
      </c>
    </row>
    <row r="223" spans="1:8" x14ac:dyDescent="0.3">
      <c r="A223" s="1">
        <v>221</v>
      </c>
      <c r="B223" s="1">
        <v>68.040603599999997</v>
      </c>
      <c r="C223" s="1" t="s">
        <v>96</v>
      </c>
      <c r="D223" s="1" t="s">
        <v>98</v>
      </c>
      <c r="E223" s="1" t="s">
        <v>96</v>
      </c>
      <c r="F223" s="1" t="s">
        <v>98</v>
      </c>
      <c r="G223" s="1" t="s">
        <v>96</v>
      </c>
      <c r="H223" s="1" t="s">
        <v>98</v>
      </c>
    </row>
    <row r="224" spans="1:8" x14ac:dyDescent="0.3">
      <c r="A224" s="1">
        <v>222</v>
      </c>
      <c r="B224" s="1">
        <v>83.653999299999995</v>
      </c>
      <c r="C224" s="1" t="s">
        <v>96</v>
      </c>
      <c r="D224" s="1" t="s">
        <v>98</v>
      </c>
      <c r="E224" s="1" t="s">
        <v>96</v>
      </c>
      <c r="F224" s="1" t="s">
        <v>98</v>
      </c>
      <c r="G224" s="1" t="s">
        <v>96</v>
      </c>
      <c r="H224" s="1" t="s">
        <v>98</v>
      </c>
    </row>
    <row r="225" spans="1:8" x14ac:dyDescent="0.3">
      <c r="A225" s="1">
        <v>223</v>
      </c>
      <c r="B225" s="1">
        <v>5.5987802000000002</v>
      </c>
      <c r="C225" s="1" t="s">
        <v>96</v>
      </c>
      <c r="D225" s="1" t="s">
        <v>98</v>
      </c>
      <c r="E225" s="1" t="s">
        <v>96</v>
      </c>
      <c r="F225" s="1" t="s">
        <v>98</v>
      </c>
      <c r="G225" s="1" t="s">
        <v>96</v>
      </c>
      <c r="H225" s="1" t="s">
        <v>98</v>
      </c>
    </row>
    <row r="226" spans="1:8" x14ac:dyDescent="0.3">
      <c r="A226" s="1">
        <v>224</v>
      </c>
      <c r="B226" s="1">
        <v>24.312200499999999</v>
      </c>
      <c r="C226" s="1" t="s">
        <v>109</v>
      </c>
      <c r="D226" s="1" t="s">
        <v>98</v>
      </c>
      <c r="E226" s="1" t="s">
        <v>100</v>
      </c>
      <c r="F226" s="1" t="s">
        <v>97</v>
      </c>
      <c r="G226" s="1" t="s">
        <v>100</v>
      </c>
      <c r="H226" s="1" t="s">
        <v>97</v>
      </c>
    </row>
    <row r="227" spans="1:8" x14ac:dyDescent="0.3">
      <c r="A227" s="1">
        <v>225</v>
      </c>
      <c r="B227" s="1">
        <v>15.527700400000001</v>
      </c>
      <c r="C227" s="1" t="s">
        <v>109</v>
      </c>
      <c r="D227" s="1" t="s">
        <v>98</v>
      </c>
      <c r="E227" s="1" t="s">
        <v>100</v>
      </c>
      <c r="F227" s="1" t="s">
        <v>97</v>
      </c>
      <c r="G227" s="1" t="s">
        <v>100</v>
      </c>
      <c r="H227" s="1" t="s">
        <v>97</v>
      </c>
    </row>
    <row r="228" spans="1:8" x14ac:dyDescent="0.3">
      <c r="A228" s="1">
        <v>226</v>
      </c>
      <c r="B228" s="1">
        <v>12.519599899999999</v>
      </c>
      <c r="C228" s="1" t="s">
        <v>109</v>
      </c>
      <c r="D228" s="1" t="s">
        <v>98</v>
      </c>
      <c r="E228" s="1" t="s">
        <v>100</v>
      </c>
      <c r="F228" s="1" t="s">
        <v>97</v>
      </c>
      <c r="G228" s="1" t="s">
        <v>100</v>
      </c>
      <c r="H228" s="1" t="s">
        <v>97</v>
      </c>
    </row>
    <row r="229" spans="1:8" x14ac:dyDescent="0.3">
      <c r="A229" s="1">
        <v>227</v>
      </c>
      <c r="B229" s="1">
        <v>33.110199000000001</v>
      </c>
      <c r="C229" s="1" t="s">
        <v>125</v>
      </c>
      <c r="D229" s="1" t="s">
        <v>98</v>
      </c>
      <c r="E229" s="1" t="s">
        <v>99</v>
      </c>
      <c r="F229" s="1" t="s">
        <v>98</v>
      </c>
      <c r="G229" s="1" t="s">
        <v>99</v>
      </c>
      <c r="H229" s="1" t="s">
        <v>98</v>
      </c>
    </row>
    <row r="230" spans="1:8" x14ac:dyDescent="0.3">
      <c r="A230" s="1">
        <v>228</v>
      </c>
      <c r="B230" s="1">
        <v>23.560100599999998</v>
      </c>
      <c r="C230" s="1" t="s">
        <v>96</v>
      </c>
      <c r="D230" s="1" t="s">
        <v>98</v>
      </c>
      <c r="E230" s="1" t="s">
        <v>96</v>
      </c>
      <c r="F230" s="1" t="s">
        <v>98</v>
      </c>
      <c r="G230" s="1" t="s">
        <v>96</v>
      </c>
      <c r="H230" s="1" t="s">
        <v>98</v>
      </c>
    </row>
    <row r="231" spans="1:8" x14ac:dyDescent="0.3">
      <c r="A231" s="1">
        <v>229</v>
      </c>
      <c r="B231" s="1">
        <v>22.257099199999999</v>
      </c>
      <c r="C231" s="1" t="s">
        <v>96</v>
      </c>
      <c r="D231" s="1" t="s">
        <v>98</v>
      </c>
      <c r="E231" s="1" t="s">
        <v>96</v>
      </c>
      <c r="F231" s="1" t="s">
        <v>98</v>
      </c>
      <c r="G231" s="1" t="s">
        <v>96</v>
      </c>
      <c r="H231" s="1" t="s">
        <v>98</v>
      </c>
    </row>
    <row r="232" spans="1:8" x14ac:dyDescent="0.3">
      <c r="A232" s="1">
        <v>230</v>
      </c>
      <c r="B232" s="1">
        <v>58.603801699999998</v>
      </c>
      <c r="C232" s="1" t="s">
        <v>96</v>
      </c>
      <c r="D232" s="1" t="s">
        <v>98</v>
      </c>
      <c r="E232" s="1" t="s">
        <v>96</v>
      </c>
      <c r="F232" s="1" t="s">
        <v>98</v>
      </c>
      <c r="G232" s="1" t="s">
        <v>96</v>
      </c>
      <c r="H232" s="1" t="s">
        <v>98</v>
      </c>
    </row>
    <row r="233" spans="1:8" x14ac:dyDescent="0.3">
      <c r="A233" s="1">
        <v>231</v>
      </c>
      <c r="B233" s="1">
        <v>46.688201900000003</v>
      </c>
      <c r="C233" s="1" t="s">
        <v>96</v>
      </c>
      <c r="D233" s="1" t="s">
        <v>98</v>
      </c>
      <c r="E233" s="1" t="s">
        <v>96</v>
      </c>
      <c r="F233" s="1" t="s">
        <v>98</v>
      </c>
      <c r="G233" s="1" t="s">
        <v>96</v>
      </c>
      <c r="H233" s="1" t="s">
        <v>98</v>
      </c>
    </row>
    <row r="234" spans="1:8" x14ac:dyDescent="0.3">
      <c r="A234" s="1">
        <v>232</v>
      </c>
      <c r="B234" s="1">
        <v>21.533399599999999</v>
      </c>
      <c r="C234" s="1" t="s">
        <v>96</v>
      </c>
      <c r="D234" s="1" t="s">
        <v>98</v>
      </c>
      <c r="E234" s="1" t="s">
        <v>96</v>
      </c>
      <c r="F234" s="1" t="s">
        <v>98</v>
      </c>
      <c r="G234" s="1" t="s">
        <v>96</v>
      </c>
      <c r="H234" s="1" t="s">
        <v>98</v>
      </c>
    </row>
    <row r="235" spans="1:8" x14ac:dyDescent="0.3">
      <c r="A235" s="1">
        <v>233</v>
      </c>
      <c r="B235" s="1">
        <v>67.525703399999998</v>
      </c>
      <c r="C235" s="1" t="s">
        <v>96</v>
      </c>
      <c r="D235" s="1" t="s">
        <v>98</v>
      </c>
      <c r="E235" s="1" t="s">
        <v>96</v>
      </c>
      <c r="F235" s="1" t="s">
        <v>98</v>
      </c>
      <c r="G235" s="1" t="s">
        <v>96</v>
      </c>
      <c r="H235" s="1" t="s">
        <v>98</v>
      </c>
    </row>
    <row r="236" spans="1:8" x14ac:dyDescent="0.3">
      <c r="A236" s="1">
        <v>234</v>
      </c>
      <c r="B236" s="1">
        <v>23.408700899999999</v>
      </c>
      <c r="C236" s="1" t="s">
        <v>96</v>
      </c>
      <c r="D236" s="1" t="s">
        <v>98</v>
      </c>
      <c r="E236" s="1" t="s">
        <v>96</v>
      </c>
      <c r="F236" s="1" t="s">
        <v>98</v>
      </c>
      <c r="G236" s="1" t="s">
        <v>96</v>
      </c>
      <c r="H236" s="1" t="s">
        <v>98</v>
      </c>
    </row>
    <row r="237" spans="1:8" x14ac:dyDescent="0.3">
      <c r="A237" s="1">
        <v>235</v>
      </c>
      <c r="B237" s="1">
        <v>34.955398600000002</v>
      </c>
      <c r="C237" s="1" t="s">
        <v>96</v>
      </c>
      <c r="D237" s="1" t="s">
        <v>98</v>
      </c>
      <c r="E237" s="1" t="s">
        <v>96</v>
      </c>
      <c r="F237" s="1" t="s">
        <v>98</v>
      </c>
      <c r="G237" s="1" t="s">
        <v>96</v>
      </c>
      <c r="H237" s="1" t="s">
        <v>98</v>
      </c>
    </row>
    <row r="238" spans="1:8" x14ac:dyDescent="0.3">
      <c r="A238" s="1">
        <v>236</v>
      </c>
      <c r="B238" s="1">
        <v>81.633796700000005</v>
      </c>
      <c r="C238" s="1" t="s">
        <v>109</v>
      </c>
      <c r="D238" s="1" t="s">
        <v>98</v>
      </c>
      <c r="E238" s="1" t="s">
        <v>100</v>
      </c>
      <c r="F238" s="1" t="s">
        <v>97</v>
      </c>
      <c r="G238" s="1" t="s">
        <v>100</v>
      </c>
      <c r="H238" s="1" t="s">
        <v>97</v>
      </c>
    </row>
    <row r="239" spans="1:8" x14ac:dyDescent="0.3">
      <c r="A239" s="1">
        <v>237</v>
      </c>
      <c r="B239" s="1">
        <v>93.781196600000001</v>
      </c>
      <c r="C239" s="1" t="s">
        <v>109</v>
      </c>
      <c r="D239" s="1" t="s">
        <v>98</v>
      </c>
      <c r="E239" s="1" t="s">
        <v>99</v>
      </c>
      <c r="F239" s="1" t="s">
        <v>98</v>
      </c>
      <c r="G239" s="1" t="s">
        <v>99</v>
      </c>
      <c r="H239" s="1" t="s">
        <v>98</v>
      </c>
    </row>
    <row r="240" spans="1:8" x14ac:dyDescent="0.3">
      <c r="A240" s="1">
        <v>238</v>
      </c>
      <c r="B240" s="1">
        <v>93.6277008</v>
      </c>
      <c r="C240" s="1" t="s">
        <v>96</v>
      </c>
      <c r="D240" s="1" t="s">
        <v>98</v>
      </c>
      <c r="E240" s="1" t="s">
        <v>96</v>
      </c>
      <c r="F240" s="1" t="s">
        <v>98</v>
      </c>
      <c r="G240" s="1" t="s">
        <v>96</v>
      </c>
      <c r="H240" s="1" t="s">
        <v>98</v>
      </c>
    </row>
    <row r="241" spans="1:8" x14ac:dyDescent="0.3">
      <c r="A241" s="1">
        <v>239</v>
      </c>
      <c r="B241" s="1">
        <v>99.608902</v>
      </c>
      <c r="C241" s="1" t="s">
        <v>96</v>
      </c>
      <c r="D241" s="1" t="s">
        <v>98</v>
      </c>
      <c r="E241" s="1" t="s">
        <v>96</v>
      </c>
      <c r="F241" s="1" t="s">
        <v>98</v>
      </c>
      <c r="G241" s="1" t="s">
        <v>96</v>
      </c>
      <c r="H241" s="1" t="s">
        <v>98</v>
      </c>
    </row>
    <row r="242" spans="1:8" x14ac:dyDescent="0.3">
      <c r="A242" s="1">
        <v>240</v>
      </c>
      <c r="B242" s="1">
        <v>74.676696800000002</v>
      </c>
      <c r="C242" s="1" t="s">
        <v>96</v>
      </c>
      <c r="D242" s="1" t="s">
        <v>98</v>
      </c>
      <c r="E242" s="1" t="s">
        <v>96</v>
      </c>
      <c r="F242" s="1" t="s">
        <v>98</v>
      </c>
      <c r="G242" s="1" t="s">
        <v>96</v>
      </c>
      <c r="H242" s="1" t="s">
        <v>98</v>
      </c>
    </row>
    <row r="243" spans="1:8" x14ac:dyDescent="0.3">
      <c r="A243" s="1">
        <v>241</v>
      </c>
      <c r="B243" s="1">
        <v>97.217399599999993</v>
      </c>
      <c r="C243" s="1" t="s">
        <v>109</v>
      </c>
      <c r="D243" s="1" t="s">
        <v>98</v>
      </c>
      <c r="E243" s="1" t="s">
        <v>100</v>
      </c>
      <c r="F243" s="1" t="s">
        <v>97</v>
      </c>
      <c r="G243" s="1" t="s">
        <v>100</v>
      </c>
      <c r="H243" s="1" t="s">
        <v>97</v>
      </c>
    </row>
    <row r="244" spans="1:8" x14ac:dyDescent="0.3">
      <c r="A244" s="1">
        <v>242</v>
      </c>
      <c r="B244" s="1">
        <v>20.235500300000002</v>
      </c>
      <c r="C244" s="1" t="s">
        <v>100</v>
      </c>
      <c r="D244" s="1" t="s">
        <v>97</v>
      </c>
      <c r="E244" s="1" t="s">
        <v>96</v>
      </c>
      <c r="F244" s="1" t="s">
        <v>98</v>
      </c>
      <c r="G244" s="1" t="s">
        <v>96</v>
      </c>
      <c r="H244" s="1" t="s">
        <v>98</v>
      </c>
    </row>
    <row r="245" spans="1:8" x14ac:dyDescent="0.3">
      <c r="A245" s="1">
        <v>243</v>
      </c>
      <c r="B245" s="1">
        <v>54.644001000000003</v>
      </c>
      <c r="C245" s="1" t="s">
        <v>96</v>
      </c>
      <c r="D245" s="1" t="s">
        <v>98</v>
      </c>
      <c r="E245" s="1" t="s">
        <v>96</v>
      </c>
      <c r="F245" s="1" t="s">
        <v>98</v>
      </c>
      <c r="G245" s="1" t="s">
        <v>96</v>
      </c>
      <c r="H245" s="1" t="s">
        <v>98</v>
      </c>
    </row>
    <row r="246" spans="1:8" x14ac:dyDescent="0.3">
      <c r="A246" s="1">
        <v>244</v>
      </c>
      <c r="B246" s="1">
        <v>129.65199279999999</v>
      </c>
      <c r="C246" s="1" t="s">
        <v>96</v>
      </c>
      <c r="D246" s="1" t="s">
        <v>98</v>
      </c>
      <c r="E246" s="1" t="s">
        <v>96</v>
      </c>
      <c r="F246" s="1" t="s">
        <v>98</v>
      </c>
      <c r="G246" s="1" t="s">
        <v>96</v>
      </c>
      <c r="H246" s="1" t="s">
        <v>98</v>
      </c>
    </row>
    <row r="247" spans="1:8" x14ac:dyDescent="0.3">
      <c r="A247" s="1">
        <v>245</v>
      </c>
      <c r="B247" s="1">
        <v>70.428703299999995</v>
      </c>
      <c r="C247" s="1" t="s">
        <v>109</v>
      </c>
      <c r="D247" s="1" t="s">
        <v>98</v>
      </c>
      <c r="E247" s="1" t="s">
        <v>124</v>
      </c>
      <c r="F247" s="1" t="s">
        <v>98</v>
      </c>
      <c r="G247" s="1" t="s">
        <v>124</v>
      </c>
      <c r="H247" s="1" t="s">
        <v>98</v>
      </c>
    </row>
    <row r="248" spans="1:8" x14ac:dyDescent="0.3">
      <c r="A248" s="1">
        <v>246</v>
      </c>
      <c r="B248" s="1">
        <v>114.1200027</v>
      </c>
      <c r="C248" s="1" t="s">
        <v>96</v>
      </c>
      <c r="D248" s="1" t="s">
        <v>98</v>
      </c>
      <c r="E248" s="1" t="s">
        <v>96</v>
      </c>
      <c r="F248" s="1" t="s">
        <v>98</v>
      </c>
      <c r="G248" s="1" t="s">
        <v>96</v>
      </c>
      <c r="H248" s="1" t="s">
        <v>98</v>
      </c>
    </row>
    <row r="249" spans="1:8" x14ac:dyDescent="0.3">
      <c r="A249" s="1">
        <v>247</v>
      </c>
      <c r="B249" s="1">
        <v>50.5209999</v>
      </c>
      <c r="C249" s="1" t="s">
        <v>96</v>
      </c>
      <c r="D249" s="1" t="s">
        <v>98</v>
      </c>
      <c r="E249" s="1" t="s">
        <v>96</v>
      </c>
      <c r="F249" s="1" t="s">
        <v>98</v>
      </c>
      <c r="G249" s="1" t="s">
        <v>96</v>
      </c>
      <c r="H249" s="1" t="s">
        <v>98</v>
      </c>
    </row>
    <row r="250" spans="1:8" x14ac:dyDescent="0.3">
      <c r="A250" s="1">
        <v>248</v>
      </c>
      <c r="B250" s="1">
        <v>45.879100800000003</v>
      </c>
      <c r="C250" s="1" t="s">
        <v>109</v>
      </c>
      <c r="D250" s="1" t="s">
        <v>98</v>
      </c>
      <c r="E250" s="1" t="s">
        <v>100</v>
      </c>
      <c r="F250" s="1" t="s">
        <v>97</v>
      </c>
      <c r="G250" s="1" t="s">
        <v>100</v>
      </c>
      <c r="H250" s="1" t="s">
        <v>97</v>
      </c>
    </row>
    <row r="251" spans="1:8" x14ac:dyDescent="0.3">
      <c r="A251" s="1">
        <v>249</v>
      </c>
      <c r="B251" s="1">
        <v>39.628501900000003</v>
      </c>
      <c r="C251" s="1" t="s">
        <v>125</v>
      </c>
      <c r="D251" s="1" t="s">
        <v>98</v>
      </c>
      <c r="E251" s="1" t="s">
        <v>100</v>
      </c>
      <c r="F251" s="1" t="s">
        <v>97</v>
      </c>
      <c r="G251" s="1" t="s">
        <v>100</v>
      </c>
      <c r="H251" s="1" t="s">
        <v>97</v>
      </c>
    </row>
    <row r="252" spans="1:8" x14ac:dyDescent="0.3">
      <c r="A252" s="1">
        <v>250</v>
      </c>
      <c r="B252" s="1">
        <v>71.015502900000001</v>
      </c>
      <c r="C252" s="1" t="s">
        <v>125</v>
      </c>
      <c r="D252" s="1" t="s">
        <v>98</v>
      </c>
      <c r="E252" s="1" t="s">
        <v>100</v>
      </c>
      <c r="F252" s="1" t="s">
        <v>97</v>
      </c>
      <c r="G252" s="1" t="s">
        <v>100</v>
      </c>
      <c r="H252" s="1" t="s">
        <v>97</v>
      </c>
    </row>
    <row r="253" spans="1:8" x14ac:dyDescent="0.3">
      <c r="A253" s="1">
        <v>251</v>
      </c>
      <c r="B253" s="1">
        <v>234.64500430000001</v>
      </c>
      <c r="C253" s="1" t="s">
        <v>125</v>
      </c>
      <c r="D253" s="1" t="s">
        <v>98</v>
      </c>
      <c r="E253" s="1" t="s">
        <v>100</v>
      </c>
      <c r="F253" s="1" t="s">
        <v>97</v>
      </c>
      <c r="G253" s="1" t="s">
        <v>100</v>
      </c>
      <c r="H253" s="1" t="s">
        <v>97</v>
      </c>
    </row>
    <row r="254" spans="1:8" x14ac:dyDescent="0.3">
      <c r="A254" s="1">
        <v>252</v>
      </c>
      <c r="B254" s="1">
        <v>196.4250031</v>
      </c>
      <c r="C254" s="1" t="s">
        <v>127</v>
      </c>
      <c r="D254" s="1" t="s">
        <v>97</v>
      </c>
      <c r="E254" s="1" t="s">
        <v>100</v>
      </c>
      <c r="F254" s="1" t="s">
        <v>97</v>
      </c>
      <c r="G254" s="1" t="s">
        <v>100</v>
      </c>
      <c r="H254" s="1" t="s">
        <v>97</v>
      </c>
    </row>
    <row r="255" spans="1:8" x14ac:dyDescent="0.3">
      <c r="A255" s="1">
        <v>253</v>
      </c>
      <c r="B255" s="1">
        <v>111.2900009</v>
      </c>
      <c r="C255" s="1" t="s">
        <v>96</v>
      </c>
      <c r="D255" s="1" t="s">
        <v>98</v>
      </c>
      <c r="E255" s="1" t="s">
        <v>96</v>
      </c>
      <c r="F255" s="1" t="s">
        <v>98</v>
      </c>
      <c r="G255" s="1" t="s">
        <v>96</v>
      </c>
      <c r="H255" s="1" t="s">
        <v>98</v>
      </c>
    </row>
    <row r="256" spans="1:8" x14ac:dyDescent="0.3">
      <c r="A256" s="1">
        <v>254</v>
      </c>
      <c r="B256" s="1">
        <v>101.25700380000001</v>
      </c>
      <c r="C256" s="1" t="s">
        <v>110</v>
      </c>
      <c r="D256" s="1" t="s">
        <v>97</v>
      </c>
      <c r="E256" s="1" t="s">
        <v>110</v>
      </c>
      <c r="F256" s="1" t="s">
        <v>97</v>
      </c>
      <c r="G256" s="1" t="s">
        <v>110</v>
      </c>
      <c r="H256" s="1" t="s">
        <v>97</v>
      </c>
    </row>
    <row r="257" spans="1:8" x14ac:dyDescent="0.3">
      <c r="A257" s="1">
        <v>255</v>
      </c>
      <c r="B257" s="1">
        <v>105.77100369999999</v>
      </c>
      <c r="C257" s="1" t="s">
        <v>110</v>
      </c>
      <c r="D257" s="1" t="s">
        <v>97</v>
      </c>
      <c r="E257" s="1" t="s">
        <v>110</v>
      </c>
      <c r="F257" s="1" t="s">
        <v>97</v>
      </c>
      <c r="G257" s="1" t="s">
        <v>110</v>
      </c>
      <c r="H257" s="1" t="s">
        <v>97</v>
      </c>
    </row>
    <row r="258" spans="1:8" x14ac:dyDescent="0.3">
      <c r="A258" s="1">
        <v>256</v>
      </c>
      <c r="B258" s="1">
        <v>77.279899599999993</v>
      </c>
      <c r="C258" s="1" t="s">
        <v>110</v>
      </c>
      <c r="D258" s="1" t="s">
        <v>97</v>
      </c>
      <c r="E258" s="1" t="s">
        <v>110</v>
      </c>
      <c r="F258" s="1" t="s">
        <v>97</v>
      </c>
      <c r="G258" s="1" t="s">
        <v>110</v>
      </c>
      <c r="H258" s="1" t="s">
        <v>97</v>
      </c>
    </row>
    <row r="259" spans="1:8" x14ac:dyDescent="0.3">
      <c r="A259" s="1">
        <v>257</v>
      </c>
      <c r="B259" s="1">
        <v>155.38699339999999</v>
      </c>
      <c r="C259" s="1" t="s">
        <v>110</v>
      </c>
      <c r="D259" s="1" t="s">
        <v>97</v>
      </c>
      <c r="E259" s="1" t="s">
        <v>110</v>
      </c>
      <c r="F259" s="1" t="s">
        <v>97</v>
      </c>
      <c r="G259" s="1" t="s">
        <v>110</v>
      </c>
      <c r="H259" s="1" t="s">
        <v>97</v>
      </c>
    </row>
    <row r="260" spans="1:8" x14ac:dyDescent="0.3">
      <c r="A260" s="1">
        <v>258</v>
      </c>
      <c r="B260" s="1">
        <v>70.247802699999994</v>
      </c>
      <c r="C260" s="1" t="s">
        <v>110</v>
      </c>
      <c r="D260" s="1" t="s">
        <v>97</v>
      </c>
      <c r="E260" s="1" t="s">
        <v>110</v>
      </c>
      <c r="F260" s="1" t="s">
        <v>97</v>
      </c>
      <c r="G260" s="1" t="s">
        <v>110</v>
      </c>
      <c r="H260" s="1" t="s">
        <v>97</v>
      </c>
    </row>
    <row r="261" spans="1:8" x14ac:dyDescent="0.3">
      <c r="A261" s="1">
        <v>259</v>
      </c>
      <c r="B261" s="1">
        <v>93.273902899999996</v>
      </c>
      <c r="C261" s="1" t="s">
        <v>110</v>
      </c>
      <c r="D261" s="1" t="s">
        <v>97</v>
      </c>
      <c r="E261" s="1" t="s">
        <v>110</v>
      </c>
      <c r="F261" s="1" t="s">
        <v>97</v>
      </c>
      <c r="G261" s="1" t="s">
        <v>110</v>
      </c>
      <c r="H261" s="1" t="s">
        <v>97</v>
      </c>
    </row>
    <row r="262" spans="1:8" x14ac:dyDescent="0.3">
      <c r="A262" s="1">
        <v>260</v>
      </c>
      <c r="B262" s="1">
        <v>38.529201499999999</v>
      </c>
      <c r="C262" s="1" t="s">
        <v>110</v>
      </c>
      <c r="D262" s="1" t="s">
        <v>97</v>
      </c>
      <c r="E262" s="1" t="s">
        <v>110</v>
      </c>
      <c r="F262" s="1" t="s">
        <v>97</v>
      </c>
      <c r="G262" s="1" t="s">
        <v>110</v>
      </c>
      <c r="H262" s="1" t="s">
        <v>97</v>
      </c>
    </row>
    <row r="263" spans="1:8" x14ac:dyDescent="0.3">
      <c r="A263" s="1">
        <v>261</v>
      </c>
      <c r="B263" s="1">
        <v>112.6380005</v>
      </c>
      <c r="C263" s="1" t="s">
        <v>110</v>
      </c>
      <c r="D263" s="1" t="s">
        <v>97</v>
      </c>
      <c r="E263" s="1" t="s">
        <v>110</v>
      </c>
      <c r="F263" s="1" t="s">
        <v>97</v>
      </c>
      <c r="G263" s="1" t="s">
        <v>110</v>
      </c>
      <c r="H263" s="1" t="s">
        <v>97</v>
      </c>
    </row>
    <row r="264" spans="1:8" x14ac:dyDescent="0.3">
      <c r="A264" s="1">
        <v>262</v>
      </c>
      <c r="B264" s="1">
        <v>163.26199339999999</v>
      </c>
      <c r="C264" s="1" t="s">
        <v>110</v>
      </c>
      <c r="D264" s="1" t="s">
        <v>97</v>
      </c>
      <c r="E264" s="1" t="s">
        <v>110</v>
      </c>
      <c r="F264" s="1" t="s">
        <v>97</v>
      </c>
      <c r="G264" s="1" t="s">
        <v>110</v>
      </c>
      <c r="H264" s="1" t="s">
        <v>97</v>
      </c>
    </row>
    <row r="265" spans="1:8" x14ac:dyDescent="0.3">
      <c r="A265" s="1">
        <v>263</v>
      </c>
      <c r="B265" s="1">
        <v>75.164001499999998</v>
      </c>
      <c r="C265" s="1" t="s">
        <v>110</v>
      </c>
      <c r="D265" s="1" t="s">
        <v>97</v>
      </c>
      <c r="E265" s="1" t="s">
        <v>110</v>
      </c>
      <c r="F265" s="1" t="s">
        <v>97</v>
      </c>
      <c r="G265" s="1" t="s">
        <v>110</v>
      </c>
      <c r="H265" s="1" t="s">
        <v>97</v>
      </c>
    </row>
    <row r="266" spans="1:8" x14ac:dyDescent="0.3">
      <c r="A266" s="1">
        <v>264</v>
      </c>
      <c r="B266" s="1">
        <v>82.581596399999995</v>
      </c>
      <c r="C266" s="1" t="s">
        <v>110</v>
      </c>
      <c r="D266" s="1" t="s">
        <v>97</v>
      </c>
      <c r="E266" s="1" t="s">
        <v>110</v>
      </c>
      <c r="F266" s="1" t="s">
        <v>97</v>
      </c>
      <c r="G266" s="1" t="s">
        <v>110</v>
      </c>
      <c r="H266" s="1" t="s">
        <v>97</v>
      </c>
    </row>
    <row r="267" spans="1:8" x14ac:dyDescent="0.3">
      <c r="A267" s="1">
        <v>265</v>
      </c>
      <c r="B267" s="1">
        <v>36.727100399999998</v>
      </c>
      <c r="C267" s="1" t="s">
        <v>110</v>
      </c>
      <c r="D267" s="1" t="s">
        <v>97</v>
      </c>
      <c r="E267" s="1" t="s">
        <v>110</v>
      </c>
      <c r="F267" s="1" t="s">
        <v>97</v>
      </c>
      <c r="G267" s="1" t="s">
        <v>110</v>
      </c>
      <c r="H267" s="1" t="s">
        <v>97</v>
      </c>
    </row>
    <row r="268" spans="1:8" x14ac:dyDescent="0.3">
      <c r="A268" s="1">
        <v>266</v>
      </c>
      <c r="B268" s="1">
        <v>53.788200400000001</v>
      </c>
      <c r="C268" s="1" t="s">
        <v>110</v>
      </c>
      <c r="D268" s="1" t="s">
        <v>97</v>
      </c>
      <c r="E268" s="1" t="s">
        <v>110</v>
      </c>
      <c r="F268" s="1" t="s">
        <v>97</v>
      </c>
      <c r="G268" s="1" t="s">
        <v>110</v>
      </c>
      <c r="H268" s="1" t="s">
        <v>97</v>
      </c>
    </row>
    <row r="269" spans="1:8" x14ac:dyDescent="0.3">
      <c r="A269" s="1">
        <v>267</v>
      </c>
      <c r="B269" s="1">
        <v>57.916999799999999</v>
      </c>
      <c r="C269" s="1" t="s">
        <v>96</v>
      </c>
      <c r="D269" s="1" t="s">
        <v>98</v>
      </c>
      <c r="E269" s="1" t="s">
        <v>96</v>
      </c>
      <c r="F269" s="1" t="s">
        <v>98</v>
      </c>
      <c r="G269" s="1" t="s">
        <v>96</v>
      </c>
      <c r="H269" s="1" t="s">
        <v>98</v>
      </c>
    </row>
    <row r="270" spans="1:8" x14ac:dyDescent="0.3">
      <c r="A270" s="1">
        <v>268</v>
      </c>
      <c r="B270" s="1">
        <v>50.640399899999998</v>
      </c>
      <c r="C270" s="1" t="s">
        <v>125</v>
      </c>
      <c r="D270" s="1" t="s">
        <v>98</v>
      </c>
      <c r="E270" s="1" t="s">
        <v>100</v>
      </c>
      <c r="F270" s="1" t="s">
        <v>97</v>
      </c>
      <c r="G270" s="1" t="s">
        <v>122</v>
      </c>
      <c r="H270" s="1" t="s">
        <v>98</v>
      </c>
    </row>
    <row r="271" spans="1:8" x14ac:dyDescent="0.3">
      <c r="A271" s="1">
        <v>269</v>
      </c>
      <c r="B271" s="1">
        <v>206.91099550000001</v>
      </c>
      <c r="C271" s="1" t="s">
        <v>110</v>
      </c>
      <c r="D271" s="1" t="s">
        <v>97</v>
      </c>
      <c r="E271" s="1" t="s">
        <v>110</v>
      </c>
      <c r="F271" s="1" t="s">
        <v>97</v>
      </c>
      <c r="G271" s="1" t="s">
        <v>110</v>
      </c>
      <c r="H271" s="1" t="s">
        <v>97</v>
      </c>
    </row>
    <row r="272" spans="1:8" x14ac:dyDescent="0.3">
      <c r="A272" s="1">
        <v>270</v>
      </c>
      <c r="B272" s="1">
        <v>108.69300079999999</v>
      </c>
      <c r="C272" s="1" t="s">
        <v>96</v>
      </c>
      <c r="D272" s="1" t="s">
        <v>98</v>
      </c>
      <c r="E272" s="1" t="s">
        <v>96</v>
      </c>
      <c r="F272" s="1" t="s">
        <v>98</v>
      </c>
      <c r="G272" s="1" t="s">
        <v>96</v>
      </c>
      <c r="H272" s="1" t="s">
        <v>98</v>
      </c>
    </row>
    <row r="273" spans="1:8" x14ac:dyDescent="0.3">
      <c r="A273" s="1">
        <v>271</v>
      </c>
      <c r="B273" s="1">
        <v>66.847198500000005</v>
      </c>
      <c r="C273" s="1" t="s">
        <v>110</v>
      </c>
      <c r="D273" s="1" t="s">
        <v>97</v>
      </c>
      <c r="E273" s="1" t="s">
        <v>110</v>
      </c>
      <c r="F273" s="1" t="s">
        <v>97</v>
      </c>
      <c r="G273" s="1" t="s">
        <v>110</v>
      </c>
      <c r="H273" s="1" t="s">
        <v>97</v>
      </c>
    </row>
    <row r="274" spans="1:8" x14ac:dyDescent="0.3">
      <c r="A274" s="1">
        <v>272</v>
      </c>
      <c r="B274" s="1">
        <v>137.75500489999999</v>
      </c>
      <c r="C274" s="1" t="s">
        <v>110</v>
      </c>
      <c r="D274" s="1" t="s">
        <v>97</v>
      </c>
      <c r="E274" s="1" t="s">
        <v>110</v>
      </c>
      <c r="F274" s="1" t="s">
        <v>97</v>
      </c>
      <c r="G274" s="1" t="s">
        <v>110</v>
      </c>
      <c r="H274" s="1" t="s">
        <v>97</v>
      </c>
    </row>
    <row r="275" spans="1:8" x14ac:dyDescent="0.3">
      <c r="A275" s="1">
        <v>273</v>
      </c>
      <c r="B275" s="1">
        <v>91.810897800000006</v>
      </c>
      <c r="C275" s="1" t="s">
        <v>110</v>
      </c>
      <c r="D275" s="1" t="s">
        <v>97</v>
      </c>
      <c r="E275" s="1" t="s">
        <v>110</v>
      </c>
      <c r="F275" s="1" t="s">
        <v>97</v>
      </c>
      <c r="G275" s="1" t="s">
        <v>110</v>
      </c>
      <c r="H275" s="1" t="s">
        <v>97</v>
      </c>
    </row>
    <row r="276" spans="1:8" x14ac:dyDescent="0.3">
      <c r="A276" s="1">
        <v>274</v>
      </c>
      <c r="B276" s="1">
        <v>91.767303499999997</v>
      </c>
      <c r="C276" s="1" t="s">
        <v>110</v>
      </c>
      <c r="D276" s="1" t="s">
        <v>97</v>
      </c>
      <c r="E276" s="1" t="s">
        <v>110</v>
      </c>
      <c r="F276" s="1" t="s">
        <v>97</v>
      </c>
      <c r="G276" s="1" t="s">
        <v>110</v>
      </c>
      <c r="H276" s="1" t="s">
        <v>97</v>
      </c>
    </row>
    <row r="277" spans="1:8" x14ac:dyDescent="0.3">
      <c r="A277" s="1">
        <v>275</v>
      </c>
      <c r="B277" s="1">
        <v>84.430099499999997</v>
      </c>
      <c r="C277" s="1" t="s">
        <v>110</v>
      </c>
      <c r="D277" s="1" t="s">
        <v>97</v>
      </c>
      <c r="E277" s="1" t="s">
        <v>110</v>
      </c>
      <c r="F277" s="1" t="s">
        <v>97</v>
      </c>
      <c r="G277" s="1" t="s">
        <v>110</v>
      </c>
      <c r="H277" s="1" t="s">
        <v>97</v>
      </c>
    </row>
    <row r="278" spans="1:8" x14ac:dyDescent="0.3">
      <c r="A278" s="1">
        <v>276</v>
      </c>
      <c r="B278" s="1">
        <v>78.947402999999994</v>
      </c>
      <c r="C278" s="1" t="s">
        <v>110</v>
      </c>
      <c r="D278" s="1" t="s">
        <v>97</v>
      </c>
      <c r="E278" s="1" t="s">
        <v>110</v>
      </c>
      <c r="F278" s="1" t="s">
        <v>97</v>
      </c>
      <c r="G278" s="1" t="s">
        <v>110</v>
      </c>
      <c r="H278" s="1" t="s">
        <v>97</v>
      </c>
    </row>
    <row r="279" spans="1:8" x14ac:dyDescent="0.3">
      <c r="A279" s="1">
        <v>277</v>
      </c>
      <c r="B279" s="1">
        <v>193.40699770000001</v>
      </c>
      <c r="C279" s="1" t="s">
        <v>110</v>
      </c>
      <c r="D279" s="1" t="s">
        <v>97</v>
      </c>
      <c r="E279" s="1" t="s">
        <v>110</v>
      </c>
      <c r="F279" s="1" t="s">
        <v>97</v>
      </c>
      <c r="G279" s="1" t="s">
        <v>110</v>
      </c>
      <c r="H279" s="1" t="s">
        <v>97</v>
      </c>
    </row>
    <row r="280" spans="1:8" x14ac:dyDescent="0.3">
      <c r="A280" s="1">
        <v>278</v>
      </c>
      <c r="B280" s="1">
        <v>37.473300899999998</v>
      </c>
      <c r="C280" s="1" t="s">
        <v>110</v>
      </c>
      <c r="D280" s="1" t="s">
        <v>97</v>
      </c>
      <c r="E280" s="1" t="s">
        <v>110</v>
      </c>
      <c r="F280" s="1" t="s">
        <v>97</v>
      </c>
      <c r="G280" s="1" t="s">
        <v>110</v>
      </c>
      <c r="H280" s="1" t="s">
        <v>97</v>
      </c>
    </row>
    <row r="281" spans="1:8" x14ac:dyDescent="0.3">
      <c r="A281" s="1">
        <v>279</v>
      </c>
      <c r="B281" s="1">
        <v>242.03599550000001</v>
      </c>
      <c r="C281" s="1" t="s">
        <v>110</v>
      </c>
      <c r="D281" s="1" t="s">
        <v>97</v>
      </c>
      <c r="E281" s="1" t="s">
        <v>110</v>
      </c>
      <c r="F281" s="1" t="s">
        <v>97</v>
      </c>
      <c r="G281" s="1" t="s">
        <v>110</v>
      </c>
      <c r="H281" s="1" t="s">
        <v>97</v>
      </c>
    </row>
    <row r="282" spans="1:8" x14ac:dyDescent="0.3">
      <c r="A282" s="1">
        <v>280</v>
      </c>
      <c r="B282" s="1">
        <v>114.9039993</v>
      </c>
      <c r="C282" s="1" t="s">
        <v>110</v>
      </c>
      <c r="D282" s="1" t="s">
        <v>97</v>
      </c>
      <c r="E282" s="1" t="s">
        <v>110</v>
      </c>
      <c r="F282" s="1" t="s">
        <v>97</v>
      </c>
      <c r="G282" s="1" t="s">
        <v>110</v>
      </c>
      <c r="H282" s="1" t="s">
        <v>97</v>
      </c>
    </row>
    <row r="283" spans="1:8" x14ac:dyDescent="0.3">
      <c r="A283" s="1">
        <v>281</v>
      </c>
      <c r="B283" s="1">
        <v>39.425998700000001</v>
      </c>
      <c r="C283" s="1" t="s">
        <v>110</v>
      </c>
      <c r="D283" s="1" t="s">
        <v>97</v>
      </c>
      <c r="E283" s="1" t="s">
        <v>110</v>
      </c>
      <c r="F283" s="1" t="s">
        <v>97</v>
      </c>
      <c r="G283" s="1" t="s">
        <v>110</v>
      </c>
      <c r="H283" s="1" t="s">
        <v>97</v>
      </c>
    </row>
    <row r="284" spans="1:8" x14ac:dyDescent="0.3">
      <c r="A284" s="1">
        <v>282</v>
      </c>
      <c r="B284" s="1">
        <v>207.5130005</v>
      </c>
      <c r="C284" s="1" t="s">
        <v>110</v>
      </c>
      <c r="D284" s="1" t="s">
        <v>97</v>
      </c>
      <c r="E284" s="1" t="s">
        <v>110</v>
      </c>
      <c r="F284" s="1" t="s">
        <v>97</v>
      </c>
      <c r="G284" s="1" t="s">
        <v>110</v>
      </c>
      <c r="H284" s="1" t="s">
        <v>97</v>
      </c>
    </row>
    <row r="285" spans="1:8" x14ac:dyDescent="0.3">
      <c r="A285" s="1">
        <v>283</v>
      </c>
      <c r="B285" s="1">
        <v>138.63900760000001</v>
      </c>
      <c r="C285" s="1" t="s">
        <v>110</v>
      </c>
      <c r="D285" s="1" t="s">
        <v>97</v>
      </c>
      <c r="E285" s="1" t="s">
        <v>110</v>
      </c>
      <c r="F285" s="1" t="s">
        <v>97</v>
      </c>
      <c r="G285" s="1" t="s">
        <v>110</v>
      </c>
      <c r="H285" s="1" t="s">
        <v>97</v>
      </c>
    </row>
    <row r="286" spans="1:8" x14ac:dyDescent="0.3">
      <c r="A286" s="1">
        <v>284</v>
      </c>
      <c r="B286" s="1">
        <v>56.2505989</v>
      </c>
      <c r="C286" s="1" t="s">
        <v>110</v>
      </c>
      <c r="D286" s="1" t="s">
        <v>97</v>
      </c>
      <c r="E286" s="1" t="s">
        <v>110</v>
      </c>
      <c r="F286" s="1" t="s">
        <v>97</v>
      </c>
      <c r="G286" s="1" t="s">
        <v>110</v>
      </c>
      <c r="H286" s="1" t="s">
        <v>97</v>
      </c>
    </row>
    <row r="287" spans="1:8" x14ac:dyDescent="0.3">
      <c r="A287" s="1">
        <v>285</v>
      </c>
      <c r="B287" s="1">
        <v>75.260200499999996</v>
      </c>
      <c r="C287" s="1" t="s">
        <v>110</v>
      </c>
      <c r="D287" s="1" t="s">
        <v>97</v>
      </c>
      <c r="E287" s="1" t="s">
        <v>110</v>
      </c>
      <c r="F287" s="1" t="s">
        <v>97</v>
      </c>
      <c r="G287" s="1" t="s">
        <v>110</v>
      </c>
      <c r="H287" s="1" t="s">
        <v>97</v>
      </c>
    </row>
    <row r="288" spans="1:8" x14ac:dyDescent="0.3">
      <c r="A288" s="1">
        <v>286</v>
      </c>
      <c r="B288" s="1">
        <v>78.733100899999997</v>
      </c>
      <c r="C288" s="1" t="s">
        <v>110</v>
      </c>
      <c r="D288" s="1" t="s">
        <v>97</v>
      </c>
      <c r="E288" s="1" t="s">
        <v>110</v>
      </c>
      <c r="F288" s="1" t="s">
        <v>97</v>
      </c>
      <c r="G288" s="1" t="s">
        <v>110</v>
      </c>
      <c r="H288" s="1" t="s">
        <v>97</v>
      </c>
    </row>
    <row r="289" spans="1:8" x14ac:dyDescent="0.3">
      <c r="A289" s="1">
        <v>287</v>
      </c>
      <c r="B289" s="1">
        <v>133.8970032</v>
      </c>
      <c r="C289" s="1" t="s">
        <v>110</v>
      </c>
      <c r="D289" s="1" t="s">
        <v>97</v>
      </c>
      <c r="E289" s="1" t="s">
        <v>110</v>
      </c>
      <c r="F289" s="1" t="s">
        <v>97</v>
      </c>
      <c r="G289" s="1" t="s">
        <v>110</v>
      </c>
      <c r="H289" s="1" t="s">
        <v>97</v>
      </c>
    </row>
    <row r="290" spans="1:8" x14ac:dyDescent="0.3">
      <c r="A290" s="1">
        <v>288</v>
      </c>
      <c r="B290" s="1">
        <v>142.56300350000001</v>
      </c>
      <c r="C290" s="1" t="s">
        <v>110</v>
      </c>
      <c r="D290" s="1" t="s">
        <v>97</v>
      </c>
      <c r="E290" s="1" t="s">
        <v>110</v>
      </c>
      <c r="F290" s="1" t="s">
        <v>97</v>
      </c>
      <c r="G290" s="1" t="s">
        <v>110</v>
      </c>
      <c r="H290" s="1" t="s">
        <v>97</v>
      </c>
    </row>
    <row r="291" spans="1:8" x14ac:dyDescent="0.3">
      <c r="A291" s="1">
        <v>289</v>
      </c>
      <c r="B291" s="1">
        <v>264.28399660000002</v>
      </c>
      <c r="C291" s="1" t="s">
        <v>110</v>
      </c>
      <c r="D291" s="1" t="s">
        <v>97</v>
      </c>
      <c r="E291" s="1" t="s">
        <v>110</v>
      </c>
      <c r="F291" s="1" t="s">
        <v>97</v>
      </c>
      <c r="G291" s="1" t="s">
        <v>110</v>
      </c>
      <c r="H291" s="1" t="s">
        <v>97</v>
      </c>
    </row>
    <row r="292" spans="1:8" x14ac:dyDescent="0.3">
      <c r="A292" s="1">
        <v>290</v>
      </c>
      <c r="B292" s="1">
        <v>76.7782974</v>
      </c>
      <c r="C292" s="1" t="s">
        <v>110</v>
      </c>
      <c r="D292" s="1" t="s">
        <v>97</v>
      </c>
      <c r="E292" s="1" t="s">
        <v>110</v>
      </c>
      <c r="F292" s="1" t="s">
        <v>97</v>
      </c>
      <c r="G292" s="1" t="s">
        <v>110</v>
      </c>
      <c r="H292" s="1" t="s">
        <v>97</v>
      </c>
    </row>
    <row r="293" spans="1:8" x14ac:dyDescent="0.3">
      <c r="A293" s="1">
        <v>291</v>
      </c>
      <c r="B293" s="1">
        <v>79.434700000000007</v>
      </c>
      <c r="C293" s="1" t="s">
        <v>110</v>
      </c>
      <c r="D293" s="1" t="s">
        <v>97</v>
      </c>
      <c r="E293" s="1" t="s">
        <v>110</v>
      </c>
      <c r="F293" s="1" t="s">
        <v>97</v>
      </c>
      <c r="G293" s="1" t="s">
        <v>110</v>
      </c>
      <c r="H293" s="1" t="s">
        <v>97</v>
      </c>
    </row>
    <row r="294" spans="1:8" x14ac:dyDescent="0.3">
      <c r="A294" s="1">
        <v>292</v>
      </c>
      <c r="B294" s="1">
        <v>172.63000489999999</v>
      </c>
      <c r="C294" s="1" t="s">
        <v>110</v>
      </c>
      <c r="D294" s="1" t="s">
        <v>97</v>
      </c>
      <c r="E294" s="1" t="s">
        <v>110</v>
      </c>
      <c r="F294" s="1" t="s">
        <v>97</v>
      </c>
      <c r="G294" s="1" t="s">
        <v>110</v>
      </c>
      <c r="H294" s="1" t="s">
        <v>97</v>
      </c>
    </row>
    <row r="295" spans="1:8" x14ac:dyDescent="0.3">
      <c r="A295" s="1">
        <v>293</v>
      </c>
      <c r="B295" s="1">
        <v>161.57299800000001</v>
      </c>
      <c r="C295" s="1" t="s">
        <v>110</v>
      </c>
      <c r="D295" s="1" t="s">
        <v>97</v>
      </c>
      <c r="E295" s="1" t="s">
        <v>110</v>
      </c>
      <c r="F295" s="1" t="s">
        <v>97</v>
      </c>
      <c r="G295" s="1" t="s">
        <v>110</v>
      </c>
      <c r="H295" s="1" t="s">
        <v>97</v>
      </c>
    </row>
    <row r="296" spans="1:8" x14ac:dyDescent="0.3">
      <c r="A296" s="1">
        <v>294</v>
      </c>
      <c r="B296" s="1">
        <v>76.452102699999998</v>
      </c>
      <c r="C296" s="1" t="s">
        <v>110</v>
      </c>
      <c r="D296" s="1" t="s">
        <v>97</v>
      </c>
      <c r="E296" s="1" t="s">
        <v>110</v>
      </c>
      <c r="F296" s="1" t="s">
        <v>97</v>
      </c>
      <c r="G296" s="1" t="s">
        <v>110</v>
      </c>
      <c r="H296" s="1" t="s">
        <v>97</v>
      </c>
    </row>
    <row r="297" spans="1:8" x14ac:dyDescent="0.3">
      <c r="A297" s="1">
        <v>295</v>
      </c>
      <c r="B297" s="1">
        <v>82.096397400000001</v>
      </c>
      <c r="C297" s="1" t="s">
        <v>110</v>
      </c>
      <c r="D297" s="1" t="s">
        <v>97</v>
      </c>
      <c r="E297" s="1" t="s">
        <v>110</v>
      </c>
      <c r="F297" s="1" t="s">
        <v>97</v>
      </c>
      <c r="G297" s="1" t="s">
        <v>110</v>
      </c>
      <c r="H297" s="1" t="s">
        <v>97</v>
      </c>
    </row>
    <row r="298" spans="1:8" x14ac:dyDescent="0.3">
      <c r="A298" s="1">
        <v>296</v>
      </c>
      <c r="B298" s="1">
        <v>51.514999400000001</v>
      </c>
      <c r="C298" s="1" t="s">
        <v>110</v>
      </c>
      <c r="D298" s="1" t="s">
        <v>97</v>
      </c>
      <c r="E298" s="1" t="s">
        <v>110</v>
      </c>
      <c r="F298" s="1" t="s">
        <v>97</v>
      </c>
      <c r="G298" s="1" t="s">
        <v>110</v>
      </c>
      <c r="H298" s="1" t="s">
        <v>97</v>
      </c>
    </row>
    <row r="299" spans="1:8" x14ac:dyDescent="0.3">
      <c r="A299" s="1">
        <v>297</v>
      </c>
      <c r="B299" s="1">
        <v>75.191902200000001</v>
      </c>
      <c r="C299" s="1" t="s">
        <v>110</v>
      </c>
      <c r="D299" s="1" t="s">
        <v>97</v>
      </c>
      <c r="E299" s="1" t="s">
        <v>110</v>
      </c>
      <c r="F299" s="1" t="s">
        <v>97</v>
      </c>
      <c r="G299" s="1" t="s">
        <v>110</v>
      </c>
      <c r="H299" s="1" t="s">
        <v>97</v>
      </c>
    </row>
    <row r="300" spans="1:8" x14ac:dyDescent="0.3">
      <c r="A300" s="1">
        <v>298</v>
      </c>
      <c r="B300" s="1">
        <v>164.94200129999999</v>
      </c>
      <c r="C300" s="1" t="s">
        <v>110</v>
      </c>
      <c r="D300" s="1" t="s">
        <v>97</v>
      </c>
      <c r="E300" s="1" t="s">
        <v>110</v>
      </c>
      <c r="F300" s="1" t="s">
        <v>97</v>
      </c>
      <c r="G300" s="1" t="s">
        <v>110</v>
      </c>
      <c r="H300" s="1" t="s">
        <v>97</v>
      </c>
    </row>
    <row r="301" spans="1:8" x14ac:dyDescent="0.3">
      <c r="A301" s="1">
        <v>299</v>
      </c>
      <c r="B301" s="1">
        <v>162.4279938</v>
      </c>
      <c r="C301" s="1" t="s">
        <v>110</v>
      </c>
      <c r="D301" s="1" t="s">
        <v>97</v>
      </c>
      <c r="E301" s="1" t="s">
        <v>110</v>
      </c>
      <c r="F301" s="1" t="s">
        <v>97</v>
      </c>
      <c r="G301" s="1" t="s">
        <v>110</v>
      </c>
      <c r="H301" s="1" t="s">
        <v>97</v>
      </c>
    </row>
    <row r="302" spans="1:8" x14ac:dyDescent="0.3">
      <c r="A302" s="1">
        <v>300</v>
      </c>
      <c r="B302" s="1">
        <v>77.026802099999998</v>
      </c>
      <c r="C302" s="1" t="s">
        <v>110</v>
      </c>
      <c r="D302" s="1" t="s">
        <v>97</v>
      </c>
      <c r="E302" s="1" t="s">
        <v>110</v>
      </c>
      <c r="F302" s="1" t="s">
        <v>97</v>
      </c>
      <c r="G302" s="1" t="s">
        <v>110</v>
      </c>
      <c r="H302" s="1" t="s">
        <v>97</v>
      </c>
    </row>
    <row r="303" spans="1:8" x14ac:dyDescent="0.3">
      <c r="A303" s="1">
        <v>301</v>
      </c>
      <c r="B303" s="1">
        <v>76.707397499999999</v>
      </c>
      <c r="C303" s="1" t="s">
        <v>96</v>
      </c>
      <c r="D303" s="1" t="s">
        <v>98</v>
      </c>
      <c r="E303" s="1" t="s">
        <v>96</v>
      </c>
      <c r="F303" s="1" t="s">
        <v>98</v>
      </c>
      <c r="G303" s="1" t="s">
        <v>96</v>
      </c>
      <c r="H303" s="1" t="s">
        <v>98</v>
      </c>
    </row>
    <row r="304" spans="1:8" x14ac:dyDescent="0.3">
      <c r="A304" s="1">
        <v>302</v>
      </c>
      <c r="B304" s="1">
        <v>83.451103200000006</v>
      </c>
      <c r="C304" s="1" t="s">
        <v>96</v>
      </c>
      <c r="D304" s="1" t="s">
        <v>98</v>
      </c>
      <c r="E304" s="1" t="s">
        <v>96</v>
      </c>
      <c r="F304" s="1" t="s">
        <v>98</v>
      </c>
      <c r="G304" s="1" t="s">
        <v>96</v>
      </c>
      <c r="H304" s="1" t="s">
        <v>98</v>
      </c>
    </row>
    <row r="305" spans="1:8" x14ac:dyDescent="0.3">
      <c r="A305" s="1">
        <v>303</v>
      </c>
      <c r="B305" s="1">
        <v>77.524696399999996</v>
      </c>
      <c r="C305" s="1" t="s">
        <v>96</v>
      </c>
      <c r="D305" s="1" t="s">
        <v>98</v>
      </c>
      <c r="E305" s="1" t="s">
        <v>96</v>
      </c>
      <c r="F305" s="1" t="s">
        <v>98</v>
      </c>
      <c r="G305" s="1" t="s">
        <v>96</v>
      </c>
      <c r="H305" s="1" t="s">
        <v>98</v>
      </c>
    </row>
    <row r="306" spans="1:8" x14ac:dyDescent="0.3">
      <c r="A306" s="1">
        <v>304</v>
      </c>
      <c r="B306" s="1">
        <v>46.220298800000002</v>
      </c>
      <c r="C306" s="1" t="s">
        <v>109</v>
      </c>
      <c r="D306" s="1" t="s">
        <v>98</v>
      </c>
      <c r="E306" s="1" t="s">
        <v>100</v>
      </c>
      <c r="F306" s="1" t="s">
        <v>97</v>
      </c>
      <c r="G306" s="1" t="s">
        <v>100</v>
      </c>
      <c r="H306" s="1" t="s">
        <v>97</v>
      </c>
    </row>
    <row r="307" spans="1:8" x14ac:dyDescent="0.3">
      <c r="A307" s="1">
        <v>305</v>
      </c>
      <c r="B307" s="1">
        <v>52.765201599999997</v>
      </c>
      <c r="C307" s="1" t="s">
        <v>109</v>
      </c>
      <c r="D307" s="1" t="s">
        <v>98</v>
      </c>
      <c r="E307" s="1" t="s">
        <v>122</v>
      </c>
      <c r="F307" s="1" t="s">
        <v>98</v>
      </c>
      <c r="G307" s="1" t="s">
        <v>122</v>
      </c>
      <c r="H307" s="1" t="s">
        <v>98</v>
      </c>
    </row>
    <row r="308" spans="1:8" x14ac:dyDescent="0.3">
      <c r="A308" s="1">
        <v>306</v>
      </c>
      <c r="B308" s="1">
        <v>46.782798800000002</v>
      </c>
      <c r="C308" s="1" t="s">
        <v>109</v>
      </c>
      <c r="D308" s="1" t="s">
        <v>98</v>
      </c>
      <c r="E308" s="1" t="s">
        <v>100</v>
      </c>
      <c r="F308" s="1" t="s">
        <v>97</v>
      </c>
      <c r="G308" s="1" t="s">
        <v>100</v>
      </c>
      <c r="H308" s="1" t="s">
        <v>97</v>
      </c>
    </row>
    <row r="309" spans="1:8" x14ac:dyDescent="0.3">
      <c r="A309" s="1">
        <v>307</v>
      </c>
      <c r="B309" s="1">
        <v>66.217597999999995</v>
      </c>
      <c r="C309" s="1" t="s">
        <v>125</v>
      </c>
      <c r="D309" s="1" t="s">
        <v>98</v>
      </c>
      <c r="E309" s="1" t="s">
        <v>99</v>
      </c>
      <c r="F309" s="1" t="s">
        <v>98</v>
      </c>
      <c r="G309" s="1" t="s">
        <v>99</v>
      </c>
      <c r="H309" s="1" t="s">
        <v>98</v>
      </c>
    </row>
    <row r="310" spans="1:8" x14ac:dyDescent="0.3">
      <c r="A310" s="1">
        <v>308</v>
      </c>
      <c r="B310" s="1">
        <v>71.778396599999994</v>
      </c>
      <c r="C310" s="1" t="s">
        <v>96</v>
      </c>
      <c r="D310" s="1" t="s">
        <v>98</v>
      </c>
      <c r="E310" s="1" t="s">
        <v>96</v>
      </c>
      <c r="F310" s="1" t="s">
        <v>98</v>
      </c>
      <c r="G310" s="1" t="s">
        <v>96</v>
      </c>
      <c r="H310" s="1" t="s">
        <v>98</v>
      </c>
    </row>
    <row r="311" spans="1:8" x14ac:dyDescent="0.3">
      <c r="A311" s="1">
        <v>309</v>
      </c>
      <c r="B311" s="1">
        <v>208.37300110000001</v>
      </c>
      <c r="C311" s="1" t="s">
        <v>110</v>
      </c>
      <c r="D311" s="1" t="s">
        <v>97</v>
      </c>
      <c r="E311" s="1" t="s">
        <v>110</v>
      </c>
      <c r="F311" s="1" t="s">
        <v>97</v>
      </c>
      <c r="G311" s="1" t="s">
        <v>110</v>
      </c>
      <c r="H311" s="1" t="s">
        <v>97</v>
      </c>
    </row>
    <row r="312" spans="1:8" x14ac:dyDescent="0.3">
      <c r="A312" s="1">
        <v>310</v>
      </c>
      <c r="B312" s="1">
        <v>159.6499939</v>
      </c>
      <c r="C312" s="1" t="s">
        <v>96</v>
      </c>
      <c r="D312" s="1" t="s">
        <v>98</v>
      </c>
      <c r="E312" s="1" t="s">
        <v>96</v>
      </c>
      <c r="F312" s="1" t="s">
        <v>98</v>
      </c>
      <c r="G312" s="1" t="s">
        <v>96</v>
      </c>
      <c r="H312" s="1" t="s">
        <v>98</v>
      </c>
    </row>
    <row r="313" spans="1:8" x14ac:dyDescent="0.3">
      <c r="A313" s="1">
        <v>311</v>
      </c>
      <c r="B313" s="1">
        <v>72.432403600000001</v>
      </c>
      <c r="C313" s="1" t="s">
        <v>96</v>
      </c>
      <c r="D313" s="1" t="s">
        <v>98</v>
      </c>
      <c r="E313" s="1" t="s">
        <v>96</v>
      </c>
      <c r="F313" s="1" t="s">
        <v>98</v>
      </c>
      <c r="G313" s="1" t="s">
        <v>96</v>
      </c>
      <c r="H313" s="1" t="s">
        <v>98</v>
      </c>
    </row>
    <row r="314" spans="1:8" x14ac:dyDescent="0.3">
      <c r="A314" s="1">
        <v>312</v>
      </c>
      <c r="B314" s="1">
        <v>166.69599909999999</v>
      </c>
      <c r="C314" s="1" t="s">
        <v>96</v>
      </c>
      <c r="D314" s="1" t="s">
        <v>98</v>
      </c>
      <c r="E314" s="1" t="s">
        <v>96</v>
      </c>
      <c r="F314" s="1" t="s">
        <v>98</v>
      </c>
      <c r="G314" s="1" t="s">
        <v>96</v>
      </c>
      <c r="H314" s="1" t="s">
        <v>98</v>
      </c>
    </row>
    <row r="315" spans="1:8" x14ac:dyDescent="0.3">
      <c r="A315" s="1">
        <v>313</v>
      </c>
      <c r="B315" s="1">
        <v>178.0310059</v>
      </c>
      <c r="C315" s="1" t="s">
        <v>96</v>
      </c>
      <c r="D315" s="1" t="s">
        <v>98</v>
      </c>
      <c r="E315" s="1" t="s">
        <v>96</v>
      </c>
      <c r="F315" s="1" t="s">
        <v>98</v>
      </c>
      <c r="G315" s="1" t="s">
        <v>96</v>
      </c>
      <c r="H315" s="1" t="s">
        <v>98</v>
      </c>
    </row>
    <row r="316" spans="1:8" x14ac:dyDescent="0.3">
      <c r="A316" s="1">
        <v>314</v>
      </c>
      <c r="B316" s="1">
        <v>151.14300539999999</v>
      </c>
      <c r="C316" s="1" t="s">
        <v>96</v>
      </c>
      <c r="D316" s="1" t="s">
        <v>98</v>
      </c>
      <c r="E316" s="1" t="s">
        <v>96</v>
      </c>
      <c r="F316" s="1" t="s">
        <v>98</v>
      </c>
      <c r="G316" s="1" t="s">
        <v>96</v>
      </c>
      <c r="H316" s="1" t="s">
        <v>98</v>
      </c>
    </row>
    <row r="317" spans="1:8" x14ac:dyDescent="0.3">
      <c r="A317" s="1">
        <v>315</v>
      </c>
      <c r="B317" s="1">
        <v>63.470298800000002</v>
      </c>
      <c r="C317" s="1" t="s">
        <v>96</v>
      </c>
      <c r="D317" s="1" t="s">
        <v>98</v>
      </c>
      <c r="E317" s="1" t="s">
        <v>96</v>
      </c>
      <c r="F317" s="1" t="s">
        <v>98</v>
      </c>
      <c r="G317" s="1" t="s">
        <v>96</v>
      </c>
      <c r="H317" s="1" t="s">
        <v>98</v>
      </c>
    </row>
    <row r="318" spans="1:8" x14ac:dyDescent="0.3">
      <c r="A318" s="1">
        <v>316</v>
      </c>
      <c r="B318" s="1">
        <v>109.3659973</v>
      </c>
      <c r="C318" s="1" t="s">
        <v>96</v>
      </c>
      <c r="D318" s="1" t="s">
        <v>98</v>
      </c>
      <c r="E318" s="1" t="s">
        <v>96</v>
      </c>
      <c r="F318" s="1" t="s">
        <v>98</v>
      </c>
      <c r="G318" s="1" t="s">
        <v>96</v>
      </c>
      <c r="H318" s="1" t="s">
        <v>98</v>
      </c>
    </row>
    <row r="319" spans="1:8" x14ac:dyDescent="0.3">
      <c r="A319" s="1">
        <v>317</v>
      </c>
      <c r="B319" s="1">
        <v>93.723800699999998</v>
      </c>
      <c r="C319" s="1" t="s">
        <v>100</v>
      </c>
      <c r="D319" s="1" t="s">
        <v>97</v>
      </c>
      <c r="E319" s="1" t="s">
        <v>99</v>
      </c>
      <c r="F319" s="1" t="s">
        <v>98</v>
      </c>
      <c r="G319" s="1" t="s">
        <v>99</v>
      </c>
      <c r="H319" s="1" t="s">
        <v>98</v>
      </c>
    </row>
    <row r="320" spans="1:8" x14ac:dyDescent="0.3">
      <c r="A320" s="1">
        <v>318</v>
      </c>
      <c r="B320" s="1">
        <v>33.403301200000001</v>
      </c>
      <c r="C320" s="1" t="s">
        <v>96</v>
      </c>
      <c r="D320" s="1" t="s">
        <v>98</v>
      </c>
      <c r="E320" s="1" t="s">
        <v>96</v>
      </c>
      <c r="F320" s="1" t="s">
        <v>98</v>
      </c>
      <c r="G320" s="1" t="s">
        <v>99</v>
      </c>
      <c r="H320" s="1" t="s">
        <v>98</v>
      </c>
    </row>
    <row r="321" spans="1:8" x14ac:dyDescent="0.3">
      <c r="A321" s="1">
        <v>319</v>
      </c>
      <c r="B321" s="1">
        <v>81.259002699999996</v>
      </c>
      <c r="C321" s="1" t="s">
        <v>96</v>
      </c>
      <c r="D321" s="1" t="s">
        <v>98</v>
      </c>
      <c r="E321" s="1" t="s">
        <v>96</v>
      </c>
      <c r="F321" s="1" t="s">
        <v>98</v>
      </c>
      <c r="G321" s="1" t="s">
        <v>96</v>
      </c>
      <c r="H321" s="1" t="s">
        <v>98</v>
      </c>
    </row>
    <row r="322" spans="1:8" x14ac:dyDescent="0.3">
      <c r="A322" s="1">
        <v>320</v>
      </c>
      <c r="B322" s="1">
        <v>91.120399500000005</v>
      </c>
      <c r="C322" s="1" t="s">
        <v>96</v>
      </c>
      <c r="D322" s="1" t="s">
        <v>98</v>
      </c>
      <c r="E322" s="1" t="s">
        <v>96</v>
      </c>
      <c r="F322" s="1" t="s">
        <v>98</v>
      </c>
      <c r="G322" s="1" t="s">
        <v>96</v>
      </c>
      <c r="H322" s="1" t="s">
        <v>98</v>
      </c>
    </row>
    <row r="323" spans="1:8" x14ac:dyDescent="0.3">
      <c r="A323" s="1">
        <v>321</v>
      </c>
      <c r="B323" s="1">
        <v>38.276199300000002</v>
      </c>
      <c r="C323" s="1" t="s">
        <v>125</v>
      </c>
      <c r="D323" s="1" t="s">
        <v>98</v>
      </c>
      <c r="E323" s="1" t="s">
        <v>100</v>
      </c>
      <c r="F323" s="1" t="s">
        <v>97</v>
      </c>
      <c r="G323" s="1" t="s">
        <v>100</v>
      </c>
      <c r="H323" s="1" t="s">
        <v>100</v>
      </c>
    </row>
    <row r="324" spans="1:8" x14ac:dyDescent="0.3">
      <c r="A324" s="1">
        <v>322</v>
      </c>
      <c r="B324" s="1">
        <v>35.486598999999998</v>
      </c>
      <c r="C324" s="1" t="s">
        <v>96</v>
      </c>
      <c r="D324" s="1" t="s">
        <v>98</v>
      </c>
      <c r="E324" s="1" t="s">
        <v>96</v>
      </c>
      <c r="F324" s="1" t="s">
        <v>98</v>
      </c>
      <c r="G324" s="1" t="s">
        <v>96</v>
      </c>
      <c r="H324" s="1" t="s">
        <v>98</v>
      </c>
    </row>
    <row r="325" spans="1:8" x14ac:dyDescent="0.3">
      <c r="A325" s="1">
        <v>323</v>
      </c>
      <c r="B325" s="1">
        <v>34.831298799999999</v>
      </c>
      <c r="C325" s="1" t="s">
        <v>96</v>
      </c>
      <c r="D325" s="1" t="s">
        <v>98</v>
      </c>
      <c r="E325" s="1" t="s">
        <v>96</v>
      </c>
      <c r="F325" s="1" t="s">
        <v>98</v>
      </c>
      <c r="G325" s="1" t="s">
        <v>96</v>
      </c>
      <c r="H325" s="1" t="s">
        <v>98</v>
      </c>
    </row>
    <row r="326" spans="1:8" x14ac:dyDescent="0.3">
      <c r="A326" s="1">
        <v>324</v>
      </c>
      <c r="B326" s="1">
        <v>88.606102000000007</v>
      </c>
      <c r="C326" s="1" t="s">
        <v>96</v>
      </c>
      <c r="D326" s="1" t="s">
        <v>98</v>
      </c>
      <c r="E326" s="1" t="s">
        <v>96</v>
      </c>
      <c r="F326" s="1" t="s">
        <v>98</v>
      </c>
      <c r="G326" s="1" t="s">
        <v>96</v>
      </c>
      <c r="H326" s="1" t="s">
        <v>98</v>
      </c>
    </row>
    <row r="327" spans="1:8" x14ac:dyDescent="0.3">
      <c r="A327" s="1">
        <v>325</v>
      </c>
      <c r="B327" s="1">
        <v>21.326200499999999</v>
      </c>
      <c r="C327" s="1" t="s">
        <v>100</v>
      </c>
      <c r="D327" s="1" t="s">
        <v>97</v>
      </c>
      <c r="E327" s="1" t="s">
        <v>99</v>
      </c>
      <c r="F327" s="1" t="s">
        <v>98</v>
      </c>
      <c r="G327" s="1" t="s">
        <v>99</v>
      </c>
      <c r="H327" s="1" t="s">
        <v>98</v>
      </c>
    </row>
    <row r="328" spans="1:8" x14ac:dyDescent="0.3">
      <c r="A328" s="1">
        <v>326</v>
      </c>
      <c r="B328" s="1">
        <v>31.213699299999998</v>
      </c>
      <c r="C328" s="1" t="s">
        <v>125</v>
      </c>
      <c r="D328" s="1" t="s">
        <v>98</v>
      </c>
      <c r="E328" s="1" t="s">
        <v>100</v>
      </c>
      <c r="F328" s="1" t="s">
        <v>97</v>
      </c>
      <c r="G328" s="1" t="s">
        <v>100</v>
      </c>
      <c r="H328" s="1" t="s">
        <v>97</v>
      </c>
    </row>
    <row r="329" spans="1:8" x14ac:dyDescent="0.3">
      <c r="A329" s="1">
        <v>327</v>
      </c>
      <c r="B329" s="1">
        <v>34.425598100000002</v>
      </c>
      <c r="C329" s="1" t="s">
        <v>96</v>
      </c>
      <c r="D329" s="1" t="s">
        <v>98</v>
      </c>
      <c r="E329" s="1" t="s">
        <v>96</v>
      </c>
      <c r="F329" s="1" t="s">
        <v>98</v>
      </c>
      <c r="G329" s="1" t="s">
        <v>96</v>
      </c>
      <c r="H329" s="1" t="s">
        <v>98</v>
      </c>
    </row>
    <row r="330" spans="1:8" x14ac:dyDescent="0.3">
      <c r="A330" s="1">
        <v>328</v>
      </c>
      <c r="B330" s="1">
        <v>33.8423996</v>
      </c>
      <c r="C330" s="1" t="s">
        <v>100</v>
      </c>
      <c r="D330" s="1" t="s">
        <v>97</v>
      </c>
      <c r="E330" s="1" t="s">
        <v>99</v>
      </c>
      <c r="F330" s="1" t="s">
        <v>98</v>
      </c>
      <c r="G330" s="1" t="s">
        <v>99</v>
      </c>
      <c r="H330" s="1" t="s">
        <v>98</v>
      </c>
    </row>
    <row r="331" spans="1:8" x14ac:dyDescent="0.3">
      <c r="A331" s="1">
        <v>329</v>
      </c>
      <c r="B331" s="1">
        <v>34.669601399999998</v>
      </c>
      <c r="C331" s="1" t="s">
        <v>100</v>
      </c>
      <c r="D331" s="1" t="s">
        <v>97</v>
      </c>
      <c r="E331" s="1" t="s">
        <v>99</v>
      </c>
      <c r="F331" s="1" t="s">
        <v>98</v>
      </c>
      <c r="G331" s="1" t="s">
        <v>99</v>
      </c>
      <c r="H331" s="1" t="s">
        <v>98</v>
      </c>
    </row>
    <row r="332" spans="1:8" x14ac:dyDescent="0.3">
      <c r="A332" s="1">
        <v>330</v>
      </c>
      <c r="B332" s="1">
        <v>80.369399999999999</v>
      </c>
      <c r="C332" s="1" t="s">
        <v>96</v>
      </c>
      <c r="D332" s="1" t="s">
        <v>98</v>
      </c>
      <c r="E332" s="1" t="s">
        <v>96</v>
      </c>
      <c r="F332" s="1" t="s">
        <v>98</v>
      </c>
      <c r="G332" s="1" t="s">
        <v>96</v>
      </c>
      <c r="H332" s="1" t="s">
        <v>98</v>
      </c>
    </row>
    <row r="333" spans="1:8" x14ac:dyDescent="0.3">
      <c r="A333" s="1">
        <v>331</v>
      </c>
      <c r="B333" s="1">
        <v>39.588199600000003</v>
      </c>
      <c r="C333" s="1" t="s">
        <v>100</v>
      </c>
      <c r="D333" s="1" t="s">
        <v>97</v>
      </c>
      <c r="E333" s="1" t="s">
        <v>96</v>
      </c>
      <c r="F333" s="1" t="s">
        <v>98</v>
      </c>
      <c r="G333" s="1" t="s">
        <v>96</v>
      </c>
      <c r="H333" s="1" t="s">
        <v>98</v>
      </c>
    </row>
    <row r="334" spans="1:8" x14ac:dyDescent="0.3">
      <c r="A334" s="1">
        <v>332</v>
      </c>
      <c r="B334" s="1">
        <v>37.548801400000002</v>
      </c>
      <c r="C334" s="1" t="s">
        <v>96</v>
      </c>
      <c r="D334" s="1" t="s">
        <v>98</v>
      </c>
      <c r="E334" s="1" t="s">
        <v>96</v>
      </c>
      <c r="F334" s="1" t="s">
        <v>98</v>
      </c>
      <c r="G334" s="1" t="s">
        <v>96</v>
      </c>
      <c r="H334" s="1" t="s">
        <v>98</v>
      </c>
    </row>
    <row r="335" spans="1:8" x14ac:dyDescent="0.3">
      <c r="A335" s="1">
        <v>333</v>
      </c>
      <c r="B335" s="1">
        <v>36.459800700000002</v>
      </c>
      <c r="C335" s="1" t="s">
        <v>96</v>
      </c>
      <c r="D335" s="1" t="s">
        <v>98</v>
      </c>
      <c r="E335" s="1" t="s">
        <v>96</v>
      </c>
      <c r="F335" s="1" t="s">
        <v>98</v>
      </c>
      <c r="G335" s="1" t="s">
        <v>96</v>
      </c>
      <c r="H335" s="1" t="s">
        <v>98</v>
      </c>
    </row>
    <row r="336" spans="1:8" x14ac:dyDescent="0.3">
      <c r="A336" s="1">
        <v>334</v>
      </c>
      <c r="B336" s="1">
        <v>200.79800420000001</v>
      </c>
      <c r="C336" s="1" t="s">
        <v>96</v>
      </c>
      <c r="D336" s="1" t="s">
        <v>98</v>
      </c>
      <c r="E336" s="1" t="s">
        <v>96</v>
      </c>
      <c r="F336" s="1" t="s">
        <v>98</v>
      </c>
      <c r="G336" s="1" t="s">
        <v>96</v>
      </c>
      <c r="H336" s="1" t="s">
        <v>98</v>
      </c>
    </row>
    <row r="337" spans="1:8" x14ac:dyDescent="0.3">
      <c r="A337" s="1">
        <v>335</v>
      </c>
      <c r="B337" s="1">
        <v>33.272701300000001</v>
      </c>
      <c r="C337" s="1" t="s">
        <v>109</v>
      </c>
      <c r="D337" s="1" t="s">
        <v>98</v>
      </c>
      <c r="E337" s="1" t="s">
        <v>122</v>
      </c>
      <c r="F337" s="1" t="s">
        <v>98</v>
      </c>
      <c r="G337" s="1" t="s">
        <v>122</v>
      </c>
      <c r="H337" s="1" t="s">
        <v>98</v>
      </c>
    </row>
    <row r="338" spans="1:8" x14ac:dyDescent="0.3">
      <c r="A338" s="1">
        <v>336</v>
      </c>
      <c r="B338" s="1">
        <v>84.333602900000002</v>
      </c>
      <c r="C338" s="1" t="s">
        <v>123</v>
      </c>
      <c r="D338" s="1" t="s">
        <v>98</v>
      </c>
      <c r="E338" s="1" t="s">
        <v>122</v>
      </c>
      <c r="F338" s="1" t="s">
        <v>98</v>
      </c>
      <c r="G338" s="1" t="s">
        <v>122</v>
      </c>
      <c r="H338" s="1" t="s">
        <v>98</v>
      </c>
    </row>
    <row r="339" spans="1:8" x14ac:dyDescent="0.3">
      <c r="A339" s="1">
        <v>337</v>
      </c>
      <c r="B339" s="1">
        <v>158.97099299999999</v>
      </c>
      <c r="C339" s="1" t="s">
        <v>96</v>
      </c>
      <c r="D339" s="1" t="s">
        <v>98</v>
      </c>
      <c r="E339" s="1" t="s">
        <v>96</v>
      </c>
      <c r="F339" s="1" t="s">
        <v>98</v>
      </c>
      <c r="G339" s="1" t="s">
        <v>96</v>
      </c>
      <c r="H339" s="1" t="s">
        <v>98</v>
      </c>
    </row>
    <row r="340" spans="1:8" x14ac:dyDescent="0.3">
      <c r="A340" s="1">
        <v>338</v>
      </c>
      <c r="B340" s="1">
        <v>138.21699520000001</v>
      </c>
      <c r="C340" s="1" t="s">
        <v>100</v>
      </c>
      <c r="D340" s="1" t="s">
        <v>97</v>
      </c>
      <c r="E340" s="1" t="s">
        <v>100</v>
      </c>
      <c r="F340" s="1" t="s">
        <v>97</v>
      </c>
      <c r="G340" s="1" t="s">
        <v>100</v>
      </c>
      <c r="H340" s="1" t="s">
        <v>97</v>
      </c>
    </row>
    <row r="341" spans="1:8" x14ac:dyDescent="0.3">
      <c r="A341" s="1">
        <v>339</v>
      </c>
      <c r="B341" s="1">
        <v>51.055400800000001</v>
      </c>
      <c r="C341" s="1" t="s">
        <v>96</v>
      </c>
      <c r="D341" s="1" t="s">
        <v>98</v>
      </c>
      <c r="E341" s="1" t="s">
        <v>100</v>
      </c>
      <c r="F341" s="1" t="s">
        <v>97</v>
      </c>
      <c r="G341" s="1" t="s">
        <v>96</v>
      </c>
      <c r="H341" s="1" t="s">
        <v>98</v>
      </c>
    </row>
    <row r="342" spans="1:8" x14ac:dyDescent="0.3">
      <c r="A342" s="1">
        <v>340</v>
      </c>
      <c r="B342" s="1">
        <v>51.3075981</v>
      </c>
      <c r="C342" s="1" t="s">
        <v>96</v>
      </c>
      <c r="D342" s="1" t="s">
        <v>98</v>
      </c>
      <c r="E342" s="1" t="s">
        <v>96</v>
      </c>
      <c r="F342" s="1" t="s">
        <v>98</v>
      </c>
      <c r="G342" s="1" t="s">
        <v>96</v>
      </c>
      <c r="H342" s="1" t="s">
        <v>98</v>
      </c>
    </row>
    <row r="343" spans="1:8" x14ac:dyDescent="0.3">
      <c r="A343" s="1">
        <v>341</v>
      </c>
      <c r="B343" s="1">
        <v>51.9098015</v>
      </c>
      <c r="C343" s="1" t="s">
        <v>96</v>
      </c>
      <c r="D343" s="1" t="s">
        <v>98</v>
      </c>
      <c r="E343" s="1" t="s">
        <v>96</v>
      </c>
      <c r="F343" s="1" t="s">
        <v>98</v>
      </c>
      <c r="G343" s="1" t="s">
        <v>96</v>
      </c>
      <c r="H343" s="1" t="s">
        <v>98</v>
      </c>
    </row>
    <row r="344" spans="1:8" x14ac:dyDescent="0.3">
      <c r="A344" s="1">
        <v>342</v>
      </c>
      <c r="B344" s="1">
        <v>76.521896400000003</v>
      </c>
      <c r="C344" s="1" t="s">
        <v>96</v>
      </c>
      <c r="D344" s="1" t="s">
        <v>98</v>
      </c>
      <c r="E344" s="1" t="s">
        <v>96</v>
      </c>
      <c r="F344" s="1" t="s">
        <v>98</v>
      </c>
      <c r="G344" s="1" t="s">
        <v>96</v>
      </c>
      <c r="H344" s="1" t="s">
        <v>98</v>
      </c>
    </row>
    <row r="345" spans="1:8" x14ac:dyDescent="0.3">
      <c r="A345" s="1">
        <v>343</v>
      </c>
      <c r="B345" s="1">
        <v>22.685699499999998</v>
      </c>
      <c r="C345" s="1" t="s">
        <v>96</v>
      </c>
      <c r="D345" s="1" t="s">
        <v>98</v>
      </c>
      <c r="E345" s="1" t="s">
        <v>96</v>
      </c>
      <c r="F345" s="1" t="s">
        <v>98</v>
      </c>
      <c r="G345" s="1" t="s">
        <v>96</v>
      </c>
      <c r="H345" s="1" t="s">
        <v>98</v>
      </c>
    </row>
    <row r="346" spans="1:8" x14ac:dyDescent="0.3">
      <c r="A346" s="1">
        <v>344</v>
      </c>
      <c r="B346" s="1">
        <v>80.155601500000003</v>
      </c>
      <c r="C346" s="1" t="s">
        <v>123</v>
      </c>
      <c r="D346" s="1" t="s">
        <v>98</v>
      </c>
      <c r="E346" s="1" t="s">
        <v>122</v>
      </c>
      <c r="F346" s="1" t="s">
        <v>98</v>
      </c>
      <c r="G346" s="1" t="s">
        <v>122</v>
      </c>
      <c r="H346" s="1" t="s">
        <v>98</v>
      </c>
    </row>
    <row r="347" spans="1:8" x14ac:dyDescent="0.3">
      <c r="A347" s="1">
        <v>345</v>
      </c>
      <c r="B347" s="1">
        <v>80.801399200000006</v>
      </c>
      <c r="C347" s="1" t="s">
        <v>100</v>
      </c>
      <c r="D347" s="1" t="s">
        <v>97</v>
      </c>
      <c r="E347" s="1" t="s">
        <v>100</v>
      </c>
      <c r="F347" s="1" t="s">
        <v>97</v>
      </c>
      <c r="G347" s="1" t="s">
        <v>100</v>
      </c>
      <c r="H347" s="1" t="s">
        <v>97</v>
      </c>
    </row>
    <row r="348" spans="1:8" x14ac:dyDescent="0.3">
      <c r="A348" s="1">
        <v>346</v>
      </c>
      <c r="B348" s="1">
        <v>311.50100709999998</v>
      </c>
      <c r="C348" s="1" t="s">
        <v>96</v>
      </c>
      <c r="D348" s="1" t="s">
        <v>98</v>
      </c>
      <c r="E348" s="1" t="s">
        <v>96</v>
      </c>
      <c r="F348" s="1" t="s">
        <v>98</v>
      </c>
      <c r="G348" s="1" t="s">
        <v>96</v>
      </c>
      <c r="H348" s="1" t="s">
        <v>98</v>
      </c>
    </row>
    <row r="349" spans="1:8" x14ac:dyDescent="0.3">
      <c r="A349" s="1">
        <v>347</v>
      </c>
      <c r="B349" s="1">
        <v>164.8470001</v>
      </c>
      <c r="C349" s="1" t="s">
        <v>96</v>
      </c>
      <c r="D349" s="1" t="s">
        <v>98</v>
      </c>
      <c r="E349" s="1" t="s">
        <v>96</v>
      </c>
      <c r="F349" s="1" t="s">
        <v>98</v>
      </c>
      <c r="G349" s="1" t="s">
        <v>96</v>
      </c>
      <c r="H349" s="1" t="s">
        <v>98</v>
      </c>
    </row>
    <row r="350" spans="1:8" x14ac:dyDescent="0.3">
      <c r="A350" s="1">
        <v>348</v>
      </c>
      <c r="B350" s="1">
        <v>25.9776001</v>
      </c>
      <c r="C350" s="1" t="s">
        <v>96</v>
      </c>
      <c r="D350" s="1" t="s">
        <v>98</v>
      </c>
      <c r="E350" s="1" t="s">
        <v>96</v>
      </c>
      <c r="F350" s="1" t="s">
        <v>98</v>
      </c>
      <c r="G350" s="1" t="s">
        <v>96</v>
      </c>
      <c r="H350" s="1" t="s">
        <v>98</v>
      </c>
    </row>
    <row r="351" spans="1:8" x14ac:dyDescent="0.3">
      <c r="A351" s="1">
        <v>349</v>
      </c>
      <c r="B351" s="1">
        <v>30.951000199999999</v>
      </c>
      <c r="C351" s="1" t="s">
        <v>96</v>
      </c>
      <c r="D351" s="1" t="s">
        <v>98</v>
      </c>
      <c r="E351" s="1" t="s">
        <v>96</v>
      </c>
      <c r="F351" s="1" t="s">
        <v>98</v>
      </c>
      <c r="G351" s="1" t="s">
        <v>96</v>
      </c>
      <c r="H351" s="1" t="s">
        <v>98</v>
      </c>
    </row>
    <row r="352" spans="1:8" x14ac:dyDescent="0.3">
      <c r="A352" s="1">
        <v>350</v>
      </c>
      <c r="B352" s="1">
        <v>110.5189972</v>
      </c>
      <c r="C352" s="1" t="s">
        <v>96</v>
      </c>
      <c r="D352" s="1" t="s">
        <v>98</v>
      </c>
      <c r="E352" s="1" t="s">
        <v>96</v>
      </c>
      <c r="F352" s="1" t="s">
        <v>98</v>
      </c>
      <c r="G352" s="1" t="s">
        <v>96</v>
      </c>
      <c r="H352" s="1" t="s">
        <v>98</v>
      </c>
    </row>
    <row r="353" spans="1:8" x14ac:dyDescent="0.3">
      <c r="A353" s="1">
        <v>351</v>
      </c>
      <c r="B353" s="1">
        <v>91.948799100000002</v>
      </c>
      <c r="C353" s="1" t="s">
        <v>96</v>
      </c>
      <c r="D353" s="1" t="s">
        <v>98</v>
      </c>
      <c r="E353" s="1" t="s">
        <v>96</v>
      </c>
      <c r="F353" s="1" t="s">
        <v>98</v>
      </c>
      <c r="G353" s="1" t="s">
        <v>96</v>
      </c>
      <c r="H353" s="1" t="s">
        <v>98</v>
      </c>
    </row>
    <row r="354" spans="1:8" x14ac:dyDescent="0.3">
      <c r="A354" s="1">
        <v>352</v>
      </c>
      <c r="B354" s="1">
        <v>19.9540997</v>
      </c>
      <c r="C354" s="1" t="s">
        <v>96</v>
      </c>
      <c r="D354" s="1" t="s">
        <v>98</v>
      </c>
      <c r="E354" s="1" t="s">
        <v>96</v>
      </c>
      <c r="F354" s="1" t="s">
        <v>98</v>
      </c>
      <c r="G354" s="1" t="s">
        <v>96</v>
      </c>
      <c r="H354" s="1" t="s">
        <v>98</v>
      </c>
    </row>
    <row r="355" spans="1:8" x14ac:dyDescent="0.3">
      <c r="A355" s="1">
        <v>353</v>
      </c>
      <c r="B355" s="1">
        <v>38.658401499999997</v>
      </c>
      <c r="C355" s="1" t="s">
        <v>96</v>
      </c>
      <c r="D355" s="1" t="s">
        <v>98</v>
      </c>
      <c r="E355" s="1" t="s">
        <v>96</v>
      </c>
      <c r="F355" s="1" t="s">
        <v>98</v>
      </c>
      <c r="G355" s="1" t="s">
        <v>96</v>
      </c>
      <c r="H355" s="1" t="s">
        <v>98</v>
      </c>
    </row>
    <row r="356" spans="1:8" x14ac:dyDescent="0.3">
      <c r="A356" s="1">
        <v>354</v>
      </c>
      <c r="B356" s="1">
        <v>14.979700100000001</v>
      </c>
      <c r="C356" s="1" t="s">
        <v>96</v>
      </c>
      <c r="D356" s="1" t="s">
        <v>98</v>
      </c>
      <c r="E356" s="1" t="s">
        <v>96</v>
      </c>
      <c r="F356" s="1" t="s">
        <v>98</v>
      </c>
      <c r="G356" s="1" t="s">
        <v>96</v>
      </c>
      <c r="H356" s="1" t="s">
        <v>98</v>
      </c>
    </row>
    <row r="357" spans="1:8" x14ac:dyDescent="0.3">
      <c r="A357" s="1">
        <v>355</v>
      </c>
      <c r="B357" s="1">
        <v>37.948898300000003</v>
      </c>
      <c r="C357" s="1" t="s">
        <v>96</v>
      </c>
      <c r="D357" s="1" t="s">
        <v>98</v>
      </c>
      <c r="E357" s="1" t="s">
        <v>96</v>
      </c>
      <c r="F357" s="1" t="s">
        <v>98</v>
      </c>
      <c r="G357" s="1" t="s">
        <v>96</v>
      </c>
      <c r="H357" s="1" t="s">
        <v>98</v>
      </c>
    </row>
    <row r="358" spans="1:8" x14ac:dyDescent="0.3">
      <c r="A358" s="1">
        <v>356</v>
      </c>
      <c r="B358" s="1">
        <v>74.927398699999998</v>
      </c>
      <c r="C358" s="1" t="s">
        <v>96</v>
      </c>
      <c r="D358" s="1" t="s">
        <v>98</v>
      </c>
      <c r="E358" s="1" t="s">
        <v>96</v>
      </c>
      <c r="F358" s="1" t="s">
        <v>98</v>
      </c>
      <c r="G358" s="1" t="s">
        <v>96</v>
      </c>
      <c r="H358" s="1" t="s">
        <v>98</v>
      </c>
    </row>
    <row r="359" spans="1:8" x14ac:dyDescent="0.3">
      <c r="A359" s="1">
        <v>357</v>
      </c>
      <c r="B359" s="1">
        <v>74.920997600000007</v>
      </c>
      <c r="C359" s="1" t="s">
        <v>96</v>
      </c>
      <c r="D359" s="1" t="s">
        <v>98</v>
      </c>
      <c r="E359" s="1" t="s">
        <v>96</v>
      </c>
      <c r="F359" s="1" t="s">
        <v>98</v>
      </c>
      <c r="G359" s="1" t="s">
        <v>96</v>
      </c>
      <c r="H359" s="1" t="s">
        <v>98</v>
      </c>
    </row>
    <row r="360" spans="1:8" x14ac:dyDescent="0.3">
      <c r="A360" s="1">
        <v>358</v>
      </c>
      <c r="B360" s="1">
        <v>153.78700259999999</v>
      </c>
      <c r="C360" s="1" t="s">
        <v>96</v>
      </c>
      <c r="D360" s="1" t="s">
        <v>98</v>
      </c>
      <c r="E360" s="1" t="s">
        <v>96</v>
      </c>
      <c r="F360" s="1" t="s">
        <v>98</v>
      </c>
      <c r="G360" s="1" t="s">
        <v>96</v>
      </c>
      <c r="H360" s="1" t="s">
        <v>98</v>
      </c>
    </row>
    <row r="361" spans="1:8" x14ac:dyDescent="0.3">
      <c r="A361" s="1">
        <v>359</v>
      </c>
      <c r="B361" s="1">
        <v>107.2190018</v>
      </c>
      <c r="C361" s="1" t="s">
        <v>96</v>
      </c>
      <c r="D361" s="1" t="s">
        <v>98</v>
      </c>
      <c r="E361" s="1" t="s">
        <v>96</v>
      </c>
      <c r="F361" s="1" t="s">
        <v>98</v>
      </c>
      <c r="G361" s="1" t="s">
        <v>96</v>
      </c>
      <c r="H361" s="1" t="s">
        <v>98</v>
      </c>
    </row>
    <row r="362" spans="1:8" x14ac:dyDescent="0.3">
      <c r="A362" s="1">
        <v>360</v>
      </c>
      <c r="B362" s="1">
        <v>102.5350037</v>
      </c>
      <c r="C362" s="1" t="s">
        <v>96</v>
      </c>
      <c r="D362" s="1" t="s">
        <v>98</v>
      </c>
      <c r="E362" s="1" t="s">
        <v>96</v>
      </c>
      <c r="F362" s="1" t="s">
        <v>98</v>
      </c>
      <c r="G362" s="1" t="s">
        <v>96</v>
      </c>
      <c r="H362" s="1" t="s">
        <v>98</v>
      </c>
    </row>
    <row r="363" spans="1:8" x14ac:dyDescent="0.3">
      <c r="A363" s="1">
        <v>361</v>
      </c>
      <c r="B363" s="1">
        <v>57.630298600000003</v>
      </c>
      <c r="C363" s="1" t="s">
        <v>125</v>
      </c>
      <c r="D363" s="1" t="s">
        <v>98</v>
      </c>
      <c r="E363" s="1" t="s">
        <v>100</v>
      </c>
      <c r="F363" s="1" t="s">
        <v>97</v>
      </c>
      <c r="G363" s="1" t="s">
        <v>100</v>
      </c>
      <c r="H363" s="1" t="s">
        <v>97</v>
      </c>
    </row>
    <row r="364" spans="1:8" x14ac:dyDescent="0.3">
      <c r="A364" s="1">
        <v>362</v>
      </c>
      <c r="B364" s="1">
        <v>104.8529968</v>
      </c>
      <c r="C364" s="1" t="s">
        <v>125</v>
      </c>
      <c r="D364" s="1" t="s">
        <v>98</v>
      </c>
      <c r="E364" s="1" t="s">
        <v>100</v>
      </c>
      <c r="F364" s="1" t="s">
        <v>97</v>
      </c>
      <c r="G364" s="1" t="s">
        <v>100</v>
      </c>
      <c r="H364" s="1" t="s">
        <v>97</v>
      </c>
    </row>
    <row r="365" spans="1:8" x14ac:dyDescent="0.3">
      <c r="A365" s="1">
        <v>363</v>
      </c>
      <c r="B365" s="1">
        <v>154.32299800000001</v>
      </c>
      <c r="C365" s="1" t="s">
        <v>125</v>
      </c>
      <c r="D365" s="1" t="s">
        <v>98</v>
      </c>
      <c r="E365" s="1" t="s">
        <v>122</v>
      </c>
      <c r="F365" s="1" t="s">
        <v>98</v>
      </c>
      <c r="G365" s="1" t="s">
        <v>122</v>
      </c>
      <c r="H365" s="1" t="s">
        <v>98</v>
      </c>
    </row>
    <row r="366" spans="1:8" x14ac:dyDescent="0.3">
      <c r="A366" s="1">
        <v>364</v>
      </c>
      <c r="B366" s="1">
        <v>26.174600600000002</v>
      </c>
      <c r="C366" s="1" t="s">
        <v>108</v>
      </c>
      <c r="D366" s="1" t="s">
        <v>105</v>
      </c>
      <c r="E366" s="1" t="s">
        <v>124</v>
      </c>
      <c r="F366" s="1" t="s">
        <v>98</v>
      </c>
      <c r="G366" s="1" t="s">
        <v>124</v>
      </c>
      <c r="H366" s="1" t="s">
        <v>98</v>
      </c>
    </row>
    <row r="367" spans="1:8" x14ac:dyDescent="0.3">
      <c r="A367" s="1">
        <v>365</v>
      </c>
      <c r="B367" s="1">
        <v>58.397300700000002</v>
      </c>
      <c r="C367" s="1" t="s">
        <v>96</v>
      </c>
      <c r="D367" s="1" t="s">
        <v>98</v>
      </c>
      <c r="E367" s="1" t="s">
        <v>96</v>
      </c>
      <c r="F367" s="1" t="s">
        <v>98</v>
      </c>
      <c r="G367" s="1" t="s">
        <v>96</v>
      </c>
      <c r="H367" s="1" t="s">
        <v>98</v>
      </c>
    </row>
    <row r="368" spans="1:8" x14ac:dyDescent="0.3">
      <c r="A368" s="1">
        <v>366</v>
      </c>
      <c r="B368" s="1">
        <v>74.091598500000003</v>
      </c>
      <c r="C368" s="1" t="s">
        <v>127</v>
      </c>
      <c r="D368" s="1" t="s">
        <v>97</v>
      </c>
      <c r="E368" s="1" t="s">
        <v>127</v>
      </c>
      <c r="F368" s="1" t="s">
        <v>97</v>
      </c>
      <c r="G368" s="1" t="s">
        <v>127</v>
      </c>
      <c r="H368" s="1" t="s">
        <v>97</v>
      </c>
    </row>
    <row r="369" spans="1:8" x14ac:dyDescent="0.3">
      <c r="A369" s="1">
        <v>367</v>
      </c>
      <c r="B369" s="1">
        <v>78.790100100000004</v>
      </c>
      <c r="C369" s="1" t="s">
        <v>127</v>
      </c>
      <c r="D369" s="1" t="s">
        <v>97</v>
      </c>
      <c r="E369" s="1" t="s">
        <v>127</v>
      </c>
      <c r="F369" s="1" t="s">
        <v>97</v>
      </c>
      <c r="G369" s="1" t="s">
        <v>127</v>
      </c>
      <c r="H369" s="1" t="s">
        <v>97</v>
      </c>
    </row>
    <row r="370" spans="1:8" x14ac:dyDescent="0.3">
      <c r="A370" s="1">
        <v>368</v>
      </c>
      <c r="B370" s="1">
        <v>13.8732004</v>
      </c>
      <c r="C370" s="1" t="s">
        <v>127</v>
      </c>
      <c r="D370" s="1" t="s">
        <v>97</v>
      </c>
      <c r="E370" s="1" t="s">
        <v>127</v>
      </c>
      <c r="F370" s="1" t="s">
        <v>97</v>
      </c>
      <c r="G370" s="1" t="s">
        <v>127</v>
      </c>
      <c r="H370" s="1" t="s">
        <v>97</v>
      </c>
    </row>
    <row r="371" spans="1:8" x14ac:dyDescent="0.3">
      <c r="A371" s="1">
        <v>369</v>
      </c>
      <c r="B371" s="1">
        <v>16.9908009</v>
      </c>
      <c r="C371" s="1" t="s">
        <v>127</v>
      </c>
      <c r="D371" s="1" t="s">
        <v>97</v>
      </c>
      <c r="E371" s="1" t="s">
        <v>127</v>
      </c>
      <c r="F371" s="1" t="s">
        <v>97</v>
      </c>
      <c r="G371" s="1" t="s">
        <v>127</v>
      </c>
      <c r="H371" s="1" t="s">
        <v>97</v>
      </c>
    </row>
    <row r="372" spans="1:8" x14ac:dyDescent="0.3">
      <c r="A372" s="1">
        <v>370</v>
      </c>
      <c r="B372" s="1">
        <v>41.257099199999999</v>
      </c>
      <c r="C372" s="1" t="s">
        <v>127</v>
      </c>
      <c r="D372" s="1" t="s">
        <v>97</v>
      </c>
      <c r="E372" s="1" t="s">
        <v>127</v>
      </c>
      <c r="F372" s="1" t="s">
        <v>97</v>
      </c>
      <c r="G372" s="1" t="s">
        <v>127</v>
      </c>
      <c r="H372" s="1" t="s">
        <v>97</v>
      </c>
    </row>
    <row r="373" spans="1:8" x14ac:dyDescent="0.3">
      <c r="A373" s="1">
        <v>371</v>
      </c>
      <c r="B373" s="1">
        <v>43.126499199999998</v>
      </c>
      <c r="C373" s="1" t="s">
        <v>127</v>
      </c>
      <c r="D373" s="1" t="s">
        <v>97</v>
      </c>
      <c r="E373" s="1" t="s">
        <v>127</v>
      </c>
      <c r="F373" s="1" t="s">
        <v>97</v>
      </c>
      <c r="G373" s="1" t="s">
        <v>127</v>
      </c>
      <c r="H373" s="1" t="s">
        <v>97</v>
      </c>
    </row>
    <row r="374" spans="1:8" x14ac:dyDescent="0.3">
      <c r="A374" s="1">
        <v>372</v>
      </c>
      <c r="B374" s="1">
        <v>47.329898800000002</v>
      </c>
      <c r="C374" s="1" t="s">
        <v>127</v>
      </c>
      <c r="D374" s="1" t="s">
        <v>97</v>
      </c>
      <c r="E374" s="1" t="s">
        <v>127</v>
      </c>
      <c r="F374" s="1" t="s">
        <v>97</v>
      </c>
      <c r="G374" s="1" t="s">
        <v>127</v>
      </c>
      <c r="H374" s="1" t="s">
        <v>97</v>
      </c>
    </row>
    <row r="375" spans="1:8" x14ac:dyDescent="0.3">
      <c r="A375" s="1">
        <v>373</v>
      </c>
      <c r="B375" s="1">
        <v>51.406101200000002</v>
      </c>
      <c r="C375" s="1" t="s">
        <v>96</v>
      </c>
      <c r="D375" s="1" t="s">
        <v>98</v>
      </c>
      <c r="E375" s="1" t="s">
        <v>96</v>
      </c>
      <c r="F375" s="1" t="s">
        <v>98</v>
      </c>
      <c r="G375" s="1" t="s">
        <v>96</v>
      </c>
      <c r="H375" s="1" t="s">
        <v>98</v>
      </c>
    </row>
    <row r="376" spans="1:8" x14ac:dyDescent="0.3">
      <c r="A376" s="1">
        <v>374</v>
      </c>
      <c r="B376" s="1">
        <v>50.814701100000001</v>
      </c>
      <c r="C376" s="1" t="s">
        <v>96</v>
      </c>
      <c r="D376" s="1" t="s">
        <v>98</v>
      </c>
      <c r="E376" s="1" t="s">
        <v>96</v>
      </c>
      <c r="F376" s="1" t="s">
        <v>98</v>
      </c>
      <c r="G376" s="1" t="s">
        <v>96</v>
      </c>
      <c r="H376" s="1" t="s">
        <v>98</v>
      </c>
    </row>
    <row r="377" spans="1:8" x14ac:dyDescent="0.3">
      <c r="A377" s="1">
        <v>375</v>
      </c>
      <c r="B377" s="1">
        <v>113.0179977</v>
      </c>
      <c r="C377" s="1" t="s">
        <v>96</v>
      </c>
      <c r="D377" s="1" t="s">
        <v>98</v>
      </c>
      <c r="E377" s="1" t="s">
        <v>96</v>
      </c>
      <c r="F377" s="1" t="s">
        <v>98</v>
      </c>
      <c r="G377" s="1" t="s">
        <v>96</v>
      </c>
      <c r="H377" s="1" t="s">
        <v>98</v>
      </c>
    </row>
    <row r="378" spans="1:8" x14ac:dyDescent="0.3">
      <c r="A378" s="1">
        <v>376</v>
      </c>
      <c r="B378" s="1">
        <v>49.993000000000002</v>
      </c>
      <c r="C378" s="1" t="s">
        <v>100</v>
      </c>
      <c r="D378" s="1" t="s">
        <v>97</v>
      </c>
      <c r="E378" s="1" t="s">
        <v>100</v>
      </c>
      <c r="F378" s="1" t="s">
        <v>97</v>
      </c>
      <c r="G378" s="1" t="s">
        <v>100</v>
      </c>
      <c r="H378" s="1" t="s">
        <v>97</v>
      </c>
    </row>
    <row r="379" spans="1:8" x14ac:dyDescent="0.3">
      <c r="A379" s="1">
        <v>377</v>
      </c>
      <c r="B379" s="1">
        <v>40.737400100000002</v>
      </c>
      <c r="C379" s="1" t="s">
        <v>96</v>
      </c>
      <c r="D379" s="1" t="s">
        <v>98</v>
      </c>
      <c r="E379" s="1" t="s">
        <v>128</v>
      </c>
      <c r="F379" s="1" t="s">
        <v>98</v>
      </c>
      <c r="G379" s="1" t="s">
        <v>128</v>
      </c>
      <c r="H379" s="1" t="s">
        <v>98</v>
      </c>
    </row>
    <row r="380" spans="1:8" x14ac:dyDescent="0.3">
      <c r="A380" s="1">
        <v>378</v>
      </c>
      <c r="B380" s="1">
        <v>7.3836198</v>
      </c>
      <c r="C380" s="1" t="s">
        <v>96</v>
      </c>
      <c r="D380" s="1" t="s">
        <v>98</v>
      </c>
      <c r="E380" s="1" t="s">
        <v>96</v>
      </c>
      <c r="F380" s="1" t="s">
        <v>98</v>
      </c>
      <c r="G380" s="1" t="s">
        <v>96</v>
      </c>
      <c r="H380" s="1" t="s">
        <v>98</v>
      </c>
    </row>
    <row r="381" spans="1:8" x14ac:dyDescent="0.3">
      <c r="A381" s="1">
        <v>379</v>
      </c>
      <c r="B381" s="1">
        <v>21.667400399999998</v>
      </c>
      <c r="C381" s="1" t="s">
        <v>125</v>
      </c>
      <c r="D381" s="1" t="s">
        <v>98</v>
      </c>
      <c r="E381" s="1" t="s">
        <v>100</v>
      </c>
      <c r="F381" s="1" t="s">
        <v>97</v>
      </c>
      <c r="G381" s="1" t="s">
        <v>100</v>
      </c>
      <c r="H381" s="1" t="s">
        <v>97</v>
      </c>
    </row>
    <row r="382" spans="1:8" x14ac:dyDescent="0.3">
      <c r="A382" s="1">
        <v>380</v>
      </c>
      <c r="B382" s="1">
        <v>20.276699099999998</v>
      </c>
      <c r="C382" s="1" t="s">
        <v>125</v>
      </c>
      <c r="D382" s="1" t="s">
        <v>98</v>
      </c>
      <c r="E382" s="1" t="s">
        <v>100</v>
      </c>
      <c r="F382" s="1" t="s">
        <v>97</v>
      </c>
      <c r="G382" s="1" t="s">
        <v>100</v>
      </c>
      <c r="H382" s="1" t="s">
        <v>97</v>
      </c>
    </row>
    <row r="383" spans="1:8" x14ac:dyDescent="0.3">
      <c r="A383" s="1">
        <v>381</v>
      </c>
      <c r="B383" s="1">
        <v>29.536300700000002</v>
      </c>
      <c r="C383" s="1" t="s">
        <v>125</v>
      </c>
      <c r="D383" s="1" t="s">
        <v>98</v>
      </c>
      <c r="E383" s="1" t="s">
        <v>124</v>
      </c>
      <c r="F383" s="1" t="s">
        <v>98</v>
      </c>
      <c r="G383" s="1" t="s">
        <v>124</v>
      </c>
      <c r="H383" s="1" t="s">
        <v>98</v>
      </c>
    </row>
    <row r="384" spans="1:8" x14ac:dyDescent="0.3">
      <c r="A384" s="1">
        <v>382</v>
      </c>
      <c r="B384" s="1">
        <v>64.858398399999999</v>
      </c>
      <c r="C384" s="1" t="s">
        <v>109</v>
      </c>
      <c r="D384" s="1" t="s">
        <v>98</v>
      </c>
      <c r="E384" s="1" t="s">
        <v>100</v>
      </c>
      <c r="F384" s="1" t="s">
        <v>97</v>
      </c>
      <c r="G384" s="1" t="s">
        <v>100</v>
      </c>
      <c r="H384" s="1" t="s">
        <v>97</v>
      </c>
    </row>
    <row r="385" spans="1:8" x14ac:dyDescent="0.3">
      <c r="A385" s="1">
        <v>383</v>
      </c>
      <c r="B385" s="1">
        <v>80.362899799999994</v>
      </c>
      <c r="C385" s="1" t="s">
        <v>96</v>
      </c>
      <c r="D385" s="1" t="s">
        <v>98</v>
      </c>
      <c r="E385" s="1" t="s">
        <v>96</v>
      </c>
      <c r="F385" s="1" t="s">
        <v>98</v>
      </c>
      <c r="G385" s="1" t="s">
        <v>96</v>
      </c>
      <c r="H385" s="1" t="s">
        <v>98</v>
      </c>
    </row>
    <row r="386" spans="1:8" x14ac:dyDescent="0.3">
      <c r="A386" s="1">
        <v>384</v>
      </c>
      <c r="B386" s="1">
        <v>31.374099699999999</v>
      </c>
      <c r="C386" s="1" t="s">
        <v>100</v>
      </c>
      <c r="D386" s="1" t="s">
        <v>97</v>
      </c>
      <c r="E386" s="1" t="s">
        <v>96</v>
      </c>
      <c r="F386" s="1" t="s">
        <v>98</v>
      </c>
      <c r="G386" s="1" t="s">
        <v>96</v>
      </c>
      <c r="H386" s="1" t="s">
        <v>98</v>
      </c>
    </row>
    <row r="387" spans="1:8" x14ac:dyDescent="0.3">
      <c r="A387" s="1">
        <v>385</v>
      </c>
      <c r="B387" s="1">
        <v>56.390201599999997</v>
      </c>
      <c r="C387" s="1" t="s">
        <v>96</v>
      </c>
      <c r="D387" s="1" t="s">
        <v>98</v>
      </c>
      <c r="E387" s="1" t="s">
        <v>96</v>
      </c>
      <c r="F387" s="1" t="s">
        <v>98</v>
      </c>
      <c r="G387" s="1" t="s">
        <v>96</v>
      </c>
      <c r="H387" s="1" t="s">
        <v>98</v>
      </c>
    </row>
    <row r="388" spans="1:8" x14ac:dyDescent="0.3">
      <c r="A388" s="1">
        <v>386</v>
      </c>
      <c r="B388" s="1">
        <v>61.0093994</v>
      </c>
      <c r="C388" s="1" t="s">
        <v>100</v>
      </c>
      <c r="D388" s="1" t="s">
        <v>97</v>
      </c>
      <c r="E388" s="1" t="s">
        <v>100</v>
      </c>
      <c r="F388" s="1" t="s">
        <v>97</v>
      </c>
      <c r="G388" s="1" t="s">
        <v>100</v>
      </c>
      <c r="H388" s="1" t="s">
        <v>97</v>
      </c>
    </row>
    <row r="389" spans="1:8" x14ac:dyDescent="0.3">
      <c r="A389" s="1">
        <v>387</v>
      </c>
      <c r="B389" s="1">
        <v>22.8705006</v>
      </c>
      <c r="C389" s="1" t="s">
        <v>110</v>
      </c>
      <c r="D389" s="1" t="s">
        <v>97</v>
      </c>
      <c r="E389" s="1" t="s">
        <v>110</v>
      </c>
      <c r="F389" s="1" t="s">
        <v>97</v>
      </c>
      <c r="G389" s="1" t="s">
        <v>110</v>
      </c>
      <c r="H389" s="1" t="s">
        <v>97</v>
      </c>
    </row>
    <row r="390" spans="1:8" x14ac:dyDescent="0.3">
      <c r="A390" s="1">
        <v>388</v>
      </c>
      <c r="B390" s="1">
        <v>132.02400209999999</v>
      </c>
      <c r="C390" s="1" t="s">
        <v>96</v>
      </c>
      <c r="D390" s="1" t="s">
        <v>98</v>
      </c>
      <c r="E390" s="1" t="s">
        <v>96</v>
      </c>
      <c r="F390" s="1" t="s">
        <v>98</v>
      </c>
      <c r="G390" s="1" t="s">
        <v>96</v>
      </c>
      <c r="H390" s="1" t="s">
        <v>98</v>
      </c>
    </row>
    <row r="391" spans="1:8" x14ac:dyDescent="0.3">
      <c r="A391" s="1">
        <v>389</v>
      </c>
      <c r="B391" s="1">
        <v>22.450399399999998</v>
      </c>
      <c r="C391" s="1" t="s">
        <v>109</v>
      </c>
      <c r="D391" s="1" t="s">
        <v>98</v>
      </c>
      <c r="E391" s="1" t="s">
        <v>96</v>
      </c>
      <c r="F391" s="1" t="s">
        <v>98</v>
      </c>
      <c r="G391" s="1" t="s">
        <v>96</v>
      </c>
      <c r="H391" s="1" t="s">
        <v>98</v>
      </c>
    </row>
    <row r="392" spans="1:8" x14ac:dyDescent="0.3">
      <c r="A392" s="1">
        <v>390</v>
      </c>
      <c r="B392" s="1">
        <v>67.258903500000002</v>
      </c>
      <c r="C392" s="1" t="s">
        <v>96</v>
      </c>
      <c r="D392" s="1" t="s">
        <v>98</v>
      </c>
      <c r="E392" s="1" t="s">
        <v>96</v>
      </c>
      <c r="F392" s="1" t="s">
        <v>98</v>
      </c>
      <c r="G392" s="1" t="s">
        <v>96</v>
      </c>
      <c r="H392" s="1" t="s">
        <v>98</v>
      </c>
    </row>
    <row r="393" spans="1:8" x14ac:dyDescent="0.3">
      <c r="A393" s="1">
        <v>391</v>
      </c>
      <c r="B393" s="1">
        <v>60.288600899999999</v>
      </c>
      <c r="C393" s="1" t="s">
        <v>96</v>
      </c>
      <c r="D393" s="1" t="s">
        <v>98</v>
      </c>
      <c r="E393" s="1" t="s">
        <v>96</v>
      </c>
      <c r="F393" s="1" t="s">
        <v>98</v>
      </c>
      <c r="G393" s="1" t="s">
        <v>96</v>
      </c>
      <c r="H393" s="1" t="s">
        <v>98</v>
      </c>
    </row>
    <row r="394" spans="1:8" x14ac:dyDescent="0.3">
      <c r="A394" s="1">
        <v>392</v>
      </c>
      <c r="B394" s="1">
        <v>121.7259979</v>
      </c>
      <c r="C394" s="1" t="s">
        <v>110</v>
      </c>
      <c r="D394" s="1" t="s">
        <v>97</v>
      </c>
      <c r="E394" s="1" t="s">
        <v>110</v>
      </c>
      <c r="F394" s="1" t="s">
        <v>97</v>
      </c>
      <c r="G394" s="1" t="s">
        <v>110</v>
      </c>
      <c r="H394" s="1" t="s">
        <v>97</v>
      </c>
    </row>
    <row r="395" spans="1:8" x14ac:dyDescent="0.3">
      <c r="A395" s="1">
        <v>393</v>
      </c>
      <c r="B395" s="1">
        <v>51.020099600000002</v>
      </c>
      <c r="C395" s="1" t="s">
        <v>96</v>
      </c>
      <c r="D395" s="1" t="s">
        <v>98</v>
      </c>
      <c r="E395" s="1" t="s">
        <v>96</v>
      </c>
      <c r="F395" s="1" t="s">
        <v>98</v>
      </c>
      <c r="G395" s="1" t="s">
        <v>100</v>
      </c>
      <c r="H395" s="1" t="s">
        <v>97</v>
      </c>
    </row>
    <row r="396" spans="1:8" x14ac:dyDescent="0.3">
      <c r="A396" s="1">
        <v>394</v>
      </c>
      <c r="B396" s="1">
        <v>32.573600800000001</v>
      </c>
      <c r="C396" s="1" t="s">
        <v>125</v>
      </c>
      <c r="D396" s="1" t="s">
        <v>98</v>
      </c>
      <c r="E396" s="1" t="s">
        <v>100</v>
      </c>
      <c r="F396" s="1" t="s">
        <v>97</v>
      </c>
      <c r="G396" s="1" t="s">
        <v>122</v>
      </c>
      <c r="H396" s="1" t="s">
        <v>98</v>
      </c>
    </row>
    <row r="397" spans="1:8" x14ac:dyDescent="0.3">
      <c r="A397" s="1">
        <v>395</v>
      </c>
      <c r="B397" s="1">
        <v>97.499496500000006</v>
      </c>
      <c r="C397" s="1" t="s">
        <v>110</v>
      </c>
      <c r="D397" s="1" t="s">
        <v>97</v>
      </c>
      <c r="E397" s="1" t="s">
        <v>110</v>
      </c>
      <c r="F397" s="1" t="s">
        <v>97</v>
      </c>
      <c r="G397" s="1" t="s">
        <v>110</v>
      </c>
      <c r="H397" s="1" t="s">
        <v>97</v>
      </c>
    </row>
    <row r="398" spans="1:8" x14ac:dyDescent="0.3">
      <c r="A398" s="1">
        <v>396</v>
      </c>
      <c r="B398" s="1">
        <v>55.0293007</v>
      </c>
      <c r="C398" s="1" t="s">
        <v>110</v>
      </c>
      <c r="D398" s="1" t="s">
        <v>97</v>
      </c>
      <c r="E398" s="1" t="s">
        <v>110</v>
      </c>
      <c r="F398" s="1" t="s">
        <v>97</v>
      </c>
      <c r="G398" s="1" t="s">
        <v>110</v>
      </c>
      <c r="H398" s="1" t="s">
        <v>97</v>
      </c>
    </row>
    <row r="399" spans="1:8" x14ac:dyDescent="0.3">
      <c r="A399" s="1">
        <v>397</v>
      </c>
      <c r="B399" s="1">
        <v>61.595401799999998</v>
      </c>
      <c r="C399" s="1" t="s">
        <v>110</v>
      </c>
      <c r="D399" s="1" t="s">
        <v>97</v>
      </c>
      <c r="E399" s="1" t="s">
        <v>110</v>
      </c>
      <c r="F399" s="1" t="s">
        <v>97</v>
      </c>
      <c r="G399" s="1" t="s">
        <v>110</v>
      </c>
      <c r="H399" s="1" t="s">
        <v>97</v>
      </c>
    </row>
    <row r="400" spans="1:8" x14ac:dyDescent="0.3">
      <c r="A400" s="1">
        <v>398</v>
      </c>
      <c r="B400" s="1">
        <v>160.24299619999999</v>
      </c>
      <c r="C400" s="1" t="s">
        <v>110</v>
      </c>
      <c r="D400" s="1" t="s">
        <v>97</v>
      </c>
      <c r="E400" s="1" t="s">
        <v>110</v>
      </c>
      <c r="F400" s="1" t="s">
        <v>97</v>
      </c>
      <c r="G400" s="1" t="s">
        <v>110</v>
      </c>
      <c r="H400" s="1" t="s">
        <v>97</v>
      </c>
    </row>
    <row r="401" spans="1:8" x14ac:dyDescent="0.3">
      <c r="A401" s="1">
        <v>399</v>
      </c>
      <c r="B401" s="1">
        <v>109.9919968</v>
      </c>
      <c r="C401" s="1" t="s">
        <v>110</v>
      </c>
      <c r="D401" s="1" t="s">
        <v>97</v>
      </c>
      <c r="E401" s="1" t="s">
        <v>110</v>
      </c>
      <c r="F401" s="1" t="s">
        <v>97</v>
      </c>
      <c r="G401" s="1" t="s">
        <v>110</v>
      </c>
      <c r="H401" s="1" t="s">
        <v>97</v>
      </c>
    </row>
    <row r="402" spans="1:8" x14ac:dyDescent="0.3">
      <c r="A402" s="1">
        <v>400</v>
      </c>
      <c r="B402" s="1">
        <v>27.738500599999998</v>
      </c>
      <c r="C402" s="1" t="s">
        <v>110</v>
      </c>
      <c r="D402" s="1" t="s">
        <v>97</v>
      </c>
      <c r="E402" s="1" t="s">
        <v>110</v>
      </c>
      <c r="F402" s="1" t="s">
        <v>97</v>
      </c>
      <c r="G402" s="1" t="s">
        <v>110</v>
      </c>
      <c r="H402" s="1" t="s">
        <v>97</v>
      </c>
    </row>
    <row r="403" spans="1:8" x14ac:dyDescent="0.3">
      <c r="A403" s="1">
        <v>401</v>
      </c>
      <c r="B403" s="1">
        <v>31.918899499999998</v>
      </c>
      <c r="C403" s="1" t="s">
        <v>125</v>
      </c>
      <c r="D403" s="1" t="s">
        <v>98</v>
      </c>
      <c r="E403" s="1" t="s">
        <v>99</v>
      </c>
      <c r="F403" s="1" t="s">
        <v>98</v>
      </c>
      <c r="G403" s="1" t="s">
        <v>99</v>
      </c>
      <c r="H403" s="1" t="s">
        <v>98</v>
      </c>
    </row>
    <row r="404" spans="1:8" x14ac:dyDescent="0.3">
      <c r="A404" s="1">
        <v>402</v>
      </c>
      <c r="B404" s="1">
        <v>35.457801799999999</v>
      </c>
      <c r="C404" s="1" t="s">
        <v>125</v>
      </c>
      <c r="D404" s="1" t="s">
        <v>98</v>
      </c>
      <c r="E404" s="1" t="s">
        <v>100</v>
      </c>
      <c r="F404" s="1" t="s">
        <v>97</v>
      </c>
      <c r="G404" s="1" t="s">
        <v>100</v>
      </c>
      <c r="H404" s="1" t="s">
        <v>97</v>
      </c>
    </row>
    <row r="405" spans="1:8" x14ac:dyDescent="0.3">
      <c r="A405" s="1">
        <v>403</v>
      </c>
      <c r="B405" s="1">
        <v>13.7820997</v>
      </c>
      <c r="C405" s="1" t="s">
        <v>96</v>
      </c>
      <c r="D405" s="1" t="s">
        <v>98</v>
      </c>
      <c r="E405" s="1" t="s">
        <v>96</v>
      </c>
      <c r="F405" s="1" t="s">
        <v>98</v>
      </c>
      <c r="G405" s="1" t="s">
        <v>96</v>
      </c>
      <c r="H405" s="1" t="s">
        <v>98</v>
      </c>
    </row>
    <row r="406" spans="1:8" x14ac:dyDescent="0.3">
      <c r="A406" s="1">
        <v>404</v>
      </c>
      <c r="B406" s="1">
        <v>18.350799599999998</v>
      </c>
      <c r="C406" s="1" t="s">
        <v>96</v>
      </c>
      <c r="D406" s="1" t="s">
        <v>98</v>
      </c>
      <c r="E406" s="1" t="s">
        <v>96</v>
      </c>
      <c r="F406" s="1" t="s">
        <v>98</v>
      </c>
      <c r="G406" s="1" t="s">
        <v>96</v>
      </c>
      <c r="H406" s="1" t="s">
        <v>98</v>
      </c>
    </row>
    <row r="407" spans="1:8" x14ac:dyDescent="0.3">
      <c r="A407" s="1">
        <v>405</v>
      </c>
      <c r="B407" s="1">
        <v>13.292699799999999</v>
      </c>
      <c r="C407" s="1" t="s">
        <v>96</v>
      </c>
      <c r="D407" s="1" t="s">
        <v>98</v>
      </c>
      <c r="E407" s="1" t="s">
        <v>96</v>
      </c>
      <c r="F407" s="1" t="s">
        <v>98</v>
      </c>
      <c r="G407" s="1" t="s">
        <v>96</v>
      </c>
      <c r="H407" s="1" t="s">
        <v>98</v>
      </c>
    </row>
    <row r="408" spans="1:8" x14ac:dyDescent="0.3">
      <c r="A408" s="1">
        <v>406</v>
      </c>
      <c r="B408" s="1">
        <v>22.5345993</v>
      </c>
      <c r="C408" s="1" t="s">
        <v>96</v>
      </c>
      <c r="D408" s="1" t="s">
        <v>98</v>
      </c>
      <c r="E408" s="1" t="s">
        <v>96</v>
      </c>
      <c r="F408" s="1" t="s">
        <v>98</v>
      </c>
      <c r="G408" s="1" t="s">
        <v>96</v>
      </c>
      <c r="H408" s="1" t="s">
        <v>98</v>
      </c>
    </row>
    <row r="409" spans="1:8" x14ac:dyDescent="0.3">
      <c r="A409" s="1">
        <v>407</v>
      </c>
      <c r="B409" s="1">
        <v>9.0203600000000002</v>
      </c>
      <c r="C409" s="1" t="s">
        <v>96</v>
      </c>
      <c r="D409" s="1" t="s">
        <v>98</v>
      </c>
      <c r="E409" s="1" t="s">
        <v>96</v>
      </c>
      <c r="F409" s="1" t="s">
        <v>98</v>
      </c>
      <c r="G409" s="1" t="s">
        <v>96</v>
      </c>
      <c r="H409" s="1" t="s">
        <v>98</v>
      </c>
    </row>
    <row r="410" spans="1:8" x14ac:dyDescent="0.3">
      <c r="A410" s="1">
        <v>408</v>
      </c>
      <c r="B410" s="1">
        <v>22.416400899999999</v>
      </c>
      <c r="C410" s="1" t="s">
        <v>96</v>
      </c>
      <c r="D410" s="1" t="s">
        <v>98</v>
      </c>
      <c r="E410" s="1" t="s">
        <v>96</v>
      </c>
      <c r="F410" s="1" t="s">
        <v>98</v>
      </c>
      <c r="G410" s="1" t="s">
        <v>96</v>
      </c>
      <c r="H410" s="1" t="s">
        <v>98</v>
      </c>
    </row>
    <row r="411" spans="1:8" x14ac:dyDescent="0.3">
      <c r="A411" s="1">
        <v>409</v>
      </c>
      <c r="B411" s="1">
        <v>11.5130997</v>
      </c>
      <c r="C411" s="1" t="s">
        <v>109</v>
      </c>
      <c r="D411" s="1" t="s">
        <v>98</v>
      </c>
      <c r="E411" s="1" t="s">
        <v>99</v>
      </c>
      <c r="F411" s="1" t="s">
        <v>98</v>
      </c>
      <c r="G411" s="1" t="s">
        <v>99</v>
      </c>
      <c r="H411" s="1" t="s">
        <v>98</v>
      </c>
    </row>
    <row r="412" spans="1:8" x14ac:dyDescent="0.3">
      <c r="A412" s="1">
        <v>410</v>
      </c>
      <c r="B412" s="1">
        <v>11.892100299999999</v>
      </c>
      <c r="C412" s="1" t="s">
        <v>109</v>
      </c>
      <c r="D412" s="1" t="s">
        <v>98</v>
      </c>
      <c r="E412" s="1" t="s">
        <v>99</v>
      </c>
      <c r="F412" s="1" t="s">
        <v>98</v>
      </c>
      <c r="G412" s="1" t="s">
        <v>99</v>
      </c>
      <c r="H412" s="1" t="s">
        <v>98</v>
      </c>
    </row>
    <row r="413" spans="1:8" x14ac:dyDescent="0.3">
      <c r="A413" s="1">
        <v>411</v>
      </c>
      <c r="B413" s="1">
        <v>22.111499800000001</v>
      </c>
      <c r="C413" s="1" t="s">
        <v>96</v>
      </c>
      <c r="D413" s="1" t="s">
        <v>98</v>
      </c>
      <c r="E413" s="1" t="s">
        <v>96</v>
      </c>
      <c r="F413" s="1" t="s">
        <v>98</v>
      </c>
      <c r="G413" s="1" t="s">
        <v>96</v>
      </c>
      <c r="H413" s="1" t="s">
        <v>98</v>
      </c>
    </row>
    <row r="414" spans="1:8" x14ac:dyDescent="0.3">
      <c r="A414" s="1">
        <v>412</v>
      </c>
      <c r="B414" s="1">
        <v>6.5911498000000002</v>
      </c>
      <c r="C414" s="1" t="s">
        <v>96</v>
      </c>
      <c r="D414" s="1" t="s">
        <v>98</v>
      </c>
      <c r="E414" s="1" t="s">
        <v>96</v>
      </c>
      <c r="F414" s="1" t="s">
        <v>98</v>
      </c>
      <c r="G414" s="1" t="s">
        <v>96</v>
      </c>
      <c r="H414" s="1" t="s">
        <v>98</v>
      </c>
    </row>
    <row r="415" spans="1:8" x14ac:dyDescent="0.3">
      <c r="A415" s="1">
        <v>413</v>
      </c>
      <c r="B415" s="1">
        <v>20.664699599999999</v>
      </c>
      <c r="C415" s="1" t="s">
        <v>96</v>
      </c>
      <c r="D415" s="1" t="s">
        <v>98</v>
      </c>
      <c r="E415" s="1" t="s">
        <v>96</v>
      </c>
      <c r="F415" s="1" t="s">
        <v>98</v>
      </c>
      <c r="G415" s="1" t="s">
        <v>96</v>
      </c>
      <c r="H415" s="1" t="s">
        <v>98</v>
      </c>
    </row>
    <row r="416" spans="1:8" x14ac:dyDescent="0.3">
      <c r="A416" s="1">
        <v>414</v>
      </c>
      <c r="B416" s="1">
        <v>15.7181997</v>
      </c>
      <c r="C416" s="1" t="s">
        <v>125</v>
      </c>
      <c r="D416" s="1" t="s">
        <v>98</v>
      </c>
      <c r="E416" s="1" t="s">
        <v>100</v>
      </c>
      <c r="F416" s="1" t="s">
        <v>97</v>
      </c>
      <c r="G416" s="1" t="s">
        <v>100</v>
      </c>
      <c r="H416" s="1" t="s">
        <v>97</v>
      </c>
    </row>
    <row r="417" spans="1:8" x14ac:dyDescent="0.3">
      <c r="A417" s="1">
        <v>415</v>
      </c>
      <c r="B417" s="1">
        <v>9.6949196000000004</v>
      </c>
      <c r="C417" s="1" t="s">
        <v>125</v>
      </c>
      <c r="D417" s="1" t="s">
        <v>98</v>
      </c>
      <c r="E417" s="1" t="s">
        <v>100</v>
      </c>
      <c r="F417" s="1" t="s">
        <v>97</v>
      </c>
      <c r="G417" s="1" t="s">
        <v>100</v>
      </c>
      <c r="H417" s="1" t="s">
        <v>97</v>
      </c>
    </row>
    <row r="418" spans="1:8" x14ac:dyDescent="0.3">
      <c r="A418" s="1">
        <v>416</v>
      </c>
      <c r="B418" s="1">
        <v>12.7202997</v>
      </c>
      <c r="C418" s="1" t="s">
        <v>109</v>
      </c>
      <c r="D418" s="1" t="s">
        <v>98</v>
      </c>
      <c r="E418" s="1" t="s">
        <v>100</v>
      </c>
      <c r="F418" s="1" t="s">
        <v>97</v>
      </c>
      <c r="G418" s="1" t="s">
        <v>100</v>
      </c>
      <c r="H418" s="1" t="s">
        <v>97</v>
      </c>
    </row>
    <row r="419" spans="1:8" x14ac:dyDescent="0.3">
      <c r="A419" s="1">
        <v>417</v>
      </c>
      <c r="B419" s="1">
        <v>8.6147203000000001</v>
      </c>
      <c r="C419" s="1" t="s">
        <v>125</v>
      </c>
      <c r="D419" s="1" t="s">
        <v>98</v>
      </c>
      <c r="E419" s="1" t="s">
        <v>99</v>
      </c>
      <c r="F419" s="1" t="s">
        <v>98</v>
      </c>
      <c r="G419" s="1" t="s">
        <v>99</v>
      </c>
      <c r="H419" s="1" t="s">
        <v>98</v>
      </c>
    </row>
    <row r="420" spans="1:8" x14ac:dyDescent="0.3">
      <c r="A420" s="1">
        <v>418</v>
      </c>
      <c r="B420" s="1">
        <v>26.3348999</v>
      </c>
      <c r="C420" s="1" t="s">
        <v>125</v>
      </c>
      <c r="D420" s="1" t="s">
        <v>98</v>
      </c>
      <c r="E420" s="1" t="s">
        <v>100</v>
      </c>
      <c r="F420" s="1" t="s">
        <v>97</v>
      </c>
      <c r="G420" s="1" t="s">
        <v>100</v>
      </c>
      <c r="H420" s="1" t="s">
        <v>97</v>
      </c>
    </row>
    <row r="421" spans="1:8" x14ac:dyDescent="0.3">
      <c r="A421" s="1">
        <v>419</v>
      </c>
      <c r="B421" s="1">
        <v>20.7306995</v>
      </c>
      <c r="C421" s="1" t="s">
        <v>96</v>
      </c>
      <c r="D421" s="1" t="s">
        <v>98</v>
      </c>
      <c r="E421" s="1" t="s">
        <v>96</v>
      </c>
      <c r="F421" s="1" t="s">
        <v>98</v>
      </c>
      <c r="G421" s="1" t="s">
        <v>96</v>
      </c>
      <c r="H421" s="1" t="s">
        <v>98</v>
      </c>
    </row>
    <row r="422" spans="1:8" x14ac:dyDescent="0.3">
      <c r="A422" s="1">
        <v>420</v>
      </c>
      <c r="B422" s="1">
        <v>44.770801499999997</v>
      </c>
      <c r="C422" s="1" t="s">
        <v>96</v>
      </c>
      <c r="D422" s="1" t="s">
        <v>98</v>
      </c>
      <c r="E422" s="1" t="s">
        <v>96</v>
      </c>
      <c r="F422" s="1" t="s">
        <v>98</v>
      </c>
      <c r="G422" s="1" t="s">
        <v>96</v>
      </c>
      <c r="H422" s="1" t="s">
        <v>98</v>
      </c>
    </row>
    <row r="423" spans="1:8" x14ac:dyDescent="0.3">
      <c r="A423" s="1">
        <v>421</v>
      </c>
      <c r="B423" s="1">
        <v>10.6056004</v>
      </c>
      <c r="C423" s="1" t="s">
        <v>96</v>
      </c>
      <c r="D423" s="1" t="s">
        <v>98</v>
      </c>
      <c r="E423" s="1" t="s">
        <v>96</v>
      </c>
      <c r="F423" s="1" t="s">
        <v>98</v>
      </c>
      <c r="G423" s="1" t="s">
        <v>96</v>
      </c>
      <c r="H423" s="1" t="s">
        <v>98</v>
      </c>
    </row>
    <row r="424" spans="1:8" x14ac:dyDescent="0.3">
      <c r="A424" s="1">
        <v>422</v>
      </c>
      <c r="B424" s="1">
        <v>7.6090597999999998</v>
      </c>
      <c r="C424" s="1" t="s">
        <v>96</v>
      </c>
      <c r="D424" s="1" t="s">
        <v>98</v>
      </c>
      <c r="E424" s="1" t="s">
        <v>96</v>
      </c>
      <c r="F424" s="1" t="s">
        <v>98</v>
      </c>
      <c r="G424" s="1" t="s">
        <v>96</v>
      </c>
      <c r="H424" s="1" t="s">
        <v>98</v>
      </c>
    </row>
    <row r="425" spans="1:8" x14ac:dyDescent="0.3">
      <c r="A425" s="1">
        <v>423</v>
      </c>
      <c r="B425" s="1">
        <v>4.5802398000000002</v>
      </c>
      <c r="C425" s="1" t="s">
        <v>96</v>
      </c>
      <c r="D425" s="1" t="s">
        <v>98</v>
      </c>
      <c r="E425" s="1" t="s">
        <v>96</v>
      </c>
      <c r="F425" s="1" t="s">
        <v>98</v>
      </c>
      <c r="G425" s="1" t="s">
        <v>96</v>
      </c>
      <c r="H425" s="1" t="s">
        <v>98</v>
      </c>
    </row>
    <row r="426" spans="1:8" x14ac:dyDescent="0.3">
      <c r="A426" s="1">
        <v>424</v>
      </c>
      <c r="B426" s="1">
        <v>5.36409</v>
      </c>
      <c r="C426" s="1" t="s">
        <v>96</v>
      </c>
      <c r="D426" s="1" t="s">
        <v>98</v>
      </c>
      <c r="E426" s="1" t="s">
        <v>96</v>
      </c>
      <c r="F426" s="1" t="s">
        <v>98</v>
      </c>
      <c r="G426" s="1" t="s">
        <v>96</v>
      </c>
      <c r="H426" s="1" t="s">
        <v>98</v>
      </c>
    </row>
    <row r="427" spans="1:8" x14ac:dyDescent="0.3">
      <c r="A427" s="1">
        <v>425</v>
      </c>
      <c r="B427" s="1">
        <v>5.6204400000000003</v>
      </c>
      <c r="C427" s="1" t="s">
        <v>96</v>
      </c>
      <c r="D427" s="1" t="s">
        <v>98</v>
      </c>
      <c r="E427" s="1" t="s">
        <v>96</v>
      </c>
      <c r="F427" s="1" t="s">
        <v>98</v>
      </c>
      <c r="G427" s="1" t="s">
        <v>96</v>
      </c>
      <c r="H427" s="1" t="s">
        <v>98</v>
      </c>
    </row>
    <row r="428" spans="1:8" x14ac:dyDescent="0.3">
      <c r="A428" s="1">
        <v>426</v>
      </c>
      <c r="B428" s="1">
        <v>6.3733601999999996</v>
      </c>
      <c r="C428" s="1" t="s">
        <v>96</v>
      </c>
      <c r="D428" s="1" t="s">
        <v>98</v>
      </c>
      <c r="E428" s="1" t="s">
        <v>96</v>
      </c>
      <c r="F428" s="1" t="s">
        <v>98</v>
      </c>
      <c r="G428" s="1" t="s">
        <v>96</v>
      </c>
      <c r="H428" s="1" t="s">
        <v>98</v>
      </c>
    </row>
    <row r="429" spans="1:8" x14ac:dyDescent="0.3">
      <c r="A429" s="1">
        <v>427</v>
      </c>
      <c r="B429" s="1">
        <v>55.003898599999999</v>
      </c>
      <c r="C429" s="1" t="s">
        <v>96</v>
      </c>
      <c r="D429" s="1" t="s">
        <v>98</v>
      </c>
      <c r="E429" s="1" t="s">
        <v>96</v>
      </c>
      <c r="F429" s="1" t="s">
        <v>98</v>
      </c>
      <c r="G429" s="1" t="s">
        <v>96</v>
      </c>
      <c r="H429" s="1" t="s">
        <v>98</v>
      </c>
    </row>
    <row r="430" spans="1:8" x14ac:dyDescent="0.3">
      <c r="A430" s="1">
        <v>428</v>
      </c>
      <c r="B430" s="1">
        <v>44.029399900000001</v>
      </c>
      <c r="C430" s="1" t="s">
        <v>96</v>
      </c>
      <c r="D430" s="1" t="s">
        <v>98</v>
      </c>
      <c r="E430" s="1" t="s">
        <v>96</v>
      </c>
      <c r="F430" s="1" t="s">
        <v>98</v>
      </c>
      <c r="G430" s="1" t="s">
        <v>96</v>
      </c>
      <c r="H430" s="1" t="s">
        <v>98</v>
      </c>
    </row>
    <row r="431" spans="1:8" x14ac:dyDescent="0.3">
      <c r="A431" s="1">
        <v>429</v>
      </c>
      <c r="B431" s="1">
        <v>18.4955997</v>
      </c>
      <c r="C431" s="1" t="s">
        <v>96</v>
      </c>
      <c r="D431" s="1" t="s">
        <v>98</v>
      </c>
      <c r="E431" s="1" t="s">
        <v>96</v>
      </c>
      <c r="F431" s="1" t="s">
        <v>98</v>
      </c>
      <c r="G431" s="1" t="s">
        <v>96</v>
      </c>
      <c r="H431" s="1" t="s">
        <v>98</v>
      </c>
    </row>
    <row r="432" spans="1:8" x14ac:dyDescent="0.3">
      <c r="A432" s="1">
        <v>430</v>
      </c>
      <c r="B432" s="1">
        <v>62.855899800000003</v>
      </c>
      <c r="C432" s="1" t="s">
        <v>125</v>
      </c>
      <c r="D432" s="1" t="s">
        <v>98</v>
      </c>
      <c r="E432" s="1" t="s">
        <v>100</v>
      </c>
      <c r="F432" s="1" t="s">
        <v>97</v>
      </c>
      <c r="G432" s="1" t="s">
        <v>100</v>
      </c>
      <c r="H432" s="1" t="s">
        <v>97</v>
      </c>
    </row>
    <row r="433" spans="1:8" x14ac:dyDescent="0.3">
      <c r="A433" s="1">
        <v>431</v>
      </c>
      <c r="B433" s="1">
        <v>43.3103981</v>
      </c>
      <c r="C433" s="1" t="s">
        <v>96</v>
      </c>
      <c r="D433" s="1" t="s">
        <v>98</v>
      </c>
      <c r="E433" s="1" t="s">
        <v>96</v>
      </c>
      <c r="F433" s="1" t="s">
        <v>98</v>
      </c>
      <c r="G433" s="1" t="s">
        <v>96</v>
      </c>
      <c r="H433" s="1" t="s">
        <v>98</v>
      </c>
    </row>
    <row r="434" spans="1:8" x14ac:dyDescent="0.3">
      <c r="A434" s="1">
        <v>432</v>
      </c>
      <c r="B434" s="1">
        <v>41.282398200000003</v>
      </c>
      <c r="C434" s="1" t="s">
        <v>109</v>
      </c>
      <c r="D434" s="1" t="s">
        <v>98</v>
      </c>
      <c r="E434" s="1" t="s">
        <v>100</v>
      </c>
      <c r="F434" s="1" t="s">
        <v>97</v>
      </c>
      <c r="G434" s="1" t="s">
        <v>100</v>
      </c>
      <c r="H434" s="1" t="s">
        <v>97</v>
      </c>
    </row>
    <row r="435" spans="1:8" x14ac:dyDescent="0.3">
      <c r="A435" s="1">
        <v>433</v>
      </c>
      <c r="B435" s="1">
        <v>20.350200699999998</v>
      </c>
      <c r="C435" s="1" t="s">
        <v>96</v>
      </c>
      <c r="D435" s="1" t="s">
        <v>98</v>
      </c>
      <c r="E435" s="1" t="s">
        <v>96</v>
      </c>
      <c r="F435" s="1" t="s">
        <v>98</v>
      </c>
      <c r="G435" s="1" t="s">
        <v>96</v>
      </c>
      <c r="H435" s="1" t="s">
        <v>98</v>
      </c>
    </row>
    <row r="436" spans="1:8" x14ac:dyDescent="0.3">
      <c r="A436" s="1">
        <v>434</v>
      </c>
      <c r="B436" s="1">
        <v>8.7806797000000003</v>
      </c>
      <c r="C436" s="1" t="s">
        <v>110</v>
      </c>
      <c r="D436" s="1" t="s">
        <v>97</v>
      </c>
      <c r="E436" s="1" t="s">
        <v>110</v>
      </c>
      <c r="F436" s="1" t="s">
        <v>97</v>
      </c>
      <c r="G436" s="1" t="s">
        <v>110</v>
      </c>
      <c r="H436" s="1" t="s">
        <v>97</v>
      </c>
    </row>
    <row r="437" spans="1:8" x14ac:dyDescent="0.3">
      <c r="A437" s="1">
        <v>435</v>
      </c>
      <c r="B437" s="1">
        <v>73.836303700000002</v>
      </c>
      <c r="C437" s="1" t="s">
        <v>110</v>
      </c>
      <c r="D437" s="1" t="s">
        <v>97</v>
      </c>
      <c r="E437" s="1" t="s">
        <v>110</v>
      </c>
      <c r="F437" s="1" t="s">
        <v>97</v>
      </c>
      <c r="G437" s="1" t="s">
        <v>110</v>
      </c>
      <c r="H437" s="1" t="s">
        <v>97</v>
      </c>
    </row>
    <row r="438" spans="1:8" x14ac:dyDescent="0.3">
      <c r="A438" s="1">
        <v>436</v>
      </c>
      <c r="B438" s="1">
        <v>17.968799600000001</v>
      </c>
      <c r="C438" s="1" t="s">
        <v>110</v>
      </c>
      <c r="D438" s="1" t="s">
        <v>97</v>
      </c>
      <c r="E438" s="1" t="s">
        <v>110</v>
      </c>
      <c r="F438" s="1" t="s">
        <v>97</v>
      </c>
      <c r="G438" s="1" t="s">
        <v>110</v>
      </c>
      <c r="H438" s="1" t="s">
        <v>97</v>
      </c>
    </row>
    <row r="439" spans="1:8" x14ac:dyDescent="0.3">
      <c r="A439" s="1">
        <v>437</v>
      </c>
      <c r="B439" s="1">
        <v>56.769599900000003</v>
      </c>
      <c r="C439" s="1" t="s">
        <v>109</v>
      </c>
      <c r="D439" s="1" t="s">
        <v>98</v>
      </c>
      <c r="E439" s="1" t="s">
        <v>100</v>
      </c>
      <c r="F439" s="1" t="s">
        <v>97</v>
      </c>
      <c r="G439" s="1" t="s">
        <v>100</v>
      </c>
      <c r="H439" s="1" t="s">
        <v>97</v>
      </c>
    </row>
    <row r="440" spans="1:8" x14ac:dyDescent="0.3">
      <c r="A440" s="1">
        <v>438</v>
      </c>
      <c r="B440" s="1">
        <v>22.993400600000001</v>
      </c>
      <c r="C440" s="1" t="s">
        <v>96</v>
      </c>
      <c r="D440" s="1" t="s">
        <v>98</v>
      </c>
      <c r="E440" s="1" t="s">
        <v>99</v>
      </c>
      <c r="F440" s="1" t="s">
        <v>98</v>
      </c>
      <c r="G440" s="1" t="s">
        <v>99</v>
      </c>
      <c r="H440" s="1" t="s">
        <v>98</v>
      </c>
    </row>
    <row r="441" spans="1:8" x14ac:dyDescent="0.3">
      <c r="A441" s="1">
        <v>439</v>
      </c>
      <c r="B441" s="1">
        <v>28.121299700000002</v>
      </c>
      <c r="C441" s="1" t="s">
        <v>96</v>
      </c>
      <c r="D441" s="1" t="s">
        <v>98</v>
      </c>
      <c r="E441" s="1" t="s">
        <v>100</v>
      </c>
      <c r="F441" s="1" t="s">
        <v>97</v>
      </c>
      <c r="G441" s="1" t="s">
        <v>100</v>
      </c>
      <c r="H441" s="1" t="s">
        <v>97</v>
      </c>
    </row>
    <row r="442" spans="1:8" x14ac:dyDescent="0.3">
      <c r="A442" s="1">
        <v>440</v>
      </c>
      <c r="B442" s="1">
        <v>48.740001700000001</v>
      </c>
      <c r="C442" s="1" t="s">
        <v>100</v>
      </c>
      <c r="D442" s="1" t="s">
        <v>97</v>
      </c>
      <c r="E442" s="1" t="s">
        <v>100</v>
      </c>
      <c r="F442" s="1" t="s">
        <v>97</v>
      </c>
      <c r="G442" s="1" t="s">
        <v>100</v>
      </c>
      <c r="H442" s="1" t="s">
        <v>97</v>
      </c>
    </row>
    <row r="443" spans="1:8" x14ac:dyDescent="0.3">
      <c r="A443" s="1">
        <v>441</v>
      </c>
      <c r="B443" s="1">
        <v>14.8896999</v>
      </c>
      <c r="C443" s="1" t="s">
        <v>96</v>
      </c>
      <c r="D443" s="1" t="s">
        <v>98</v>
      </c>
      <c r="E443" s="1" t="s">
        <v>96</v>
      </c>
      <c r="F443" s="1" t="s">
        <v>98</v>
      </c>
      <c r="G443" s="1" t="s">
        <v>96</v>
      </c>
      <c r="H443" s="1" t="s">
        <v>98</v>
      </c>
    </row>
    <row r="444" spans="1:8" x14ac:dyDescent="0.3">
      <c r="A444" s="1">
        <v>442</v>
      </c>
      <c r="B444" s="1">
        <v>13.5306997</v>
      </c>
      <c r="C444" s="1" t="s">
        <v>96</v>
      </c>
      <c r="D444" s="1" t="s">
        <v>98</v>
      </c>
      <c r="E444" s="1" t="s">
        <v>96</v>
      </c>
      <c r="F444" s="1" t="s">
        <v>98</v>
      </c>
      <c r="G444" s="1" t="s">
        <v>96</v>
      </c>
      <c r="H444" s="1" t="s">
        <v>98</v>
      </c>
    </row>
    <row r="445" spans="1:8" x14ac:dyDescent="0.3">
      <c r="A445" s="1">
        <v>443</v>
      </c>
      <c r="B445" s="1">
        <v>92.991798399999993</v>
      </c>
      <c r="C445" s="1" t="s">
        <v>96</v>
      </c>
      <c r="D445" s="1" t="s">
        <v>98</v>
      </c>
      <c r="E445" s="1" t="s">
        <v>96</v>
      </c>
      <c r="F445" s="1" t="s">
        <v>98</v>
      </c>
      <c r="G445" s="1" t="s">
        <v>96</v>
      </c>
      <c r="H445" s="1" t="s">
        <v>98</v>
      </c>
    </row>
    <row r="446" spans="1:8" x14ac:dyDescent="0.3">
      <c r="A446" s="1">
        <v>444</v>
      </c>
      <c r="B446" s="1">
        <v>57.392501799999998</v>
      </c>
      <c r="C446" s="1" t="s">
        <v>96</v>
      </c>
      <c r="D446" s="1" t="s">
        <v>98</v>
      </c>
      <c r="E446" s="1" t="s">
        <v>96</v>
      </c>
      <c r="F446" s="1" t="s">
        <v>98</v>
      </c>
      <c r="G446" s="1" t="s">
        <v>96</v>
      </c>
      <c r="H446" s="1" t="s">
        <v>98</v>
      </c>
    </row>
    <row r="447" spans="1:8" x14ac:dyDescent="0.3">
      <c r="A447" s="1">
        <v>445</v>
      </c>
      <c r="B447" s="1">
        <v>33.719799000000002</v>
      </c>
      <c r="C447" s="1" t="s">
        <v>96</v>
      </c>
      <c r="D447" s="1" t="s">
        <v>98</v>
      </c>
      <c r="E447" s="1" t="s">
        <v>96</v>
      </c>
      <c r="F447" s="1" t="s">
        <v>98</v>
      </c>
      <c r="G447" s="1" t="s">
        <v>96</v>
      </c>
      <c r="H447" s="1" t="s">
        <v>98</v>
      </c>
    </row>
    <row r="448" spans="1:8" x14ac:dyDescent="0.3">
      <c r="A448" s="1">
        <v>446</v>
      </c>
      <c r="B448" s="1">
        <v>15.544199900000001</v>
      </c>
      <c r="C448" s="1" t="s">
        <v>96</v>
      </c>
      <c r="D448" s="1" t="s">
        <v>98</v>
      </c>
      <c r="E448" s="1" t="s">
        <v>96</v>
      </c>
      <c r="F448" s="1" t="s">
        <v>98</v>
      </c>
      <c r="G448" s="1" t="s">
        <v>96</v>
      </c>
      <c r="H448" s="1" t="s">
        <v>98</v>
      </c>
    </row>
    <row r="449" spans="1:8" x14ac:dyDescent="0.3">
      <c r="A449" s="1">
        <v>447</v>
      </c>
      <c r="B449" s="1">
        <v>17.116800300000001</v>
      </c>
      <c r="C449" s="1" t="s">
        <v>109</v>
      </c>
      <c r="D449" s="1" t="s">
        <v>98</v>
      </c>
      <c r="E449" s="1" t="s">
        <v>96</v>
      </c>
      <c r="F449" s="1" t="s">
        <v>98</v>
      </c>
      <c r="G449" s="1" t="s">
        <v>96</v>
      </c>
      <c r="H449" s="1" t="s">
        <v>98</v>
      </c>
    </row>
    <row r="450" spans="1:8" x14ac:dyDescent="0.3">
      <c r="A450" s="1">
        <v>448</v>
      </c>
      <c r="B450" s="1">
        <v>15.7973003</v>
      </c>
      <c r="C450" s="1" t="s">
        <v>96</v>
      </c>
      <c r="D450" s="1" t="s">
        <v>98</v>
      </c>
      <c r="E450" s="1" t="s">
        <v>96</v>
      </c>
      <c r="F450" s="1" t="s">
        <v>98</v>
      </c>
      <c r="G450" s="1" t="s">
        <v>96</v>
      </c>
      <c r="H450" s="1" t="s">
        <v>98</v>
      </c>
    </row>
    <row r="451" spans="1:8" x14ac:dyDescent="0.3">
      <c r="A451" s="1">
        <v>449</v>
      </c>
      <c r="B451" s="1">
        <v>67.030197099999995</v>
      </c>
      <c r="C451" s="1" t="s">
        <v>109</v>
      </c>
      <c r="D451" s="1" t="s">
        <v>98</v>
      </c>
      <c r="E451" s="1" t="s">
        <v>122</v>
      </c>
      <c r="F451" s="1" t="s">
        <v>98</v>
      </c>
      <c r="G451" s="1" t="s">
        <v>122</v>
      </c>
      <c r="H451" s="1" t="s">
        <v>98</v>
      </c>
    </row>
    <row r="452" spans="1:8" x14ac:dyDescent="0.3">
      <c r="A452" s="1">
        <v>450</v>
      </c>
      <c r="B452" s="1">
        <v>125.6190033</v>
      </c>
      <c r="C452" s="1" t="s">
        <v>110</v>
      </c>
      <c r="D452" s="1" t="s">
        <v>97</v>
      </c>
      <c r="E452" s="1" t="s">
        <v>110</v>
      </c>
      <c r="F452" s="1" t="s">
        <v>97</v>
      </c>
      <c r="G452" s="1" t="s">
        <v>110</v>
      </c>
      <c r="H452" s="1" t="s">
        <v>97</v>
      </c>
    </row>
    <row r="453" spans="1:8" x14ac:dyDescent="0.3">
      <c r="A453" s="1">
        <v>451</v>
      </c>
      <c r="B453" s="1">
        <v>52.966598500000003</v>
      </c>
      <c r="C453" s="1" t="s">
        <v>125</v>
      </c>
      <c r="D453" s="1" t="s">
        <v>98</v>
      </c>
      <c r="E453" s="1" t="s">
        <v>100</v>
      </c>
      <c r="F453" s="1" t="s">
        <v>97</v>
      </c>
      <c r="G453" s="1" t="s">
        <v>100</v>
      </c>
      <c r="H453" s="1" t="s">
        <v>97</v>
      </c>
    </row>
    <row r="454" spans="1:8" x14ac:dyDescent="0.3">
      <c r="A454" s="1">
        <v>452</v>
      </c>
      <c r="B454" s="1">
        <v>32.782798800000002</v>
      </c>
      <c r="C454" s="1" t="s">
        <v>109</v>
      </c>
      <c r="D454" s="1" t="s">
        <v>98</v>
      </c>
      <c r="E454" s="1" t="s">
        <v>100</v>
      </c>
      <c r="F454" s="1" t="s">
        <v>97</v>
      </c>
      <c r="G454" s="1" t="s">
        <v>100</v>
      </c>
      <c r="H454" s="1" t="s">
        <v>97</v>
      </c>
    </row>
    <row r="455" spans="1:8" x14ac:dyDescent="0.3">
      <c r="A455" s="1">
        <v>453</v>
      </c>
      <c r="B455" s="1">
        <v>30.9090004</v>
      </c>
      <c r="C455" s="1" t="s">
        <v>96</v>
      </c>
      <c r="D455" s="1" t="s">
        <v>98</v>
      </c>
      <c r="E455" s="1" t="s">
        <v>96</v>
      </c>
      <c r="F455" s="1" t="s">
        <v>98</v>
      </c>
      <c r="G455" s="1" t="s">
        <v>96</v>
      </c>
      <c r="H455" s="1" t="s">
        <v>98</v>
      </c>
    </row>
    <row r="456" spans="1:8" x14ac:dyDescent="0.3">
      <c r="A456" s="1">
        <v>454</v>
      </c>
      <c r="B456" s="1">
        <v>80.636802700000004</v>
      </c>
      <c r="C456" s="1" t="s">
        <v>96</v>
      </c>
      <c r="D456" s="1" t="s">
        <v>98</v>
      </c>
      <c r="E456" s="1" t="s">
        <v>124</v>
      </c>
      <c r="F456" s="1" t="s">
        <v>98</v>
      </c>
      <c r="G456" s="1" t="s">
        <v>124</v>
      </c>
      <c r="H456" s="1" t="s">
        <v>98</v>
      </c>
    </row>
    <row r="457" spans="1:8" x14ac:dyDescent="0.3">
      <c r="A457" s="1">
        <v>455</v>
      </c>
      <c r="B457" s="1">
        <v>78.978202800000005</v>
      </c>
      <c r="C457" s="1" t="s">
        <v>96</v>
      </c>
      <c r="D457" s="1" t="s">
        <v>98</v>
      </c>
      <c r="E457" s="1" t="s">
        <v>124</v>
      </c>
      <c r="F457" s="1" t="s">
        <v>98</v>
      </c>
      <c r="G457" s="1" t="s">
        <v>124</v>
      </c>
      <c r="H457" s="1" t="s">
        <v>98</v>
      </c>
    </row>
    <row r="458" spans="1:8" x14ac:dyDescent="0.3">
      <c r="A458" s="1">
        <v>456</v>
      </c>
      <c r="B458" s="1">
        <v>21.593099599999999</v>
      </c>
      <c r="C458" s="1" t="s">
        <v>96</v>
      </c>
      <c r="D458" s="1" t="s">
        <v>98</v>
      </c>
      <c r="E458" s="1" t="s">
        <v>96</v>
      </c>
      <c r="F458" s="1" t="s">
        <v>98</v>
      </c>
      <c r="G458" s="1" t="s">
        <v>96</v>
      </c>
      <c r="H458" s="1" t="s">
        <v>98</v>
      </c>
    </row>
    <row r="459" spans="1:8" x14ac:dyDescent="0.3">
      <c r="A459" s="1">
        <v>457</v>
      </c>
      <c r="B459" s="1">
        <v>45.108501400000002</v>
      </c>
      <c r="C459" s="1" t="s">
        <v>96</v>
      </c>
      <c r="D459" s="1" t="s">
        <v>98</v>
      </c>
      <c r="E459" s="1" t="s">
        <v>96</v>
      </c>
      <c r="F459" s="1" t="s">
        <v>98</v>
      </c>
      <c r="G459" s="1" t="s">
        <v>96</v>
      </c>
      <c r="H459" s="1" t="s">
        <v>98</v>
      </c>
    </row>
    <row r="460" spans="1:8" x14ac:dyDescent="0.3">
      <c r="A460" s="1">
        <v>458</v>
      </c>
      <c r="B460" s="1">
        <v>45.440498400000003</v>
      </c>
      <c r="C460" s="1" t="s">
        <v>109</v>
      </c>
      <c r="D460" s="1" t="s">
        <v>98</v>
      </c>
      <c r="E460" s="1" t="s">
        <v>100</v>
      </c>
      <c r="F460" s="1" t="s">
        <v>97</v>
      </c>
      <c r="G460" s="1" t="s">
        <v>100</v>
      </c>
      <c r="H460" s="1" t="s">
        <v>97</v>
      </c>
    </row>
    <row r="461" spans="1:8" x14ac:dyDescent="0.3">
      <c r="A461" s="1">
        <v>459</v>
      </c>
      <c r="B461" s="1">
        <v>155.92999270000001</v>
      </c>
      <c r="C461" s="1" t="s">
        <v>125</v>
      </c>
      <c r="D461" s="1" t="s">
        <v>98</v>
      </c>
      <c r="E461" s="1" t="s">
        <v>99</v>
      </c>
      <c r="F461" s="1" t="s">
        <v>98</v>
      </c>
      <c r="G461" s="1" t="s">
        <v>99</v>
      </c>
      <c r="H461" s="1" t="s">
        <v>98</v>
      </c>
    </row>
    <row r="462" spans="1:8" x14ac:dyDescent="0.3">
      <c r="A462" s="1">
        <v>460</v>
      </c>
      <c r="B462" s="1">
        <v>118.9869995</v>
      </c>
      <c r="C462" s="1" t="s">
        <v>125</v>
      </c>
      <c r="D462" s="1" t="s">
        <v>98</v>
      </c>
      <c r="E462" s="1" t="s">
        <v>99</v>
      </c>
      <c r="F462" s="1" t="s">
        <v>98</v>
      </c>
      <c r="G462" s="1" t="s">
        <v>99</v>
      </c>
      <c r="H462" s="1" t="s">
        <v>98</v>
      </c>
    </row>
    <row r="463" spans="1:8" x14ac:dyDescent="0.3">
      <c r="A463" s="1">
        <v>461</v>
      </c>
      <c r="B463" s="1">
        <v>152.46299740000001</v>
      </c>
      <c r="C463" s="1" t="s">
        <v>125</v>
      </c>
      <c r="D463" s="1" t="s">
        <v>98</v>
      </c>
      <c r="E463" s="1" t="s">
        <v>99</v>
      </c>
      <c r="F463" s="1" t="s">
        <v>98</v>
      </c>
      <c r="G463" s="1" t="s">
        <v>99</v>
      </c>
      <c r="H463" s="1" t="s">
        <v>98</v>
      </c>
    </row>
    <row r="464" spans="1:8" x14ac:dyDescent="0.3">
      <c r="A464" s="1">
        <v>462</v>
      </c>
      <c r="B464" s="1">
        <v>111.9189987</v>
      </c>
      <c r="C464" s="1" t="s">
        <v>96</v>
      </c>
      <c r="D464" s="1" t="s">
        <v>98</v>
      </c>
      <c r="E464" s="1" t="s">
        <v>96</v>
      </c>
      <c r="F464" s="1" t="s">
        <v>98</v>
      </c>
      <c r="G464" s="1" t="s">
        <v>96</v>
      </c>
      <c r="H464" s="1" t="s">
        <v>98</v>
      </c>
    </row>
    <row r="465" spans="1:8" x14ac:dyDescent="0.3">
      <c r="A465" s="1">
        <v>463</v>
      </c>
      <c r="B465" s="1">
        <v>160.72999569999999</v>
      </c>
      <c r="C465" s="1" t="s">
        <v>100</v>
      </c>
      <c r="D465" s="1" t="s">
        <v>97</v>
      </c>
      <c r="E465" s="1" t="s">
        <v>99</v>
      </c>
      <c r="F465" s="1" t="s">
        <v>98</v>
      </c>
      <c r="G465" s="1" t="s">
        <v>99</v>
      </c>
      <c r="H465" s="1" t="s">
        <v>98</v>
      </c>
    </row>
    <row r="466" spans="1:8" x14ac:dyDescent="0.3">
      <c r="A466" s="1">
        <v>464</v>
      </c>
      <c r="B466" s="1">
        <v>159.89199830000001</v>
      </c>
      <c r="C466" s="1" t="s">
        <v>100</v>
      </c>
      <c r="D466" s="1" t="s">
        <v>97</v>
      </c>
      <c r="E466" s="1" t="s">
        <v>99</v>
      </c>
      <c r="F466" s="1" t="s">
        <v>98</v>
      </c>
      <c r="G466" s="1" t="s">
        <v>99</v>
      </c>
      <c r="H466" s="1" t="s">
        <v>98</v>
      </c>
    </row>
    <row r="467" spans="1:8" x14ac:dyDescent="0.3">
      <c r="A467" s="1">
        <v>465</v>
      </c>
      <c r="B467" s="1">
        <v>35.2145996</v>
      </c>
      <c r="C467" s="1" t="s">
        <v>123</v>
      </c>
      <c r="D467" s="1" t="s">
        <v>98</v>
      </c>
      <c r="E467" s="1" t="s">
        <v>99</v>
      </c>
      <c r="F467" s="1" t="s">
        <v>98</v>
      </c>
      <c r="G467" s="1" t="s">
        <v>99</v>
      </c>
      <c r="H467" s="1" t="s">
        <v>98</v>
      </c>
    </row>
    <row r="468" spans="1:8" x14ac:dyDescent="0.3">
      <c r="A468" s="1">
        <v>466</v>
      </c>
      <c r="B468" s="1">
        <v>3.8162099999999999</v>
      </c>
      <c r="C468" s="1" t="s">
        <v>100</v>
      </c>
      <c r="D468" s="1" t="s">
        <v>97</v>
      </c>
      <c r="E468" s="1" t="s">
        <v>99</v>
      </c>
      <c r="F468" s="1" t="s">
        <v>98</v>
      </c>
      <c r="G468" s="1" t="s">
        <v>99</v>
      </c>
      <c r="H468" s="1" t="s">
        <v>98</v>
      </c>
    </row>
    <row r="469" spans="1:8" x14ac:dyDescent="0.3">
      <c r="A469" s="1">
        <v>467</v>
      </c>
      <c r="B469" s="1">
        <v>78.562797500000002</v>
      </c>
      <c r="C469" s="1" t="s">
        <v>100</v>
      </c>
      <c r="D469" s="1" t="s">
        <v>97</v>
      </c>
      <c r="E469" s="1" t="s">
        <v>99</v>
      </c>
      <c r="F469" s="1" t="s">
        <v>98</v>
      </c>
      <c r="G469" s="1" t="s">
        <v>99</v>
      </c>
      <c r="H469" s="1" t="s">
        <v>98</v>
      </c>
    </row>
    <row r="470" spans="1:8" x14ac:dyDescent="0.3">
      <c r="A470" s="1">
        <v>468</v>
      </c>
      <c r="B470" s="1">
        <v>118.3720016</v>
      </c>
      <c r="C470" s="1" t="s">
        <v>96</v>
      </c>
      <c r="D470" s="1" t="s">
        <v>98</v>
      </c>
      <c r="E470" s="1" t="s">
        <v>99</v>
      </c>
      <c r="F470" s="1" t="s">
        <v>98</v>
      </c>
      <c r="G470" s="1" t="s">
        <v>99</v>
      </c>
      <c r="H470" s="1" t="s">
        <v>98</v>
      </c>
    </row>
    <row r="471" spans="1:8" x14ac:dyDescent="0.3">
      <c r="A471" s="1">
        <v>469</v>
      </c>
      <c r="B471" s="1">
        <v>96.142402599999997</v>
      </c>
      <c r="C471" s="1" t="s">
        <v>100</v>
      </c>
      <c r="D471" s="1" t="s">
        <v>97</v>
      </c>
      <c r="E471" s="1" t="s">
        <v>99</v>
      </c>
      <c r="F471" s="1" t="s">
        <v>98</v>
      </c>
      <c r="G471" s="1" t="s">
        <v>99</v>
      </c>
      <c r="H471" s="1" t="s">
        <v>98</v>
      </c>
    </row>
    <row r="472" spans="1:8" x14ac:dyDescent="0.3">
      <c r="A472" s="1">
        <v>470</v>
      </c>
      <c r="B472" s="1">
        <v>43.588600200000002</v>
      </c>
      <c r="C472" s="1" t="s">
        <v>96</v>
      </c>
      <c r="D472" s="1" t="s">
        <v>98</v>
      </c>
      <c r="E472" s="1" t="s">
        <v>99</v>
      </c>
      <c r="F472" s="1" t="s">
        <v>98</v>
      </c>
      <c r="G472" s="1" t="s">
        <v>99</v>
      </c>
      <c r="H472" s="1" t="s">
        <v>98</v>
      </c>
    </row>
    <row r="473" spans="1:8" x14ac:dyDescent="0.3">
      <c r="A473" s="1">
        <v>471</v>
      </c>
      <c r="B473" s="1">
        <v>52.673698399999999</v>
      </c>
      <c r="C473" s="1" t="s">
        <v>96</v>
      </c>
      <c r="D473" s="1" t="s">
        <v>98</v>
      </c>
      <c r="E473" s="1" t="s">
        <v>96</v>
      </c>
      <c r="F473" s="1" t="s">
        <v>98</v>
      </c>
      <c r="G473" s="1" t="s">
        <v>96</v>
      </c>
      <c r="H473" s="1" t="s">
        <v>98</v>
      </c>
    </row>
    <row r="474" spans="1:8" x14ac:dyDescent="0.3">
      <c r="A474" s="1">
        <v>472</v>
      </c>
      <c r="B474" s="1">
        <v>81.283096299999997</v>
      </c>
      <c r="C474" s="1" t="s">
        <v>96</v>
      </c>
      <c r="D474" s="1" t="s">
        <v>98</v>
      </c>
      <c r="E474" s="1" t="s">
        <v>96</v>
      </c>
      <c r="F474" s="1" t="s">
        <v>98</v>
      </c>
      <c r="G474" s="1" t="s">
        <v>96</v>
      </c>
      <c r="H474" s="1" t="s">
        <v>98</v>
      </c>
    </row>
    <row r="475" spans="1:8" x14ac:dyDescent="0.3">
      <c r="A475" s="1">
        <v>473</v>
      </c>
      <c r="B475" s="1">
        <v>91.152603099999993</v>
      </c>
      <c r="C475" s="1" t="s">
        <v>96</v>
      </c>
      <c r="D475" s="1" t="s">
        <v>98</v>
      </c>
      <c r="E475" s="1" t="s">
        <v>96</v>
      </c>
      <c r="F475" s="1" t="s">
        <v>98</v>
      </c>
      <c r="G475" s="1" t="s">
        <v>96</v>
      </c>
      <c r="H475" s="1" t="s">
        <v>98</v>
      </c>
    </row>
    <row r="476" spans="1:8" x14ac:dyDescent="0.3">
      <c r="A476" s="1">
        <v>474</v>
      </c>
      <c r="B476" s="1">
        <v>58.596000699999998</v>
      </c>
      <c r="C476" s="1" t="s">
        <v>96</v>
      </c>
      <c r="D476" s="1" t="s">
        <v>98</v>
      </c>
      <c r="E476" s="1" t="s">
        <v>96</v>
      </c>
      <c r="F476" s="1" t="s">
        <v>98</v>
      </c>
      <c r="G476" s="1" t="s">
        <v>96</v>
      </c>
      <c r="H476" s="1" t="s">
        <v>98</v>
      </c>
    </row>
    <row r="477" spans="1:8" x14ac:dyDescent="0.3">
      <c r="A477" s="1">
        <v>475</v>
      </c>
      <c r="B477" s="1">
        <v>23.367599500000001</v>
      </c>
      <c r="C477" s="1" t="s">
        <v>96</v>
      </c>
      <c r="D477" s="1" t="s">
        <v>98</v>
      </c>
      <c r="E477" s="1" t="s">
        <v>96</v>
      </c>
      <c r="F477" s="1" t="s">
        <v>98</v>
      </c>
      <c r="G477" s="1" t="s">
        <v>96</v>
      </c>
      <c r="H477" s="1" t="s">
        <v>98</v>
      </c>
    </row>
    <row r="478" spans="1:8" x14ac:dyDescent="0.3">
      <c r="A478" s="1">
        <v>476</v>
      </c>
      <c r="B478" s="1">
        <v>42.857101399999998</v>
      </c>
      <c r="C478" s="1" t="s">
        <v>100</v>
      </c>
      <c r="D478" s="1" t="s">
        <v>97</v>
      </c>
      <c r="E478" s="1" t="s">
        <v>100</v>
      </c>
      <c r="F478" s="1" t="s">
        <v>97</v>
      </c>
      <c r="G478" s="1" t="s">
        <v>100</v>
      </c>
      <c r="H478" s="1" t="s">
        <v>97</v>
      </c>
    </row>
    <row r="479" spans="1:8" x14ac:dyDescent="0.3">
      <c r="A479" s="1">
        <v>477</v>
      </c>
      <c r="B479" s="1">
        <v>19.209499399999999</v>
      </c>
      <c r="C479" s="1" t="s">
        <v>100</v>
      </c>
      <c r="D479" s="1" t="s">
        <v>97</v>
      </c>
      <c r="E479" s="1" t="s">
        <v>100</v>
      </c>
      <c r="F479" s="1" t="s">
        <v>97</v>
      </c>
      <c r="G479" s="1" t="s">
        <v>100</v>
      </c>
      <c r="H479" s="1" t="s">
        <v>97</v>
      </c>
    </row>
    <row r="480" spans="1:8" x14ac:dyDescent="0.3">
      <c r="A480" s="1">
        <v>478</v>
      </c>
      <c r="B480" s="1">
        <v>178.29499820000001</v>
      </c>
      <c r="C480" s="1" t="s">
        <v>100</v>
      </c>
      <c r="D480" s="1" t="s">
        <v>97</v>
      </c>
      <c r="E480" s="1" t="s">
        <v>100</v>
      </c>
      <c r="F480" s="1" t="s">
        <v>97</v>
      </c>
      <c r="G480" s="1" t="s">
        <v>100</v>
      </c>
      <c r="H480" s="1" t="s">
        <v>97</v>
      </c>
    </row>
    <row r="481" spans="1:8" x14ac:dyDescent="0.3">
      <c r="A481" s="1">
        <v>479</v>
      </c>
      <c r="B481" s="1">
        <v>56.336101499999998</v>
      </c>
      <c r="C481" s="1" t="s">
        <v>96</v>
      </c>
      <c r="D481" s="1" t="s">
        <v>98</v>
      </c>
      <c r="E481" s="1" t="s">
        <v>96</v>
      </c>
      <c r="F481" s="1" t="s">
        <v>98</v>
      </c>
      <c r="G481" s="1" t="s">
        <v>96</v>
      </c>
      <c r="H481" s="1" t="s">
        <v>98</v>
      </c>
    </row>
    <row r="482" spans="1:8" x14ac:dyDescent="0.3">
      <c r="A482" s="1">
        <v>480</v>
      </c>
      <c r="B482" s="1">
        <v>53.247199999999999</v>
      </c>
      <c r="C482" s="1" t="s">
        <v>96</v>
      </c>
      <c r="D482" s="1" t="s">
        <v>98</v>
      </c>
      <c r="E482" s="1" t="s">
        <v>96</v>
      </c>
      <c r="F482" s="1" t="s">
        <v>98</v>
      </c>
      <c r="G482" s="1" t="s">
        <v>96</v>
      </c>
      <c r="H482" s="1" t="s">
        <v>98</v>
      </c>
    </row>
    <row r="483" spans="1:8" x14ac:dyDescent="0.3">
      <c r="A483" s="1">
        <v>481</v>
      </c>
      <c r="B483" s="1">
        <v>153.83900449999999</v>
      </c>
      <c r="C483" s="1" t="s">
        <v>96</v>
      </c>
      <c r="D483" s="1" t="s">
        <v>98</v>
      </c>
      <c r="E483" s="1" t="s">
        <v>96</v>
      </c>
      <c r="F483" s="1" t="s">
        <v>98</v>
      </c>
      <c r="G483" s="1" t="s">
        <v>96</v>
      </c>
      <c r="H483" s="1" t="s">
        <v>98</v>
      </c>
    </row>
    <row r="484" spans="1:8" x14ac:dyDescent="0.3">
      <c r="A484" s="1">
        <v>482</v>
      </c>
      <c r="B484" s="1">
        <v>148.21699520000001</v>
      </c>
      <c r="C484" s="1" t="s">
        <v>96</v>
      </c>
      <c r="D484" s="1" t="s">
        <v>98</v>
      </c>
      <c r="E484" s="1" t="s">
        <v>122</v>
      </c>
      <c r="F484" s="1" t="s">
        <v>98</v>
      </c>
      <c r="G484" s="1" t="s">
        <v>122</v>
      </c>
      <c r="H484" s="1" t="s">
        <v>98</v>
      </c>
    </row>
    <row r="485" spans="1:8" x14ac:dyDescent="0.3">
      <c r="A485" s="1">
        <v>483</v>
      </c>
      <c r="B485" s="1">
        <v>139.503006</v>
      </c>
      <c r="C485" s="1" t="s">
        <v>96</v>
      </c>
      <c r="D485" s="1" t="s">
        <v>98</v>
      </c>
      <c r="E485" s="1" t="s">
        <v>96</v>
      </c>
      <c r="F485" s="1" t="s">
        <v>98</v>
      </c>
      <c r="G485" s="1" t="s">
        <v>96</v>
      </c>
      <c r="H485" s="1" t="s">
        <v>98</v>
      </c>
    </row>
    <row r="486" spans="1:8" x14ac:dyDescent="0.3">
      <c r="A486" s="1">
        <v>484</v>
      </c>
      <c r="B486" s="1">
        <v>56.902900700000004</v>
      </c>
      <c r="C486" s="1" t="s">
        <v>96</v>
      </c>
      <c r="D486" s="1" t="s">
        <v>98</v>
      </c>
      <c r="E486" s="1" t="s">
        <v>96</v>
      </c>
      <c r="F486" s="1" t="s">
        <v>98</v>
      </c>
      <c r="G486" s="1" t="s">
        <v>96</v>
      </c>
      <c r="H486" s="1" t="s">
        <v>98</v>
      </c>
    </row>
    <row r="487" spans="1:8" x14ac:dyDescent="0.3">
      <c r="A487" s="1">
        <v>485</v>
      </c>
      <c r="B487" s="1">
        <v>77.928199800000002</v>
      </c>
      <c r="C487" s="1" t="s">
        <v>96</v>
      </c>
      <c r="D487" s="1" t="s">
        <v>98</v>
      </c>
      <c r="E487" s="1" t="s">
        <v>96</v>
      </c>
      <c r="F487" s="1" t="s">
        <v>98</v>
      </c>
      <c r="G487" s="1" t="s">
        <v>96</v>
      </c>
      <c r="H487" s="1" t="s">
        <v>98</v>
      </c>
    </row>
    <row r="488" spans="1:8" x14ac:dyDescent="0.3">
      <c r="A488" s="1">
        <v>486</v>
      </c>
      <c r="B488" s="1">
        <v>87.667999300000005</v>
      </c>
      <c r="C488" s="1" t="s">
        <v>125</v>
      </c>
      <c r="D488" s="1" t="s">
        <v>98</v>
      </c>
      <c r="E488" s="1" t="s">
        <v>100</v>
      </c>
      <c r="F488" s="1" t="s">
        <v>97</v>
      </c>
      <c r="G488" s="1" t="s">
        <v>100</v>
      </c>
      <c r="H488" s="1" t="s">
        <v>100</v>
      </c>
    </row>
    <row r="489" spans="1:8" x14ac:dyDescent="0.3">
      <c r="A489" s="1">
        <v>487</v>
      </c>
      <c r="B489" s="1">
        <v>78.406600999999995</v>
      </c>
      <c r="C489" s="1" t="s">
        <v>96</v>
      </c>
      <c r="D489" s="1" t="s">
        <v>98</v>
      </c>
      <c r="E489" s="1" t="s">
        <v>96</v>
      </c>
      <c r="F489" s="1" t="s">
        <v>98</v>
      </c>
      <c r="G489" s="1" t="s">
        <v>96</v>
      </c>
      <c r="H489" s="1" t="s">
        <v>98</v>
      </c>
    </row>
    <row r="490" spans="1:8" x14ac:dyDescent="0.3">
      <c r="A490" s="1">
        <v>488</v>
      </c>
      <c r="B490" s="1">
        <v>82.531501800000001</v>
      </c>
      <c r="C490" s="1" t="s">
        <v>96</v>
      </c>
      <c r="D490" s="1" t="s">
        <v>98</v>
      </c>
      <c r="E490" s="1" t="s">
        <v>96</v>
      </c>
      <c r="F490" s="1" t="s">
        <v>98</v>
      </c>
      <c r="G490" s="1" t="s">
        <v>96</v>
      </c>
      <c r="H490" s="1" t="s">
        <v>98</v>
      </c>
    </row>
    <row r="491" spans="1:8" x14ac:dyDescent="0.3">
      <c r="A491" s="1">
        <v>489</v>
      </c>
      <c r="B491" s="1">
        <v>82.963500999999994</v>
      </c>
      <c r="C491" s="1" t="s">
        <v>96</v>
      </c>
      <c r="D491" s="1" t="s">
        <v>98</v>
      </c>
      <c r="E491" s="1" t="s">
        <v>96</v>
      </c>
      <c r="F491" s="1" t="s">
        <v>98</v>
      </c>
      <c r="G491" s="1" t="s">
        <v>96</v>
      </c>
      <c r="H491" s="1" t="s">
        <v>98</v>
      </c>
    </row>
    <row r="492" spans="1:8" x14ac:dyDescent="0.3">
      <c r="A492" s="1">
        <v>490</v>
      </c>
      <c r="B492" s="1">
        <v>68.560096700000003</v>
      </c>
      <c r="C492" s="1" t="s">
        <v>100</v>
      </c>
      <c r="D492" s="1" t="s">
        <v>97</v>
      </c>
      <c r="E492" s="1" t="s">
        <v>100</v>
      </c>
      <c r="F492" s="1" t="s">
        <v>97</v>
      </c>
      <c r="G492" s="1" t="s">
        <v>100</v>
      </c>
      <c r="H492" s="1" t="s">
        <v>97</v>
      </c>
    </row>
    <row r="493" spans="1:8" x14ac:dyDescent="0.3">
      <c r="A493" s="1">
        <v>491</v>
      </c>
      <c r="B493" s="1">
        <v>80.735900900000004</v>
      </c>
      <c r="C493" s="1" t="s">
        <v>96</v>
      </c>
      <c r="D493" s="1" t="s">
        <v>98</v>
      </c>
      <c r="E493" s="1" t="s">
        <v>96</v>
      </c>
      <c r="F493" s="1" t="s">
        <v>98</v>
      </c>
      <c r="G493" s="1" t="s">
        <v>96</v>
      </c>
      <c r="H493" s="1" t="s">
        <v>98</v>
      </c>
    </row>
    <row r="494" spans="1:8" x14ac:dyDescent="0.3">
      <c r="A494" s="1">
        <v>492</v>
      </c>
      <c r="B494" s="1">
        <v>77.130897500000003</v>
      </c>
      <c r="C494" s="1" t="s">
        <v>100</v>
      </c>
      <c r="D494" s="1" t="s">
        <v>97</v>
      </c>
      <c r="E494" s="1" t="s">
        <v>122</v>
      </c>
      <c r="F494" s="1" t="s">
        <v>98</v>
      </c>
      <c r="G494" s="1" t="s">
        <v>122</v>
      </c>
      <c r="H494" s="1" t="s">
        <v>98</v>
      </c>
    </row>
    <row r="495" spans="1:8" x14ac:dyDescent="0.3">
      <c r="A495" s="1">
        <v>493</v>
      </c>
      <c r="B495" s="1">
        <v>3.4501800999999999</v>
      </c>
      <c r="C495" s="1" t="s">
        <v>127</v>
      </c>
      <c r="D495" s="1" t="s">
        <v>97</v>
      </c>
      <c r="E495" s="1" t="s">
        <v>127</v>
      </c>
      <c r="F495" s="1" t="s">
        <v>97</v>
      </c>
      <c r="G495" s="1" t="s">
        <v>127</v>
      </c>
      <c r="H495" s="1" t="s">
        <v>97</v>
      </c>
    </row>
    <row r="496" spans="1:8" x14ac:dyDescent="0.3">
      <c r="A496" s="1">
        <v>494</v>
      </c>
      <c r="B496" s="1">
        <v>3.97803</v>
      </c>
      <c r="C496" s="1" t="s">
        <v>127</v>
      </c>
      <c r="D496" s="1" t="s">
        <v>97</v>
      </c>
      <c r="E496" s="1" t="s">
        <v>127</v>
      </c>
      <c r="F496" s="1" t="s">
        <v>97</v>
      </c>
      <c r="G496" s="1" t="s">
        <v>127</v>
      </c>
      <c r="H496" s="1" t="s">
        <v>97</v>
      </c>
    </row>
    <row r="497" spans="1:8" x14ac:dyDescent="0.3">
      <c r="A497" s="1">
        <v>495</v>
      </c>
      <c r="B497" s="1">
        <v>10.410599700000001</v>
      </c>
      <c r="C497" s="1" t="s">
        <v>127</v>
      </c>
      <c r="D497" s="1" t="s">
        <v>97</v>
      </c>
      <c r="E497" s="1" t="s">
        <v>127</v>
      </c>
      <c r="F497" s="1" t="s">
        <v>97</v>
      </c>
      <c r="G497" s="1" t="s">
        <v>127</v>
      </c>
      <c r="H497" s="1" t="s">
        <v>97</v>
      </c>
    </row>
    <row r="498" spans="1:8" x14ac:dyDescent="0.3">
      <c r="A498" s="1">
        <v>496</v>
      </c>
      <c r="B498" s="1">
        <v>49.782100700000001</v>
      </c>
      <c r="C498" s="1" t="s">
        <v>127</v>
      </c>
      <c r="D498" s="1" t="s">
        <v>97</v>
      </c>
      <c r="E498" s="1" t="s">
        <v>127</v>
      </c>
      <c r="F498" s="1" t="s">
        <v>97</v>
      </c>
      <c r="G498" s="1" t="s">
        <v>127</v>
      </c>
      <c r="H498" s="1" t="s">
        <v>97</v>
      </c>
    </row>
    <row r="499" spans="1:8" x14ac:dyDescent="0.3">
      <c r="A499" s="1">
        <v>497</v>
      </c>
      <c r="B499" s="1">
        <v>25.2134991</v>
      </c>
      <c r="C499" s="1" t="s">
        <v>127</v>
      </c>
      <c r="D499" s="1" t="s">
        <v>97</v>
      </c>
      <c r="E499" s="1" t="s">
        <v>127</v>
      </c>
      <c r="F499" s="1" t="s">
        <v>97</v>
      </c>
      <c r="G499" s="1" t="s">
        <v>127</v>
      </c>
      <c r="H499" s="1" t="s">
        <v>97</v>
      </c>
    </row>
    <row r="500" spans="1:8" x14ac:dyDescent="0.3">
      <c r="A500" s="1">
        <v>498</v>
      </c>
      <c r="B500" s="1">
        <v>114.1480026</v>
      </c>
      <c r="C500" s="1" t="s">
        <v>96</v>
      </c>
      <c r="D500" s="1" t="s">
        <v>98</v>
      </c>
      <c r="E500" s="1" t="s">
        <v>96</v>
      </c>
      <c r="F500" s="1" t="s">
        <v>98</v>
      </c>
      <c r="G500" s="1" t="s">
        <v>96</v>
      </c>
      <c r="H500" s="1" t="s">
        <v>98</v>
      </c>
    </row>
    <row r="501" spans="1:8" x14ac:dyDescent="0.3">
      <c r="A501" s="1">
        <v>499</v>
      </c>
      <c r="B501" s="1">
        <v>166.5310059</v>
      </c>
      <c r="C501" s="1" t="s">
        <v>125</v>
      </c>
      <c r="D501" s="1" t="s">
        <v>98</v>
      </c>
      <c r="E501" s="1" t="s">
        <v>100</v>
      </c>
      <c r="F501" s="1" t="s">
        <v>97</v>
      </c>
      <c r="G501" s="1" t="s">
        <v>100</v>
      </c>
      <c r="H501" s="1" t="s">
        <v>97</v>
      </c>
    </row>
    <row r="502" spans="1:8" x14ac:dyDescent="0.3">
      <c r="A502" s="1">
        <v>500</v>
      </c>
      <c r="B502" s="1">
        <v>162.30700680000001</v>
      </c>
      <c r="C502" s="1" t="s">
        <v>125</v>
      </c>
      <c r="D502" s="1" t="s">
        <v>98</v>
      </c>
      <c r="E502" s="1" t="s">
        <v>100</v>
      </c>
      <c r="F502" s="1" t="s">
        <v>97</v>
      </c>
      <c r="G502" s="1" t="s">
        <v>100</v>
      </c>
      <c r="H502" s="1" t="s">
        <v>97</v>
      </c>
    </row>
    <row r="503" spans="1:8" x14ac:dyDescent="0.3">
      <c r="A503" s="1">
        <v>501</v>
      </c>
      <c r="B503" s="1">
        <v>38.411300699999998</v>
      </c>
      <c r="C503" s="1" t="s">
        <v>96</v>
      </c>
      <c r="D503" s="1" t="s">
        <v>98</v>
      </c>
      <c r="E503" s="1" t="s">
        <v>96</v>
      </c>
      <c r="F503" s="1" t="s">
        <v>98</v>
      </c>
      <c r="G503" s="1" t="s">
        <v>96</v>
      </c>
      <c r="H503" s="1" t="s">
        <v>98</v>
      </c>
    </row>
    <row r="504" spans="1:8" x14ac:dyDescent="0.3">
      <c r="A504" s="1">
        <v>502</v>
      </c>
      <c r="B504" s="1">
        <v>19.4881992</v>
      </c>
      <c r="C504" s="1" t="s">
        <v>125</v>
      </c>
      <c r="D504" s="1" t="s">
        <v>98</v>
      </c>
      <c r="E504" s="1" t="s">
        <v>100</v>
      </c>
      <c r="F504" s="1" t="s">
        <v>97</v>
      </c>
      <c r="G504" s="1" t="s">
        <v>122</v>
      </c>
      <c r="H504" s="1" t="s">
        <v>98</v>
      </c>
    </row>
    <row r="505" spans="1:8" x14ac:dyDescent="0.3">
      <c r="A505" s="1">
        <v>503</v>
      </c>
      <c r="B505" s="1">
        <v>22.0146999</v>
      </c>
      <c r="C505" s="1" t="s">
        <v>96</v>
      </c>
      <c r="D505" s="1" t="s">
        <v>98</v>
      </c>
      <c r="E505" s="1" t="s">
        <v>100</v>
      </c>
      <c r="F505" s="1" t="s">
        <v>97</v>
      </c>
      <c r="G505" s="1" t="s">
        <v>122</v>
      </c>
      <c r="H505" s="1" t="s">
        <v>98</v>
      </c>
    </row>
    <row r="506" spans="1:8" x14ac:dyDescent="0.3">
      <c r="A506" s="1">
        <v>504</v>
      </c>
      <c r="B506" s="1">
        <v>39.617698699999998</v>
      </c>
      <c r="C506" s="1" t="s">
        <v>125</v>
      </c>
      <c r="D506" s="1" t="s">
        <v>98</v>
      </c>
      <c r="E506" s="1" t="s">
        <v>100</v>
      </c>
      <c r="F506" s="1" t="s">
        <v>97</v>
      </c>
      <c r="G506" s="1" t="s">
        <v>122</v>
      </c>
      <c r="H506" s="1" t="s">
        <v>98</v>
      </c>
    </row>
    <row r="507" spans="1:8" x14ac:dyDescent="0.3">
      <c r="A507" s="1">
        <v>505</v>
      </c>
      <c r="B507" s="1">
        <v>0.40952</v>
      </c>
      <c r="C507" s="1" t="s">
        <v>125</v>
      </c>
      <c r="D507" s="1" t="s">
        <v>98</v>
      </c>
      <c r="E507" s="1" t="s">
        <v>100</v>
      </c>
      <c r="F507" s="1" t="s">
        <v>97</v>
      </c>
      <c r="G507" s="1" t="s">
        <v>122</v>
      </c>
      <c r="H507" s="1" t="s">
        <v>98</v>
      </c>
    </row>
    <row r="508" spans="1:8" x14ac:dyDescent="0.3">
      <c r="A508" s="1">
        <v>506</v>
      </c>
      <c r="B508" s="1">
        <v>13.0066004</v>
      </c>
      <c r="C508" s="1" t="s">
        <v>96</v>
      </c>
      <c r="D508" s="1" t="s">
        <v>98</v>
      </c>
      <c r="E508" s="1" t="s">
        <v>96</v>
      </c>
      <c r="F508" s="1" t="s">
        <v>98</v>
      </c>
      <c r="G508" s="1" t="s">
        <v>96</v>
      </c>
      <c r="H508" s="1" t="s">
        <v>98</v>
      </c>
    </row>
    <row r="509" spans="1:8" x14ac:dyDescent="0.3">
      <c r="A509" s="1">
        <v>507</v>
      </c>
      <c r="B509" s="1">
        <v>71.147102399999994</v>
      </c>
      <c r="C509" s="1" t="s">
        <v>96</v>
      </c>
      <c r="D509" s="1" t="s">
        <v>98</v>
      </c>
      <c r="E509" s="1" t="s">
        <v>96</v>
      </c>
      <c r="F509" s="1" t="s">
        <v>98</v>
      </c>
      <c r="G509" s="1" t="s">
        <v>96</v>
      </c>
      <c r="H509" s="1" t="s">
        <v>98</v>
      </c>
    </row>
    <row r="510" spans="1:8" x14ac:dyDescent="0.3">
      <c r="A510" s="1">
        <v>508</v>
      </c>
      <c r="B510" s="1">
        <v>16.729700099999999</v>
      </c>
      <c r="C510" s="1" t="s">
        <v>125</v>
      </c>
      <c r="D510" s="1" t="s">
        <v>98</v>
      </c>
      <c r="E510" s="1" t="s">
        <v>100</v>
      </c>
      <c r="F510" s="1" t="s">
        <v>97</v>
      </c>
      <c r="G510" s="1" t="s">
        <v>100</v>
      </c>
      <c r="H510" s="1" t="s">
        <v>97</v>
      </c>
    </row>
    <row r="511" spans="1:8" x14ac:dyDescent="0.3">
      <c r="A511" s="1">
        <v>509</v>
      </c>
      <c r="B511" s="1">
        <v>80.803100599999993</v>
      </c>
      <c r="C511" s="1" t="s">
        <v>96</v>
      </c>
      <c r="D511" s="1" t="s">
        <v>98</v>
      </c>
      <c r="E511" s="1" t="s">
        <v>96</v>
      </c>
      <c r="F511" s="1" t="s">
        <v>98</v>
      </c>
      <c r="G511" s="1" t="s">
        <v>96</v>
      </c>
      <c r="H511" s="1" t="s">
        <v>98</v>
      </c>
    </row>
    <row r="512" spans="1:8" x14ac:dyDescent="0.3">
      <c r="A512" s="1">
        <v>510</v>
      </c>
      <c r="B512" s="1">
        <v>53.075199099999999</v>
      </c>
      <c r="C512" s="1" t="s">
        <v>125</v>
      </c>
      <c r="D512" s="1" t="s">
        <v>98</v>
      </c>
      <c r="E512" s="1" t="s">
        <v>100</v>
      </c>
      <c r="F512" s="1" t="s">
        <v>97</v>
      </c>
      <c r="G512" s="1" t="s">
        <v>100</v>
      </c>
      <c r="H512" s="1" t="s">
        <v>97</v>
      </c>
    </row>
    <row r="513" spans="1:8" x14ac:dyDescent="0.3">
      <c r="A513" s="1">
        <v>511</v>
      </c>
      <c r="B513" s="1">
        <v>20.4330006</v>
      </c>
      <c r="C513" s="1" t="s">
        <v>96</v>
      </c>
      <c r="D513" s="1" t="s">
        <v>98</v>
      </c>
      <c r="E513" s="1" t="s">
        <v>96</v>
      </c>
      <c r="F513" s="1" t="s">
        <v>98</v>
      </c>
      <c r="G513" s="1" t="s">
        <v>96</v>
      </c>
      <c r="H513" s="1" t="s">
        <v>98</v>
      </c>
    </row>
    <row r="514" spans="1:8" x14ac:dyDescent="0.3">
      <c r="A514" s="1">
        <v>512</v>
      </c>
      <c r="B514" s="1">
        <v>36.226100899999999</v>
      </c>
      <c r="C514" s="1" t="s">
        <v>96</v>
      </c>
      <c r="D514" s="1" t="s">
        <v>98</v>
      </c>
      <c r="E514" s="1" t="s">
        <v>96</v>
      </c>
      <c r="F514" s="1" t="s">
        <v>98</v>
      </c>
      <c r="G514" s="1" t="s">
        <v>96</v>
      </c>
      <c r="H514" s="1" t="s">
        <v>98</v>
      </c>
    </row>
    <row r="515" spans="1:8" x14ac:dyDescent="0.3">
      <c r="A515" s="1">
        <v>513</v>
      </c>
      <c r="B515" s="1">
        <v>106.3860016</v>
      </c>
      <c r="C515" s="1" t="s">
        <v>109</v>
      </c>
      <c r="D515" s="1" t="s">
        <v>98</v>
      </c>
      <c r="E515" s="1" t="s">
        <v>99</v>
      </c>
      <c r="F515" s="1" t="s">
        <v>98</v>
      </c>
      <c r="G515" s="1" t="s">
        <v>99</v>
      </c>
      <c r="H515" s="1" t="s">
        <v>98</v>
      </c>
    </row>
    <row r="516" spans="1:8" x14ac:dyDescent="0.3">
      <c r="A516" s="1">
        <v>514</v>
      </c>
      <c r="B516" s="1">
        <v>73.675903300000002</v>
      </c>
      <c r="C516" s="1" t="s">
        <v>125</v>
      </c>
      <c r="D516" s="1" t="s">
        <v>98</v>
      </c>
      <c r="E516" s="1" t="s">
        <v>99</v>
      </c>
      <c r="F516" s="1" t="s">
        <v>98</v>
      </c>
      <c r="G516" s="1" t="s">
        <v>99</v>
      </c>
      <c r="H516" s="1" t="s">
        <v>98</v>
      </c>
    </row>
    <row r="517" spans="1:8" x14ac:dyDescent="0.3">
      <c r="A517" s="1">
        <v>515</v>
      </c>
      <c r="B517" s="1">
        <v>80.192901599999999</v>
      </c>
      <c r="C517" s="1" t="s">
        <v>96</v>
      </c>
      <c r="D517" s="1" t="s">
        <v>98</v>
      </c>
      <c r="E517" s="1" t="s">
        <v>96</v>
      </c>
      <c r="F517" s="1" t="s">
        <v>98</v>
      </c>
      <c r="G517" s="1" t="s">
        <v>96</v>
      </c>
      <c r="H517" s="1" t="s">
        <v>98</v>
      </c>
    </row>
    <row r="518" spans="1:8" x14ac:dyDescent="0.3">
      <c r="A518" s="1">
        <v>516</v>
      </c>
      <c r="B518" s="1">
        <v>81.067596399999999</v>
      </c>
      <c r="C518" s="1" t="s">
        <v>125</v>
      </c>
      <c r="D518" s="1" t="s">
        <v>98</v>
      </c>
      <c r="E518" s="1" t="s">
        <v>124</v>
      </c>
      <c r="F518" s="1" t="s">
        <v>98</v>
      </c>
      <c r="G518" s="1" t="s">
        <v>124</v>
      </c>
      <c r="H518" s="1" t="s">
        <v>98</v>
      </c>
    </row>
    <row r="519" spans="1:8" x14ac:dyDescent="0.3">
      <c r="A519" s="1">
        <v>517</v>
      </c>
      <c r="B519" s="1">
        <v>38.5718994</v>
      </c>
      <c r="C519" s="1" t="s">
        <v>125</v>
      </c>
      <c r="D519" s="1" t="s">
        <v>98</v>
      </c>
      <c r="E519" s="1" t="s">
        <v>100</v>
      </c>
      <c r="F519" s="1" t="s">
        <v>97</v>
      </c>
      <c r="G519" s="1" t="s">
        <v>100</v>
      </c>
      <c r="H519" s="1" t="s">
        <v>97</v>
      </c>
    </row>
    <row r="520" spans="1:8" x14ac:dyDescent="0.3">
      <c r="A520" s="1">
        <v>518</v>
      </c>
      <c r="B520" s="1">
        <v>55.435501100000003</v>
      </c>
      <c r="C520" s="1" t="s">
        <v>96</v>
      </c>
      <c r="D520" s="1" t="s">
        <v>98</v>
      </c>
      <c r="E520" s="1" t="s">
        <v>122</v>
      </c>
      <c r="F520" s="1" t="s">
        <v>98</v>
      </c>
      <c r="G520" s="1" t="s">
        <v>122</v>
      </c>
      <c r="H520" s="1" t="s">
        <v>98</v>
      </c>
    </row>
    <row r="521" spans="1:8" x14ac:dyDescent="0.3">
      <c r="A521" s="1">
        <v>519</v>
      </c>
      <c r="B521" s="1">
        <v>28.340200400000001</v>
      </c>
      <c r="C521" s="1" t="s">
        <v>100</v>
      </c>
      <c r="D521" s="1" t="s">
        <v>97</v>
      </c>
      <c r="E521" s="1" t="s">
        <v>100</v>
      </c>
      <c r="F521" s="1" t="s">
        <v>97</v>
      </c>
      <c r="G521" s="1" t="s">
        <v>100</v>
      </c>
      <c r="H521" s="1" t="s">
        <v>97</v>
      </c>
    </row>
    <row r="522" spans="1:8" x14ac:dyDescent="0.3">
      <c r="A522" s="1">
        <v>520</v>
      </c>
      <c r="B522" s="1">
        <v>68.486396799999994</v>
      </c>
      <c r="C522" s="1" t="s">
        <v>100</v>
      </c>
      <c r="D522" s="1" t="s">
        <v>97</v>
      </c>
      <c r="E522" s="1" t="s">
        <v>124</v>
      </c>
      <c r="F522" s="1" t="s">
        <v>98</v>
      </c>
      <c r="G522" s="1" t="s">
        <v>124</v>
      </c>
      <c r="H522" s="1" t="s">
        <v>98</v>
      </c>
    </row>
    <row r="523" spans="1:8" x14ac:dyDescent="0.3">
      <c r="A523" s="1">
        <v>521</v>
      </c>
      <c r="B523" s="1">
        <v>39.348899799999998</v>
      </c>
      <c r="C523" s="1" t="s">
        <v>109</v>
      </c>
      <c r="D523" s="1" t="s">
        <v>98</v>
      </c>
      <c r="E523" s="1" t="s">
        <v>122</v>
      </c>
      <c r="F523" s="1" t="s">
        <v>98</v>
      </c>
      <c r="G523" s="1" t="s">
        <v>122</v>
      </c>
      <c r="H523" s="1" t="s">
        <v>98</v>
      </c>
    </row>
    <row r="524" spans="1:8" x14ac:dyDescent="0.3">
      <c r="A524" s="1">
        <v>522</v>
      </c>
      <c r="B524" s="1">
        <v>36.808601400000001</v>
      </c>
      <c r="C524" s="1" t="s">
        <v>100</v>
      </c>
      <c r="D524" s="1" t="s">
        <v>97</v>
      </c>
      <c r="E524" s="1" t="s">
        <v>100</v>
      </c>
      <c r="F524" s="1" t="s">
        <v>97</v>
      </c>
      <c r="G524" s="1" t="s">
        <v>100</v>
      </c>
      <c r="H524" s="1" t="s">
        <v>97</v>
      </c>
    </row>
    <row r="525" spans="1:8" x14ac:dyDescent="0.3">
      <c r="A525" s="1">
        <v>523</v>
      </c>
      <c r="B525" s="1">
        <v>42.168998700000003</v>
      </c>
      <c r="C525" s="1" t="s">
        <v>100</v>
      </c>
      <c r="D525" s="1" t="s">
        <v>97</v>
      </c>
      <c r="E525" s="1" t="s">
        <v>100</v>
      </c>
      <c r="F525" s="1" t="s">
        <v>97</v>
      </c>
      <c r="G525" s="1" t="s">
        <v>100</v>
      </c>
      <c r="H525" s="1" t="s">
        <v>97</v>
      </c>
    </row>
    <row r="526" spans="1:8" x14ac:dyDescent="0.3">
      <c r="A526" s="1">
        <v>524</v>
      </c>
      <c r="B526" s="1">
        <v>60.468898799999998</v>
      </c>
      <c r="C526" s="1" t="s">
        <v>100</v>
      </c>
      <c r="D526" s="1" t="s">
        <v>97</v>
      </c>
      <c r="E526" s="1" t="s">
        <v>100</v>
      </c>
      <c r="F526" s="1" t="s">
        <v>97</v>
      </c>
      <c r="G526" s="1" t="s">
        <v>100</v>
      </c>
      <c r="H526" s="1" t="s">
        <v>97</v>
      </c>
    </row>
    <row r="527" spans="1:8" x14ac:dyDescent="0.3">
      <c r="A527" s="1">
        <v>525</v>
      </c>
      <c r="B527" s="1">
        <v>35.316200299999998</v>
      </c>
      <c r="C527" s="1" t="s">
        <v>100</v>
      </c>
      <c r="D527" s="1" t="s">
        <v>97</v>
      </c>
      <c r="E527" s="1" t="s">
        <v>100</v>
      </c>
      <c r="F527" s="1" t="s">
        <v>97</v>
      </c>
      <c r="G527" s="1" t="s">
        <v>100</v>
      </c>
      <c r="H527" s="1" t="s">
        <v>97</v>
      </c>
    </row>
    <row r="528" spans="1:8" x14ac:dyDescent="0.3">
      <c r="A528" s="1">
        <v>526</v>
      </c>
      <c r="B528" s="1">
        <v>210.69799800000001</v>
      </c>
      <c r="C528" s="1" t="s">
        <v>96</v>
      </c>
      <c r="D528" s="1" t="s">
        <v>98</v>
      </c>
      <c r="E528" s="1" t="s">
        <v>122</v>
      </c>
      <c r="F528" s="1" t="s">
        <v>98</v>
      </c>
      <c r="G528" s="1" t="s">
        <v>122</v>
      </c>
      <c r="H528" s="1" t="s">
        <v>98</v>
      </c>
    </row>
    <row r="529" spans="1:8" x14ac:dyDescent="0.3">
      <c r="A529" s="1">
        <v>527</v>
      </c>
      <c r="B529" s="1">
        <v>140.6629944</v>
      </c>
      <c r="C529" s="1" t="s">
        <v>96</v>
      </c>
      <c r="D529" s="1" t="s">
        <v>98</v>
      </c>
      <c r="E529" s="1" t="s">
        <v>96</v>
      </c>
      <c r="F529" s="1" t="s">
        <v>98</v>
      </c>
      <c r="G529" s="1" t="s">
        <v>96</v>
      </c>
      <c r="H529" s="1" t="s">
        <v>98</v>
      </c>
    </row>
    <row r="530" spans="1:8" x14ac:dyDescent="0.3">
      <c r="A530" s="1">
        <v>528</v>
      </c>
      <c r="B530" s="1">
        <v>110.6999969</v>
      </c>
      <c r="C530" s="1" t="s">
        <v>100</v>
      </c>
      <c r="D530" s="1" t="s">
        <v>97</v>
      </c>
      <c r="E530" s="1" t="s">
        <v>99</v>
      </c>
      <c r="F530" s="1" t="s">
        <v>98</v>
      </c>
      <c r="G530" s="1" t="s">
        <v>99</v>
      </c>
      <c r="H530" s="1" t="s">
        <v>98</v>
      </c>
    </row>
    <row r="531" spans="1:8" x14ac:dyDescent="0.3">
      <c r="A531" s="1">
        <v>529</v>
      </c>
      <c r="B531" s="1">
        <v>33.364299799999998</v>
      </c>
      <c r="C531" s="1" t="s">
        <v>96</v>
      </c>
      <c r="D531" s="1" t="s">
        <v>98</v>
      </c>
      <c r="E531" s="1" t="s">
        <v>96</v>
      </c>
      <c r="F531" s="1" t="s">
        <v>98</v>
      </c>
      <c r="G531" s="1" t="s">
        <v>96</v>
      </c>
      <c r="H531" s="1" t="s">
        <v>98</v>
      </c>
    </row>
    <row r="532" spans="1:8" x14ac:dyDescent="0.3">
      <c r="A532" s="1">
        <v>530</v>
      </c>
      <c r="B532" s="1">
        <v>36.617000599999997</v>
      </c>
      <c r="C532" s="1" t="s">
        <v>125</v>
      </c>
      <c r="D532" s="1" t="s">
        <v>98</v>
      </c>
      <c r="E532" s="1" t="s">
        <v>96</v>
      </c>
      <c r="F532" s="1" t="s">
        <v>98</v>
      </c>
      <c r="G532" s="1" t="s">
        <v>96</v>
      </c>
      <c r="H532" s="1" t="s">
        <v>98</v>
      </c>
    </row>
    <row r="533" spans="1:8" x14ac:dyDescent="0.3">
      <c r="A533" s="1">
        <v>531</v>
      </c>
      <c r="B533" s="1">
        <v>37.976699799999999</v>
      </c>
      <c r="C533" s="1" t="s">
        <v>96</v>
      </c>
      <c r="D533" s="1" t="s">
        <v>98</v>
      </c>
      <c r="E533" s="1" t="s">
        <v>96</v>
      </c>
      <c r="F533" s="1" t="s">
        <v>98</v>
      </c>
      <c r="G533" s="1" t="s">
        <v>96</v>
      </c>
      <c r="H533" s="1" t="s">
        <v>126</v>
      </c>
    </row>
    <row r="534" spans="1:8" x14ac:dyDescent="0.3">
      <c r="A534" s="1">
        <v>532</v>
      </c>
      <c r="B534" s="1">
        <v>98.434402500000004</v>
      </c>
      <c r="C534" s="1" t="s">
        <v>125</v>
      </c>
      <c r="D534" s="1" t="s">
        <v>98</v>
      </c>
      <c r="E534" s="1" t="s">
        <v>122</v>
      </c>
      <c r="F534" s="1" t="s">
        <v>98</v>
      </c>
      <c r="G534" s="1" t="s">
        <v>122</v>
      </c>
      <c r="H534" s="1" t="s">
        <v>98</v>
      </c>
    </row>
    <row r="535" spans="1:8" x14ac:dyDescent="0.3">
      <c r="A535" s="1">
        <v>533</v>
      </c>
      <c r="B535" s="1">
        <v>91.835998500000002</v>
      </c>
      <c r="C535" s="1" t="s">
        <v>125</v>
      </c>
      <c r="D535" s="1" t="s">
        <v>98</v>
      </c>
      <c r="E535" s="1" t="s">
        <v>122</v>
      </c>
      <c r="F535" s="1" t="s">
        <v>98</v>
      </c>
      <c r="G535" s="1" t="s">
        <v>122</v>
      </c>
      <c r="H535" s="1" t="s">
        <v>98</v>
      </c>
    </row>
    <row r="536" spans="1:8" x14ac:dyDescent="0.3">
      <c r="A536" s="1">
        <v>534</v>
      </c>
      <c r="B536" s="1">
        <v>68.832901000000007</v>
      </c>
      <c r="C536" s="1" t="s">
        <v>125</v>
      </c>
      <c r="D536" s="1" t="s">
        <v>98</v>
      </c>
      <c r="E536" s="1" t="s">
        <v>122</v>
      </c>
      <c r="F536" s="1" t="s">
        <v>98</v>
      </c>
      <c r="G536" s="1" t="s">
        <v>122</v>
      </c>
      <c r="H536" s="1" t="s">
        <v>98</v>
      </c>
    </row>
    <row r="537" spans="1:8" x14ac:dyDescent="0.3">
      <c r="A537" s="1">
        <v>535</v>
      </c>
      <c r="B537" s="1">
        <v>98.1981964</v>
      </c>
      <c r="C537" s="1" t="s">
        <v>125</v>
      </c>
      <c r="D537" s="1" t="s">
        <v>98</v>
      </c>
      <c r="E537" s="1" t="s">
        <v>100</v>
      </c>
      <c r="F537" s="1" t="s">
        <v>97</v>
      </c>
      <c r="G537" s="1" t="s">
        <v>100</v>
      </c>
      <c r="H537" s="1" t="s">
        <v>97</v>
      </c>
    </row>
    <row r="538" spans="1:8" x14ac:dyDescent="0.3">
      <c r="A538" s="1">
        <v>536</v>
      </c>
      <c r="B538" s="1">
        <v>112.8000031</v>
      </c>
      <c r="C538" s="1" t="s">
        <v>125</v>
      </c>
      <c r="D538" s="1" t="s">
        <v>98</v>
      </c>
      <c r="E538" s="1" t="s">
        <v>100</v>
      </c>
      <c r="F538" s="1" t="s">
        <v>97</v>
      </c>
      <c r="G538" s="1" t="s">
        <v>100</v>
      </c>
      <c r="H538" s="1" t="s">
        <v>97</v>
      </c>
    </row>
    <row r="539" spans="1:8" x14ac:dyDescent="0.3">
      <c r="A539" s="1">
        <v>537</v>
      </c>
      <c r="B539" s="1">
        <v>76.846397400000001</v>
      </c>
      <c r="C539" s="1" t="s">
        <v>125</v>
      </c>
      <c r="D539" s="1" t="s">
        <v>98</v>
      </c>
      <c r="E539" s="1" t="s">
        <v>100</v>
      </c>
      <c r="F539" s="1" t="s">
        <v>97</v>
      </c>
      <c r="G539" s="1" t="s">
        <v>100</v>
      </c>
      <c r="H539" s="1" t="s">
        <v>97</v>
      </c>
    </row>
    <row r="540" spans="1:8" x14ac:dyDescent="0.3">
      <c r="A540" s="1">
        <v>538</v>
      </c>
      <c r="B540" s="1">
        <v>83.291999799999999</v>
      </c>
      <c r="C540" s="1" t="s">
        <v>125</v>
      </c>
      <c r="D540" s="1" t="s">
        <v>98</v>
      </c>
      <c r="E540" s="1" t="s">
        <v>122</v>
      </c>
      <c r="F540" s="1" t="s">
        <v>98</v>
      </c>
      <c r="G540" s="1" t="s">
        <v>122</v>
      </c>
      <c r="H540" s="1" t="s">
        <v>98</v>
      </c>
    </row>
    <row r="541" spans="1:8" x14ac:dyDescent="0.3">
      <c r="A541" s="1">
        <v>539</v>
      </c>
      <c r="B541" s="1">
        <v>81.2012024</v>
      </c>
      <c r="C541" s="1" t="s">
        <v>125</v>
      </c>
      <c r="D541" s="1" t="s">
        <v>98</v>
      </c>
      <c r="E541" s="1" t="s">
        <v>122</v>
      </c>
      <c r="F541" s="1" t="s">
        <v>98</v>
      </c>
      <c r="G541" s="1" t="s">
        <v>122</v>
      </c>
      <c r="H541" s="1" t="s">
        <v>98</v>
      </c>
    </row>
    <row r="542" spans="1:8" x14ac:dyDescent="0.3">
      <c r="A542" s="1">
        <v>540</v>
      </c>
      <c r="B542" s="1">
        <v>79.859199500000003</v>
      </c>
      <c r="C542" s="1" t="s">
        <v>125</v>
      </c>
      <c r="D542" s="1" t="s">
        <v>98</v>
      </c>
      <c r="E542" s="1" t="s">
        <v>122</v>
      </c>
      <c r="F542" s="1" t="s">
        <v>98</v>
      </c>
      <c r="G542" s="1" t="s">
        <v>122</v>
      </c>
      <c r="H542" s="1" t="s">
        <v>98</v>
      </c>
    </row>
    <row r="543" spans="1:8" x14ac:dyDescent="0.3">
      <c r="A543" s="1">
        <v>541</v>
      </c>
      <c r="B543" s="1">
        <v>89.594001800000001</v>
      </c>
      <c r="C543" s="1" t="s">
        <v>125</v>
      </c>
      <c r="D543" s="1" t="s">
        <v>98</v>
      </c>
      <c r="E543" s="1" t="s">
        <v>122</v>
      </c>
      <c r="F543" s="1" t="s">
        <v>98</v>
      </c>
      <c r="G543" s="1" t="s">
        <v>122</v>
      </c>
      <c r="H543" s="1" t="s">
        <v>98</v>
      </c>
    </row>
    <row r="544" spans="1:8" x14ac:dyDescent="0.3">
      <c r="A544" s="1">
        <v>542</v>
      </c>
      <c r="B544" s="1">
        <v>78.324600200000006</v>
      </c>
      <c r="C544" s="1" t="s">
        <v>125</v>
      </c>
      <c r="D544" s="1" t="s">
        <v>98</v>
      </c>
      <c r="E544" s="1" t="s">
        <v>122</v>
      </c>
      <c r="F544" s="1" t="s">
        <v>98</v>
      </c>
      <c r="G544" s="1" t="s">
        <v>122</v>
      </c>
      <c r="H544" s="1" t="s">
        <v>98</v>
      </c>
    </row>
    <row r="545" spans="1:8" x14ac:dyDescent="0.3">
      <c r="A545" s="1">
        <v>543</v>
      </c>
      <c r="B545" s="1">
        <v>81.861701999999994</v>
      </c>
      <c r="C545" s="1" t="s">
        <v>125</v>
      </c>
      <c r="D545" s="1" t="s">
        <v>98</v>
      </c>
      <c r="E545" s="1" t="s">
        <v>122</v>
      </c>
      <c r="F545" s="1" t="s">
        <v>98</v>
      </c>
      <c r="G545" s="1" t="s">
        <v>122</v>
      </c>
      <c r="H545" s="1" t="s">
        <v>98</v>
      </c>
    </row>
    <row r="546" spans="1:8" x14ac:dyDescent="0.3">
      <c r="A546" s="1">
        <v>544</v>
      </c>
      <c r="B546" s="1">
        <v>59.923500099999998</v>
      </c>
      <c r="C546" s="1" t="s">
        <v>125</v>
      </c>
      <c r="D546" s="1" t="s">
        <v>98</v>
      </c>
      <c r="E546" s="1" t="s">
        <v>122</v>
      </c>
      <c r="F546" s="1" t="s">
        <v>98</v>
      </c>
      <c r="G546" s="1" t="s">
        <v>122</v>
      </c>
      <c r="H546" s="1" t="s">
        <v>98</v>
      </c>
    </row>
    <row r="547" spans="1:8" x14ac:dyDescent="0.3">
      <c r="A547" s="1">
        <v>545</v>
      </c>
      <c r="B547" s="1">
        <v>75.925697299999996</v>
      </c>
      <c r="C547" s="1" t="s">
        <v>125</v>
      </c>
      <c r="D547" s="1" t="s">
        <v>98</v>
      </c>
      <c r="E547" s="1" t="s">
        <v>122</v>
      </c>
      <c r="F547" s="1" t="s">
        <v>98</v>
      </c>
      <c r="G547" s="1" t="s">
        <v>122</v>
      </c>
      <c r="H547" s="1" t="s">
        <v>98</v>
      </c>
    </row>
    <row r="548" spans="1:8" x14ac:dyDescent="0.3">
      <c r="A548" s="1">
        <v>546</v>
      </c>
      <c r="B548" s="1">
        <v>62.210201300000001</v>
      </c>
      <c r="C548" s="1" t="s">
        <v>100</v>
      </c>
      <c r="D548" s="1" t="s">
        <v>97</v>
      </c>
      <c r="E548" s="1" t="s">
        <v>100</v>
      </c>
      <c r="F548" s="1" t="s">
        <v>97</v>
      </c>
      <c r="G548" s="1" t="s">
        <v>100</v>
      </c>
      <c r="H548" s="1" t="s">
        <v>97</v>
      </c>
    </row>
    <row r="549" spans="1:8" x14ac:dyDescent="0.3">
      <c r="A549" s="1">
        <v>547</v>
      </c>
      <c r="B549" s="1">
        <v>238.17700199999999</v>
      </c>
      <c r="C549" s="1" t="s">
        <v>123</v>
      </c>
      <c r="D549" s="1" t="s">
        <v>98</v>
      </c>
      <c r="E549" s="1" t="s">
        <v>122</v>
      </c>
      <c r="F549" s="1" t="s">
        <v>98</v>
      </c>
      <c r="G549" s="1" t="s">
        <v>122</v>
      </c>
      <c r="H549" s="1" t="s">
        <v>98</v>
      </c>
    </row>
    <row r="550" spans="1:8" x14ac:dyDescent="0.3">
      <c r="A550" s="1">
        <v>548</v>
      </c>
      <c r="B550" s="1">
        <v>52.507801100000002</v>
      </c>
      <c r="C550" s="1" t="s">
        <v>100</v>
      </c>
      <c r="D550" s="1" t="s">
        <v>97</v>
      </c>
      <c r="E550" s="1" t="s">
        <v>100</v>
      </c>
      <c r="F550" s="1" t="s">
        <v>97</v>
      </c>
      <c r="G550" s="1" t="s">
        <v>100</v>
      </c>
      <c r="H550" s="1" t="s">
        <v>97</v>
      </c>
    </row>
    <row r="551" spans="1:8" x14ac:dyDescent="0.3">
      <c r="A551" s="1">
        <v>549</v>
      </c>
      <c r="B551" s="1">
        <v>45.828998599999998</v>
      </c>
      <c r="C551" s="1" t="s">
        <v>100</v>
      </c>
      <c r="D551" s="1" t="s">
        <v>97</v>
      </c>
      <c r="E551" s="1" t="s">
        <v>96</v>
      </c>
      <c r="F551" s="1" t="s">
        <v>98</v>
      </c>
      <c r="G551" s="1" t="s">
        <v>96</v>
      </c>
      <c r="H551" s="1" t="s">
        <v>98</v>
      </c>
    </row>
    <row r="552" spans="1:8" x14ac:dyDescent="0.3">
      <c r="A552" s="1">
        <v>550</v>
      </c>
      <c r="B552" s="1">
        <v>134.50799559999999</v>
      </c>
      <c r="C552" s="1" t="s">
        <v>96</v>
      </c>
      <c r="D552" s="1" t="s">
        <v>98</v>
      </c>
      <c r="E552" s="1" t="s">
        <v>96</v>
      </c>
      <c r="F552" s="1" t="s">
        <v>98</v>
      </c>
      <c r="G552" s="1" t="s">
        <v>96</v>
      </c>
      <c r="H552" s="1" t="s">
        <v>98</v>
      </c>
    </row>
    <row r="553" spans="1:8" x14ac:dyDescent="0.3">
      <c r="A553" s="1">
        <v>551</v>
      </c>
      <c r="B553" s="1">
        <v>72.601402300000004</v>
      </c>
      <c r="C553" s="1" t="s">
        <v>96</v>
      </c>
      <c r="D553" s="1" t="s">
        <v>98</v>
      </c>
      <c r="E553" s="1" t="s">
        <v>96</v>
      </c>
      <c r="F553" s="1" t="s">
        <v>98</v>
      </c>
      <c r="G553" s="1" t="s">
        <v>96</v>
      </c>
      <c r="H553" s="1" t="s">
        <v>98</v>
      </c>
    </row>
    <row r="554" spans="1:8" x14ac:dyDescent="0.3">
      <c r="A554" s="1">
        <v>552</v>
      </c>
      <c r="B554" s="1">
        <v>39.410099000000002</v>
      </c>
      <c r="C554" s="1" t="s">
        <v>109</v>
      </c>
      <c r="D554" s="1" t="s">
        <v>98</v>
      </c>
      <c r="E554" s="1" t="s">
        <v>100</v>
      </c>
      <c r="F554" s="1" t="s">
        <v>97</v>
      </c>
      <c r="G554" s="1" t="s">
        <v>122</v>
      </c>
      <c r="H554" s="1" t="s">
        <v>98</v>
      </c>
    </row>
    <row r="555" spans="1:8" x14ac:dyDescent="0.3">
      <c r="A555" s="1">
        <v>553</v>
      </c>
      <c r="B555" s="1">
        <v>154.95799260000001</v>
      </c>
      <c r="C555" s="1" t="s">
        <v>123</v>
      </c>
      <c r="D555" s="1" t="s">
        <v>98</v>
      </c>
      <c r="E555" s="1" t="s">
        <v>122</v>
      </c>
      <c r="F555" s="1" t="s">
        <v>98</v>
      </c>
      <c r="G555" s="1" t="s">
        <v>122</v>
      </c>
      <c r="H555" s="1" t="s">
        <v>98</v>
      </c>
    </row>
    <row r="556" spans="1:8" x14ac:dyDescent="0.3">
      <c r="A556" s="1">
        <v>554</v>
      </c>
      <c r="B556" s="1">
        <v>145.5350037</v>
      </c>
      <c r="C556" s="1" t="s">
        <v>100</v>
      </c>
      <c r="D556" s="1" t="s">
        <v>97</v>
      </c>
      <c r="E556" s="1" t="s">
        <v>100</v>
      </c>
      <c r="F556" s="1" t="s">
        <v>97</v>
      </c>
      <c r="G556" s="1" t="s">
        <v>100</v>
      </c>
      <c r="H556" s="1" t="s">
        <v>97</v>
      </c>
    </row>
    <row r="557" spans="1:8" x14ac:dyDescent="0.3">
      <c r="A557" s="1">
        <v>555</v>
      </c>
      <c r="B557" s="1">
        <v>76.612098700000004</v>
      </c>
      <c r="C557" s="1" t="s">
        <v>96</v>
      </c>
      <c r="D557" s="1" t="s">
        <v>98</v>
      </c>
      <c r="E557" s="1" t="s">
        <v>96</v>
      </c>
      <c r="F557" s="1" t="s">
        <v>98</v>
      </c>
      <c r="G557" s="1" t="s">
        <v>96</v>
      </c>
      <c r="H557" s="1" t="s">
        <v>98</v>
      </c>
    </row>
    <row r="558" spans="1:8" x14ac:dyDescent="0.3">
      <c r="A558" s="1">
        <v>556</v>
      </c>
      <c r="B558" s="1">
        <v>41.622100799999998</v>
      </c>
      <c r="C558" s="1" t="s">
        <v>96</v>
      </c>
      <c r="D558" s="1" t="s">
        <v>98</v>
      </c>
      <c r="E558" s="1" t="s">
        <v>96</v>
      </c>
      <c r="F558" s="1" t="s">
        <v>98</v>
      </c>
      <c r="G558" s="1" t="s">
        <v>96</v>
      </c>
      <c r="H558" s="1" t="s">
        <v>98</v>
      </c>
    </row>
    <row r="559" spans="1:8" x14ac:dyDescent="0.3">
      <c r="A559" s="1">
        <v>557</v>
      </c>
      <c r="B559" s="1">
        <v>87.236503600000006</v>
      </c>
      <c r="C559" s="1" t="s">
        <v>100</v>
      </c>
      <c r="D559" s="1" t="s">
        <v>97</v>
      </c>
      <c r="E559" s="1" t="s">
        <v>122</v>
      </c>
      <c r="F559" s="1" t="s">
        <v>98</v>
      </c>
      <c r="G559" s="1" t="s">
        <v>122</v>
      </c>
      <c r="H559" s="1" t="s">
        <v>98</v>
      </c>
    </row>
    <row r="560" spans="1:8" x14ac:dyDescent="0.3">
      <c r="A560" s="1">
        <v>558</v>
      </c>
      <c r="B560" s="1">
        <v>87.553298999999996</v>
      </c>
      <c r="C560" s="1" t="s">
        <v>100</v>
      </c>
      <c r="D560" s="1" t="s">
        <v>97</v>
      </c>
      <c r="E560" s="1" t="s">
        <v>122</v>
      </c>
      <c r="F560" s="1" t="s">
        <v>98</v>
      </c>
      <c r="G560" s="1" t="s">
        <v>122</v>
      </c>
      <c r="H560" s="1" t="s">
        <v>98</v>
      </c>
    </row>
    <row r="561" spans="1:8" x14ac:dyDescent="0.3">
      <c r="A561" s="1">
        <v>559</v>
      </c>
      <c r="B561" s="1">
        <v>26.555700300000002</v>
      </c>
      <c r="C561" s="1" t="s">
        <v>96</v>
      </c>
      <c r="D561" s="1" t="s">
        <v>98</v>
      </c>
      <c r="E561" s="1" t="s">
        <v>96</v>
      </c>
      <c r="F561" s="1" t="s">
        <v>98</v>
      </c>
      <c r="G561" s="1" t="s">
        <v>100</v>
      </c>
      <c r="H561" s="1" t="s">
        <v>97</v>
      </c>
    </row>
    <row r="562" spans="1:8" x14ac:dyDescent="0.3">
      <c r="A562" s="1">
        <v>560</v>
      </c>
      <c r="B562" s="1">
        <v>76.944198599999993</v>
      </c>
      <c r="C562" s="1" t="s">
        <v>122</v>
      </c>
      <c r="D562" s="1" t="s">
        <v>98</v>
      </c>
      <c r="E562" s="1" t="s">
        <v>99</v>
      </c>
      <c r="F562" s="1" t="s">
        <v>98</v>
      </c>
      <c r="G562" s="1" t="s">
        <v>99</v>
      </c>
      <c r="H562" s="1" t="s">
        <v>98</v>
      </c>
    </row>
    <row r="563" spans="1:8" x14ac:dyDescent="0.3">
      <c r="A563" s="1">
        <v>561</v>
      </c>
      <c r="B563" s="1">
        <v>80.844902000000005</v>
      </c>
      <c r="C563" s="1" t="s">
        <v>125</v>
      </c>
      <c r="D563" s="1" t="s">
        <v>98</v>
      </c>
      <c r="E563" s="1" t="s">
        <v>100</v>
      </c>
      <c r="F563" s="1" t="s">
        <v>97</v>
      </c>
      <c r="G563" s="1" t="s">
        <v>100</v>
      </c>
      <c r="H563" s="1" t="s">
        <v>97</v>
      </c>
    </row>
    <row r="564" spans="1:8" x14ac:dyDescent="0.3">
      <c r="A564" s="1">
        <v>562</v>
      </c>
      <c r="B564" s="1">
        <v>40.949600199999999</v>
      </c>
      <c r="C564" s="1" t="s">
        <v>100</v>
      </c>
      <c r="D564" s="1" t="s">
        <v>97</v>
      </c>
      <c r="E564" s="1" t="s">
        <v>99</v>
      </c>
      <c r="F564" s="1" t="s">
        <v>98</v>
      </c>
      <c r="G564" s="1" t="s">
        <v>99</v>
      </c>
      <c r="H564" s="1" t="s">
        <v>98</v>
      </c>
    </row>
    <row r="565" spans="1:8" x14ac:dyDescent="0.3">
      <c r="A565" s="1">
        <v>563</v>
      </c>
      <c r="B565" s="1">
        <v>147.12699889999999</v>
      </c>
      <c r="C565" s="1" t="s">
        <v>100</v>
      </c>
      <c r="D565" s="1" t="s">
        <v>97</v>
      </c>
      <c r="E565" s="1" t="s">
        <v>99</v>
      </c>
      <c r="F565" s="1" t="s">
        <v>98</v>
      </c>
      <c r="G565" s="1" t="s">
        <v>99</v>
      </c>
      <c r="H565" s="1" t="s">
        <v>98</v>
      </c>
    </row>
    <row r="566" spans="1:8" x14ac:dyDescent="0.3">
      <c r="A566" s="1">
        <v>564</v>
      </c>
      <c r="B566" s="1">
        <v>40.123100299999997</v>
      </c>
      <c r="C566" s="1" t="s">
        <v>96</v>
      </c>
      <c r="D566" s="1" t="s">
        <v>98</v>
      </c>
      <c r="E566" s="1" t="s">
        <v>100</v>
      </c>
      <c r="F566" s="1" t="s">
        <v>97</v>
      </c>
      <c r="G566" s="1" t="s">
        <v>100</v>
      </c>
      <c r="H566" s="1" t="s">
        <v>97</v>
      </c>
    </row>
    <row r="567" spans="1:8" x14ac:dyDescent="0.3">
      <c r="A567" s="1">
        <v>565</v>
      </c>
      <c r="B567" s="1">
        <v>120.6449966</v>
      </c>
      <c r="C567" s="1" t="s">
        <v>96</v>
      </c>
      <c r="D567" s="1" t="s">
        <v>98</v>
      </c>
      <c r="E567" s="1" t="s">
        <v>96</v>
      </c>
      <c r="F567" s="1" t="s">
        <v>98</v>
      </c>
      <c r="G567" s="1" t="s">
        <v>96</v>
      </c>
      <c r="H567" s="1" t="s">
        <v>98</v>
      </c>
    </row>
    <row r="568" spans="1:8" x14ac:dyDescent="0.3">
      <c r="A568" s="1">
        <v>566</v>
      </c>
      <c r="B568" s="1">
        <v>123.7200012</v>
      </c>
      <c r="C568" s="1" t="s">
        <v>96</v>
      </c>
      <c r="D568" s="1" t="s">
        <v>98</v>
      </c>
      <c r="E568" s="1" t="s">
        <v>100</v>
      </c>
      <c r="F568" s="1" t="s">
        <v>97</v>
      </c>
      <c r="G568" s="1" t="s">
        <v>100</v>
      </c>
      <c r="H568" s="1" t="s">
        <v>97</v>
      </c>
    </row>
    <row r="569" spans="1:8" x14ac:dyDescent="0.3">
      <c r="A569" s="1">
        <v>567</v>
      </c>
      <c r="B569" s="1">
        <v>9.6300401999999998</v>
      </c>
      <c r="C569" s="1" t="s">
        <v>96</v>
      </c>
      <c r="D569" s="1" t="s">
        <v>98</v>
      </c>
      <c r="E569" s="1" t="s">
        <v>99</v>
      </c>
      <c r="F569" s="1" t="s">
        <v>98</v>
      </c>
      <c r="G569" s="1" t="s">
        <v>99</v>
      </c>
      <c r="H569" s="1" t="s">
        <v>98</v>
      </c>
    </row>
    <row r="570" spans="1:8" x14ac:dyDescent="0.3">
      <c r="A570" s="1">
        <v>568</v>
      </c>
      <c r="B570" s="1">
        <v>46.073799100000002</v>
      </c>
      <c r="C570" s="1" t="s">
        <v>96</v>
      </c>
      <c r="D570" s="1" t="s">
        <v>98</v>
      </c>
      <c r="E570" s="1" t="s">
        <v>96</v>
      </c>
      <c r="F570" s="1" t="s">
        <v>98</v>
      </c>
      <c r="G570" s="1" t="s">
        <v>96</v>
      </c>
      <c r="H570" s="1" t="s">
        <v>98</v>
      </c>
    </row>
    <row r="571" spans="1:8" x14ac:dyDescent="0.3">
      <c r="A571" s="1">
        <v>569</v>
      </c>
      <c r="B571" s="1">
        <v>19.157699600000001</v>
      </c>
      <c r="C571" s="1" t="s">
        <v>109</v>
      </c>
      <c r="D571" s="1" t="s">
        <v>98</v>
      </c>
      <c r="E571" s="1" t="s">
        <v>122</v>
      </c>
      <c r="F571" s="1" t="s">
        <v>98</v>
      </c>
      <c r="G571" s="1" t="s">
        <v>122</v>
      </c>
      <c r="H571" s="1" t="s">
        <v>98</v>
      </c>
    </row>
    <row r="572" spans="1:8" x14ac:dyDescent="0.3">
      <c r="A572" s="1">
        <v>570</v>
      </c>
      <c r="B572" s="1">
        <v>6.2054800999999999</v>
      </c>
      <c r="C572" s="1" t="s">
        <v>96</v>
      </c>
      <c r="D572" s="1" t="s">
        <v>98</v>
      </c>
      <c r="E572" s="1" t="s">
        <v>96</v>
      </c>
      <c r="F572" s="1" t="s">
        <v>98</v>
      </c>
      <c r="G572" s="1" t="s">
        <v>96</v>
      </c>
      <c r="H572" s="1" t="s">
        <v>98</v>
      </c>
    </row>
    <row r="573" spans="1:8" x14ac:dyDescent="0.3">
      <c r="A573" s="1">
        <v>571</v>
      </c>
      <c r="B573" s="1">
        <v>43.873199499999998</v>
      </c>
      <c r="C573" s="1" t="s">
        <v>109</v>
      </c>
      <c r="D573" s="1" t="s">
        <v>98</v>
      </c>
      <c r="E573" s="1" t="s">
        <v>96</v>
      </c>
      <c r="F573" s="1" t="s">
        <v>98</v>
      </c>
      <c r="G573" s="1" t="s">
        <v>96</v>
      </c>
      <c r="H573" s="1" t="s">
        <v>98</v>
      </c>
    </row>
    <row r="574" spans="1:8" x14ac:dyDescent="0.3">
      <c r="A574" s="1">
        <v>572</v>
      </c>
      <c r="B574" s="1">
        <v>45.281101200000002</v>
      </c>
      <c r="C574" s="1" t="s">
        <v>109</v>
      </c>
      <c r="D574" s="1" t="s">
        <v>98</v>
      </c>
      <c r="E574" s="1" t="s">
        <v>99</v>
      </c>
      <c r="F574" s="1" t="s">
        <v>98</v>
      </c>
      <c r="G574" s="1" t="s">
        <v>99</v>
      </c>
      <c r="H574" s="1" t="s">
        <v>98</v>
      </c>
    </row>
    <row r="575" spans="1:8" x14ac:dyDescent="0.3">
      <c r="A575" s="1">
        <v>573</v>
      </c>
      <c r="B575" s="1">
        <v>27.233499500000001</v>
      </c>
      <c r="C575" s="1" t="s">
        <v>109</v>
      </c>
      <c r="D575" s="1" t="s">
        <v>98</v>
      </c>
      <c r="E575" s="1" t="s">
        <v>124</v>
      </c>
      <c r="F575" s="1" t="s">
        <v>98</v>
      </c>
      <c r="G575" s="1" t="s">
        <v>124</v>
      </c>
      <c r="H575" s="1" t="s">
        <v>98</v>
      </c>
    </row>
    <row r="576" spans="1:8" x14ac:dyDescent="0.3">
      <c r="A576" s="1">
        <v>574</v>
      </c>
      <c r="B576" s="1">
        <v>37.934398700000003</v>
      </c>
      <c r="C576" s="1" t="s">
        <v>109</v>
      </c>
      <c r="D576" s="1" t="s">
        <v>98</v>
      </c>
      <c r="E576" s="1" t="s">
        <v>96</v>
      </c>
      <c r="F576" s="1" t="s">
        <v>98</v>
      </c>
      <c r="G576" s="1" t="s">
        <v>96</v>
      </c>
      <c r="H576" s="1" t="s">
        <v>98</v>
      </c>
    </row>
    <row r="577" spans="1:8" x14ac:dyDescent="0.3">
      <c r="A577" s="1">
        <v>575</v>
      </c>
      <c r="B577" s="1">
        <v>56.424301100000001</v>
      </c>
      <c r="C577" s="1" t="s">
        <v>100</v>
      </c>
      <c r="D577" s="1" t="s">
        <v>97</v>
      </c>
      <c r="E577" s="1" t="s">
        <v>100</v>
      </c>
      <c r="F577" s="1" t="s">
        <v>97</v>
      </c>
      <c r="G577" s="1" t="s">
        <v>100</v>
      </c>
      <c r="H577" s="1" t="s">
        <v>97</v>
      </c>
    </row>
    <row r="578" spans="1:8" x14ac:dyDescent="0.3">
      <c r="A578" s="1">
        <v>576</v>
      </c>
      <c r="B578" s="1">
        <v>50.766700700000001</v>
      </c>
      <c r="C578" s="1" t="s">
        <v>96</v>
      </c>
      <c r="D578" s="1" t="s">
        <v>98</v>
      </c>
      <c r="E578" s="1" t="s">
        <v>100</v>
      </c>
      <c r="F578" s="1" t="s">
        <v>97</v>
      </c>
      <c r="G578" s="1" t="s">
        <v>100</v>
      </c>
      <c r="H578" s="1" t="s">
        <v>97</v>
      </c>
    </row>
    <row r="579" spans="1:8" x14ac:dyDescent="0.3">
      <c r="A579" s="1">
        <v>577</v>
      </c>
      <c r="B579" s="1">
        <v>72.760902400000006</v>
      </c>
      <c r="C579" s="1" t="s">
        <v>96</v>
      </c>
      <c r="D579" s="1" t="s">
        <v>98</v>
      </c>
      <c r="E579" s="1" t="s">
        <v>99</v>
      </c>
      <c r="F579" s="1" t="s">
        <v>98</v>
      </c>
      <c r="G579" s="1" t="s">
        <v>99</v>
      </c>
      <c r="H579" s="1" t="s">
        <v>98</v>
      </c>
    </row>
    <row r="580" spans="1:8" x14ac:dyDescent="0.3">
      <c r="A580" s="1">
        <v>578</v>
      </c>
      <c r="B580" s="1">
        <v>54.729499799999999</v>
      </c>
      <c r="C580" s="1" t="s">
        <v>96</v>
      </c>
      <c r="D580" s="1" t="s">
        <v>98</v>
      </c>
      <c r="E580" s="1" t="s">
        <v>109</v>
      </c>
      <c r="F580" s="1" t="s">
        <v>98</v>
      </c>
      <c r="G580" s="1" t="s">
        <v>100</v>
      </c>
      <c r="H580" s="1" t="s">
        <v>97</v>
      </c>
    </row>
    <row r="581" spans="1:8" x14ac:dyDescent="0.3">
      <c r="A581" s="1">
        <v>579</v>
      </c>
      <c r="B581" s="1">
        <v>44.568801899999997</v>
      </c>
      <c r="C581" s="1" t="s">
        <v>96</v>
      </c>
      <c r="D581" s="1" t="s">
        <v>98</v>
      </c>
      <c r="E581" s="1" t="s">
        <v>99</v>
      </c>
      <c r="F581" s="1" t="s">
        <v>98</v>
      </c>
      <c r="G581" s="1" t="s">
        <v>99</v>
      </c>
      <c r="H581" s="1" t="s">
        <v>98</v>
      </c>
    </row>
    <row r="582" spans="1:8" x14ac:dyDescent="0.3">
      <c r="A582" s="1">
        <v>580</v>
      </c>
      <c r="B582" s="1">
        <v>29.008100500000001</v>
      </c>
      <c r="C582" s="1" t="s">
        <v>96</v>
      </c>
      <c r="D582" s="1" t="s">
        <v>98</v>
      </c>
      <c r="E582" s="1" t="s">
        <v>99</v>
      </c>
      <c r="F582" s="1" t="s">
        <v>98</v>
      </c>
      <c r="G582" s="1" t="s">
        <v>99</v>
      </c>
      <c r="H582" s="1" t="s">
        <v>98</v>
      </c>
    </row>
    <row r="583" spans="1:8" x14ac:dyDescent="0.3">
      <c r="A583" s="1">
        <v>581</v>
      </c>
      <c r="B583" s="1">
        <v>17.624200800000001</v>
      </c>
      <c r="C583" s="1" t="s">
        <v>109</v>
      </c>
      <c r="D583" s="1" t="s">
        <v>98</v>
      </c>
      <c r="E583" s="1" t="s">
        <v>122</v>
      </c>
      <c r="F583" s="1" t="s">
        <v>98</v>
      </c>
      <c r="G583" s="1" t="s">
        <v>122</v>
      </c>
      <c r="H583" s="1" t="s">
        <v>98</v>
      </c>
    </row>
    <row r="584" spans="1:8" x14ac:dyDescent="0.3">
      <c r="A584" s="1">
        <v>582</v>
      </c>
      <c r="B584" s="1">
        <v>167.6900024</v>
      </c>
      <c r="C584" s="1" t="s">
        <v>96</v>
      </c>
      <c r="D584" s="1" t="s">
        <v>98</v>
      </c>
      <c r="E584" s="1" t="s">
        <v>100</v>
      </c>
      <c r="F584" s="1" t="s">
        <v>97</v>
      </c>
      <c r="G584" s="1" t="s">
        <v>100</v>
      </c>
      <c r="H584" s="1" t="s">
        <v>97</v>
      </c>
    </row>
    <row r="585" spans="1:8" x14ac:dyDescent="0.3">
      <c r="A585" s="1">
        <v>583</v>
      </c>
      <c r="B585" s="1">
        <v>69.246398900000003</v>
      </c>
      <c r="C585" s="1" t="s">
        <v>96</v>
      </c>
      <c r="D585" s="1" t="s">
        <v>98</v>
      </c>
      <c r="E585" s="1" t="s">
        <v>96</v>
      </c>
      <c r="F585" s="1" t="s">
        <v>98</v>
      </c>
      <c r="G585" s="1" t="s">
        <v>96</v>
      </c>
      <c r="H585" s="1" t="s">
        <v>98</v>
      </c>
    </row>
    <row r="586" spans="1:8" x14ac:dyDescent="0.3">
      <c r="A586" s="1">
        <v>584</v>
      </c>
      <c r="B586" s="1">
        <v>30.705600700000002</v>
      </c>
      <c r="C586" s="1" t="s">
        <v>96</v>
      </c>
      <c r="D586" s="1" t="s">
        <v>98</v>
      </c>
      <c r="E586" s="1" t="s">
        <v>96</v>
      </c>
      <c r="F586" s="1" t="s">
        <v>98</v>
      </c>
      <c r="G586" s="1" t="s">
        <v>96</v>
      </c>
      <c r="H586" s="1" t="s">
        <v>98</v>
      </c>
    </row>
    <row r="587" spans="1:8" x14ac:dyDescent="0.3">
      <c r="A587" s="1">
        <v>585</v>
      </c>
      <c r="B587" s="1">
        <v>30.547500599999999</v>
      </c>
      <c r="C587" s="1" t="s">
        <v>109</v>
      </c>
      <c r="D587" s="1" t="s">
        <v>98</v>
      </c>
      <c r="E587" s="1" t="s">
        <v>122</v>
      </c>
      <c r="F587" s="1" t="s">
        <v>98</v>
      </c>
      <c r="G587" s="1" t="s">
        <v>122</v>
      </c>
      <c r="H587" s="1" t="s">
        <v>98</v>
      </c>
    </row>
    <row r="588" spans="1:8" x14ac:dyDescent="0.3">
      <c r="A588" s="1">
        <v>586</v>
      </c>
      <c r="B588" s="1">
        <v>107.197998</v>
      </c>
      <c r="C588" s="1" t="s">
        <v>123</v>
      </c>
      <c r="D588" s="1" t="s">
        <v>98</v>
      </c>
      <c r="E588" s="1" t="s">
        <v>122</v>
      </c>
      <c r="F588" s="1" t="s">
        <v>98</v>
      </c>
      <c r="G588" s="1" t="s">
        <v>122</v>
      </c>
      <c r="H588" s="1" t="s">
        <v>98</v>
      </c>
    </row>
    <row r="589" spans="1:8" x14ac:dyDescent="0.3">
      <c r="A589" s="1">
        <v>587</v>
      </c>
      <c r="B589" s="1">
        <v>78.901496899999998</v>
      </c>
      <c r="C589" s="1" t="s">
        <v>123</v>
      </c>
      <c r="D589" s="1" t="s">
        <v>98</v>
      </c>
      <c r="E589" s="1" t="s">
        <v>100</v>
      </c>
      <c r="F589" s="1" t="s">
        <v>97</v>
      </c>
      <c r="G589" s="1" t="s">
        <v>100</v>
      </c>
      <c r="H589" s="1" t="s">
        <v>97</v>
      </c>
    </row>
    <row r="590" spans="1:8" x14ac:dyDescent="0.3">
      <c r="A590" s="1">
        <v>588</v>
      </c>
      <c r="B590" s="1">
        <v>76.209297199999995</v>
      </c>
      <c r="C590" s="1" t="s">
        <v>123</v>
      </c>
      <c r="D590" s="1" t="s">
        <v>98</v>
      </c>
      <c r="E590" s="1" t="s">
        <v>96</v>
      </c>
      <c r="F590" s="1" t="s">
        <v>98</v>
      </c>
      <c r="G590" s="1" t="s">
        <v>96</v>
      </c>
      <c r="H590" s="1" t="s">
        <v>98</v>
      </c>
    </row>
    <row r="591" spans="1:8" x14ac:dyDescent="0.3">
      <c r="A591" s="1">
        <v>589</v>
      </c>
      <c r="B591" s="1">
        <v>75.281402600000007</v>
      </c>
      <c r="C591" s="1" t="s">
        <v>123</v>
      </c>
      <c r="D591" s="1" t="s">
        <v>98</v>
      </c>
      <c r="E591" s="1" t="s">
        <v>96</v>
      </c>
      <c r="F591" s="1" t="s">
        <v>98</v>
      </c>
      <c r="G591" s="1" t="s">
        <v>96</v>
      </c>
      <c r="H591" s="1" t="s">
        <v>98</v>
      </c>
    </row>
    <row r="592" spans="1:8" x14ac:dyDescent="0.3">
      <c r="A592" s="1">
        <v>590</v>
      </c>
      <c r="B592" s="1">
        <v>18.381500200000001</v>
      </c>
      <c r="C592" s="1" t="s">
        <v>100</v>
      </c>
      <c r="D592" s="1" t="s">
        <v>97</v>
      </c>
      <c r="E592" s="1" t="s">
        <v>122</v>
      </c>
      <c r="F592" s="1" t="s">
        <v>98</v>
      </c>
      <c r="G592" s="1" t="s">
        <v>122</v>
      </c>
      <c r="H592" s="1" t="s">
        <v>98</v>
      </c>
    </row>
    <row r="594" spans="1:8" x14ac:dyDescent="0.3">
      <c r="A594" s="30" t="s">
        <v>180</v>
      </c>
      <c r="B594" s="28"/>
      <c r="C594" s="28"/>
      <c r="D594" s="28" t="s">
        <v>119</v>
      </c>
      <c r="E594" s="28"/>
      <c r="F594" s="28" t="s">
        <v>117</v>
      </c>
      <c r="G594" s="28"/>
      <c r="H594" s="28" t="s">
        <v>115</v>
      </c>
    </row>
    <row r="595" spans="1:8" x14ac:dyDescent="0.3">
      <c r="C595" s="1" t="s">
        <v>181</v>
      </c>
      <c r="D595" s="1" t="s">
        <v>120</v>
      </c>
      <c r="E595" s="1" t="s">
        <v>181</v>
      </c>
      <c r="F595" s="1" t="s">
        <v>120</v>
      </c>
      <c r="G595" s="1" t="s">
        <v>181</v>
      </c>
      <c r="H595" s="1" t="s">
        <v>120</v>
      </c>
    </row>
    <row r="596" spans="1:8" x14ac:dyDescent="0.3">
      <c r="B596" s="32" t="s">
        <v>110</v>
      </c>
      <c r="C596" s="32">
        <f>COUNTIF($C$2:$C$592,B596)</f>
        <v>66</v>
      </c>
      <c r="D596" s="33">
        <f>SUMIF($C$2:$C$592,B596,$B$2:$B$592)</f>
        <v>7385.9772820000007</v>
      </c>
      <c r="E596" s="32">
        <f>COUNTIF($E$2:$E$592,B596)</f>
        <v>66</v>
      </c>
      <c r="F596" s="33">
        <f>SUMIF($E$2:$E$592,B596,$B$2:$B$592)</f>
        <v>7385.9772820000007</v>
      </c>
      <c r="G596" s="32">
        <f>COUNTIF($G$2:$G$592,B596)</f>
        <v>66</v>
      </c>
      <c r="H596" s="33">
        <f>SUMIF($G$2:$G$592,B596,$B$2:$B$592)</f>
        <v>7385.9772820000007</v>
      </c>
    </row>
    <row r="597" spans="1:8" x14ac:dyDescent="0.3">
      <c r="B597" s="1" t="s">
        <v>96</v>
      </c>
      <c r="C597" s="1">
        <f t="shared" ref="C597:C615" si="0">COUNTIF($C$2:$C$592,B597)</f>
        <v>309</v>
      </c>
      <c r="D597" s="31">
        <f t="shared" ref="D597:D615" si="1">SUMIF($C$2:$C$592,B597,$B$2:$B$592)</f>
        <v>30880.033438899995</v>
      </c>
      <c r="E597" s="1">
        <f>COUNTIF($E$2:$E$592,B597)</f>
        <v>291</v>
      </c>
      <c r="F597" s="31">
        <f t="shared" ref="F597:F615" si="2">SUMIF($E$2:$E$592,B597,$B$2:$B$592)</f>
        <v>26939.908335199983</v>
      </c>
      <c r="G597" s="1">
        <f t="shared" ref="G597:G615" si="3">COUNTIF($G$2:$G$592,B597)</f>
        <v>287</v>
      </c>
      <c r="H597" s="31">
        <f t="shared" ref="H597:H615" si="4">SUMIF($G$2:$G$592,B597,$B$2:$B$592)</f>
        <v>26314.057354399982</v>
      </c>
    </row>
    <row r="598" spans="1:8" x14ac:dyDescent="0.3">
      <c r="B598" s="1" t="s">
        <v>125</v>
      </c>
      <c r="C598" s="1">
        <f t="shared" si="0"/>
        <v>62</v>
      </c>
      <c r="D598" s="31">
        <f t="shared" si="1"/>
        <v>4167.1947657000028</v>
      </c>
      <c r="E598" s="1">
        <f t="shared" ref="E598:E615" si="5">COUNTIF($E$2:$E$592,B598)</f>
        <v>0</v>
      </c>
      <c r="F598" s="31">
        <f t="shared" si="2"/>
        <v>0</v>
      </c>
      <c r="G598" s="1">
        <f t="shared" si="3"/>
        <v>0</v>
      </c>
      <c r="H598" s="31">
        <f t="shared" si="4"/>
        <v>0</v>
      </c>
    </row>
    <row r="599" spans="1:8" x14ac:dyDescent="0.3">
      <c r="B599" s="1" t="s">
        <v>123</v>
      </c>
      <c r="C599" s="1">
        <f t="shared" si="0"/>
        <v>13</v>
      </c>
      <c r="D599" s="31">
        <f t="shared" si="1"/>
        <v>1411.7329941000003</v>
      </c>
      <c r="E599" s="1">
        <f t="shared" si="5"/>
        <v>0</v>
      </c>
      <c r="F599" s="31">
        <f t="shared" si="2"/>
        <v>0</v>
      </c>
      <c r="G599" s="1">
        <f t="shared" si="3"/>
        <v>0</v>
      </c>
      <c r="H599" s="31">
        <f t="shared" si="4"/>
        <v>0</v>
      </c>
    </row>
    <row r="600" spans="1:8" x14ac:dyDescent="0.3">
      <c r="B600" s="34" t="s">
        <v>124</v>
      </c>
      <c r="C600" s="34">
        <f t="shared" si="0"/>
        <v>0</v>
      </c>
      <c r="D600" s="35">
        <f t="shared" si="1"/>
        <v>0</v>
      </c>
      <c r="E600" s="34">
        <f t="shared" si="5"/>
        <v>9</v>
      </c>
      <c r="F600" s="35">
        <f t="shared" si="2"/>
        <v>514.3928032</v>
      </c>
      <c r="G600" s="34">
        <f t="shared" si="3"/>
        <v>10</v>
      </c>
      <c r="H600" s="35">
        <f t="shared" si="4"/>
        <v>544.99770360000002</v>
      </c>
    </row>
    <row r="601" spans="1:8" x14ac:dyDescent="0.3">
      <c r="B601" s="38" t="s">
        <v>99</v>
      </c>
      <c r="C601" s="38">
        <f t="shared" si="0"/>
        <v>0</v>
      </c>
      <c r="D601" s="39">
        <f t="shared" si="1"/>
        <v>0</v>
      </c>
      <c r="E601" s="38">
        <f t="shared" si="5"/>
        <v>47</v>
      </c>
      <c r="F601" s="39">
        <f t="shared" si="2"/>
        <v>3794.5053664000006</v>
      </c>
      <c r="G601" s="38">
        <f t="shared" si="3"/>
        <v>48</v>
      </c>
      <c r="H601" s="39">
        <f t="shared" si="4"/>
        <v>3827.9086676000006</v>
      </c>
    </row>
    <row r="602" spans="1:8" x14ac:dyDescent="0.3">
      <c r="B602" s="1" t="s">
        <v>100</v>
      </c>
      <c r="C602" s="1">
        <f t="shared" si="0"/>
        <v>71</v>
      </c>
      <c r="D602" s="31">
        <f t="shared" si="1"/>
        <v>6204.8209018999996</v>
      </c>
      <c r="E602" s="1">
        <f t="shared" si="5"/>
        <v>112</v>
      </c>
      <c r="F602" s="31">
        <f t="shared" si="2"/>
        <v>10529.1725909</v>
      </c>
      <c r="G602" s="1">
        <f t="shared" si="3"/>
        <v>108</v>
      </c>
      <c r="H602" s="31">
        <f t="shared" si="4"/>
        <v>10941.590652400006</v>
      </c>
    </row>
    <row r="603" spans="1:8" x14ac:dyDescent="0.3">
      <c r="B603" s="1" t="s">
        <v>112</v>
      </c>
      <c r="C603" s="1">
        <f t="shared" si="0"/>
        <v>0</v>
      </c>
      <c r="D603" s="31">
        <f t="shared" si="1"/>
        <v>0</v>
      </c>
      <c r="E603" s="1">
        <f t="shared" si="5"/>
        <v>0</v>
      </c>
      <c r="F603" s="31">
        <f t="shared" si="2"/>
        <v>0</v>
      </c>
      <c r="G603" s="1">
        <f t="shared" si="3"/>
        <v>0</v>
      </c>
      <c r="H603" s="31">
        <f t="shared" si="4"/>
        <v>0</v>
      </c>
    </row>
    <row r="604" spans="1:8" x14ac:dyDescent="0.3">
      <c r="B604" s="1" t="s">
        <v>103</v>
      </c>
      <c r="C604" s="1">
        <f t="shared" si="0"/>
        <v>1</v>
      </c>
      <c r="D604" s="31">
        <f t="shared" si="1"/>
        <v>27.708400699999999</v>
      </c>
      <c r="E604" s="1">
        <f t="shared" si="5"/>
        <v>1</v>
      </c>
      <c r="F604" s="31">
        <f t="shared" si="2"/>
        <v>27.708400699999999</v>
      </c>
      <c r="G604" s="1">
        <f t="shared" si="3"/>
        <v>1</v>
      </c>
      <c r="H604" s="31">
        <f t="shared" si="4"/>
        <v>27.708400699999999</v>
      </c>
    </row>
    <row r="605" spans="1:8" x14ac:dyDescent="0.3">
      <c r="B605" s="1" t="s">
        <v>108</v>
      </c>
      <c r="C605" s="1">
        <f t="shared" si="0"/>
        <v>3</v>
      </c>
      <c r="D605" s="31">
        <f t="shared" si="1"/>
        <v>279.09930609999998</v>
      </c>
      <c r="E605" s="1">
        <f t="shared" si="5"/>
        <v>1</v>
      </c>
      <c r="F605" s="31">
        <f t="shared" si="2"/>
        <v>201.07400509999999</v>
      </c>
      <c r="G605" s="1">
        <f t="shared" si="3"/>
        <v>1</v>
      </c>
      <c r="H605" s="31">
        <f t="shared" si="4"/>
        <v>201.07400509999999</v>
      </c>
    </row>
    <row r="606" spans="1:8" x14ac:dyDescent="0.3">
      <c r="B606" s="1" t="s">
        <v>130</v>
      </c>
      <c r="C606" s="1">
        <f t="shared" si="0"/>
        <v>2</v>
      </c>
      <c r="D606" s="31">
        <f t="shared" si="1"/>
        <v>405.34200290000001</v>
      </c>
      <c r="E606" s="1">
        <f t="shared" si="5"/>
        <v>0</v>
      </c>
      <c r="F606" s="31">
        <f t="shared" si="2"/>
        <v>0</v>
      </c>
      <c r="G606" s="1">
        <f t="shared" si="3"/>
        <v>0</v>
      </c>
      <c r="H606" s="31">
        <f t="shared" si="4"/>
        <v>0</v>
      </c>
    </row>
    <row r="607" spans="1:8" x14ac:dyDescent="0.3">
      <c r="B607" s="1" t="s">
        <v>104</v>
      </c>
      <c r="C607" s="1">
        <f t="shared" si="0"/>
        <v>0</v>
      </c>
      <c r="D607" s="31">
        <f t="shared" si="1"/>
        <v>0</v>
      </c>
      <c r="E607" s="1">
        <f t="shared" si="5"/>
        <v>0</v>
      </c>
      <c r="F607" s="31">
        <f t="shared" si="2"/>
        <v>0</v>
      </c>
      <c r="G607" s="1">
        <f t="shared" si="3"/>
        <v>0</v>
      </c>
      <c r="H607" s="31">
        <f t="shared" si="4"/>
        <v>0</v>
      </c>
    </row>
    <row r="608" spans="1:8" x14ac:dyDescent="0.3">
      <c r="B608" s="1" t="s">
        <v>107</v>
      </c>
      <c r="C608" s="1">
        <f t="shared" si="0"/>
        <v>0</v>
      </c>
      <c r="D608" s="31">
        <f t="shared" si="1"/>
        <v>0</v>
      </c>
      <c r="E608" s="1">
        <f t="shared" si="5"/>
        <v>0</v>
      </c>
      <c r="F608" s="31">
        <f t="shared" si="2"/>
        <v>0</v>
      </c>
      <c r="G608" s="1">
        <f t="shared" si="3"/>
        <v>0</v>
      </c>
      <c r="H608" s="31">
        <f t="shared" si="4"/>
        <v>0</v>
      </c>
    </row>
    <row r="609" spans="2:8" x14ac:dyDescent="0.3">
      <c r="B609" s="1" t="s">
        <v>113</v>
      </c>
      <c r="C609" s="1">
        <f t="shared" si="0"/>
        <v>0</v>
      </c>
      <c r="D609" s="31">
        <f t="shared" si="1"/>
        <v>0</v>
      </c>
      <c r="E609" s="1">
        <f t="shared" si="5"/>
        <v>0</v>
      </c>
      <c r="F609" s="31">
        <f t="shared" si="2"/>
        <v>0</v>
      </c>
      <c r="G609" s="1">
        <f t="shared" si="3"/>
        <v>0</v>
      </c>
      <c r="H609" s="31">
        <f t="shared" si="4"/>
        <v>0</v>
      </c>
    </row>
    <row r="610" spans="2:8" x14ac:dyDescent="0.3">
      <c r="B610" s="1" t="s">
        <v>127</v>
      </c>
      <c r="C610" s="1">
        <f t="shared" si="0"/>
        <v>20</v>
      </c>
      <c r="D610" s="31">
        <f t="shared" si="1"/>
        <v>1030.4535094</v>
      </c>
      <c r="E610" s="1">
        <f t="shared" si="5"/>
        <v>19</v>
      </c>
      <c r="F610" s="31">
        <f t="shared" si="2"/>
        <v>834.0285063</v>
      </c>
      <c r="G610" s="1">
        <f t="shared" si="3"/>
        <v>19</v>
      </c>
      <c r="H610" s="31">
        <f t="shared" si="4"/>
        <v>834.0285063</v>
      </c>
    </row>
    <row r="611" spans="2:8" x14ac:dyDescent="0.3">
      <c r="B611" s="1" t="s">
        <v>111</v>
      </c>
      <c r="C611" s="1">
        <f t="shared" si="0"/>
        <v>0</v>
      </c>
      <c r="D611" s="31">
        <f t="shared" si="1"/>
        <v>0</v>
      </c>
      <c r="E611" s="1">
        <f t="shared" si="5"/>
        <v>0</v>
      </c>
      <c r="F611" s="31">
        <f t="shared" si="2"/>
        <v>0</v>
      </c>
      <c r="G611" s="1">
        <f t="shared" si="3"/>
        <v>0</v>
      </c>
      <c r="H611" s="31">
        <f t="shared" si="4"/>
        <v>0</v>
      </c>
    </row>
    <row r="612" spans="2:8" x14ac:dyDescent="0.3">
      <c r="B612" s="1" t="s">
        <v>129</v>
      </c>
      <c r="C612" s="1">
        <f t="shared" si="0"/>
        <v>1</v>
      </c>
      <c r="D612" s="31">
        <f t="shared" si="1"/>
        <v>32.690700499999998</v>
      </c>
      <c r="E612" s="1">
        <f t="shared" si="5"/>
        <v>1</v>
      </c>
      <c r="F612" s="31">
        <f t="shared" si="2"/>
        <v>32.690700499999998</v>
      </c>
      <c r="G612" s="1">
        <f t="shared" si="3"/>
        <v>1</v>
      </c>
      <c r="H612" s="31">
        <f t="shared" si="4"/>
        <v>32.690700499999998</v>
      </c>
    </row>
    <row r="613" spans="2:8" x14ac:dyDescent="0.3">
      <c r="B613" s="1" t="s">
        <v>122</v>
      </c>
      <c r="C613" s="1">
        <f t="shared" si="0"/>
        <v>1</v>
      </c>
      <c r="D613" s="31">
        <f t="shared" si="1"/>
        <v>76.944198599999993</v>
      </c>
      <c r="E613" s="1">
        <f t="shared" si="5"/>
        <v>42</v>
      </c>
      <c r="F613" s="31">
        <f t="shared" si="2"/>
        <v>3795.023797700002</v>
      </c>
      <c r="G613" s="1">
        <f t="shared" si="3"/>
        <v>49</v>
      </c>
      <c r="H613" s="31">
        <f t="shared" si="4"/>
        <v>3999.1780152000019</v>
      </c>
    </row>
    <row r="614" spans="2:8" x14ac:dyDescent="0.3">
      <c r="B614" s="1" t="s">
        <v>128</v>
      </c>
      <c r="C614" s="1">
        <f t="shared" si="0"/>
        <v>0</v>
      </c>
      <c r="D614" s="31">
        <f t="shared" si="1"/>
        <v>0</v>
      </c>
      <c r="E614" s="1">
        <f t="shared" si="5"/>
        <v>1</v>
      </c>
      <c r="F614" s="31">
        <f t="shared" si="2"/>
        <v>40.737400100000002</v>
      </c>
      <c r="G614" s="1">
        <f t="shared" si="3"/>
        <v>1</v>
      </c>
      <c r="H614" s="31">
        <f t="shared" si="4"/>
        <v>40.737400100000002</v>
      </c>
    </row>
    <row r="615" spans="2:8" x14ac:dyDescent="0.3">
      <c r="B615" s="1" t="s">
        <v>109</v>
      </c>
      <c r="C615" s="1">
        <f t="shared" si="0"/>
        <v>42</v>
      </c>
      <c r="D615" s="31">
        <f t="shared" si="1"/>
        <v>2247.9511871</v>
      </c>
      <c r="E615" s="1">
        <f t="shared" si="5"/>
        <v>1</v>
      </c>
      <c r="F615" s="31">
        <f t="shared" si="2"/>
        <v>54.729499799999999</v>
      </c>
      <c r="G615" s="1">
        <f t="shared" si="3"/>
        <v>0</v>
      </c>
      <c r="H615" s="31">
        <f t="shared" si="4"/>
        <v>0</v>
      </c>
    </row>
    <row r="617" spans="2:8" x14ac:dyDescent="0.3">
      <c r="B617" s="29" t="s">
        <v>183</v>
      </c>
      <c r="C617" s="29">
        <f>SUM(C596:C616)</f>
        <v>591</v>
      </c>
      <c r="D617" s="29"/>
      <c r="E617" s="29">
        <f>SUM(E596:E616)</f>
        <v>591</v>
      </c>
      <c r="F617" s="29"/>
      <c r="G617" s="29">
        <f>SUM(G596:G616)</f>
        <v>591</v>
      </c>
    </row>
    <row r="618" spans="2:8" x14ac:dyDescent="0.3">
      <c r="B618" s="1" t="s">
        <v>182</v>
      </c>
      <c r="C618" s="1">
        <f>592-C617</f>
        <v>1</v>
      </c>
      <c r="E618" s="1">
        <f>592-E617</f>
        <v>1</v>
      </c>
      <c r="G618" s="1">
        <f>592-G617</f>
        <v>1</v>
      </c>
    </row>
  </sheetData>
  <autoFilter ref="A1:H1" xr:uid="{00000000-0009-0000-0000-00000D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25"/>
  <sheetViews>
    <sheetView workbookViewId="0">
      <pane ySplit="1" topLeftCell="A398" activePane="bottomLeft" state="frozen"/>
      <selection pane="bottomLeft" activeCell="B422" sqref="B422"/>
    </sheetView>
  </sheetViews>
  <sheetFormatPr defaultRowHeight="14.4" x14ac:dyDescent="0.3"/>
  <cols>
    <col min="1" max="1" width="4" style="1" bestFit="1" customWidth="1"/>
    <col min="2" max="5" width="14.33203125" style="1" bestFit="1" customWidth="1"/>
    <col min="6" max="6" width="11.5546875" style="1" bestFit="1" customWidth="1"/>
    <col min="7" max="7" width="14.33203125" style="1" bestFit="1" customWidth="1"/>
    <col min="8" max="8" width="10.44140625" style="1" bestFit="1" customWidth="1"/>
  </cols>
  <sheetData>
    <row r="1" spans="1:8" x14ac:dyDescent="0.3">
      <c r="A1" s="28" t="s">
        <v>121</v>
      </c>
      <c r="B1" s="28" t="s">
        <v>120</v>
      </c>
      <c r="C1" s="28" t="s">
        <v>119</v>
      </c>
      <c r="D1" s="28" t="s">
        <v>118</v>
      </c>
      <c r="E1" s="28" t="s">
        <v>117</v>
      </c>
      <c r="F1" s="28" t="s">
        <v>116</v>
      </c>
      <c r="G1" s="28" t="s">
        <v>115</v>
      </c>
      <c r="H1" s="28" t="s">
        <v>114</v>
      </c>
    </row>
    <row r="2" spans="1:8" x14ac:dyDescent="0.3">
      <c r="A2" s="1">
        <v>0</v>
      </c>
      <c r="B2" s="1">
        <v>478.02963266900002</v>
      </c>
      <c r="C2" s="1" t="s">
        <v>110</v>
      </c>
      <c r="D2" s="1" t="s">
        <v>97</v>
      </c>
      <c r="E2" s="1" t="s">
        <v>110</v>
      </c>
      <c r="F2" s="1" t="s">
        <v>97</v>
      </c>
      <c r="G2" s="1" t="s">
        <v>110</v>
      </c>
      <c r="H2" s="1" t="s">
        <v>97</v>
      </c>
    </row>
    <row r="3" spans="1:8" x14ac:dyDescent="0.3">
      <c r="A3" s="1">
        <v>1</v>
      </c>
      <c r="B3" s="1">
        <v>157.15404575599899</v>
      </c>
      <c r="C3" s="1" t="s">
        <v>110</v>
      </c>
      <c r="D3" s="1" t="s">
        <v>97</v>
      </c>
      <c r="E3" s="1" t="s">
        <v>110</v>
      </c>
      <c r="F3" s="1" t="s">
        <v>97</v>
      </c>
      <c r="G3" s="1" t="s">
        <v>110</v>
      </c>
      <c r="H3" s="1" t="s">
        <v>97</v>
      </c>
    </row>
    <row r="4" spans="1:8" x14ac:dyDescent="0.3">
      <c r="A4" s="1">
        <v>2</v>
      </c>
      <c r="B4" s="1">
        <v>62.144362101900001</v>
      </c>
      <c r="C4" s="1" t="s">
        <v>96</v>
      </c>
      <c r="D4" s="1" t="s">
        <v>98</v>
      </c>
      <c r="E4" s="1" t="s">
        <v>96</v>
      </c>
      <c r="F4" s="1" t="s">
        <v>98</v>
      </c>
      <c r="G4" s="1" t="s">
        <v>96</v>
      </c>
      <c r="H4" s="1" t="s">
        <v>98</v>
      </c>
    </row>
    <row r="5" spans="1:8" x14ac:dyDescent="0.3">
      <c r="A5" s="1">
        <v>3</v>
      </c>
      <c r="B5" s="1">
        <v>323.88504341999902</v>
      </c>
      <c r="C5" s="1" t="s">
        <v>100</v>
      </c>
      <c r="D5" s="1" t="s">
        <v>97</v>
      </c>
      <c r="E5" s="1" t="s">
        <v>99</v>
      </c>
      <c r="F5" s="1" t="s">
        <v>98</v>
      </c>
      <c r="G5" s="1" t="s">
        <v>99</v>
      </c>
      <c r="H5" s="1" t="s">
        <v>98</v>
      </c>
    </row>
    <row r="6" spans="1:8" x14ac:dyDescent="0.3">
      <c r="A6" s="1">
        <v>4</v>
      </c>
      <c r="B6" s="1">
        <v>84.219837298499897</v>
      </c>
      <c r="C6" s="1" t="s">
        <v>100</v>
      </c>
      <c r="D6" s="1" t="s">
        <v>97</v>
      </c>
      <c r="E6" s="1" t="s">
        <v>100</v>
      </c>
      <c r="F6" s="1" t="s">
        <v>97</v>
      </c>
      <c r="G6" s="1" t="s">
        <v>100</v>
      </c>
      <c r="H6" s="1" t="s">
        <v>97</v>
      </c>
    </row>
    <row r="7" spans="1:8" x14ac:dyDescent="0.3">
      <c r="A7" s="1">
        <v>5</v>
      </c>
      <c r="B7" s="1">
        <v>158.73843739500001</v>
      </c>
      <c r="C7" s="1" t="s">
        <v>100</v>
      </c>
      <c r="D7" s="1" t="s">
        <v>97</v>
      </c>
      <c r="E7" s="1" t="s">
        <v>100</v>
      </c>
      <c r="F7" s="1" t="s">
        <v>97</v>
      </c>
      <c r="G7" s="1" t="s">
        <v>100</v>
      </c>
      <c r="H7" s="1" t="s">
        <v>97</v>
      </c>
    </row>
    <row r="8" spans="1:8" x14ac:dyDescent="0.3">
      <c r="A8" s="1">
        <v>6</v>
      </c>
      <c r="B8" s="1">
        <v>78.460879487499895</v>
      </c>
      <c r="C8" s="1" t="s">
        <v>96</v>
      </c>
      <c r="D8" s="1" t="s">
        <v>98</v>
      </c>
      <c r="E8" s="1" t="s">
        <v>96</v>
      </c>
      <c r="F8" s="1" t="s">
        <v>98</v>
      </c>
      <c r="G8" s="1" t="s">
        <v>96</v>
      </c>
      <c r="H8" s="1" t="s">
        <v>98</v>
      </c>
    </row>
    <row r="9" spans="1:8" x14ac:dyDescent="0.3">
      <c r="A9" s="1">
        <v>7</v>
      </c>
      <c r="B9" s="1">
        <v>79.246276915799896</v>
      </c>
      <c r="C9" s="1" t="s">
        <v>100</v>
      </c>
      <c r="D9" s="1" t="s">
        <v>97</v>
      </c>
      <c r="E9" s="1" t="s">
        <v>99</v>
      </c>
      <c r="F9" s="1" t="s">
        <v>98</v>
      </c>
      <c r="G9" s="1" t="s">
        <v>99</v>
      </c>
      <c r="H9" s="1" t="s">
        <v>98</v>
      </c>
    </row>
    <row r="10" spans="1:8" x14ac:dyDescent="0.3">
      <c r="A10" s="1">
        <v>8</v>
      </c>
      <c r="B10" s="1">
        <v>79.506770389600007</v>
      </c>
      <c r="C10" s="1" t="s">
        <v>100</v>
      </c>
      <c r="D10" s="1" t="s">
        <v>97</v>
      </c>
      <c r="E10" s="1" t="s">
        <v>99</v>
      </c>
      <c r="F10" s="1" t="s">
        <v>98</v>
      </c>
      <c r="G10" s="1" t="s">
        <v>99</v>
      </c>
      <c r="H10" s="1" t="s">
        <v>98</v>
      </c>
    </row>
    <row r="11" spans="1:8" x14ac:dyDescent="0.3">
      <c r="A11" s="1">
        <v>9</v>
      </c>
      <c r="B11" s="1">
        <v>75.954447410100002</v>
      </c>
      <c r="C11" s="1" t="s">
        <v>110</v>
      </c>
      <c r="D11" s="1" t="s">
        <v>97</v>
      </c>
      <c r="E11" s="1" t="s">
        <v>110</v>
      </c>
      <c r="F11" s="1" t="s">
        <v>97</v>
      </c>
      <c r="G11" s="1" t="s">
        <v>110</v>
      </c>
      <c r="H11" s="1" t="s">
        <v>97</v>
      </c>
    </row>
    <row r="12" spans="1:8" x14ac:dyDescent="0.3">
      <c r="A12" s="1">
        <v>10</v>
      </c>
      <c r="B12" s="1">
        <v>79.474773450800001</v>
      </c>
      <c r="C12" s="1" t="s">
        <v>110</v>
      </c>
      <c r="D12" s="1" t="s">
        <v>97</v>
      </c>
      <c r="E12" s="1" t="s">
        <v>110</v>
      </c>
      <c r="F12" s="1" t="s">
        <v>97</v>
      </c>
      <c r="G12" s="1" t="s">
        <v>110</v>
      </c>
      <c r="H12" s="1" t="s">
        <v>97</v>
      </c>
    </row>
    <row r="13" spans="1:8" x14ac:dyDescent="0.3">
      <c r="A13" s="1">
        <v>11</v>
      </c>
      <c r="B13" s="1">
        <v>76.657923367099897</v>
      </c>
      <c r="C13" s="1" t="s">
        <v>110</v>
      </c>
      <c r="D13" s="1" t="s">
        <v>97</v>
      </c>
      <c r="E13" s="1" t="s">
        <v>110</v>
      </c>
      <c r="F13" s="1" t="s">
        <v>97</v>
      </c>
      <c r="G13" s="1" t="s">
        <v>110</v>
      </c>
      <c r="H13" s="1" t="s">
        <v>97</v>
      </c>
    </row>
    <row r="14" spans="1:8" x14ac:dyDescent="0.3">
      <c r="A14" s="1">
        <v>12</v>
      </c>
      <c r="B14" s="1">
        <v>78.5838356508999</v>
      </c>
      <c r="C14" s="1" t="s">
        <v>100</v>
      </c>
      <c r="D14" s="1" t="s">
        <v>97</v>
      </c>
      <c r="E14" s="1" t="s">
        <v>100</v>
      </c>
      <c r="F14" s="1" t="s">
        <v>97</v>
      </c>
      <c r="G14" s="1" t="s">
        <v>100</v>
      </c>
      <c r="H14" s="1" t="s">
        <v>97</v>
      </c>
    </row>
    <row r="15" spans="1:8" x14ac:dyDescent="0.3">
      <c r="A15" s="1">
        <v>13</v>
      </c>
      <c r="B15" s="1">
        <v>45.090990237</v>
      </c>
      <c r="C15" s="1" t="s">
        <v>96</v>
      </c>
      <c r="D15" s="1" t="s">
        <v>98</v>
      </c>
      <c r="E15" s="1" t="s">
        <v>96</v>
      </c>
      <c r="F15" s="1" t="s">
        <v>98</v>
      </c>
      <c r="G15" s="1" t="s">
        <v>96</v>
      </c>
      <c r="H15" s="1" t="s">
        <v>98</v>
      </c>
    </row>
    <row r="16" spans="1:8" x14ac:dyDescent="0.3">
      <c r="A16" s="1">
        <v>14</v>
      </c>
      <c r="B16" s="1">
        <v>78.918992594499898</v>
      </c>
      <c r="C16" s="1" t="s">
        <v>100</v>
      </c>
      <c r="D16" s="1" t="s">
        <v>97</v>
      </c>
      <c r="E16" s="1" t="s">
        <v>99</v>
      </c>
      <c r="F16" s="1" t="s">
        <v>98</v>
      </c>
      <c r="G16" s="1" t="s">
        <v>99</v>
      </c>
      <c r="H16" s="1" t="s">
        <v>98</v>
      </c>
    </row>
    <row r="17" spans="1:8" x14ac:dyDescent="0.3">
      <c r="A17" s="1">
        <v>15</v>
      </c>
      <c r="B17" s="1">
        <v>75.0927583110999</v>
      </c>
      <c r="C17" s="1" t="s">
        <v>110</v>
      </c>
      <c r="D17" s="1" t="s">
        <v>97</v>
      </c>
      <c r="E17" s="1" t="s">
        <v>110</v>
      </c>
      <c r="F17" s="1" t="s">
        <v>97</v>
      </c>
      <c r="G17" s="1" t="s">
        <v>110</v>
      </c>
      <c r="H17" s="1" t="s">
        <v>97</v>
      </c>
    </row>
    <row r="18" spans="1:8" x14ac:dyDescent="0.3">
      <c r="A18" s="1">
        <v>16</v>
      </c>
      <c r="B18" s="1">
        <v>52.5648672895</v>
      </c>
      <c r="C18" s="1" t="s">
        <v>96</v>
      </c>
      <c r="D18" s="1" t="s">
        <v>98</v>
      </c>
      <c r="E18" s="1" t="s">
        <v>96</v>
      </c>
      <c r="F18" s="1" t="s">
        <v>98</v>
      </c>
      <c r="G18" s="1" t="s">
        <v>96</v>
      </c>
      <c r="H18" s="1" t="s">
        <v>98</v>
      </c>
    </row>
    <row r="19" spans="1:8" x14ac:dyDescent="0.3">
      <c r="A19" s="1">
        <v>17</v>
      </c>
      <c r="B19" s="1">
        <v>319.54048080400003</v>
      </c>
      <c r="C19" s="1" t="s">
        <v>100</v>
      </c>
      <c r="D19" s="1" t="s">
        <v>97</v>
      </c>
      <c r="E19" s="1" t="s">
        <v>99</v>
      </c>
      <c r="F19" s="1" t="s">
        <v>98</v>
      </c>
      <c r="G19" s="1" t="s">
        <v>99</v>
      </c>
      <c r="H19" s="1" t="s">
        <v>98</v>
      </c>
    </row>
    <row r="20" spans="1:8" x14ac:dyDescent="0.3">
      <c r="A20" s="1">
        <v>18</v>
      </c>
      <c r="B20" s="1">
        <v>207.818131593</v>
      </c>
      <c r="C20" s="1" t="s">
        <v>100</v>
      </c>
      <c r="D20" s="1" t="s">
        <v>97</v>
      </c>
      <c r="E20" s="1" t="s">
        <v>99</v>
      </c>
      <c r="F20" s="1" t="s">
        <v>98</v>
      </c>
      <c r="G20" s="1" t="s">
        <v>99</v>
      </c>
      <c r="H20" s="1" t="s">
        <v>98</v>
      </c>
    </row>
    <row r="21" spans="1:8" x14ac:dyDescent="0.3">
      <c r="A21" s="1">
        <v>19</v>
      </c>
      <c r="B21" s="1">
        <v>80.787280129300001</v>
      </c>
      <c r="C21" s="1" t="s">
        <v>110</v>
      </c>
      <c r="D21" s="1" t="s">
        <v>97</v>
      </c>
      <c r="E21" s="1" t="s">
        <v>110</v>
      </c>
      <c r="F21" s="1" t="s">
        <v>97</v>
      </c>
      <c r="G21" s="1" t="s">
        <v>110</v>
      </c>
      <c r="H21" s="1" t="s">
        <v>97</v>
      </c>
    </row>
    <row r="22" spans="1:8" x14ac:dyDescent="0.3">
      <c r="A22" s="1">
        <v>20</v>
      </c>
      <c r="B22" s="1">
        <v>83.368869200299898</v>
      </c>
      <c r="C22" s="1" t="s">
        <v>110</v>
      </c>
      <c r="D22" s="1" t="s">
        <v>97</v>
      </c>
      <c r="E22" s="1" t="s">
        <v>110</v>
      </c>
      <c r="F22" s="1" t="s">
        <v>97</v>
      </c>
      <c r="G22" s="1" t="s">
        <v>110</v>
      </c>
      <c r="H22" s="1" t="s">
        <v>97</v>
      </c>
    </row>
    <row r="23" spans="1:8" x14ac:dyDescent="0.3">
      <c r="A23" s="1">
        <v>21</v>
      </c>
      <c r="B23" s="1">
        <v>140.89297690000001</v>
      </c>
      <c r="C23" s="1" t="s">
        <v>110</v>
      </c>
      <c r="D23" s="1" t="s">
        <v>97</v>
      </c>
      <c r="E23" s="1" t="s">
        <v>110</v>
      </c>
      <c r="F23" s="1" t="s">
        <v>97</v>
      </c>
      <c r="G23" s="1" t="s">
        <v>110</v>
      </c>
      <c r="H23" s="1" t="s">
        <v>97</v>
      </c>
    </row>
    <row r="24" spans="1:8" x14ac:dyDescent="0.3">
      <c r="A24" s="1">
        <v>22</v>
      </c>
      <c r="B24" s="1">
        <v>79.288576337699894</v>
      </c>
      <c r="C24" s="1" t="s">
        <v>110</v>
      </c>
      <c r="D24" s="1" t="s">
        <v>97</v>
      </c>
      <c r="E24" s="1" t="s">
        <v>110</v>
      </c>
      <c r="F24" s="1" t="s">
        <v>97</v>
      </c>
      <c r="G24" s="1" t="s">
        <v>110</v>
      </c>
      <c r="H24" s="1" t="s">
        <v>97</v>
      </c>
    </row>
    <row r="25" spans="1:8" x14ac:dyDescent="0.3">
      <c r="A25" s="1">
        <v>23</v>
      </c>
      <c r="B25" s="1">
        <v>81.045167413200005</v>
      </c>
      <c r="C25" s="1" t="s">
        <v>110</v>
      </c>
      <c r="D25" s="1" t="s">
        <v>97</v>
      </c>
      <c r="E25" s="1" t="s">
        <v>110</v>
      </c>
      <c r="F25" s="1" t="s">
        <v>97</v>
      </c>
      <c r="G25" s="1" t="s">
        <v>110</v>
      </c>
      <c r="H25" s="1" t="s">
        <v>97</v>
      </c>
    </row>
    <row r="26" spans="1:8" x14ac:dyDescent="0.3">
      <c r="A26" s="1">
        <v>24</v>
      </c>
      <c r="B26" s="1">
        <v>78.221100394399897</v>
      </c>
      <c r="C26" s="1" t="s">
        <v>110</v>
      </c>
      <c r="D26" s="1" t="s">
        <v>97</v>
      </c>
      <c r="E26" s="1" t="s">
        <v>110</v>
      </c>
      <c r="F26" s="1" t="s">
        <v>97</v>
      </c>
      <c r="G26" s="1" t="s">
        <v>110</v>
      </c>
      <c r="H26" s="1" t="s">
        <v>97</v>
      </c>
    </row>
    <row r="27" spans="1:8" x14ac:dyDescent="0.3">
      <c r="A27" s="1">
        <v>25</v>
      </c>
      <c r="B27" s="1">
        <v>80.539240380099898</v>
      </c>
      <c r="C27" s="1" t="s">
        <v>110</v>
      </c>
      <c r="D27" s="1" t="s">
        <v>97</v>
      </c>
      <c r="E27" s="1" t="s">
        <v>110</v>
      </c>
      <c r="F27" s="1" t="s">
        <v>97</v>
      </c>
      <c r="G27" s="1" t="s">
        <v>110</v>
      </c>
      <c r="H27" s="1" t="s">
        <v>97</v>
      </c>
    </row>
    <row r="28" spans="1:8" x14ac:dyDescent="0.3">
      <c r="A28" s="1">
        <v>26</v>
      </c>
      <c r="B28" s="1">
        <v>55.538230700299899</v>
      </c>
      <c r="C28" s="1" t="s">
        <v>96</v>
      </c>
      <c r="D28" s="1" t="s">
        <v>98</v>
      </c>
      <c r="E28" s="1" t="s">
        <v>100</v>
      </c>
      <c r="F28" s="1" t="s">
        <v>97</v>
      </c>
      <c r="G28" s="1" t="s">
        <v>100</v>
      </c>
      <c r="H28" s="1" t="s">
        <v>97</v>
      </c>
    </row>
    <row r="29" spans="1:8" x14ac:dyDescent="0.3">
      <c r="A29" s="1">
        <v>27</v>
      </c>
      <c r="B29" s="1">
        <v>76.720809723800002</v>
      </c>
      <c r="C29" s="1" t="s">
        <v>110</v>
      </c>
      <c r="D29" s="1" t="s">
        <v>97</v>
      </c>
      <c r="E29" s="1" t="s">
        <v>110</v>
      </c>
      <c r="F29" s="1" t="s">
        <v>97</v>
      </c>
      <c r="G29" s="1" t="s">
        <v>110</v>
      </c>
      <c r="H29" s="1" t="s">
        <v>97</v>
      </c>
    </row>
    <row r="30" spans="1:8" x14ac:dyDescent="0.3">
      <c r="A30" s="1">
        <v>28</v>
      </c>
      <c r="B30" s="1">
        <v>79.0067401015</v>
      </c>
      <c r="C30" s="1" t="s">
        <v>110</v>
      </c>
      <c r="D30" s="1" t="s">
        <v>97</v>
      </c>
      <c r="E30" s="1" t="s">
        <v>110</v>
      </c>
      <c r="F30" s="1" t="s">
        <v>97</v>
      </c>
      <c r="G30" s="1" t="s">
        <v>110</v>
      </c>
      <c r="H30" s="1" t="s">
        <v>97</v>
      </c>
    </row>
    <row r="31" spans="1:8" x14ac:dyDescent="0.3">
      <c r="A31" s="1">
        <v>29</v>
      </c>
      <c r="B31" s="1">
        <v>186.25937692400001</v>
      </c>
      <c r="C31" s="1" t="s">
        <v>110</v>
      </c>
      <c r="D31" s="1" t="s">
        <v>97</v>
      </c>
      <c r="E31" s="1" t="s">
        <v>110</v>
      </c>
      <c r="F31" s="1" t="s">
        <v>97</v>
      </c>
      <c r="G31" s="1" t="s">
        <v>110</v>
      </c>
      <c r="H31" s="1" t="s">
        <v>97</v>
      </c>
    </row>
    <row r="32" spans="1:8" x14ac:dyDescent="0.3">
      <c r="A32" s="1">
        <v>30</v>
      </c>
      <c r="B32" s="1">
        <v>298.68696814899897</v>
      </c>
      <c r="C32" s="1" t="s">
        <v>96</v>
      </c>
      <c r="D32" s="1" t="s">
        <v>98</v>
      </c>
      <c r="E32" s="1" t="s">
        <v>96</v>
      </c>
      <c r="F32" s="1" t="s">
        <v>98</v>
      </c>
      <c r="G32" s="1" t="s">
        <v>96</v>
      </c>
      <c r="H32" s="1" t="s">
        <v>98</v>
      </c>
    </row>
    <row r="33" spans="1:8" x14ac:dyDescent="0.3">
      <c r="A33" s="1">
        <v>31</v>
      </c>
      <c r="B33" s="1">
        <v>400.93255050300002</v>
      </c>
      <c r="C33" s="1" t="s">
        <v>96</v>
      </c>
      <c r="D33" s="1" t="s">
        <v>98</v>
      </c>
      <c r="E33" s="1" t="s">
        <v>96</v>
      </c>
      <c r="F33" s="1" t="s">
        <v>98</v>
      </c>
      <c r="G33" s="1" t="s">
        <v>96</v>
      </c>
      <c r="H33" s="1" t="s">
        <v>98</v>
      </c>
    </row>
    <row r="34" spans="1:8" x14ac:dyDescent="0.3">
      <c r="A34" s="1">
        <v>32</v>
      </c>
      <c r="B34" s="1">
        <v>247.796082404</v>
      </c>
      <c r="C34" s="1" t="s">
        <v>100</v>
      </c>
      <c r="D34" s="1" t="s">
        <v>97</v>
      </c>
      <c r="E34" s="1" t="s">
        <v>99</v>
      </c>
      <c r="F34" s="1" t="s">
        <v>98</v>
      </c>
      <c r="G34" s="1" t="s">
        <v>99</v>
      </c>
      <c r="H34" s="1" t="s">
        <v>98</v>
      </c>
    </row>
    <row r="35" spans="1:8" x14ac:dyDescent="0.3">
      <c r="A35" s="1">
        <v>33</v>
      </c>
      <c r="B35" s="1">
        <v>227.606258736999</v>
      </c>
      <c r="C35" s="1" t="s">
        <v>109</v>
      </c>
      <c r="D35" s="1" t="s">
        <v>98</v>
      </c>
      <c r="E35" s="1" t="s">
        <v>100</v>
      </c>
      <c r="F35" s="1" t="s">
        <v>97</v>
      </c>
      <c r="G35" s="1" t="s">
        <v>100</v>
      </c>
      <c r="H35" s="1" t="s">
        <v>97</v>
      </c>
    </row>
    <row r="36" spans="1:8" x14ac:dyDescent="0.3">
      <c r="A36" s="1">
        <v>34</v>
      </c>
      <c r="B36" s="1">
        <v>438.11494371600003</v>
      </c>
      <c r="C36" s="1" t="s">
        <v>100</v>
      </c>
      <c r="D36" s="1" t="s">
        <v>97</v>
      </c>
      <c r="E36" s="1" t="s">
        <v>99</v>
      </c>
      <c r="F36" s="1" t="s">
        <v>98</v>
      </c>
      <c r="G36" s="1" t="s">
        <v>99</v>
      </c>
      <c r="H36" s="1" t="s">
        <v>98</v>
      </c>
    </row>
    <row r="37" spans="1:8" x14ac:dyDescent="0.3">
      <c r="A37" s="1">
        <v>35</v>
      </c>
      <c r="B37" s="1">
        <v>203.935015757999</v>
      </c>
      <c r="C37" s="1" t="s">
        <v>100</v>
      </c>
      <c r="D37" s="1" t="s">
        <v>97</v>
      </c>
      <c r="E37" s="1" t="s">
        <v>100</v>
      </c>
      <c r="F37" s="1" t="s">
        <v>97</v>
      </c>
      <c r="G37" s="1" t="s">
        <v>100</v>
      </c>
      <c r="H37" s="1" t="s">
        <v>97</v>
      </c>
    </row>
    <row r="38" spans="1:8" x14ac:dyDescent="0.3">
      <c r="A38" s="1">
        <v>36</v>
      </c>
      <c r="B38" s="1">
        <v>38.600324935499899</v>
      </c>
      <c r="C38" s="1" t="s">
        <v>110</v>
      </c>
      <c r="D38" s="1" t="s">
        <v>97</v>
      </c>
      <c r="E38" s="1" t="s">
        <v>110</v>
      </c>
      <c r="F38" s="1" t="s">
        <v>97</v>
      </c>
      <c r="G38" s="1" t="s">
        <v>110</v>
      </c>
      <c r="H38" s="1" t="s">
        <v>97</v>
      </c>
    </row>
    <row r="39" spans="1:8" x14ac:dyDescent="0.3">
      <c r="A39" s="1">
        <v>37</v>
      </c>
      <c r="B39" s="1">
        <v>83.820792208100002</v>
      </c>
      <c r="C39" s="1" t="s">
        <v>100</v>
      </c>
      <c r="D39" s="1" t="s">
        <v>97</v>
      </c>
      <c r="E39" s="1" t="s">
        <v>100</v>
      </c>
      <c r="F39" s="1" t="s">
        <v>97</v>
      </c>
      <c r="G39" s="1" t="s">
        <v>100</v>
      </c>
      <c r="H39" s="1" t="s">
        <v>97</v>
      </c>
    </row>
    <row r="40" spans="1:8" x14ac:dyDescent="0.3">
      <c r="A40" s="1">
        <v>38</v>
      </c>
      <c r="B40" s="1">
        <v>163.86042058800001</v>
      </c>
      <c r="C40" s="1" t="s">
        <v>100</v>
      </c>
      <c r="D40" s="1" t="s">
        <v>97</v>
      </c>
      <c r="E40" s="1" t="s">
        <v>100</v>
      </c>
      <c r="F40" s="1" t="s">
        <v>97</v>
      </c>
      <c r="G40" s="1" t="s">
        <v>100</v>
      </c>
      <c r="H40" s="1" t="s">
        <v>97</v>
      </c>
    </row>
    <row r="41" spans="1:8" x14ac:dyDescent="0.3">
      <c r="A41" s="1">
        <v>39</v>
      </c>
      <c r="B41" s="1">
        <v>52.597141422200004</v>
      </c>
      <c r="C41" s="1" t="s">
        <v>100</v>
      </c>
      <c r="D41" s="1" t="s">
        <v>97</v>
      </c>
      <c r="E41" s="1" t="s">
        <v>100</v>
      </c>
      <c r="F41" s="1" t="s">
        <v>97</v>
      </c>
      <c r="G41" s="1" t="s">
        <v>100</v>
      </c>
      <c r="H41" s="1" t="s">
        <v>97</v>
      </c>
    </row>
    <row r="42" spans="1:8" x14ac:dyDescent="0.3">
      <c r="A42" s="1">
        <v>40</v>
      </c>
      <c r="B42" s="1">
        <v>81.7930585557</v>
      </c>
      <c r="C42" s="1" t="s">
        <v>96</v>
      </c>
      <c r="D42" s="1" t="s">
        <v>98</v>
      </c>
      <c r="E42" s="1" t="s">
        <v>96</v>
      </c>
      <c r="F42" s="1" t="s">
        <v>98</v>
      </c>
      <c r="G42" s="1" t="s">
        <v>96</v>
      </c>
      <c r="H42" s="1" t="s">
        <v>98</v>
      </c>
    </row>
    <row r="43" spans="1:8" x14ac:dyDescent="0.3">
      <c r="A43" s="1">
        <v>41</v>
      </c>
      <c r="B43" s="1">
        <v>82.748585559600002</v>
      </c>
      <c r="C43" s="1" t="s">
        <v>96</v>
      </c>
      <c r="D43" s="1" t="s">
        <v>98</v>
      </c>
      <c r="E43" s="1" t="s">
        <v>96</v>
      </c>
      <c r="F43" s="1" t="s">
        <v>98</v>
      </c>
      <c r="G43" s="1" t="s">
        <v>96</v>
      </c>
      <c r="H43" s="1" t="s">
        <v>98</v>
      </c>
    </row>
    <row r="44" spans="1:8" x14ac:dyDescent="0.3">
      <c r="A44" s="1">
        <v>42</v>
      </c>
      <c r="B44" s="1">
        <v>70.741296485099895</v>
      </c>
      <c r="C44" s="1" t="s">
        <v>100</v>
      </c>
      <c r="D44" s="1" t="s">
        <v>97</v>
      </c>
      <c r="E44" s="1" t="s">
        <v>99</v>
      </c>
      <c r="F44" s="1" t="s">
        <v>98</v>
      </c>
      <c r="G44" s="1" t="s">
        <v>99</v>
      </c>
      <c r="H44" s="1" t="s">
        <v>98</v>
      </c>
    </row>
    <row r="45" spans="1:8" x14ac:dyDescent="0.3">
      <c r="A45" s="1">
        <v>43</v>
      </c>
      <c r="B45" s="1">
        <v>103.724834075999</v>
      </c>
      <c r="C45" s="1" t="s">
        <v>96</v>
      </c>
      <c r="D45" s="1" t="s">
        <v>98</v>
      </c>
      <c r="E45" s="1" t="s">
        <v>96</v>
      </c>
      <c r="F45" s="1" t="s">
        <v>98</v>
      </c>
      <c r="G45" s="1" t="s">
        <v>96</v>
      </c>
      <c r="H45" s="1" t="s">
        <v>98</v>
      </c>
    </row>
    <row r="46" spans="1:8" x14ac:dyDescent="0.3">
      <c r="A46" s="1">
        <v>44</v>
      </c>
      <c r="B46" s="1">
        <v>69.720816099900006</v>
      </c>
      <c r="C46" s="1" t="s">
        <v>100</v>
      </c>
      <c r="D46" s="1" t="s">
        <v>97</v>
      </c>
      <c r="E46" s="1" t="s">
        <v>99</v>
      </c>
      <c r="F46" s="1" t="s">
        <v>98</v>
      </c>
      <c r="G46" s="1" t="s">
        <v>99</v>
      </c>
      <c r="H46" s="1" t="s">
        <v>98</v>
      </c>
    </row>
    <row r="47" spans="1:8" x14ac:dyDescent="0.3">
      <c r="A47" s="1">
        <v>45</v>
      </c>
      <c r="B47" s="1">
        <v>72.297414473499899</v>
      </c>
      <c r="C47" s="1" t="s">
        <v>100</v>
      </c>
      <c r="D47" s="1" t="s">
        <v>97</v>
      </c>
      <c r="E47" s="1" t="s">
        <v>99</v>
      </c>
      <c r="F47" s="1" t="s">
        <v>98</v>
      </c>
      <c r="G47" s="1" t="s">
        <v>99</v>
      </c>
      <c r="H47" s="1" t="s">
        <v>98</v>
      </c>
    </row>
    <row r="48" spans="1:8" x14ac:dyDescent="0.3">
      <c r="A48" s="1">
        <v>46</v>
      </c>
      <c r="B48" s="1">
        <v>66.382004330100003</v>
      </c>
      <c r="C48" s="1" t="s">
        <v>100</v>
      </c>
      <c r="D48" s="1" t="s">
        <v>97</v>
      </c>
      <c r="E48" s="1" t="s">
        <v>100</v>
      </c>
      <c r="F48" s="1" t="s">
        <v>97</v>
      </c>
      <c r="G48" s="1" t="s">
        <v>100</v>
      </c>
      <c r="H48" s="1" t="s">
        <v>97</v>
      </c>
    </row>
    <row r="49" spans="1:8" x14ac:dyDescent="0.3">
      <c r="A49" s="1">
        <v>47</v>
      </c>
      <c r="B49" s="1">
        <v>64.641212837599895</v>
      </c>
      <c r="C49" s="1" t="s">
        <v>96</v>
      </c>
      <c r="D49" s="1" t="s">
        <v>98</v>
      </c>
      <c r="E49" s="1" t="s">
        <v>96</v>
      </c>
      <c r="F49" s="1" t="s">
        <v>98</v>
      </c>
      <c r="G49" s="1" t="s">
        <v>96</v>
      </c>
      <c r="H49" s="1" t="s">
        <v>98</v>
      </c>
    </row>
    <row r="50" spans="1:8" x14ac:dyDescent="0.3">
      <c r="A50" s="1">
        <v>48</v>
      </c>
      <c r="B50" s="1">
        <v>74.1816228725</v>
      </c>
      <c r="C50" s="1" t="s">
        <v>96</v>
      </c>
      <c r="D50" s="1" t="s">
        <v>98</v>
      </c>
      <c r="E50" s="1" t="s">
        <v>96</v>
      </c>
      <c r="F50" s="1" t="s">
        <v>98</v>
      </c>
      <c r="G50" s="1" t="s">
        <v>96</v>
      </c>
      <c r="H50" s="1" t="s">
        <v>98</v>
      </c>
    </row>
    <row r="51" spans="1:8" x14ac:dyDescent="0.3">
      <c r="A51" s="1">
        <v>49</v>
      </c>
      <c r="B51" s="1">
        <v>122.342917636999</v>
      </c>
      <c r="C51" s="1" t="s">
        <v>100</v>
      </c>
      <c r="D51" s="1" t="s">
        <v>97</v>
      </c>
      <c r="E51" s="1" t="s">
        <v>99</v>
      </c>
      <c r="F51" s="1" t="s">
        <v>98</v>
      </c>
      <c r="G51" s="1" t="s">
        <v>99</v>
      </c>
      <c r="H51" s="1" t="s">
        <v>98</v>
      </c>
    </row>
    <row r="52" spans="1:8" x14ac:dyDescent="0.3">
      <c r="A52" s="1">
        <v>50</v>
      </c>
      <c r="B52" s="1">
        <v>94.793772000800004</v>
      </c>
      <c r="C52" s="1" t="s">
        <v>96</v>
      </c>
      <c r="D52" s="1" t="s">
        <v>98</v>
      </c>
      <c r="E52" s="1" t="s">
        <v>96</v>
      </c>
      <c r="F52" s="1" t="s">
        <v>98</v>
      </c>
      <c r="G52" s="1" t="s">
        <v>96</v>
      </c>
      <c r="H52" s="1" t="s">
        <v>98</v>
      </c>
    </row>
    <row r="53" spans="1:8" x14ac:dyDescent="0.3">
      <c r="A53" s="1">
        <v>51</v>
      </c>
      <c r="B53" s="1">
        <v>86.797005713700003</v>
      </c>
      <c r="C53" s="1" t="s">
        <v>100</v>
      </c>
      <c r="D53" s="1" t="s">
        <v>97</v>
      </c>
      <c r="E53" s="1" t="s">
        <v>96</v>
      </c>
      <c r="F53" s="1" t="s">
        <v>98</v>
      </c>
      <c r="G53" s="1" t="s">
        <v>96</v>
      </c>
      <c r="H53" s="1" t="s">
        <v>98</v>
      </c>
    </row>
    <row r="54" spans="1:8" x14ac:dyDescent="0.3">
      <c r="A54" s="1">
        <v>52</v>
      </c>
      <c r="B54" s="1">
        <v>109.099012059</v>
      </c>
      <c r="C54" s="1" t="s">
        <v>100</v>
      </c>
      <c r="D54" s="1" t="s">
        <v>97</v>
      </c>
      <c r="E54" s="1" t="s">
        <v>99</v>
      </c>
      <c r="F54" s="1" t="s">
        <v>98</v>
      </c>
      <c r="G54" s="1" t="s">
        <v>99</v>
      </c>
      <c r="H54" s="1" t="s">
        <v>98</v>
      </c>
    </row>
    <row r="55" spans="1:8" x14ac:dyDescent="0.3">
      <c r="A55" s="1">
        <v>53</v>
      </c>
      <c r="B55" s="1">
        <v>126.572194406999</v>
      </c>
      <c r="C55" s="1" t="s">
        <v>96</v>
      </c>
      <c r="D55" s="1" t="s">
        <v>98</v>
      </c>
      <c r="E55" s="1" t="s">
        <v>96</v>
      </c>
      <c r="F55" s="1" t="s">
        <v>98</v>
      </c>
      <c r="G55" s="1" t="s">
        <v>96</v>
      </c>
      <c r="H55" s="1" t="s">
        <v>98</v>
      </c>
    </row>
    <row r="56" spans="1:8" x14ac:dyDescent="0.3">
      <c r="A56" s="1">
        <v>54</v>
      </c>
      <c r="B56" s="1">
        <v>55.170586571900003</v>
      </c>
      <c r="C56" s="1" t="s">
        <v>100</v>
      </c>
      <c r="D56" s="1" t="s">
        <v>97</v>
      </c>
      <c r="E56" s="1" t="s">
        <v>99</v>
      </c>
      <c r="F56" s="1" t="s">
        <v>98</v>
      </c>
      <c r="G56" s="1" t="s">
        <v>99</v>
      </c>
      <c r="H56" s="1" t="s">
        <v>98</v>
      </c>
    </row>
    <row r="57" spans="1:8" x14ac:dyDescent="0.3">
      <c r="A57" s="1">
        <v>55</v>
      </c>
      <c r="B57" s="1">
        <v>94.104374819399894</v>
      </c>
      <c r="C57" s="1" t="s">
        <v>96</v>
      </c>
      <c r="D57" s="1" t="s">
        <v>98</v>
      </c>
      <c r="E57" s="1" t="s">
        <v>99</v>
      </c>
      <c r="F57" s="1" t="s">
        <v>98</v>
      </c>
      <c r="G57" s="1" t="s">
        <v>99</v>
      </c>
      <c r="H57" s="1" t="s">
        <v>98</v>
      </c>
    </row>
    <row r="58" spans="1:8" x14ac:dyDescent="0.3">
      <c r="A58" s="1">
        <v>56</v>
      </c>
      <c r="B58" s="1">
        <v>51.028697381299899</v>
      </c>
      <c r="C58" s="1" t="s">
        <v>100</v>
      </c>
      <c r="D58" s="1" t="s">
        <v>97</v>
      </c>
      <c r="E58" s="1" t="s">
        <v>100</v>
      </c>
      <c r="F58" s="1" t="s">
        <v>97</v>
      </c>
      <c r="G58" s="1" t="s">
        <v>100</v>
      </c>
      <c r="H58" s="1" t="s">
        <v>97</v>
      </c>
    </row>
    <row r="59" spans="1:8" x14ac:dyDescent="0.3">
      <c r="A59" s="1">
        <v>57</v>
      </c>
      <c r="B59" s="1">
        <v>54.211356180300001</v>
      </c>
      <c r="C59" s="1" t="s">
        <v>96</v>
      </c>
      <c r="D59" s="1" t="s">
        <v>98</v>
      </c>
      <c r="E59" s="1" t="s">
        <v>100</v>
      </c>
      <c r="F59" s="1" t="s">
        <v>97</v>
      </c>
      <c r="G59" s="1" t="s">
        <v>100</v>
      </c>
      <c r="H59" s="1" t="s">
        <v>97</v>
      </c>
    </row>
    <row r="60" spans="1:8" x14ac:dyDescent="0.3">
      <c r="A60" s="1">
        <v>58</v>
      </c>
      <c r="B60" s="1">
        <v>54.069006373000001</v>
      </c>
      <c r="C60" s="1" t="s">
        <v>96</v>
      </c>
      <c r="D60" s="1" t="s">
        <v>98</v>
      </c>
      <c r="E60" s="1" t="s">
        <v>99</v>
      </c>
      <c r="F60" s="1" t="s">
        <v>98</v>
      </c>
      <c r="G60" s="1" t="s">
        <v>99</v>
      </c>
      <c r="H60" s="1" t="s">
        <v>98</v>
      </c>
    </row>
    <row r="61" spans="1:8" x14ac:dyDescent="0.3">
      <c r="A61" s="1">
        <v>59</v>
      </c>
      <c r="B61" s="1">
        <v>215.01569682300001</v>
      </c>
      <c r="C61" s="1" t="s">
        <v>109</v>
      </c>
      <c r="D61" s="1" t="s">
        <v>98</v>
      </c>
      <c r="E61" s="1" t="s">
        <v>99</v>
      </c>
      <c r="F61" s="1" t="s">
        <v>98</v>
      </c>
      <c r="G61" s="1" t="s">
        <v>99</v>
      </c>
      <c r="H61" s="1" t="s">
        <v>98</v>
      </c>
    </row>
    <row r="62" spans="1:8" x14ac:dyDescent="0.3">
      <c r="A62" s="1">
        <v>60</v>
      </c>
      <c r="B62" s="1">
        <v>78.2294567572999</v>
      </c>
      <c r="C62" s="1" t="s">
        <v>100</v>
      </c>
      <c r="D62" s="1" t="s">
        <v>97</v>
      </c>
      <c r="E62" s="1" t="s">
        <v>100</v>
      </c>
      <c r="F62" s="1" t="s">
        <v>97</v>
      </c>
      <c r="G62" s="1" t="s">
        <v>100</v>
      </c>
      <c r="H62" s="1" t="s">
        <v>97</v>
      </c>
    </row>
    <row r="63" spans="1:8" x14ac:dyDescent="0.3">
      <c r="A63" s="1">
        <v>61</v>
      </c>
      <c r="B63" s="1">
        <v>119.919032486999</v>
      </c>
      <c r="C63" s="1" t="s">
        <v>110</v>
      </c>
      <c r="D63" s="1" t="s">
        <v>97</v>
      </c>
      <c r="E63" s="1" t="s">
        <v>110</v>
      </c>
      <c r="F63" s="1" t="s">
        <v>97</v>
      </c>
      <c r="G63" s="1" t="s">
        <v>110</v>
      </c>
      <c r="H63" s="1" t="s">
        <v>97</v>
      </c>
    </row>
    <row r="64" spans="1:8" x14ac:dyDescent="0.3">
      <c r="A64" s="1">
        <v>62</v>
      </c>
      <c r="B64" s="1">
        <v>74.989903587599898</v>
      </c>
      <c r="C64" s="1" t="s">
        <v>100</v>
      </c>
      <c r="D64" s="1" t="s">
        <v>97</v>
      </c>
      <c r="E64" s="1" t="s">
        <v>99</v>
      </c>
      <c r="F64" s="1" t="s">
        <v>98</v>
      </c>
      <c r="G64" s="1" t="s">
        <v>99</v>
      </c>
      <c r="H64" s="1" t="s">
        <v>98</v>
      </c>
    </row>
    <row r="65" spans="1:8" x14ac:dyDescent="0.3">
      <c r="A65" s="1">
        <v>63</v>
      </c>
      <c r="B65" s="1">
        <v>80.574696362400005</v>
      </c>
      <c r="C65" s="1" t="s">
        <v>100</v>
      </c>
      <c r="D65" s="1" t="s">
        <v>97</v>
      </c>
      <c r="E65" s="1" t="s">
        <v>100</v>
      </c>
      <c r="F65" s="1" t="s">
        <v>97</v>
      </c>
      <c r="G65" s="1" t="s">
        <v>100</v>
      </c>
      <c r="H65" s="1" t="s">
        <v>97</v>
      </c>
    </row>
    <row r="66" spans="1:8" x14ac:dyDescent="0.3">
      <c r="A66" s="1">
        <v>64</v>
      </c>
      <c r="B66" s="1">
        <v>611.92422106499896</v>
      </c>
      <c r="C66" s="1" t="s">
        <v>96</v>
      </c>
      <c r="D66" s="1" t="s">
        <v>98</v>
      </c>
      <c r="E66" s="1" t="s">
        <v>96</v>
      </c>
      <c r="F66" s="1" t="s">
        <v>98</v>
      </c>
      <c r="G66" s="1" t="s">
        <v>96</v>
      </c>
      <c r="H66" s="1" t="s">
        <v>98</v>
      </c>
    </row>
    <row r="67" spans="1:8" x14ac:dyDescent="0.3">
      <c r="A67" s="1">
        <v>65</v>
      </c>
      <c r="B67" s="1">
        <v>109.134479072</v>
      </c>
      <c r="C67" s="1" t="s">
        <v>96</v>
      </c>
      <c r="D67" s="1" t="s">
        <v>98</v>
      </c>
      <c r="E67" s="1" t="s">
        <v>96</v>
      </c>
      <c r="F67" s="1" t="s">
        <v>98</v>
      </c>
      <c r="G67" s="1" t="s">
        <v>96</v>
      </c>
      <c r="H67" s="1" t="s">
        <v>98</v>
      </c>
    </row>
    <row r="68" spans="1:8" x14ac:dyDescent="0.3">
      <c r="A68" s="1">
        <v>66</v>
      </c>
      <c r="B68" s="1">
        <v>52.994358094699898</v>
      </c>
      <c r="C68" s="1" t="s">
        <v>100</v>
      </c>
      <c r="D68" s="1" t="s">
        <v>97</v>
      </c>
      <c r="E68" s="1" t="s">
        <v>96</v>
      </c>
      <c r="F68" s="1" t="s">
        <v>98</v>
      </c>
      <c r="G68" s="1" t="s">
        <v>96</v>
      </c>
      <c r="H68" s="1" t="s">
        <v>98</v>
      </c>
    </row>
    <row r="69" spans="1:8" x14ac:dyDescent="0.3">
      <c r="A69" s="1">
        <v>67</v>
      </c>
      <c r="B69" s="1">
        <v>162.67414674700001</v>
      </c>
      <c r="C69" s="1" t="s">
        <v>96</v>
      </c>
      <c r="D69" s="1" t="s">
        <v>98</v>
      </c>
      <c r="E69" s="1" t="s">
        <v>96</v>
      </c>
      <c r="F69" s="1" t="s">
        <v>98</v>
      </c>
      <c r="G69" s="1" t="s">
        <v>96</v>
      </c>
      <c r="H69" s="1" t="s">
        <v>98</v>
      </c>
    </row>
    <row r="70" spans="1:8" x14ac:dyDescent="0.3">
      <c r="A70" s="1">
        <v>68</v>
      </c>
      <c r="B70" s="1">
        <v>51.869584875400001</v>
      </c>
      <c r="C70" s="1" t="s">
        <v>96</v>
      </c>
      <c r="D70" s="1" t="s">
        <v>98</v>
      </c>
      <c r="E70" s="1" t="s">
        <v>96</v>
      </c>
      <c r="F70" s="1" t="s">
        <v>98</v>
      </c>
      <c r="G70" s="1" t="s">
        <v>96</v>
      </c>
      <c r="H70" s="1" t="s">
        <v>98</v>
      </c>
    </row>
    <row r="71" spans="1:8" x14ac:dyDescent="0.3">
      <c r="A71" s="1">
        <v>69</v>
      </c>
      <c r="B71" s="1">
        <v>51.580989245799898</v>
      </c>
      <c r="C71" s="1" t="s">
        <v>96</v>
      </c>
      <c r="D71" s="1" t="s">
        <v>98</v>
      </c>
      <c r="E71" s="1" t="s">
        <v>96</v>
      </c>
      <c r="F71" s="1" t="s">
        <v>98</v>
      </c>
      <c r="G71" s="1" t="s">
        <v>96</v>
      </c>
      <c r="H71" s="1" t="s">
        <v>98</v>
      </c>
    </row>
    <row r="72" spans="1:8" x14ac:dyDescent="0.3">
      <c r="A72" s="1">
        <v>70</v>
      </c>
      <c r="B72" s="1">
        <v>54.772857620400003</v>
      </c>
      <c r="C72" s="1" t="s">
        <v>109</v>
      </c>
      <c r="D72" s="1" t="s">
        <v>98</v>
      </c>
      <c r="E72" s="1" t="s">
        <v>100</v>
      </c>
      <c r="F72" s="1" t="s">
        <v>97</v>
      </c>
      <c r="G72" s="1" t="s">
        <v>100</v>
      </c>
      <c r="H72" s="1" t="s">
        <v>97</v>
      </c>
    </row>
    <row r="73" spans="1:8" x14ac:dyDescent="0.3">
      <c r="A73" s="1">
        <v>71</v>
      </c>
      <c r="B73" s="1">
        <v>77.3041346382999</v>
      </c>
      <c r="C73" s="1" t="s">
        <v>100</v>
      </c>
      <c r="D73" s="1" t="s">
        <v>97</v>
      </c>
      <c r="E73" s="1" t="s">
        <v>100</v>
      </c>
      <c r="F73" s="1" t="s">
        <v>97</v>
      </c>
      <c r="G73" s="1" t="s">
        <v>100</v>
      </c>
      <c r="H73" s="1" t="s">
        <v>97</v>
      </c>
    </row>
    <row r="74" spans="1:8" x14ac:dyDescent="0.3">
      <c r="A74" s="1">
        <v>72</v>
      </c>
      <c r="B74" s="1">
        <v>78.340066579400002</v>
      </c>
      <c r="C74" s="1" t="s">
        <v>96</v>
      </c>
      <c r="D74" s="1" t="s">
        <v>98</v>
      </c>
      <c r="E74" s="1" t="s">
        <v>96</v>
      </c>
      <c r="F74" s="1" t="s">
        <v>98</v>
      </c>
      <c r="G74" s="1" t="s">
        <v>96</v>
      </c>
      <c r="H74" s="1" t="s">
        <v>98</v>
      </c>
    </row>
    <row r="75" spans="1:8" x14ac:dyDescent="0.3">
      <c r="A75" s="1">
        <v>73</v>
      </c>
      <c r="B75" s="1">
        <v>83.371657977200002</v>
      </c>
      <c r="C75" s="1" t="s">
        <v>100</v>
      </c>
      <c r="D75" s="1" t="s">
        <v>97</v>
      </c>
      <c r="E75" s="1" t="s">
        <v>100</v>
      </c>
      <c r="F75" s="1" t="s">
        <v>97</v>
      </c>
      <c r="G75" s="1" t="s">
        <v>100</v>
      </c>
      <c r="H75" s="1" t="s">
        <v>97</v>
      </c>
    </row>
    <row r="76" spans="1:8" x14ac:dyDescent="0.3">
      <c r="A76" s="1">
        <v>74</v>
      </c>
      <c r="B76" s="1">
        <v>84.816519283199895</v>
      </c>
      <c r="C76" s="1" t="s">
        <v>96</v>
      </c>
      <c r="D76" s="1" t="s">
        <v>98</v>
      </c>
      <c r="E76" s="1" t="s">
        <v>100</v>
      </c>
      <c r="F76" s="1" t="s">
        <v>97</v>
      </c>
      <c r="G76" s="1" t="s">
        <v>100</v>
      </c>
      <c r="H76" s="1" t="s">
        <v>97</v>
      </c>
    </row>
    <row r="77" spans="1:8" x14ac:dyDescent="0.3">
      <c r="A77" s="1">
        <v>75</v>
      </c>
      <c r="B77" s="1">
        <v>154.857523141999</v>
      </c>
      <c r="C77" s="1" t="s">
        <v>96</v>
      </c>
      <c r="D77" s="1" t="s">
        <v>98</v>
      </c>
      <c r="E77" s="1" t="s">
        <v>100</v>
      </c>
      <c r="F77" s="1" t="s">
        <v>98</v>
      </c>
      <c r="G77" s="1" t="s">
        <v>100</v>
      </c>
      <c r="H77" s="1" t="s">
        <v>97</v>
      </c>
    </row>
    <row r="78" spans="1:8" x14ac:dyDescent="0.3">
      <c r="A78" s="1">
        <v>76</v>
      </c>
      <c r="B78" s="1">
        <v>488.37208218000001</v>
      </c>
      <c r="C78" s="1" t="s">
        <v>96</v>
      </c>
      <c r="D78" s="1" t="s">
        <v>98</v>
      </c>
      <c r="E78" s="1" t="s">
        <v>96</v>
      </c>
      <c r="F78" s="1" t="s">
        <v>98</v>
      </c>
      <c r="G78" s="1" t="s">
        <v>96</v>
      </c>
      <c r="H78" s="1" t="s">
        <v>98</v>
      </c>
    </row>
    <row r="79" spans="1:8" x14ac:dyDescent="0.3">
      <c r="A79" s="1">
        <v>77</v>
      </c>
      <c r="B79" s="1">
        <v>71.254705375</v>
      </c>
      <c r="C79" s="1" t="s">
        <v>110</v>
      </c>
      <c r="D79" s="1" t="s">
        <v>97</v>
      </c>
      <c r="E79" s="1" t="s">
        <v>110</v>
      </c>
      <c r="F79" s="1" t="s">
        <v>97</v>
      </c>
      <c r="G79" s="1" t="s">
        <v>110</v>
      </c>
      <c r="H79" s="1" t="s">
        <v>97</v>
      </c>
    </row>
    <row r="80" spans="1:8" x14ac:dyDescent="0.3">
      <c r="A80" s="1">
        <v>78</v>
      </c>
      <c r="B80" s="1">
        <v>86.467330816399894</v>
      </c>
      <c r="C80" s="1" t="s">
        <v>109</v>
      </c>
      <c r="D80" s="1" t="s">
        <v>98</v>
      </c>
      <c r="E80" s="1" t="s">
        <v>100</v>
      </c>
      <c r="F80" s="1" t="s">
        <v>97</v>
      </c>
      <c r="G80" s="1" t="s">
        <v>100</v>
      </c>
      <c r="H80" s="1" t="s">
        <v>97</v>
      </c>
    </row>
    <row r="81" spans="1:8" x14ac:dyDescent="0.3">
      <c r="A81" s="1">
        <v>79</v>
      </c>
      <c r="B81" s="1">
        <v>142.317843288999</v>
      </c>
      <c r="C81" s="1" t="s">
        <v>96</v>
      </c>
      <c r="D81" s="1" t="s">
        <v>98</v>
      </c>
      <c r="E81" s="1" t="s">
        <v>96</v>
      </c>
      <c r="F81" s="1" t="s">
        <v>98</v>
      </c>
      <c r="G81" s="1" t="s">
        <v>96</v>
      </c>
      <c r="H81" s="1" t="s">
        <v>98</v>
      </c>
    </row>
    <row r="82" spans="1:8" x14ac:dyDescent="0.3">
      <c r="A82" s="1">
        <v>80</v>
      </c>
      <c r="B82" s="1">
        <v>79.262562642000006</v>
      </c>
      <c r="C82" s="1" t="s">
        <v>96</v>
      </c>
      <c r="D82" s="1" t="s">
        <v>98</v>
      </c>
      <c r="E82" s="1" t="s">
        <v>96</v>
      </c>
      <c r="F82" s="1" t="s">
        <v>98</v>
      </c>
      <c r="G82" s="1" t="s">
        <v>96</v>
      </c>
      <c r="H82" s="1" t="s">
        <v>98</v>
      </c>
    </row>
    <row r="83" spans="1:8" x14ac:dyDescent="0.3">
      <c r="A83" s="1">
        <v>81</v>
      </c>
      <c r="B83" s="1">
        <v>38.502540137799897</v>
      </c>
      <c r="C83" s="1" t="s">
        <v>100</v>
      </c>
      <c r="D83" s="1" t="s">
        <v>97</v>
      </c>
      <c r="E83" s="1" t="s">
        <v>103</v>
      </c>
      <c r="F83" s="1" t="s">
        <v>98</v>
      </c>
      <c r="G83" s="1" t="s">
        <v>103</v>
      </c>
      <c r="H83" s="1" t="s">
        <v>98</v>
      </c>
    </row>
    <row r="84" spans="1:8" x14ac:dyDescent="0.3">
      <c r="A84" s="1">
        <v>82</v>
      </c>
      <c r="B84" s="1">
        <v>79.963578351899898</v>
      </c>
      <c r="C84" s="1" t="s">
        <v>96</v>
      </c>
      <c r="D84" s="1" t="s">
        <v>98</v>
      </c>
      <c r="E84" s="1" t="s">
        <v>96</v>
      </c>
      <c r="F84" s="1" t="s">
        <v>98</v>
      </c>
      <c r="G84" s="1" t="s">
        <v>96</v>
      </c>
      <c r="H84" s="1" t="s">
        <v>98</v>
      </c>
    </row>
    <row r="85" spans="1:8" x14ac:dyDescent="0.3">
      <c r="A85" s="1">
        <v>83</v>
      </c>
      <c r="B85" s="1">
        <v>40.503943766100001</v>
      </c>
      <c r="C85" s="1" t="s">
        <v>96</v>
      </c>
      <c r="D85" s="1" t="s">
        <v>98</v>
      </c>
      <c r="E85" s="1" t="s">
        <v>96</v>
      </c>
      <c r="F85" s="1" t="s">
        <v>98</v>
      </c>
      <c r="G85" s="1" t="s">
        <v>96</v>
      </c>
      <c r="H85" s="1" t="s">
        <v>98</v>
      </c>
    </row>
    <row r="86" spans="1:8" x14ac:dyDescent="0.3">
      <c r="A86" s="1">
        <v>84</v>
      </c>
      <c r="B86" s="1">
        <v>19.805779619900001</v>
      </c>
      <c r="C86" s="1" t="s">
        <v>96</v>
      </c>
      <c r="D86" s="1" t="s">
        <v>98</v>
      </c>
      <c r="E86" s="1" t="s">
        <v>96</v>
      </c>
      <c r="F86" s="1" t="s">
        <v>98</v>
      </c>
      <c r="G86" s="1" t="s">
        <v>96</v>
      </c>
      <c r="H86" s="1" t="s">
        <v>98</v>
      </c>
    </row>
    <row r="87" spans="1:8" x14ac:dyDescent="0.3">
      <c r="A87" s="1">
        <v>85</v>
      </c>
      <c r="B87" s="1">
        <v>18.547295686199899</v>
      </c>
      <c r="C87" s="1" t="s">
        <v>100</v>
      </c>
      <c r="D87" s="1" t="s">
        <v>97</v>
      </c>
      <c r="E87" s="1" t="s">
        <v>99</v>
      </c>
      <c r="F87" s="1" t="s">
        <v>98</v>
      </c>
      <c r="G87" s="1" t="s">
        <v>99</v>
      </c>
      <c r="H87" s="1" t="s">
        <v>98</v>
      </c>
    </row>
    <row r="88" spans="1:8" x14ac:dyDescent="0.3">
      <c r="A88" s="1">
        <v>86</v>
      </c>
      <c r="B88" s="1">
        <v>74.638566018099894</v>
      </c>
      <c r="C88" s="1" t="s">
        <v>100</v>
      </c>
      <c r="D88" s="1" t="s">
        <v>97</v>
      </c>
      <c r="E88" s="1" t="s">
        <v>99</v>
      </c>
      <c r="F88" s="1" t="s">
        <v>98</v>
      </c>
      <c r="G88" s="1" t="s">
        <v>99</v>
      </c>
      <c r="H88" s="1" t="s">
        <v>98</v>
      </c>
    </row>
    <row r="89" spans="1:8" x14ac:dyDescent="0.3">
      <c r="A89" s="1">
        <v>87</v>
      </c>
      <c r="B89" s="1">
        <v>40.983633141299897</v>
      </c>
      <c r="C89" s="1" t="s">
        <v>100</v>
      </c>
      <c r="D89" s="1" t="s">
        <v>97</v>
      </c>
      <c r="E89" s="1" t="s">
        <v>99</v>
      </c>
      <c r="F89" s="1" t="s">
        <v>98</v>
      </c>
      <c r="G89" s="1" t="s">
        <v>99</v>
      </c>
      <c r="H89" s="1" t="s">
        <v>98</v>
      </c>
    </row>
    <row r="90" spans="1:8" x14ac:dyDescent="0.3">
      <c r="A90" s="1">
        <v>88</v>
      </c>
      <c r="B90" s="1">
        <v>318.33073508400003</v>
      </c>
      <c r="C90" s="1" t="s">
        <v>96</v>
      </c>
      <c r="D90" s="1" t="s">
        <v>98</v>
      </c>
      <c r="E90" s="1" t="s">
        <v>96</v>
      </c>
      <c r="F90" s="1" t="s">
        <v>98</v>
      </c>
      <c r="G90" s="1" t="s">
        <v>96</v>
      </c>
      <c r="H90" s="1" t="s">
        <v>98</v>
      </c>
    </row>
    <row r="91" spans="1:8" x14ac:dyDescent="0.3">
      <c r="A91" s="1">
        <v>89</v>
      </c>
      <c r="B91" s="1">
        <v>78.410459001700005</v>
      </c>
      <c r="C91" s="1" t="s">
        <v>96</v>
      </c>
      <c r="D91" s="1" t="s">
        <v>98</v>
      </c>
      <c r="E91" s="1" t="s">
        <v>96</v>
      </c>
      <c r="F91" s="1" t="s">
        <v>98</v>
      </c>
      <c r="G91" s="1" t="s">
        <v>96</v>
      </c>
      <c r="H91" s="1" t="s">
        <v>98</v>
      </c>
    </row>
    <row r="92" spans="1:8" x14ac:dyDescent="0.3">
      <c r="A92" s="1">
        <v>90</v>
      </c>
      <c r="B92" s="1">
        <v>88.416732104700003</v>
      </c>
      <c r="C92" s="1" t="s">
        <v>96</v>
      </c>
      <c r="D92" s="1" t="s">
        <v>98</v>
      </c>
      <c r="E92" s="1" t="s">
        <v>96</v>
      </c>
      <c r="F92" s="1" t="s">
        <v>98</v>
      </c>
      <c r="G92" s="1" t="s">
        <v>96</v>
      </c>
      <c r="H92" s="1" t="s">
        <v>98</v>
      </c>
    </row>
    <row r="93" spans="1:8" x14ac:dyDescent="0.3">
      <c r="A93" s="1">
        <v>91</v>
      </c>
      <c r="B93" s="1">
        <v>213.64202762900001</v>
      </c>
      <c r="C93" s="1" t="s">
        <v>96</v>
      </c>
      <c r="D93" s="1" t="s">
        <v>98</v>
      </c>
      <c r="E93" s="1" t="s">
        <v>96</v>
      </c>
      <c r="F93" s="1" t="s">
        <v>98</v>
      </c>
      <c r="G93" s="1" t="s">
        <v>96</v>
      </c>
      <c r="H93" s="1" t="s">
        <v>98</v>
      </c>
    </row>
    <row r="94" spans="1:8" x14ac:dyDescent="0.3">
      <c r="A94" s="1">
        <v>92</v>
      </c>
      <c r="B94" s="1">
        <v>150.36011232300001</v>
      </c>
      <c r="C94" s="1" t="s">
        <v>100</v>
      </c>
      <c r="D94" s="1" t="s">
        <v>97</v>
      </c>
      <c r="E94" s="1" t="s">
        <v>100</v>
      </c>
      <c r="F94" s="1" t="s">
        <v>97</v>
      </c>
      <c r="G94" s="1" t="s">
        <v>100</v>
      </c>
      <c r="H94" s="1" t="s">
        <v>97</v>
      </c>
    </row>
    <row r="95" spans="1:8" x14ac:dyDescent="0.3">
      <c r="A95" s="1">
        <v>93</v>
      </c>
      <c r="B95" s="1">
        <v>53.1817890551999</v>
      </c>
      <c r="C95" s="1" t="s">
        <v>100</v>
      </c>
      <c r="D95" s="1" t="s">
        <v>97</v>
      </c>
      <c r="E95" s="1" t="s">
        <v>100</v>
      </c>
      <c r="F95" s="1" t="s">
        <v>97</v>
      </c>
      <c r="G95" s="1" t="s">
        <v>100</v>
      </c>
      <c r="H95" s="1" t="s">
        <v>97</v>
      </c>
    </row>
    <row r="96" spans="1:8" x14ac:dyDescent="0.3">
      <c r="A96" s="1">
        <v>94</v>
      </c>
      <c r="B96" s="1">
        <v>180.09924429700001</v>
      </c>
      <c r="C96" s="1" t="s">
        <v>96</v>
      </c>
      <c r="D96" s="1" t="s">
        <v>98</v>
      </c>
      <c r="E96" s="1" t="s">
        <v>96</v>
      </c>
      <c r="F96" s="1" t="s">
        <v>98</v>
      </c>
      <c r="G96" s="1" t="s">
        <v>96</v>
      </c>
      <c r="H96" s="1" t="s">
        <v>98</v>
      </c>
    </row>
    <row r="97" spans="1:8" x14ac:dyDescent="0.3">
      <c r="A97" s="1">
        <v>95</v>
      </c>
      <c r="B97" s="1">
        <v>307.15493944999901</v>
      </c>
      <c r="C97" s="1" t="s">
        <v>96</v>
      </c>
      <c r="D97" s="1" t="s">
        <v>98</v>
      </c>
      <c r="E97" s="1" t="s">
        <v>96</v>
      </c>
      <c r="F97" s="1" t="s">
        <v>98</v>
      </c>
      <c r="G97" s="1" t="s">
        <v>96</v>
      </c>
      <c r="H97" s="1" t="s">
        <v>98</v>
      </c>
    </row>
    <row r="98" spans="1:8" x14ac:dyDescent="0.3">
      <c r="A98" s="1">
        <v>96</v>
      </c>
      <c r="B98" s="1">
        <v>80.878117672200005</v>
      </c>
      <c r="C98" s="1" t="s">
        <v>96</v>
      </c>
      <c r="D98" s="1" t="s">
        <v>98</v>
      </c>
      <c r="E98" s="1" t="s">
        <v>96</v>
      </c>
      <c r="F98" s="1" t="s">
        <v>98</v>
      </c>
      <c r="G98" s="1" t="s">
        <v>96</v>
      </c>
      <c r="H98" s="1" t="s">
        <v>98</v>
      </c>
    </row>
    <row r="99" spans="1:8" x14ac:dyDescent="0.3">
      <c r="A99" s="1">
        <v>97</v>
      </c>
      <c r="B99" s="1">
        <v>154.53976912799899</v>
      </c>
      <c r="C99" s="1" t="s">
        <v>96</v>
      </c>
      <c r="D99" s="1" t="s">
        <v>98</v>
      </c>
      <c r="E99" s="1" t="s">
        <v>96</v>
      </c>
      <c r="F99" s="1" t="s">
        <v>98</v>
      </c>
      <c r="G99" s="1" t="s">
        <v>96</v>
      </c>
      <c r="H99" s="1" t="s">
        <v>98</v>
      </c>
    </row>
    <row r="100" spans="1:8" x14ac:dyDescent="0.3">
      <c r="A100" s="1">
        <v>98</v>
      </c>
      <c r="B100" s="1">
        <v>84.849436157300005</v>
      </c>
      <c r="C100" s="1" t="s">
        <v>96</v>
      </c>
      <c r="D100" s="1" t="s">
        <v>98</v>
      </c>
      <c r="E100" s="1" t="s">
        <v>96</v>
      </c>
      <c r="F100" s="1" t="s">
        <v>98</v>
      </c>
      <c r="G100" s="1" t="s">
        <v>96</v>
      </c>
      <c r="H100" s="1" t="s">
        <v>98</v>
      </c>
    </row>
    <row r="101" spans="1:8" x14ac:dyDescent="0.3">
      <c r="A101" s="1">
        <v>99</v>
      </c>
      <c r="B101" s="1">
        <v>162.315760216999</v>
      </c>
      <c r="C101" s="1" t="s">
        <v>96</v>
      </c>
      <c r="D101" s="1" t="s">
        <v>98</v>
      </c>
      <c r="E101" s="1" t="s">
        <v>96</v>
      </c>
      <c r="F101" s="1" t="s">
        <v>98</v>
      </c>
      <c r="G101" s="1" t="s">
        <v>96</v>
      </c>
      <c r="H101" s="1" t="s">
        <v>98</v>
      </c>
    </row>
    <row r="102" spans="1:8" x14ac:dyDescent="0.3">
      <c r="A102" s="1">
        <v>100</v>
      </c>
      <c r="B102" s="1">
        <v>103.149005201999</v>
      </c>
      <c r="C102" s="1" t="s">
        <v>100</v>
      </c>
      <c r="D102" s="1" t="s">
        <v>97</v>
      </c>
      <c r="E102" s="1" t="s">
        <v>99</v>
      </c>
      <c r="F102" s="1" t="s">
        <v>98</v>
      </c>
      <c r="G102" s="1" t="s">
        <v>99</v>
      </c>
      <c r="H102" s="1" t="s">
        <v>98</v>
      </c>
    </row>
    <row r="103" spans="1:8" x14ac:dyDescent="0.3">
      <c r="A103" s="1">
        <v>101</v>
      </c>
      <c r="B103" s="1">
        <v>65.699038970199894</v>
      </c>
      <c r="C103" s="1" t="s">
        <v>96</v>
      </c>
      <c r="D103" s="1" t="s">
        <v>98</v>
      </c>
      <c r="E103" s="1" t="s">
        <v>96</v>
      </c>
      <c r="F103" s="1" t="s">
        <v>98</v>
      </c>
      <c r="G103" s="1" t="s">
        <v>96</v>
      </c>
      <c r="H103" s="1" t="s">
        <v>98</v>
      </c>
    </row>
    <row r="104" spans="1:8" x14ac:dyDescent="0.3">
      <c r="A104" s="1">
        <v>102</v>
      </c>
      <c r="B104" s="1">
        <v>43.043472873299898</v>
      </c>
      <c r="C104" s="1" t="s">
        <v>96</v>
      </c>
      <c r="D104" s="1" t="s">
        <v>98</v>
      </c>
      <c r="E104" s="1" t="s">
        <v>96</v>
      </c>
      <c r="F104" s="1" t="s">
        <v>98</v>
      </c>
      <c r="G104" s="1" t="s">
        <v>96</v>
      </c>
      <c r="H104" s="1" t="s">
        <v>98</v>
      </c>
    </row>
    <row r="105" spans="1:8" x14ac:dyDescent="0.3">
      <c r="A105" s="1">
        <v>103</v>
      </c>
      <c r="B105" s="1">
        <v>55.506358451200001</v>
      </c>
      <c r="C105" s="1" t="s">
        <v>100</v>
      </c>
      <c r="D105" s="1" t="s">
        <v>97</v>
      </c>
      <c r="E105" s="1" t="s">
        <v>100</v>
      </c>
      <c r="F105" s="1" t="s">
        <v>97</v>
      </c>
      <c r="G105" s="1" t="s">
        <v>100</v>
      </c>
      <c r="H105" s="1" t="s">
        <v>97</v>
      </c>
    </row>
    <row r="106" spans="1:8" x14ac:dyDescent="0.3">
      <c r="A106" s="1">
        <v>104</v>
      </c>
      <c r="B106" s="1">
        <v>19.2930422525999</v>
      </c>
      <c r="C106" s="1" t="s">
        <v>100</v>
      </c>
      <c r="D106" s="1" t="s">
        <v>97</v>
      </c>
      <c r="E106" s="1" t="s">
        <v>100</v>
      </c>
      <c r="F106" s="1" t="s">
        <v>97</v>
      </c>
      <c r="G106" s="1" t="s">
        <v>100</v>
      </c>
      <c r="H106" s="1" t="s">
        <v>97</v>
      </c>
    </row>
    <row r="107" spans="1:8" x14ac:dyDescent="0.3">
      <c r="A107" s="1">
        <v>105</v>
      </c>
      <c r="B107" s="1">
        <v>73.410147172899897</v>
      </c>
      <c r="C107" s="1" t="s">
        <v>100</v>
      </c>
      <c r="D107" s="1" t="s">
        <v>97</v>
      </c>
      <c r="E107" s="1" t="s">
        <v>100</v>
      </c>
      <c r="F107" s="1" t="s">
        <v>97</v>
      </c>
      <c r="G107" s="1" t="s">
        <v>100</v>
      </c>
      <c r="H107" s="1" t="s">
        <v>97</v>
      </c>
    </row>
    <row r="108" spans="1:8" x14ac:dyDescent="0.3">
      <c r="A108" s="1">
        <v>106</v>
      </c>
      <c r="B108" s="1">
        <v>90.567053825100004</v>
      </c>
      <c r="C108" s="1" t="s">
        <v>107</v>
      </c>
      <c r="D108" s="1" t="s">
        <v>105</v>
      </c>
      <c r="E108" s="1" t="s">
        <v>100</v>
      </c>
      <c r="F108" s="1" t="s">
        <v>97</v>
      </c>
      <c r="G108" s="1" t="s">
        <v>100</v>
      </c>
      <c r="H108" s="1" t="s">
        <v>97</v>
      </c>
    </row>
    <row r="109" spans="1:8" x14ac:dyDescent="0.3">
      <c r="A109" s="1">
        <v>107</v>
      </c>
      <c r="B109" s="1">
        <v>221.64005077900001</v>
      </c>
      <c r="C109" s="1" t="s">
        <v>96</v>
      </c>
      <c r="D109" s="1" t="s">
        <v>98</v>
      </c>
      <c r="E109" s="1" t="s">
        <v>100</v>
      </c>
      <c r="F109" s="1" t="s">
        <v>97</v>
      </c>
      <c r="G109" s="1" t="s">
        <v>100</v>
      </c>
      <c r="H109" s="1" t="s">
        <v>97</v>
      </c>
    </row>
    <row r="110" spans="1:8" x14ac:dyDescent="0.3">
      <c r="A110" s="1">
        <v>108</v>
      </c>
      <c r="B110" s="1">
        <v>83.807102011400005</v>
      </c>
      <c r="C110" s="1" t="s">
        <v>107</v>
      </c>
      <c r="D110" s="1" t="s">
        <v>105</v>
      </c>
      <c r="E110" s="1" t="s">
        <v>100</v>
      </c>
      <c r="F110" s="1" t="s">
        <v>97</v>
      </c>
      <c r="G110" s="1" t="s">
        <v>100</v>
      </c>
      <c r="H110" s="1" t="s">
        <v>97</v>
      </c>
    </row>
    <row r="111" spans="1:8" x14ac:dyDescent="0.3">
      <c r="A111" s="1">
        <v>109</v>
      </c>
      <c r="B111" s="1">
        <v>69.015499356800007</v>
      </c>
      <c r="C111" s="1" t="s">
        <v>107</v>
      </c>
      <c r="D111" s="1" t="s">
        <v>105</v>
      </c>
      <c r="E111" s="1" t="s">
        <v>100</v>
      </c>
      <c r="F111" s="1" t="s">
        <v>97</v>
      </c>
      <c r="G111" s="1" t="s">
        <v>100</v>
      </c>
      <c r="H111" s="1" t="s">
        <v>97</v>
      </c>
    </row>
    <row r="112" spans="1:8" x14ac:dyDescent="0.3">
      <c r="A112" s="1">
        <v>110</v>
      </c>
      <c r="B112" s="1">
        <v>156.49300106499899</v>
      </c>
      <c r="C112" s="1" t="s">
        <v>107</v>
      </c>
      <c r="D112" s="1" t="s">
        <v>105</v>
      </c>
      <c r="E112" s="1" t="s">
        <v>100</v>
      </c>
      <c r="F112" s="1" t="s">
        <v>97</v>
      </c>
      <c r="G112" s="1" t="s">
        <v>100</v>
      </c>
      <c r="H112" s="1" t="s">
        <v>97</v>
      </c>
    </row>
    <row r="113" spans="1:8" x14ac:dyDescent="0.3">
      <c r="A113" s="1">
        <v>111</v>
      </c>
      <c r="B113" s="1">
        <v>313.04183663499902</v>
      </c>
      <c r="C113" s="1" t="s">
        <v>107</v>
      </c>
      <c r="D113" s="1" t="s">
        <v>105</v>
      </c>
      <c r="E113" s="1" t="s">
        <v>100</v>
      </c>
      <c r="F113" s="1" t="s">
        <v>97</v>
      </c>
      <c r="G113" s="1" t="s">
        <v>107</v>
      </c>
      <c r="H113" s="1" t="s">
        <v>98</v>
      </c>
    </row>
    <row r="114" spans="1:8" x14ac:dyDescent="0.3">
      <c r="A114" s="1">
        <v>112</v>
      </c>
      <c r="B114" s="1">
        <v>63.0252223074</v>
      </c>
      <c r="C114" s="1" t="s">
        <v>100</v>
      </c>
      <c r="D114" s="1" t="s">
        <v>97</v>
      </c>
      <c r="E114" s="1" t="s">
        <v>100</v>
      </c>
      <c r="F114" s="1" t="s">
        <v>97</v>
      </c>
      <c r="G114" s="1" t="s">
        <v>100</v>
      </c>
      <c r="H114" s="1" t="s">
        <v>97</v>
      </c>
    </row>
    <row r="115" spans="1:8" x14ac:dyDescent="0.3">
      <c r="A115" s="1">
        <v>113</v>
      </c>
      <c r="B115" s="1">
        <v>126.275563359</v>
      </c>
      <c r="C115" s="1" t="s">
        <v>107</v>
      </c>
      <c r="D115" s="1" t="s">
        <v>105</v>
      </c>
      <c r="E115" s="1" t="s">
        <v>113</v>
      </c>
      <c r="F115" s="1" t="s">
        <v>105</v>
      </c>
      <c r="G115" s="1" t="s">
        <v>106</v>
      </c>
      <c r="H115" s="1" t="s">
        <v>105</v>
      </c>
    </row>
    <row r="116" spans="1:8" x14ac:dyDescent="0.3">
      <c r="A116" s="1">
        <v>114</v>
      </c>
      <c r="B116" s="1">
        <v>238.955800213</v>
      </c>
      <c r="C116" s="1" t="s">
        <v>107</v>
      </c>
      <c r="D116" s="1" t="s">
        <v>105</v>
      </c>
      <c r="E116" s="1" t="s">
        <v>113</v>
      </c>
      <c r="F116" s="1" t="s">
        <v>105</v>
      </c>
      <c r="G116" s="1" t="s">
        <v>106</v>
      </c>
      <c r="H116" s="1" t="s">
        <v>105</v>
      </c>
    </row>
    <row r="117" spans="1:8" x14ac:dyDescent="0.3">
      <c r="A117" s="1">
        <v>115</v>
      </c>
      <c r="B117" s="1">
        <v>184.58812708100001</v>
      </c>
      <c r="C117" s="1" t="s">
        <v>96</v>
      </c>
      <c r="D117" s="1" t="s">
        <v>98</v>
      </c>
      <c r="E117" s="1" t="s">
        <v>96</v>
      </c>
      <c r="F117" s="1" t="s">
        <v>98</v>
      </c>
      <c r="G117" s="1" t="s">
        <v>96</v>
      </c>
      <c r="H117" s="1" t="s">
        <v>98</v>
      </c>
    </row>
    <row r="118" spans="1:8" x14ac:dyDescent="0.3">
      <c r="A118" s="1">
        <v>116</v>
      </c>
      <c r="B118" s="1">
        <v>62.304631008599898</v>
      </c>
      <c r="C118" s="1" t="s">
        <v>100</v>
      </c>
      <c r="D118" s="1" t="s">
        <v>97</v>
      </c>
      <c r="E118" s="1" t="s">
        <v>100</v>
      </c>
      <c r="F118" s="1" t="s">
        <v>97</v>
      </c>
      <c r="G118" s="1" t="s">
        <v>100</v>
      </c>
      <c r="H118" s="1" t="s">
        <v>97</v>
      </c>
    </row>
    <row r="119" spans="1:8" x14ac:dyDescent="0.3">
      <c r="A119" s="1">
        <v>117</v>
      </c>
      <c r="B119" s="1">
        <v>163.03589922</v>
      </c>
      <c r="C119" s="1" t="s">
        <v>96</v>
      </c>
      <c r="D119" s="1" t="s">
        <v>98</v>
      </c>
      <c r="E119" s="1" t="s">
        <v>96</v>
      </c>
      <c r="F119" s="1" t="s">
        <v>98</v>
      </c>
      <c r="G119" s="1" t="s">
        <v>96</v>
      </c>
      <c r="H119" s="1" t="s">
        <v>98</v>
      </c>
    </row>
    <row r="120" spans="1:8" x14ac:dyDescent="0.3">
      <c r="A120" s="1">
        <v>118</v>
      </c>
      <c r="B120" s="1">
        <v>77.633997324800006</v>
      </c>
      <c r="C120" s="1" t="s">
        <v>109</v>
      </c>
      <c r="D120" s="1" t="s">
        <v>98</v>
      </c>
      <c r="E120" s="1" t="s">
        <v>96</v>
      </c>
      <c r="F120" s="1" t="s">
        <v>98</v>
      </c>
      <c r="G120" s="1" t="s">
        <v>96</v>
      </c>
      <c r="H120" s="1" t="s">
        <v>98</v>
      </c>
    </row>
    <row r="121" spans="1:8" x14ac:dyDescent="0.3">
      <c r="A121" s="1">
        <v>119</v>
      </c>
      <c r="B121" s="1">
        <v>144.451068308999</v>
      </c>
      <c r="C121" s="1" t="s">
        <v>96</v>
      </c>
      <c r="D121" s="1" t="s">
        <v>98</v>
      </c>
      <c r="E121" s="1" t="s">
        <v>100</v>
      </c>
      <c r="F121" s="1" t="s">
        <v>97</v>
      </c>
      <c r="G121" s="1" t="s">
        <v>100</v>
      </c>
      <c r="H121" s="1" t="s">
        <v>97</v>
      </c>
    </row>
    <row r="122" spans="1:8" x14ac:dyDescent="0.3">
      <c r="A122" s="1">
        <v>120</v>
      </c>
      <c r="B122" s="1">
        <v>68.816764640800002</v>
      </c>
      <c r="C122" s="1" t="s">
        <v>109</v>
      </c>
      <c r="D122" s="1" t="s">
        <v>98</v>
      </c>
      <c r="E122" s="1" t="s">
        <v>96</v>
      </c>
      <c r="F122" s="1" t="s">
        <v>98</v>
      </c>
      <c r="G122" s="1" t="s">
        <v>96</v>
      </c>
      <c r="H122" s="1" t="s">
        <v>98</v>
      </c>
    </row>
    <row r="123" spans="1:8" x14ac:dyDescent="0.3">
      <c r="A123" s="1">
        <v>121</v>
      </c>
      <c r="B123" s="1">
        <v>115.040468613</v>
      </c>
      <c r="C123" s="1" t="s">
        <v>96</v>
      </c>
      <c r="D123" s="1" t="s">
        <v>98</v>
      </c>
      <c r="E123" s="1" t="s">
        <v>96</v>
      </c>
      <c r="F123" s="1" t="s">
        <v>98</v>
      </c>
      <c r="G123" s="1" t="s">
        <v>96</v>
      </c>
      <c r="H123" s="1" t="s">
        <v>98</v>
      </c>
    </row>
    <row r="124" spans="1:8" x14ac:dyDescent="0.3">
      <c r="A124" s="1">
        <v>122</v>
      </c>
      <c r="B124" s="1">
        <v>76.069789256000007</v>
      </c>
      <c r="C124" s="1" t="s">
        <v>100</v>
      </c>
      <c r="D124" s="1" t="s">
        <v>97</v>
      </c>
      <c r="E124" s="1" t="s">
        <v>99</v>
      </c>
      <c r="F124" s="1" t="s">
        <v>98</v>
      </c>
      <c r="G124" s="1" t="s">
        <v>99</v>
      </c>
      <c r="H124" s="1" t="s">
        <v>98</v>
      </c>
    </row>
    <row r="125" spans="1:8" x14ac:dyDescent="0.3">
      <c r="A125" s="1">
        <v>123</v>
      </c>
      <c r="B125" s="1">
        <v>157.666415491999</v>
      </c>
      <c r="C125" s="1" t="s">
        <v>100</v>
      </c>
      <c r="D125" s="1" t="s">
        <v>97</v>
      </c>
      <c r="E125" s="1" t="s">
        <v>99</v>
      </c>
      <c r="F125" s="1" t="s">
        <v>98</v>
      </c>
      <c r="G125" s="1" t="s">
        <v>99</v>
      </c>
      <c r="H125" s="1" t="s">
        <v>98</v>
      </c>
    </row>
    <row r="126" spans="1:8" x14ac:dyDescent="0.3">
      <c r="A126" s="1">
        <v>124</v>
      </c>
      <c r="B126" s="1">
        <v>70.319020925700002</v>
      </c>
      <c r="C126" s="1" t="s">
        <v>100</v>
      </c>
      <c r="D126" s="1" t="s">
        <v>97</v>
      </c>
      <c r="E126" s="1" t="s">
        <v>99</v>
      </c>
      <c r="F126" s="1" t="s">
        <v>98</v>
      </c>
      <c r="G126" s="1" t="s">
        <v>99</v>
      </c>
      <c r="H126" s="1" t="s">
        <v>98</v>
      </c>
    </row>
    <row r="127" spans="1:8" x14ac:dyDescent="0.3">
      <c r="A127" s="1">
        <v>125</v>
      </c>
      <c r="B127" s="1">
        <v>19.165329674599899</v>
      </c>
      <c r="C127" s="1" t="s">
        <v>100</v>
      </c>
      <c r="D127" s="1" t="s">
        <v>97</v>
      </c>
      <c r="E127" s="1" t="s">
        <v>99</v>
      </c>
      <c r="F127" s="1" t="s">
        <v>98</v>
      </c>
      <c r="G127" s="1" t="s">
        <v>99</v>
      </c>
      <c r="H127" s="1" t="s">
        <v>98</v>
      </c>
    </row>
    <row r="128" spans="1:8" x14ac:dyDescent="0.3">
      <c r="A128" s="1">
        <v>126</v>
      </c>
      <c r="B128" s="1">
        <v>20.433816159900001</v>
      </c>
      <c r="C128" s="1" t="s">
        <v>100</v>
      </c>
      <c r="D128" s="1" t="s">
        <v>97</v>
      </c>
      <c r="E128" s="1" t="s">
        <v>103</v>
      </c>
      <c r="F128" s="1" t="s">
        <v>98</v>
      </c>
      <c r="G128" s="1" t="s">
        <v>103</v>
      </c>
      <c r="H128" s="1" t="s">
        <v>98</v>
      </c>
    </row>
    <row r="129" spans="1:8" x14ac:dyDescent="0.3">
      <c r="A129" s="1">
        <v>127</v>
      </c>
      <c r="B129" s="1">
        <v>40.695477906000001</v>
      </c>
      <c r="C129" s="1" t="s">
        <v>96</v>
      </c>
      <c r="D129" s="1" t="s">
        <v>98</v>
      </c>
      <c r="E129" s="1" t="s">
        <v>100</v>
      </c>
      <c r="F129" s="1" t="s">
        <v>97</v>
      </c>
      <c r="G129" s="1" t="s">
        <v>100</v>
      </c>
      <c r="H129" s="1" t="s">
        <v>97</v>
      </c>
    </row>
    <row r="130" spans="1:8" x14ac:dyDescent="0.3">
      <c r="A130" s="1">
        <v>128</v>
      </c>
      <c r="B130" s="1">
        <v>80.723060921799899</v>
      </c>
      <c r="C130" s="1" t="s">
        <v>100</v>
      </c>
      <c r="D130" s="1" t="s">
        <v>97</v>
      </c>
      <c r="E130" s="1" t="s">
        <v>99</v>
      </c>
      <c r="F130" s="1" t="s">
        <v>98</v>
      </c>
      <c r="G130" s="1" t="s">
        <v>99</v>
      </c>
      <c r="H130" s="1" t="s">
        <v>98</v>
      </c>
    </row>
    <row r="131" spans="1:8" x14ac:dyDescent="0.3">
      <c r="A131" s="1">
        <v>129</v>
      </c>
      <c r="B131" s="1">
        <v>254.477095464999</v>
      </c>
      <c r="C131" s="1" t="s">
        <v>100</v>
      </c>
      <c r="D131" s="1" t="s">
        <v>97</v>
      </c>
      <c r="E131" s="1" t="s">
        <v>100</v>
      </c>
      <c r="F131" s="1" t="s">
        <v>97</v>
      </c>
      <c r="G131" s="1" t="s">
        <v>100</v>
      </c>
      <c r="H131" s="1" t="s">
        <v>97</v>
      </c>
    </row>
    <row r="132" spans="1:8" x14ac:dyDescent="0.3">
      <c r="A132" s="1">
        <v>130</v>
      </c>
      <c r="B132" s="1">
        <v>67.108432289600003</v>
      </c>
      <c r="C132" s="1" t="s">
        <v>96</v>
      </c>
      <c r="D132" s="1" t="s">
        <v>98</v>
      </c>
      <c r="E132" s="1" t="s">
        <v>100</v>
      </c>
      <c r="F132" s="1" t="s">
        <v>97</v>
      </c>
      <c r="G132" s="1" t="s">
        <v>100</v>
      </c>
      <c r="H132" s="1" t="s">
        <v>97</v>
      </c>
    </row>
    <row r="133" spans="1:8" x14ac:dyDescent="0.3">
      <c r="A133" s="1">
        <v>131</v>
      </c>
      <c r="B133" s="1">
        <v>39.133860907699898</v>
      </c>
      <c r="C133" s="1" t="s">
        <v>112</v>
      </c>
      <c r="D133" s="1" t="s">
        <v>98</v>
      </c>
      <c r="E133" s="1" t="s">
        <v>99</v>
      </c>
      <c r="F133" s="1" t="s">
        <v>98</v>
      </c>
      <c r="G133" s="1" t="s">
        <v>99</v>
      </c>
      <c r="H133" s="1" t="s">
        <v>98</v>
      </c>
    </row>
    <row r="134" spans="1:8" x14ac:dyDescent="0.3">
      <c r="A134" s="1">
        <v>132</v>
      </c>
      <c r="B134" s="1">
        <v>33.418394915500002</v>
      </c>
      <c r="C134" s="1" t="s">
        <v>100</v>
      </c>
      <c r="D134" s="1" t="s">
        <v>97</v>
      </c>
      <c r="E134" s="1" t="s">
        <v>99</v>
      </c>
      <c r="F134" s="1" t="s">
        <v>98</v>
      </c>
      <c r="G134" s="1" t="s">
        <v>99</v>
      </c>
      <c r="H134" s="1" t="s">
        <v>98</v>
      </c>
    </row>
    <row r="135" spans="1:8" x14ac:dyDescent="0.3">
      <c r="A135" s="1">
        <v>133</v>
      </c>
      <c r="B135" s="1">
        <v>81.224913527400005</v>
      </c>
      <c r="C135" s="1" t="s">
        <v>96</v>
      </c>
      <c r="D135" s="1" t="s">
        <v>98</v>
      </c>
      <c r="E135" s="1" t="s">
        <v>96</v>
      </c>
      <c r="F135" s="1" t="s">
        <v>98</v>
      </c>
      <c r="G135" s="1" t="s">
        <v>96</v>
      </c>
      <c r="H135" s="1" t="s">
        <v>98</v>
      </c>
    </row>
    <row r="136" spans="1:8" x14ac:dyDescent="0.3">
      <c r="A136" s="1">
        <v>134</v>
      </c>
      <c r="B136" s="1">
        <v>75.385957166699896</v>
      </c>
      <c r="C136" s="1" t="s">
        <v>96</v>
      </c>
      <c r="D136" s="1" t="s">
        <v>98</v>
      </c>
      <c r="E136" s="1" t="s">
        <v>96</v>
      </c>
      <c r="F136" s="1" t="s">
        <v>98</v>
      </c>
      <c r="G136" s="1" t="s">
        <v>96</v>
      </c>
      <c r="H136" s="1" t="s">
        <v>98</v>
      </c>
    </row>
    <row r="137" spans="1:8" x14ac:dyDescent="0.3">
      <c r="A137" s="1">
        <v>135</v>
      </c>
      <c r="B137" s="1">
        <v>51.182138658200003</v>
      </c>
      <c r="C137" s="1" t="s">
        <v>96</v>
      </c>
      <c r="D137" s="1" t="s">
        <v>98</v>
      </c>
      <c r="E137" s="1" t="s">
        <v>96</v>
      </c>
      <c r="F137" s="1" t="s">
        <v>98</v>
      </c>
      <c r="G137" s="1" t="s">
        <v>96</v>
      </c>
      <c r="H137" s="1" t="s">
        <v>98</v>
      </c>
    </row>
    <row r="138" spans="1:8" x14ac:dyDescent="0.3">
      <c r="A138" s="1">
        <v>136</v>
      </c>
      <c r="B138" s="1">
        <v>50.654807061500001</v>
      </c>
      <c r="C138" s="1" t="s">
        <v>96</v>
      </c>
      <c r="D138" s="1" t="s">
        <v>98</v>
      </c>
      <c r="E138" s="1" t="s">
        <v>96</v>
      </c>
      <c r="F138" s="1" t="s">
        <v>98</v>
      </c>
      <c r="G138" s="1" t="s">
        <v>96</v>
      </c>
      <c r="H138" s="1" t="s">
        <v>98</v>
      </c>
    </row>
    <row r="139" spans="1:8" x14ac:dyDescent="0.3">
      <c r="A139" s="1">
        <v>137</v>
      </c>
      <c r="B139" s="1">
        <v>49.5265696871</v>
      </c>
      <c r="C139" s="1" t="s">
        <v>96</v>
      </c>
      <c r="D139" s="1" t="s">
        <v>98</v>
      </c>
      <c r="E139" s="1" t="s">
        <v>96</v>
      </c>
      <c r="F139" s="1" t="s">
        <v>98</v>
      </c>
      <c r="G139" s="1" t="s">
        <v>96</v>
      </c>
      <c r="H139" s="1" t="s">
        <v>98</v>
      </c>
    </row>
    <row r="140" spans="1:8" x14ac:dyDescent="0.3">
      <c r="A140" s="1">
        <v>138</v>
      </c>
      <c r="B140" s="1">
        <v>237.17106895500001</v>
      </c>
      <c r="C140" s="1" t="s">
        <v>96</v>
      </c>
      <c r="D140" s="1" t="s">
        <v>98</v>
      </c>
      <c r="E140" s="1" t="s">
        <v>96</v>
      </c>
      <c r="F140" s="1" t="s">
        <v>98</v>
      </c>
      <c r="G140" s="1" t="s">
        <v>96</v>
      </c>
      <c r="H140" s="1" t="s">
        <v>98</v>
      </c>
    </row>
    <row r="141" spans="1:8" x14ac:dyDescent="0.3">
      <c r="A141" s="1">
        <v>139</v>
      </c>
      <c r="B141" s="1">
        <v>65.637767940000003</v>
      </c>
      <c r="C141" s="1" t="s">
        <v>96</v>
      </c>
      <c r="D141" s="1" t="s">
        <v>98</v>
      </c>
      <c r="E141" s="1" t="s">
        <v>96</v>
      </c>
      <c r="F141" s="1" t="s">
        <v>98</v>
      </c>
      <c r="G141" s="1" t="s">
        <v>96</v>
      </c>
      <c r="H141" s="1" t="s">
        <v>98</v>
      </c>
    </row>
    <row r="142" spans="1:8" x14ac:dyDescent="0.3">
      <c r="A142" s="1">
        <v>140</v>
      </c>
      <c r="B142" s="1">
        <v>109.898959434999</v>
      </c>
      <c r="C142" s="1" t="s">
        <v>112</v>
      </c>
      <c r="D142" s="1" t="s">
        <v>98</v>
      </c>
      <c r="E142" s="1" t="s">
        <v>100</v>
      </c>
      <c r="F142" s="1" t="s">
        <v>97</v>
      </c>
      <c r="G142" s="1" t="s">
        <v>100</v>
      </c>
      <c r="H142" s="1" t="s">
        <v>97</v>
      </c>
    </row>
    <row r="143" spans="1:8" x14ac:dyDescent="0.3">
      <c r="A143" s="1">
        <v>141</v>
      </c>
      <c r="B143" s="1">
        <v>109.85953895</v>
      </c>
      <c r="C143" s="1" t="s">
        <v>112</v>
      </c>
      <c r="D143" s="1" t="s">
        <v>98</v>
      </c>
      <c r="E143" s="1" t="s">
        <v>99</v>
      </c>
      <c r="F143" s="1" t="s">
        <v>98</v>
      </c>
      <c r="G143" s="1" t="s">
        <v>99</v>
      </c>
      <c r="H143" s="1" t="s">
        <v>98</v>
      </c>
    </row>
    <row r="144" spans="1:8" x14ac:dyDescent="0.3">
      <c r="A144" s="1">
        <v>142</v>
      </c>
      <c r="B144" s="1">
        <v>91.318314284799897</v>
      </c>
      <c r="C144" s="1" t="s">
        <v>96</v>
      </c>
      <c r="D144" s="1" t="s">
        <v>98</v>
      </c>
      <c r="E144" s="1" t="s">
        <v>96</v>
      </c>
      <c r="F144" s="1" t="s">
        <v>98</v>
      </c>
      <c r="G144" s="1" t="s">
        <v>96</v>
      </c>
      <c r="H144" s="1" t="s">
        <v>98</v>
      </c>
    </row>
    <row r="145" spans="1:8" x14ac:dyDescent="0.3">
      <c r="A145" s="1">
        <v>143</v>
      </c>
      <c r="B145" s="1">
        <v>107.490930965999</v>
      </c>
      <c r="C145" s="1" t="s">
        <v>100</v>
      </c>
      <c r="D145" s="1" t="s">
        <v>97</v>
      </c>
      <c r="E145" s="1" t="s">
        <v>100</v>
      </c>
      <c r="F145" s="1" t="s">
        <v>97</v>
      </c>
      <c r="G145" s="1" t="s">
        <v>100</v>
      </c>
      <c r="H145" s="1" t="s">
        <v>97</v>
      </c>
    </row>
    <row r="146" spans="1:8" x14ac:dyDescent="0.3">
      <c r="A146" s="1">
        <v>144</v>
      </c>
      <c r="B146" s="1">
        <v>53.232196835899899</v>
      </c>
      <c r="C146" s="1" t="s">
        <v>96</v>
      </c>
      <c r="D146" s="1" t="s">
        <v>98</v>
      </c>
      <c r="E146" s="1" t="s">
        <v>96</v>
      </c>
      <c r="F146" s="1" t="s">
        <v>98</v>
      </c>
      <c r="G146" s="1" t="s">
        <v>96</v>
      </c>
      <c r="H146" s="1" t="s">
        <v>98</v>
      </c>
    </row>
    <row r="147" spans="1:8" x14ac:dyDescent="0.3">
      <c r="A147" s="1">
        <v>145</v>
      </c>
      <c r="B147" s="1">
        <v>58.065205177800003</v>
      </c>
      <c r="C147" s="1" t="s">
        <v>96</v>
      </c>
      <c r="D147" s="1" t="s">
        <v>98</v>
      </c>
      <c r="E147" s="1" t="s">
        <v>96</v>
      </c>
      <c r="F147" s="1" t="s">
        <v>98</v>
      </c>
      <c r="G147" s="1" t="s">
        <v>96</v>
      </c>
      <c r="H147" s="1" t="s">
        <v>98</v>
      </c>
    </row>
    <row r="148" spans="1:8" x14ac:dyDescent="0.3">
      <c r="A148" s="1">
        <v>146</v>
      </c>
      <c r="B148" s="1">
        <v>106.13520470100001</v>
      </c>
      <c r="C148" s="1" t="s">
        <v>96</v>
      </c>
      <c r="D148" s="1" t="s">
        <v>98</v>
      </c>
      <c r="E148" s="1" t="s">
        <v>96</v>
      </c>
      <c r="F148" s="1" t="s">
        <v>98</v>
      </c>
      <c r="G148" s="1" t="s">
        <v>96</v>
      </c>
      <c r="H148" s="1" t="s">
        <v>98</v>
      </c>
    </row>
    <row r="149" spans="1:8" x14ac:dyDescent="0.3">
      <c r="A149" s="1">
        <v>147</v>
      </c>
      <c r="B149" s="1">
        <v>33.098615493700002</v>
      </c>
      <c r="C149" s="1" t="s">
        <v>100</v>
      </c>
      <c r="D149" s="1" t="s">
        <v>97</v>
      </c>
      <c r="E149" s="1" t="s">
        <v>99</v>
      </c>
      <c r="F149" s="1" t="s">
        <v>98</v>
      </c>
      <c r="G149" s="1" t="s">
        <v>99</v>
      </c>
      <c r="H149" s="1" t="s">
        <v>98</v>
      </c>
    </row>
    <row r="150" spans="1:8" x14ac:dyDescent="0.3">
      <c r="A150" s="1">
        <v>148</v>
      </c>
      <c r="B150" s="1">
        <v>149.327974275999</v>
      </c>
      <c r="C150" s="1" t="s">
        <v>96</v>
      </c>
      <c r="D150" s="1" t="s">
        <v>98</v>
      </c>
      <c r="E150" s="1" t="s">
        <v>96</v>
      </c>
      <c r="F150" s="1" t="s">
        <v>98</v>
      </c>
      <c r="G150" s="1" t="s">
        <v>96</v>
      </c>
      <c r="H150" s="1" t="s">
        <v>98</v>
      </c>
    </row>
    <row r="151" spans="1:8" x14ac:dyDescent="0.3">
      <c r="A151" s="1">
        <v>149</v>
      </c>
      <c r="B151" s="1">
        <v>101.958316057999</v>
      </c>
      <c r="C151" s="1" t="s">
        <v>100</v>
      </c>
      <c r="D151" s="1" t="s">
        <v>97</v>
      </c>
      <c r="E151" s="1" t="s">
        <v>99</v>
      </c>
      <c r="F151" s="1" t="s">
        <v>98</v>
      </c>
      <c r="G151" s="1" t="s">
        <v>99</v>
      </c>
      <c r="H151" s="1" t="s">
        <v>98</v>
      </c>
    </row>
    <row r="152" spans="1:8" x14ac:dyDescent="0.3">
      <c r="A152" s="1">
        <v>150</v>
      </c>
      <c r="B152" s="1">
        <v>78.837912068700007</v>
      </c>
      <c r="C152" s="1" t="s">
        <v>100</v>
      </c>
      <c r="D152" s="1" t="s">
        <v>97</v>
      </c>
      <c r="E152" s="1" t="s">
        <v>100</v>
      </c>
      <c r="F152" s="1" t="s">
        <v>97</v>
      </c>
      <c r="G152" s="1" t="s">
        <v>100</v>
      </c>
      <c r="H152" s="1" t="s">
        <v>97</v>
      </c>
    </row>
    <row r="153" spans="1:8" x14ac:dyDescent="0.3">
      <c r="A153" s="1">
        <v>151</v>
      </c>
      <c r="B153" s="1">
        <v>78.736428165600003</v>
      </c>
      <c r="C153" s="1" t="s">
        <v>100</v>
      </c>
      <c r="D153" s="1" t="s">
        <v>97</v>
      </c>
      <c r="E153" s="1" t="s">
        <v>99</v>
      </c>
      <c r="F153" s="1" t="s">
        <v>98</v>
      </c>
      <c r="G153" s="1" t="s">
        <v>99</v>
      </c>
      <c r="H153" s="1" t="s">
        <v>98</v>
      </c>
    </row>
    <row r="154" spans="1:8" x14ac:dyDescent="0.3">
      <c r="A154" s="1">
        <v>152</v>
      </c>
      <c r="B154" s="1">
        <v>77.759812098799898</v>
      </c>
      <c r="C154" s="1" t="s">
        <v>100</v>
      </c>
      <c r="D154" s="1" t="s">
        <v>97</v>
      </c>
      <c r="E154" s="1" t="s">
        <v>99</v>
      </c>
      <c r="F154" s="1" t="s">
        <v>98</v>
      </c>
      <c r="G154" s="1" t="s">
        <v>99</v>
      </c>
      <c r="H154" s="1" t="s">
        <v>98</v>
      </c>
    </row>
    <row r="155" spans="1:8" x14ac:dyDescent="0.3">
      <c r="A155" s="1">
        <v>153</v>
      </c>
      <c r="B155" s="1">
        <v>156.63175762700001</v>
      </c>
      <c r="C155" s="1" t="s">
        <v>100</v>
      </c>
      <c r="D155" s="1" t="s">
        <v>97</v>
      </c>
      <c r="E155" s="1" t="s">
        <v>99</v>
      </c>
      <c r="F155" s="1" t="s">
        <v>98</v>
      </c>
      <c r="G155" s="1" t="s">
        <v>99</v>
      </c>
      <c r="H155" s="1" t="s">
        <v>98</v>
      </c>
    </row>
    <row r="156" spans="1:8" x14ac:dyDescent="0.3">
      <c r="A156" s="1">
        <v>154</v>
      </c>
      <c r="B156" s="1">
        <v>76.567186699700002</v>
      </c>
      <c r="C156" s="1" t="s">
        <v>96</v>
      </c>
      <c r="D156" s="1" t="s">
        <v>98</v>
      </c>
      <c r="E156" s="1" t="s">
        <v>96</v>
      </c>
      <c r="F156" s="1" t="s">
        <v>98</v>
      </c>
      <c r="G156" s="1" t="s">
        <v>96</v>
      </c>
      <c r="H156" s="1" t="s">
        <v>98</v>
      </c>
    </row>
    <row r="157" spans="1:8" x14ac:dyDescent="0.3">
      <c r="A157" s="1">
        <v>155</v>
      </c>
      <c r="B157" s="1">
        <v>80.152470519399898</v>
      </c>
      <c r="C157" s="1" t="s">
        <v>100</v>
      </c>
      <c r="D157" s="1" t="s">
        <v>97</v>
      </c>
      <c r="E157" s="1" t="s">
        <v>100</v>
      </c>
      <c r="F157" s="1" t="s">
        <v>97</v>
      </c>
      <c r="G157" s="1" t="s">
        <v>100</v>
      </c>
      <c r="H157" s="1" t="s">
        <v>97</v>
      </c>
    </row>
    <row r="158" spans="1:8" x14ac:dyDescent="0.3">
      <c r="A158" s="1">
        <v>156</v>
      </c>
      <c r="B158" s="1">
        <v>47.910512228400002</v>
      </c>
      <c r="C158" s="1" t="s">
        <v>100</v>
      </c>
      <c r="D158" s="1" t="s">
        <v>97</v>
      </c>
      <c r="E158" s="1" t="s">
        <v>100</v>
      </c>
      <c r="F158" s="1" t="s">
        <v>97</v>
      </c>
      <c r="G158" s="1" t="s">
        <v>100</v>
      </c>
      <c r="H158" s="1" t="s">
        <v>97</v>
      </c>
    </row>
    <row r="159" spans="1:8" x14ac:dyDescent="0.3">
      <c r="A159" s="1">
        <v>157</v>
      </c>
      <c r="B159" s="1">
        <v>99.349654959199896</v>
      </c>
      <c r="C159" s="1" t="s">
        <v>96</v>
      </c>
      <c r="D159" s="1" t="s">
        <v>98</v>
      </c>
      <c r="E159" s="1" t="s">
        <v>96</v>
      </c>
      <c r="F159" s="1" t="s">
        <v>98</v>
      </c>
      <c r="G159" s="1" t="s">
        <v>96</v>
      </c>
      <c r="H159" s="1" t="s">
        <v>98</v>
      </c>
    </row>
    <row r="160" spans="1:8" x14ac:dyDescent="0.3">
      <c r="A160" s="1">
        <v>158</v>
      </c>
      <c r="B160" s="1">
        <v>70.919624756199894</v>
      </c>
      <c r="C160" s="1" t="s">
        <v>100</v>
      </c>
      <c r="D160" s="1" t="s">
        <v>97</v>
      </c>
      <c r="E160" s="1" t="s">
        <v>100</v>
      </c>
      <c r="F160" s="1" t="s">
        <v>97</v>
      </c>
      <c r="G160" s="1" t="s">
        <v>100</v>
      </c>
      <c r="H160" s="1" t="s">
        <v>97</v>
      </c>
    </row>
    <row r="161" spans="1:8" x14ac:dyDescent="0.3">
      <c r="A161" s="1">
        <v>159</v>
      </c>
      <c r="B161" s="1">
        <v>49.870962042899897</v>
      </c>
      <c r="C161" s="1" t="s">
        <v>100</v>
      </c>
      <c r="D161" s="1" t="s">
        <v>97</v>
      </c>
      <c r="E161" s="1" t="s">
        <v>99</v>
      </c>
      <c r="F161" s="1" t="s">
        <v>98</v>
      </c>
      <c r="G161" s="1" t="s">
        <v>99</v>
      </c>
      <c r="H161" s="1" t="s">
        <v>98</v>
      </c>
    </row>
    <row r="162" spans="1:8" x14ac:dyDescent="0.3">
      <c r="A162" s="1">
        <v>160</v>
      </c>
      <c r="B162" s="1">
        <v>33.356214792099898</v>
      </c>
      <c r="C162" s="1" t="s">
        <v>100</v>
      </c>
      <c r="D162" s="1" t="s">
        <v>97</v>
      </c>
      <c r="E162" s="1" t="s">
        <v>100</v>
      </c>
      <c r="F162" s="1" t="s">
        <v>97</v>
      </c>
      <c r="G162" s="1" t="s">
        <v>100</v>
      </c>
      <c r="H162" s="1" t="s">
        <v>97</v>
      </c>
    </row>
    <row r="163" spans="1:8" x14ac:dyDescent="0.3">
      <c r="A163" s="1">
        <v>161</v>
      </c>
      <c r="B163" s="1">
        <v>151.08485461999899</v>
      </c>
      <c r="C163" s="1" t="s">
        <v>96</v>
      </c>
      <c r="D163" s="1" t="s">
        <v>98</v>
      </c>
      <c r="E163" s="1" t="s">
        <v>96</v>
      </c>
      <c r="F163" s="1" t="s">
        <v>98</v>
      </c>
      <c r="G163" s="1" t="s">
        <v>96</v>
      </c>
      <c r="H163" s="1" t="s">
        <v>98</v>
      </c>
    </row>
    <row r="164" spans="1:8" x14ac:dyDescent="0.3">
      <c r="A164" s="1">
        <v>162</v>
      </c>
      <c r="B164" s="1">
        <v>74.780321323099898</v>
      </c>
      <c r="C164" s="1" t="s">
        <v>96</v>
      </c>
      <c r="D164" s="1" t="s">
        <v>98</v>
      </c>
      <c r="E164" s="1" t="s">
        <v>96</v>
      </c>
      <c r="F164" s="1" t="s">
        <v>98</v>
      </c>
      <c r="G164" s="1" t="s">
        <v>96</v>
      </c>
      <c r="H164" s="1" t="s">
        <v>98</v>
      </c>
    </row>
    <row r="165" spans="1:8" x14ac:dyDescent="0.3">
      <c r="A165" s="1">
        <v>163</v>
      </c>
      <c r="B165" s="1">
        <v>155.146388088999</v>
      </c>
      <c r="C165" s="1" t="s">
        <v>100</v>
      </c>
      <c r="D165" s="1" t="s">
        <v>97</v>
      </c>
      <c r="E165" s="1" t="s">
        <v>99</v>
      </c>
      <c r="F165" s="1" t="s">
        <v>98</v>
      </c>
      <c r="G165" s="1" t="s">
        <v>99</v>
      </c>
      <c r="H165" s="1" t="s">
        <v>98</v>
      </c>
    </row>
    <row r="166" spans="1:8" x14ac:dyDescent="0.3">
      <c r="A166" s="1">
        <v>164</v>
      </c>
      <c r="B166" s="1">
        <v>66.350400623100001</v>
      </c>
      <c r="C166" s="1" t="s">
        <v>96</v>
      </c>
      <c r="D166" s="1" t="s">
        <v>98</v>
      </c>
      <c r="E166" s="1" t="s">
        <v>96</v>
      </c>
      <c r="F166" s="1" t="s">
        <v>98</v>
      </c>
      <c r="G166" s="1" t="s">
        <v>96</v>
      </c>
      <c r="H166" s="1" t="s">
        <v>98</v>
      </c>
    </row>
    <row r="167" spans="1:8" x14ac:dyDescent="0.3">
      <c r="A167" s="1">
        <v>165</v>
      </c>
      <c r="B167" s="1">
        <v>117.673123454999</v>
      </c>
      <c r="C167" s="1" t="s">
        <v>100</v>
      </c>
      <c r="D167" s="1" t="s">
        <v>97</v>
      </c>
      <c r="E167" s="1" t="s">
        <v>100</v>
      </c>
      <c r="F167" s="1" t="s">
        <v>97</v>
      </c>
      <c r="G167" s="1" t="s">
        <v>100</v>
      </c>
      <c r="H167" s="1" t="s">
        <v>97</v>
      </c>
    </row>
    <row r="168" spans="1:8" x14ac:dyDescent="0.3">
      <c r="A168" s="1">
        <v>166</v>
      </c>
      <c r="B168" s="1">
        <v>104.948605091</v>
      </c>
      <c r="C168" s="1" t="s">
        <v>96</v>
      </c>
      <c r="D168" s="1" t="s">
        <v>98</v>
      </c>
      <c r="E168" s="1" t="s">
        <v>96</v>
      </c>
      <c r="F168" s="1" t="s">
        <v>98</v>
      </c>
      <c r="G168" s="1" t="s">
        <v>96</v>
      </c>
      <c r="H168" s="1" t="s">
        <v>98</v>
      </c>
    </row>
    <row r="169" spans="1:8" x14ac:dyDescent="0.3">
      <c r="A169" s="1">
        <v>167</v>
      </c>
      <c r="B169" s="1">
        <v>66.873868124599895</v>
      </c>
      <c r="C169" s="1" t="s">
        <v>96</v>
      </c>
      <c r="D169" s="1" t="s">
        <v>98</v>
      </c>
      <c r="E169" s="1" t="s">
        <v>96</v>
      </c>
      <c r="F169" s="1" t="s">
        <v>98</v>
      </c>
      <c r="G169" s="1" t="s">
        <v>96</v>
      </c>
      <c r="H169" s="1" t="s">
        <v>98</v>
      </c>
    </row>
    <row r="170" spans="1:8" x14ac:dyDescent="0.3">
      <c r="A170" s="1">
        <v>168</v>
      </c>
      <c r="B170" s="1">
        <v>161.25618908600001</v>
      </c>
      <c r="C170" s="1" t="s">
        <v>100</v>
      </c>
      <c r="D170" s="1" t="s">
        <v>97</v>
      </c>
      <c r="E170" s="1" t="s">
        <v>99</v>
      </c>
      <c r="F170" s="1" t="s">
        <v>98</v>
      </c>
      <c r="G170" s="1" t="s">
        <v>99</v>
      </c>
      <c r="H170" s="1" t="s">
        <v>98</v>
      </c>
    </row>
    <row r="171" spans="1:8" x14ac:dyDescent="0.3">
      <c r="A171" s="1">
        <v>169</v>
      </c>
      <c r="B171" s="1">
        <v>155.76067919400001</v>
      </c>
      <c r="C171" s="1" t="s">
        <v>100</v>
      </c>
      <c r="D171" s="1" t="s">
        <v>97</v>
      </c>
      <c r="E171" s="1" t="s">
        <v>99</v>
      </c>
      <c r="F171" s="1" t="s">
        <v>98</v>
      </c>
      <c r="G171" s="1" t="s">
        <v>99</v>
      </c>
      <c r="H171" s="1" t="s">
        <v>98</v>
      </c>
    </row>
    <row r="172" spans="1:8" x14ac:dyDescent="0.3">
      <c r="A172" s="1">
        <v>170</v>
      </c>
      <c r="B172" s="1">
        <v>313.35687461899897</v>
      </c>
      <c r="C172" s="1" t="s">
        <v>100</v>
      </c>
      <c r="D172" s="1" t="s">
        <v>97</v>
      </c>
      <c r="E172" s="1" t="s">
        <v>99</v>
      </c>
      <c r="F172" s="1" t="s">
        <v>105</v>
      </c>
      <c r="G172" s="1" t="s">
        <v>99</v>
      </c>
      <c r="H172" s="1" t="s">
        <v>105</v>
      </c>
    </row>
    <row r="173" spans="1:8" x14ac:dyDescent="0.3">
      <c r="A173" s="1">
        <v>171</v>
      </c>
      <c r="B173" s="1">
        <v>163.60251779199899</v>
      </c>
      <c r="C173" s="1" t="s">
        <v>100</v>
      </c>
      <c r="D173" s="1" t="s">
        <v>97</v>
      </c>
      <c r="E173" s="1" t="s">
        <v>100</v>
      </c>
      <c r="F173" s="1" t="s">
        <v>97</v>
      </c>
      <c r="G173" s="1" t="s">
        <v>107</v>
      </c>
      <c r="H173" s="1" t="s">
        <v>105</v>
      </c>
    </row>
    <row r="174" spans="1:8" x14ac:dyDescent="0.3">
      <c r="A174" s="1">
        <v>172</v>
      </c>
      <c r="B174" s="1">
        <v>160.171493690999</v>
      </c>
      <c r="C174" s="1" t="s">
        <v>107</v>
      </c>
      <c r="D174" s="1" t="s">
        <v>105</v>
      </c>
      <c r="E174" s="1" t="s">
        <v>100</v>
      </c>
      <c r="F174" s="1" t="s">
        <v>97</v>
      </c>
      <c r="G174" s="1" t="s">
        <v>106</v>
      </c>
      <c r="H174" s="1" t="s">
        <v>105</v>
      </c>
    </row>
    <row r="175" spans="1:8" x14ac:dyDescent="0.3">
      <c r="A175" s="1">
        <v>173</v>
      </c>
      <c r="B175" s="1">
        <v>318.53356010900001</v>
      </c>
      <c r="C175" s="1" t="s">
        <v>107</v>
      </c>
      <c r="D175" s="1" t="s">
        <v>105</v>
      </c>
      <c r="E175" s="1" t="s">
        <v>100</v>
      </c>
      <c r="F175" s="1" t="s">
        <v>97</v>
      </c>
      <c r="G175" s="1" t="s">
        <v>106</v>
      </c>
      <c r="H175" s="1" t="s">
        <v>105</v>
      </c>
    </row>
    <row r="176" spans="1:8" x14ac:dyDescent="0.3">
      <c r="A176" s="1">
        <v>174</v>
      </c>
      <c r="B176" s="1">
        <v>114.319587976999</v>
      </c>
      <c r="C176" s="1" t="s">
        <v>100</v>
      </c>
      <c r="D176" s="1" t="s">
        <v>97</v>
      </c>
      <c r="E176" s="1" t="s">
        <v>99</v>
      </c>
      <c r="F176" s="1" t="s">
        <v>98</v>
      </c>
      <c r="G176" s="1" t="s">
        <v>99</v>
      </c>
      <c r="H176" s="1" t="s">
        <v>98</v>
      </c>
    </row>
    <row r="177" spans="1:8" x14ac:dyDescent="0.3">
      <c r="A177" s="1">
        <v>175</v>
      </c>
      <c r="B177" s="1">
        <v>109.718574708999</v>
      </c>
      <c r="C177" s="1" t="s">
        <v>100</v>
      </c>
      <c r="D177" s="1" t="s">
        <v>97</v>
      </c>
      <c r="E177" s="1" t="s">
        <v>99</v>
      </c>
      <c r="F177" s="1" t="s">
        <v>98</v>
      </c>
      <c r="G177" s="1" t="s">
        <v>99</v>
      </c>
      <c r="H177" s="1" t="s">
        <v>98</v>
      </c>
    </row>
    <row r="178" spans="1:8" x14ac:dyDescent="0.3">
      <c r="A178" s="1">
        <v>176</v>
      </c>
      <c r="B178" s="1">
        <v>79.712916325400002</v>
      </c>
      <c r="C178" s="1" t="s">
        <v>100</v>
      </c>
      <c r="D178" s="1" t="s">
        <v>97</v>
      </c>
      <c r="E178" s="1" t="s">
        <v>99</v>
      </c>
      <c r="F178" s="1" t="s">
        <v>98</v>
      </c>
      <c r="G178" s="1" t="s">
        <v>99</v>
      </c>
      <c r="H178" s="1" t="s">
        <v>98</v>
      </c>
    </row>
    <row r="179" spans="1:8" x14ac:dyDescent="0.3">
      <c r="A179" s="1">
        <v>177</v>
      </c>
      <c r="B179" s="1">
        <v>82.067896329199897</v>
      </c>
      <c r="C179" s="1" t="s">
        <v>96</v>
      </c>
      <c r="D179" s="1" t="s">
        <v>98</v>
      </c>
      <c r="E179" s="1" t="s">
        <v>96</v>
      </c>
      <c r="F179" s="1" t="s">
        <v>98</v>
      </c>
      <c r="G179" s="1" t="s">
        <v>96</v>
      </c>
      <c r="H179" s="1" t="s">
        <v>98</v>
      </c>
    </row>
    <row r="180" spans="1:8" x14ac:dyDescent="0.3">
      <c r="A180" s="1">
        <v>178</v>
      </c>
      <c r="B180" s="1">
        <v>160.919798189999</v>
      </c>
      <c r="C180" s="1" t="s">
        <v>96</v>
      </c>
      <c r="D180" s="1" t="s">
        <v>98</v>
      </c>
      <c r="E180" s="1" t="s">
        <v>100</v>
      </c>
      <c r="F180" s="1" t="s">
        <v>97</v>
      </c>
      <c r="G180" s="1" t="s">
        <v>96</v>
      </c>
      <c r="H180" s="1" t="s">
        <v>98</v>
      </c>
    </row>
    <row r="181" spans="1:8" x14ac:dyDescent="0.3">
      <c r="A181" s="1">
        <v>179</v>
      </c>
      <c r="B181" s="1">
        <v>160.425123681999</v>
      </c>
      <c r="C181" s="1" t="s">
        <v>96</v>
      </c>
      <c r="D181" s="1" t="s">
        <v>98</v>
      </c>
      <c r="E181" s="1" t="s">
        <v>100</v>
      </c>
      <c r="F181" s="1" t="s">
        <v>97</v>
      </c>
      <c r="G181" s="1" t="s">
        <v>96</v>
      </c>
      <c r="H181" s="1" t="s">
        <v>98</v>
      </c>
    </row>
    <row r="182" spans="1:8" x14ac:dyDescent="0.3">
      <c r="A182" s="1">
        <v>180</v>
      </c>
      <c r="B182" s="1">
        <v>157.412015384</v>
      </c>
      <c r="C182" s="1" t="s">
        <v>107</v>
      </c>
      <c r="D182" s="1" t="s">
        <v>105</v>
      </c>
      <c r="E182" s="1" t="s">
        <v>100</v>
      </c>
      <c r="F182" s="1" t="s">
        <v>97</v>
      </c>
      <c r="G182" s="1" t="s">
        <v>106</v>
      </c>
      <c r="H182" s="1" t="s">
        <v>105</v>
      </c>
    </row>
    <row r="183" spans="1:8" x14ac:dyDescent="0.3">
      <c r="A183" s="1">
        <v>181</v>
      </c>
      <c r="B183" s="1">
        <v>80.050609829799896</v>
      </c>
      <c r="C183" s="1" t="s">
        <v>110</v>
      </c>
      <c r="D183" s="1" t="s">
        <v>97</v>
      </c>
      <c r="E183" s="1" t="s">
        <v>110</v>
      </c>
      <c r="F183" s="1" t="s">
        <v>97</v>
      </c>
      <c r="G183" s="1" t="s">
        <v>110</v>
      </c>
      <c r="H183" s="1" t="s">
        <v>97</v>
      </c>
    </row>
    <row r="184" spans="1:8" x14ac:dyDescent="0.3">
      <c r="A184" s="1">
        <v>182</v>
      </c>
      <c r="B184" s="1">
        <v>24.5618010843999</v>
      </c>
      <c r="C184" s="1" t="s">
        <v>110</v>
      </c>
      <c r="D184" s="1" t="s">
        <v>97</v>
      </c>
      <c r="E184" s="1" t="s">
        <v>110</v>
      </c>
      <c r="F184" s="1" t="s">
        <v>97</v>
      </c>
      <c r="G184" s="1" t="s">
        <v>110</v>
      </c>
      <c r="H184" s="1" t="s">
        <v>97</v>
      </c>
    </row>
    <row r="185" spans="1:8" x14ac:dyDescent="0.3">
      <c r="A185" s="1">
        <v>183</v>
      </c>
      <c r="B185" s="1">
        <v>150.098734933</v>
      </c>
      <c r="C185" s="1" t="s">
        <v>110</v>
      </c>
      <c r="D185" s="1" t="s">
        <v>97</v>
      </c>
      <c r="E185" s="1" t="s">
        <v>110</v>
      </c>
      <c r="F185" s="1" t="s">
        <v>97</v>
      </c>
      <c r="G185" s="1" t="s">
        <v>110</v>
      </c>
      <c r="H185" s="1" t="s">
        <v>97</v>
      </c>
    </row>
    <row r="186" spans="1:8" x14ac:dyDescent="0.3">
      <c r="A186" s="1">
        <v>184</v>
      </c>
      <c r="B186" s="1">
        <v>26.662780185100001</v>
      </c>
      <c r="C186" s="1" t="s">
        <v>110</v>
      </c>
      <c r="D186" s="1" t="s">
        <v>97</v>
      </c>
      <c r="E186" s="1" t="s">
        <v>110</v>
      </c>
      <c r="F186" s="1" t="s">
        <v>97</v>
      </c>
      <c r="G186" s="1" t="s">
        <v>110</v>
      </c>
      <c r="H186" s="1" t="s">
        <v>97</v>
      </c>
    </row>
    <row r="187" spans="1:8" x14ac:dyDescent="0.3">
      <c r="A187" s="1">
        <v>185</v>
      </c>
      <c r="B187" s="1">
        <v>9.9179438706200003</v>
      </c>
      <c r="C187" s="1" t="s">
        <v>110</v>
      </c>
      <c r="D187" s="1" t="s">
        <v>97</v>
      </c>
      <c r="E187" s="1" t="s">
        <v>110</v>
      </c>
      <c r="F187" s="1" t="s">
        <v>97</v>
      </c>
      <c r="G187" s="1" t="s">
        <v>110</v>
      </c>
      <c r="H187" s="1" t="s">
        <v>97</v>
      </c>
    </row>
    <row r="188" spans="1:8" x14ac:dyDescent="0.3">
      <c r="A188" s="1">
        <v>186</v>
      </c>
      <c r="B188" s="1">
        <v>47.120310806600003</v>
      </c>
      <c r="C188" s="1" t="s">
        <v>110</v>
      </c>
      <c r="D188" s="1" t="s">
        <v>97</v>
      </c>
      <c r="E188" s="1" t="s">
        <v>110</v>
      </c>
      <c r="F188" s="1" t="s">
        <v>97</v>
      </c>
      <c r="G188" s="1" t="s">
        <v>110</v>
      </c>
      <c r="H188" s="1" t="s">
        <v>97</v>
      </c>
    </row>
    <row r="189" spans="1:8" x14ac:dyDescent="0.3">
      <c r="A189" s="1">
        <v>187</v>
      </c>
      <c r="B189" s="1">
        <v>19.1228784830999</v>
      </c>
      <c r="C189" s="1" t="s">
        <v>110</v>
      </c>
      <c r="D189" s="1" t="s">
        <v>97</v>
      </c>
      <c r="E189" s="1" t="s">
        <v>110</v>
      </c>
      <c r="F189" s="1" t="s">
        <v>97</v>
      </c>
      <c r="G189" s="1" t="s">
        <v>110</v>
      </c>
      <c r="H189" s="1" t="s">
        <v>97</v>
      </c>
    </row>
    <row r="190" spans="1:8" x14ac:dyDescent="0.3">
      <c r="A190" s="1">
        <v>188</v>
      </c>
      <c r="B190" s="1">
        <v>20.5978887554</v>
      </c>
      <c r="C190" s="1" t="s">
        <v>110</v>
      </c>
      <c r="D190" s="1" t="s">
        <v>97</v>
      </c>
      <c r="E190" s="1" t="s">
        <v>110</v>
      </c>
      <c r="F190" s="1" t="s">
        <v>97</v>
      </c>
      <c r="G190" s="1" t="s">
        <v>110</v>
      </c>
      <c r="H190" s="1" t="s">
        <v>97</v>
      </c>
    </row>
    <row r="191" spans="1:8" x14ac:dyDescent="0.3">
      <c r="A191" s="1">
        <v>189</v>
      </c>
      <c r="B191" s="1">
        <v>25.9230539395999</v>
      </c>
      <c r="C191" s="1" t="s">
        <v>110</v>
      </c>
      <c r="D191" s="1" t="s">
        <v>97</v>
      </c>
      <c r="E191" s="1" t="s">
        <v>110</v>
      </c>
      <c r="F191" s="1" t="s">
        <v>97</v>
      </c>
      <c r="G191" s="1" t="s">
        <v>110</v>
      </c>
      <c r="H191" s="1" t="s">
        <v>97</v>
      </c>
    </row>
    <row r="192" spans="1:8" x14ac:dyDescent="0.3">
      <c r="A192" s="1">
        <v>190</v>
      </c>
      <c r="B192" s="1">
        <v>66.069205617500003</v>
      </c>
      <c r="C192" s="1" t="s">
        <v>110</v>
      </c>
      <c r="D192" s="1" t="s">
        <v>97</v>
      </c>
      <c r="E192" s="1" t="s">
        <v>110</v>
      </c>
      <c r="F192" s="1" t="s">
        <v>97</v>
      </c>
      <c r="G192" s="1" t="s">
        <v>110</v>
      </c>
      <c r="H192" s="1" t="s">
        <v>97</v>
      </c>
    </row>
    <row r="193" spans="1:8" x14ac:dyDescent="0.3">
      <c r="A193" s="1">
        <v>191</v>
      </c>
      <c r="B193" s="1">
        <v>37.119309204899899</v>
      </c>
      <c r="C193" s="1" t="s">
        <v>110</v>
      </c>
      <c r="D193" s="1" t="s">
        <v>97</v>
      </c>
      <c r="E193" s="1" t="s">
        <v>110</v>
      </c>
      <c r="F193" s="1" t="s">
        <v>97</v>
      </c>
      <c r="G193" s="1" t="s">
        <v>110</v>
      </c>
      <c r="H193" s="1" t="s">
        <v>97</v>
      </c>
    </row>
    <row r="194" spans="1:8" x14ac:dyDescent="0.3">
      <c r="A194" s="1">
        <v>192</v>
      </c>
      <c r="B194" s="1">
        <v>38.7940142235</v>
      </c>
      <c r="C194" s="1" t="s">
        <v>110</v>
      </c>
      <c r="D194" s="1" t="s">
        <v>97</v>
      </c>
      <c r="E194" s="1" t="s">
        <v>110</v>
      </c>
      <c r="F194" s="1" t="s">
        <v>97</v>
      </c>
      <c r="G194" s="1" t="s">
        <v>110</v>
      </c>
      <c r="H194" s="1" t="s">
        <v>97</v>
      </c>
    </row>
    <row r="195" spans="1:8" x14ac:dyDescent="0.3">
      <c r="A195" s="1">
        <v>193</v>
      </c>
      <c r="B195" s="1">
        <v>636.79466637600001</v>
      </c>
      <c r="C195" s="1" t="s">
        <v>110</v>
      </c>
      <c r="D195" s="1" t="s">
        <v>97</v>
      </c>
      <c r="E195" s="1" t="s">
        <v>110</v>
      </c>
      <c r="F195" s="1" t="s">
        <v>97</v>
      </c>
      <c r="G195" s="1" t="s">
        <v>110</v>
      </c>
      <c r="H195" s="1" t="s">
        <v>97</v>
      </c>
    </row>
    <row r="196" spans="1:8" x14ac:dyDescent="0.3">
      <c r="A196" s="1">
        <v>194</v>
      </c>
      <c r="B196" s="1">
        <v>489.79158670999902</v>
      </c>
      <c r="C196" s="1" t="s">
        <v>110</v>
      </c>
      <c r="D196" s="1" t="s">
        <v>97</v>
      </c>
      <c r="E196" s="1" t="s">
        <v>110</v>
      </c>
      <c r="F196" s="1" t="s">
        <v>97</v>
      </c>
      <c r="G196" s="1" t="s">
        <v>110</v>
      </c>
      <c r="H196" s="1" t="s">
        <v>97</v>
      </c>
    </row>
    <row r="197" spans="1:8" x14ac:dyDescent="0.3">
      <c r="A197" s="1">
        <v>195</v>
      </c>
      <c r="B197" s="1">
        <v>632.89118946300005</v>
      </c>
      <c r="C197" s="1" t="s">
        <v>110</v>
      </c>
      <c r="D197" s="1" t="s">
        <v>97</v>
      </c>
      <c r="E197" s="1" t="s">
        <v>110</v>
      </c>
      <c r="F197" s="1" t="s">
        <v>97</v>
      </c>
      <c r="G197" s="1" t="s">
        <v>110</v>
      </c>
      <c r="H197" s="1" t="s">
        <v>97</v>
      </c>
    </row>
    <row r="198" spans="1:8" x14ac:dyDescent="0.3">
      <c r="A198" s="1">
        <v>196</v>
      </c>
      <c r="B198" s="1">
        <v>440.36116246400002</v>
      </c>
      <c r="C198" s="1" t="s">
        <v>110</v>
      </c>
      <c r="D198" s="1" t="s">
        <v>97</v>
      </c>
      <c r="E198" s="1" t="s">
        <v>110</v>
      </c>
      <c r="F198" s="1" t="s">
        <v>97</v>
      </c>
      <c r="G198" s="1" t="s">
        <v>110</v>
      </c>
      <c r="H198" s="1" t="s">
        <v>97</v>
      </c>
    </row>
    <row r="199" spans="1:8" x14ac:dyDescent="0.3">
      <c r="A199" s="1">
        <v>197</v>
      </c>
      <c r="B199" s="1">
        <v>282.47752137200001</v>
      </c>
      <c r="C199" s="1" t="s">
        <v>110</v>
      </c>
      <c r="D199" s="1" t="s">
        <v>97</v>
      </c>
      <c r="E199" s="1" t="s">
        <v>110</v>
      </c>
      <c r="F199" s="1" t="s">
        <v>97</v>
      </c>
      <c r="G199" s="1" t="s">
        <v>110</v>
      </c>
      <c r="H199" s="1" t="s">
        <v>97</v>
      </c>
    </row>
    <row r="200" spans="1:8" x14ac:dyDescent="0.3">
      <c r="A200" s="1">
        <v>198</v>
      </c>
      <c r="B200" s="1">
        <v>295.01088757899902</v>
      </c>
      <c r="C200" s="1" t="s">
        <v>110</v>
      </c>
      <c r="D200" s="1" t="s">
        <v>97</v>
      </c>
      <c r="E200" s="1" t="s">
        <v>110</v>
      </c>
      <c r="F200" s="1" t="s">
        <v>97</v>
      </c>
      <c r="G200" s="1" t="s">
        <v>110</v>
      </c>
      <c r="H200" s="1" t="s">
        <v>97</v>
      </c>
    </row>
    <row r="201" spans="1:8" x14ac:dyDescent="0.3">
      <c r="A201" s="1">
        <v>199</v>
      </c>
      <c r="B201" s="1">
        <v>81.390573733500005</v>
      </c>
      <c r="C201" s="1" t="s">
        <v>101</v>
      </c>
      <c r="D201" s="1" t="s">
        <v>97</v>
      </c>
      <c r="E201" s="1" t="s">
        <v>100</v>
      </c>
      <c r="F201" s="1" t="s">
        <v>97</v>
      </c>
      <c r="G201" s="1" t="s">
        <v>100</v>
      </c>
      <c r="H201" s="1" t="s">
        <v>97</v>
      </c>
    </row>
    <row r="202" spans="1:8" x14ac:dyDescent="0.3">
      <c r="A202" s="1">
        <v>200</v>
      </c>
      <c r="B202" s="1">
        <v>117.284850401</v>
      </c>
      <c r="C202" s="1" t="s">
        <v>101</v>
      </c>
      <c r="D202" s="1" t="s">
        <v>97</v>
      </c>
      <c r="E202" s="1" t="s">
        <v>100</v>
      </c>
      <c r="F202" s="1" t="s">
        <v>97</v>
      </c>
      <c r="G202" s="1" t="s">
        <v>100</v>
      </c>
      <c r="H202" s="1" t="s">
        <v>97</v>
      </c>
    </row>
    <row r="203" spans="1:8" x14ac:dyDescent="0.3">
      <c r="A203" s="1">
        <v>201</v>
      </c>
      <c r="B203" s="1">
        <v>76.194141060600003</v>
      </c>
      <c r="C203" s="1" t="s">
        <v>101</v>
      </c>
      <c r="D203" s="1" t="s">
        <v>97</v>
      </c>
      <c r="E203" s="1" t="s">
        <v>100</v>
      </c>
      <c r="F203" s="1" t="s">
        <v>97</v>
      </c>
      <c r="G203" s="1" t="s">
        <v>100</v>
      </c>
      <c r="H203" s="1" t="s">
        <v>97</v>
      </c>
    </row>
    <row r="204" spans="1:8" x14ac:dyDescent="0.3">
      <c r="A204" s="1">
        <v>202</v>
      </c>
      <c r="B204" s="1">
        <v>121.38457504900001</v>
      </c>
      <c r="C204" s="1" t="s">
        <v>101</v>
      </c>
      <c r="D204" s="1" t="s">
        <v>97</v>
      </c>
      <c r="E204" s="1" t="s">
        <v>99</v>
      </c>
      <c r="F204" s="1" t="s">
        <v>105</v>
      </c>
      <c r="G204" s="1" t="s">
        <v>99</v>
      </c>
      <c r="H204" s="1" t="s">
        <v>105</v>
      </c>
    </row>
    <row r="205" spans="1:8" x14ac:dyDescent="0.3">
      <c r="A205" s="1">
        <v>203</v>
      </c>
      <c r="B205" s="1">
        <v>38.4376328293</v>
      </c>
      <c r="C205" s="1" t="s">
        <v>101</v>
      </c>
      <c r="D205" s="1" t="s">
        <v>97</v>
      </c>
      <c r="E205" s="1" t="s">
        <v>100</v>
      </c>
      <c r="F205" s="1" t="s">
        <v>97</v>
      </c>
      <c r="G205" s="1" t="s">
        <v>100</v>
      </c>
      <c r="H205" s="1" t="s">
        <v>97</v>
      </c>
    </row>
    <row r="206" spans="1:8" x14ac:dyDescent="0.3">
      <c r="A206" s="1">
        <v>204</v>
      </c>
      <c r="B206" s="1">
        <v>58.325502488600002</v>
      </c>
      <c r="C206" s="1" t="s">
        <v>101</v>
      </c>
      <c r="D206" s="1" t="s">
        <v>97</v>
      </c>
      <c r="E206" s="1" t="s">
        <v>100</v>
      </c>
      <c r="F206" s="1" t="s">
        <v>97</v>
      </c>
      <c r="G206" s="1" t="s">
        <v>100</v>
      </c>
      <c r="H206" s="1" t="s">
        <v>97</v>
      </c>
    </row>
    <row r="207" spans="1:8" x14ac:dyDescent="0.3">
      <c r="A207" s="1">
        <v>205</v>
      </c>
      <c r="B207" s="1">
        <v>113.087027077</v>
      </c>
      <c r="C207" s="1" t="s">
        <v>101</v>
      </c>
      <c r="D207" s="1" t="s">
        <v>97</v>
      </c>
      <c r="E207" s="1" t="s">
        <v>100</v>
      </c>
      <c r="F207" s="1" t="s">
        <v>97</v>
      </c>
      <c r="G207" s="1" t="s">
        <v>100</v>
      </c>
      <c r="H207" s="1" t="s">
        <v>97</v>
      </c>
    </row>
    <row r="208" spans="1:8" x14ac:dyDescent="0.3">
      <c r="A208" s="1">
        <v>206</v>
      </c>
      <c r="B208" s="1">
        <v>120.193169647</v>
      </c>
      <c r="C208" s="1" t="s">
        <v>101</v>
      </c>
      <c r="D208" s="1" t="s">
        <v>97</v>
      </c>
      <c r="E208" s="1" t="s">
        <v>100</v>
      </c>
      <c r="F208" s="1" t="s">
        <v>97</v>
      </c>
      <c r="G208" s="1" t="s">
        <v>100</v>
      </c>
      <c r="H208" s="1" t="s">
        <v>97</v>
      </c>
    </row>
    <row r="209" spans="1:8" x14ac:dyDescent="0.3">
      <c r="A209" s="1">
        <v>207</v>
      </c>
      <c r="B209" s="1">
        <v>43.5690140666999</v>
      </c>
      <c r="C209" s="1" t="s">
        <v>101</v>
      </c>
      <c r="D209" s="1" t="s">
        <v>97</v>
      </c>
      <c r="E209" s="1" t="s">
        <v>99</v>
      </c>
      <c r="F209" s="1" t="s">
        <v>105</v>
      </c>
      <c r="G209" s="1" t="s">
        <v>99</v>
      </c>
      <c r="H209" s="1" t="s">
        <v>105</v>
      </c>
    </row>
    <row r="210" spans="1:8" x14ac:dyDescent="0.3">
      <c r="A210" s="1">
        <v>208</v>
      </c>
      <c r="B210" s="1">
        <v>40.111550513300003</v>
      </c>
      <c r="C210" s="1" t="s">
        <v>101</v>
      </c>
      <c r="D210" s="1" t="s">
        <v>97</v>
      </c>
      <c r="E210" s="1" t="s">
        <v>99</v>
      </c>
      <c r="F210" s="1" t="s">
        <v>105</v>
      </c>
      <c r="G210" s="1" t="s">
        <v>99</v>
      </c>
      <c r="H210" s="1" t="s">
        <v>105</v>
      </c>
    </row>
    <row r="211" spans="1:8" x14ac:dyDescent="0.3">
      <c r="A211" s="1">
        <v>209</v>
      </c>
      <c r="B211" s="1">
        <v>52.274840948799898</v>
      </c>
      <c r="C211" s="1" t="s">
        <v>101</v>
      </c>
      <c r="D211" s="1" t="s">
        <v>97</v>
      </c>
      <c r="E211" s="1" t="s">
        <v>100</v>
      </c>
      <c r="F211" s="1" t="s">
        <v>97</v>
      </c>
      <c r="G211" s="1" t="s">
        <v>100</v>
      </c>
      <c r="H211" s="1" t="s">
        <v>97</v>
      </c>
    </row>
    <row r="212" spans="1:8" x14ac:dyDescent="0.3">
      <c r="A212" s="1">
        <v>210</v>
      </c>
      <c r="B212" s="1">
        <v>35.723545233300001</v>
      </c>
      <c r="C212" s="1" t="s">
        <v>101</v>
      </c>
      <c r="D212" s="1" t="s">
        <v>97</v>
      </c>
      <c r="E212" s="1" t="s">
        <v>99</v>
      </c>
      <c r="F212" s="1" t="s">
        <v>105</v>
      </c>
      <c r="G212" s="1" t="s">
        <v>99</v>
      </c>
      <c r="H212" s="1" t="s">
        <v>105</v>
      </c>
    </row>
    <row r="213" spans="1:8" x14ac:dyDescent="0.3">
      <c r="A213" s="1">
        <v>211</v>
      </c>
      <c r="B213" s="1">
        <v>22.6528713394999</v>
      </c>
      <c r="C213" s="1" t="s">
        <v>101</v>
      </c>
      <c r="D213" s="1" t="s">
        <v>97</v>
      </c>
      <c r="E213" s="1" t="s">
        <v>100</v>
      </c>
      <c r="F213" s="1" t="s">
        <v>97</v>
      </c>
      <c r="G213" s="1" t="s">
        <v>100</v>
      </c>
      <c r="H213" s="1" t="s">
        <v>97</v>
      </c>
    </row>
    <row r="214" spans="1:8" x14ac:dyDescent="0.3">
      <c r="A214" s="1">
        <v>212</v>
      </c>
      <c r="B214" s="1">
        <v>38.679117528200003</v>
      </c>
      <c r="C214" s="1" t="s">
        <v>101</v>
      </c>
      <c r="D214" s="1" t="s">
        <v>97</v>
      </c>
      <c r="E214" s="1" t="s">
        <v>100</v>
      </c>
      <c r="F214" s="1" t="s">
        <v>97</v>
      </c>
      <c r="G214" s="1" t="s">
        <v>100</v>
      </c>
      <c r="H214" s="1" t="s">
        <v>97</v>
      </c>
    </row>
    <row r="215" spans="1:8" x14ac:dyDescent="0.3">
      <c r="A215" s="1">
        <v>213</v>
      </c>
      <c r="B215" s="1">
        <v>60.7267208126</v>
      </c>
      <c r="C215" s="1" t="s">
        <v>101</v>
      </c>
      <c r="D215" s="1" t="s">
        <v>97</v>
      </c>
      <c r="E215" s="1" t="s">
        <v>100</v>
      </c>
      <c r="F215" s="1" t="s">
        <v>97</v>
      </c>
      <c r="G215" s="1" t="s">
        <v>100</v>
      </c>
      <c r="H215" s="1" t="s">
        <v>97</v>
      </c>
    </row>
    <row r="216" spans="1:8" x14ac:dyDescent="0.3">
      <c r="A216" s="1">
        <v>214</v>
      </c>
      <c r="B216" s="1">
        <v>32.954925181299899</v>
      </c>
      <c r="C216" s="1" t="s">
        <v>101</v>
      </c>
      <c r="D216" s="1" t="s">
        <v>97</v>
      </c>
      <c r="E216" s="1" t="s">
        <v>100</v>
      </c>
      <c r="F216" s="1" t="s">
        <v>97</v>
      </c>
      <c r="G216" s="1" t="s">
        <v>100</v>
      </c>
      <c r="H216" s="1" t="s">
        <v>97</v>
      </c>
    </row>
    <row r="217" spans="1:8" x14ac:dyDescent="0.3">
      <c r="A217" s="1">
        <v>215</v>
      </c>
      <c r="B217" s="1">
        <v>34.132483387699899</v>
      </c>
      <c r="C217" s="1" t="s">
        <v>101</v>
      </c>
      <c r="D217" s="1" t="s">
        <v>97</v>
      </c>
      <c r="E217" s="1" t="s">
        <v>100</v>
      </c>
      <c r="F217" s="1" t="s">
        <v>97</v>
      </c>
      <c r="G217" s="1" t="s">
        <v>100</v>
      </c>
      <c r="H217" s="1" t="s">
        <v>97</v>
      </c>
    </row>
    <row r="218" spans="1:8" x14ac:dyDescent="0.3">
      <c r="A218" s="1">
        <v>216</v>
      </c>
      <c r="B218" s="1">
        <v>41.112522722900003</v>
      </c>
      <c r="C218" s="1" t="s">
        <v>101</v>
      </c>
      <c r="D218" s="1" t="s">
        <v>97</v>
      </c>
      <c r="E218" s="1" t="s">
        <v>100</v>
      </c>
      <c r="F218" s="1" t="s">
        <v>97</v>
      </c>
      <c r="G218" s="1" t="s">
        <v>100</v>
      </c>
      <c r="H218" s="1" t="s">
        <v>97</v>
      </c>
    </row>
    <row r="219" spans="1:8" x14ac:dyDescent="0.3">
      <c r="A219" s="1">
        <v>217</v>
      </c>
      <c r="B219" s="1">
        <v>39.3255198276999</v>
      </c>
      <c r="C219" s="1" t="s">
        <v>101</v>
      </c>
      <c r="D219" s="1" t="s">
        <v>97</v>
      </c>
      <c r="E219" s="1" t="s">
        <v>100</v>
      </c>
      <c r="F219" s="1" t="s">
        <v>97</v>
      </c>
      <c r="G219" s="1" t="s">
        <v>100</v>
      </c>
      <c r="H219" s="1" t="s">
        <v>97</v>
      </c>
    </row>
    <row r="220" spans="1:8" x14ac:dyDescent="0.3">
      <c r="A220" s="1">
        <v>218</v>
      </c>
      <c r="B220" s="1">
        <v>40.308684791200001</v>
      </c>
      <c r="C220" s="1" t="s">
        <v>101</v>
      </c>
      <c r="D220" s="1" t="s">
        <v>97</v>
      </c>
      <c r="E220" s="1" t="s">
        <v>99</v>
      </c>
      <c r="F220" s="1" t="s">
        <v>105</v>
      </c>
      <c r="G220" s="1" t="s">
        <v>99</v>
      </c>
      <c r="H220" s="1" t="s">
        <v>105</v>
      </c>
    </row>
    <row r="221" spans="1:8" x14ac:dyDescent="0.3">
      <c r="A221" s="1">
        <v>219</v>
      </c>
      <c r="B221" s="1">
        <v>74.514725394600006</v>
      </c>
      <c r="C221" s="1" t="s">
        <v>101</v>
      </c>
      <c r="D221" s="1" t="s">
        <v>97</v>
      </c>
      <c r="E221" s="1" t="s">
        <v>100</v>
      </c>
      <c r="F221" s="1" t="s">
        <v>97</v>
      </c>
      <c r="G221" s="1" t="s">
        <v>100</v>
      </c>
      <c r="H221" s="1" t="s">
        <v>97</v>
      </c>
    </row>
    <row r="222" spans="1:8" x14ac:dyDescent="0.3">
      <c r="A222" s="1">
        <v>220</v>
      </c>
      <c r="B222" s="1">
        <v>76.065966047700002</v>
      </c>
      <c r="C222" s="1" t="s">
        <v>101</v>
      </c>
      <c r="D222" s="1" t="s">
        <v>97</v>
      </c>
      <c r="E222" s="1" t="s">
        <v>100</v>
      </c>
      <c r="F222" s="1" t="s">
        <v>97</v>
      </c>
      <c r="G222" s="1" t="s">
        <v>100</v>
      </c>
      <c r="H222" s="1" t="s">
        <v>97</v>
      </c>
    </row>
    <row r="223" spans="1:8" x14ac:dyDescent="0.3">
      <c r="A223" s="1">
        <v>221</v>
      </c>
      <c r="B223" s="1">
        <v>36.113492448599899</v>
      </c>
      <c r="C223" s="1" t="s">
        <v>101</v>
      </c>
      <c r="D223" s="1" t="s">
        <v>97</v>
      </c>
      <c r="E223" s="1" t="s">
        <v>100</v>
      </c>
      <c r="F223" s="1" t="s">
        <v>97</v>
      </c>
      <c r="G223" s="1" t="s">
        <v>100</v>
      </c>
      <c r="H223" s="1" t="s">
        <v>97</v>
      </c>
    </row>
    <row r="224" spans="1:8" x14ac:dyDescent="0.3">
      <c r="A224" s="1">
        <v>222</v>
      </c>
      <c r="B224" s="1">
        <v>40.6839696613999</v>
      </c>
      <c r="C224" s="1" t="s">
        <v>101</v>
      </c>
      <c r="D224" s="1" t="s">
        <v>97</v>
      </c>
      <c r="E224" s="1" t="s">
        <v>100</v>
      </c>
      <c r="F224" s="1" t="s">
        <v>97</v>
      </c>
      <c r="G224" s="1" t="s">
        <v>100</v>
      </c>
      <c r="H224" s="1" t="s">
        <v>97</v>
      </c>
    </row>
    <row r="225" spans="1:8" x14ac:dyDescent="0.3">
      <c r="A225" s="1">
        <v>223</v>
      </c>
      <c r="B225" s="1">
        <v>40.6279465500999</v>
      </c>
      <c r="C225" s="1" t="s">
        <v>101</v>
      </c>
      <c r="D225" s="1" t="s">
        <v>97</v>
      </c>
      <c r="E225" s="1" t="s">
        <v>100</v>
      </c>
      <c r="F225" s="1" t="s">
        <v>97</v>
      </c>
      <c r="G225" s="1" t="s">
        <v>100</v>
      </c>
      <c r="H225" s="1" t="s">
        <v>97</v>
      </c>
    </row>
    <row r="226" spans="1:8" x14ac:dyDescent="0.3">
      <c r="A226" s="1">
        <v>224</v>
      </c>
      <c r="B226" s="1">
        <v>43.587850391899899</v>
      </c>
      <c r="C226" s="1" t="s">
        <v>101</v>
      </c>
      <c r="D226" s="1" t="s">
        <v>97</v>
      </c>
      <c r="E226" s="1" t="s">
        <v>100</v>
      </c>
      <c r="F226" s="1" t="s">
        <v>97</v>
      </c>
      <c r="G226" s="1" t="s">
        <v>100</v>
      </c>
      <c r="H226" s="1" t="s">
        <v>97</v>
      </c>
    </row>
    <row r="227" spans="1:8" x14ac:dyDescent="0.3">
      <c r="A227" s="1">
        <v>225</v>
      </c>
      <c r="B227" s="1">
        <v>39.628410441200003</v>
      </c>
      <c r="C227" s="1" t="s">
        <v>101</v>
      </c>
      <c r="D227" s="1" t="s">
        <v>97</v>
      </c>
      <c r="E227" s="1" t="s">
        <v>100</v>
      </c>
      <c r="F227" s="1" t="s">
        <v>97</v>
      </c>
      <c r="G227" s="1" t="s">
        <v>100</v>
      </c>
      <c r="H227" s="1" t="s">
        <v>97</v>
      </c>
    </row>
    <row r="228" spans="1:8" x14ac:dyDescent="0.3">
      <c r="A228" s="1">
        <v>226</v>
      </c>
      <c r="B228" s="1">
        <v>68.941551065300004</v>
      </c>
      <c r="C228" s="1" t="s">
        <v>101</v>
      </c>
      <c r="D228" s="1" t="s">
        <v>97</v>
      </c>
      <c r="E228" s="1" t="s">
        <v>99</v>
      </c>
      <c r="F228" s="1" t="s">
        <v>105</v>
      </c>
      <c r="G228" s="1" t="s">
        <v>99</v>
      </c>
      <c r="H228" s="1" t="s">
        <v>105</v>
      </c>
    </row>
    <row r="229" spans="1:8" x14ac:dyDescent="0.3">
      <c r="A229" s="1">
        <v>227</v>
      </c>
      <c r="B229" s="1">
        <v>40.7845708312</v>
      </c>
      <c r="C229" s="1" t="s">
        <v>101</v>
      </c>
      <c r="D229" s="1" t="s">
        <v>97</v>
      </c>
      <c r="E229" s="1" t="s">
        <v>100</v>
      </c>
      <c r="F229" s="1" t="s">
        <v>97</v>
      </c>
      <c r="G229" s="1" t="s">
        <v>100</v>
      </c>
      <c r="H229" s="1" t="s">
        <v>97</v>
      </c>
    </row>
    <row r="230" spans="1:8" x14ac:dyDescent="0.3">
      <c r="A230" s="1">
        <v>228</v>
      </c>
      <c r="B230" s="1">
        <v>38.242685380399898</v>
      </c>
      <c r="C230" s="1" t="s">
        <v>101</v>
      </c>
      <c r="D230" s="1" t="s">
        <v>97</v>
      </c>
      <c r="E230" s="1" t="s">
        <v>100</v>
      </c>
      <c r="F230" s="1" t="s">
        <v>97</v>
      </c>
      <c r="G230" s="1" t="s">
        <v>100</v>
      </c>
      <c r="H230" s="1" t="s">
        <v>97</v>
      </c>
    </row>
    <row r="231" spans="1:8" x14ac:dyDescent="0.3">
      <c r="A231" s="1">
        <v>229</v>
      </c>
      <c r="B231" s="1">
        <v>31.580398354700002</v>
      </c>
      <c r="C231" s="1" t="s">
        <v>101</v>
      </c>
      <c r="D231" s="1" t="s">
        <v>97</v>
      </c>
      <c r="E231" s="1" t="s">
        <v>99</v>
      </c>
      <c r="F231" s="1" t="s">
        <v>105</v>
      </c>
      <c r="G231" s="1" t="s">
        <v>99</v>
      </c>
      <c r="H231" s="1" t="s">
        <v>105</v>
      </c>
    </row>
    <row r="232" spans="1:8" x14ac:dyDescent="0.3">
      <c r="A232" s="1">
        <v>230</v>
      </c>
      <c r="B232" s="1">
        <v>34.685557013699899</v>
      </c>
      <c r="C232" s="1" t="s">
        <v>101</v>
      </c>
      <c r="D232" s="1" t="s">
        <v>97</v>
      </c>
      <c r="E232" s="1" t="s">
        <v>99</v>
      </c>
      <c r="F232" s="1" t="s">
        <v>105</v>
      </c>
      <c r="G232" s="1" t="s">
        <v>99</v>
      </c>
      <c r="H232" s="1" t="s">
        <v>105</v>
      </c>
    </row>
    <row r="233" spans="1:8" x14ac:dyDescent="0.3">
      <c r="A233" s="1">
        <v>231</v>
      </c>
      <c r="B233" s="1">
        <v>34.843125154200003</v>
      </c>
      <c r="C233" s="1" t="s">
        <v>101</v>
      </c>
      <c r="D233" s="1" t="s">
        <v>97</v>
      </c>
      <c r="E233" s="1" t="s">
        <v>99</v>
      </c>
      <c r="F233" s="1" t="s">
        <v>105</v>
      </c>
      <c r="G233" s="1" t="s">
        <v>99</v>
      </c>
      <c r="H233" s="1" t="s">
        <v>105</v>
      </c>
    </row>
    <row r="234" spans="1:8" x14ac:dyDescent="0.3">
      <c r="A234" s="1">
        <v>232</v>
      </c>
      <c r="B234" s="1">
        <v>36.488596377699899</v>
      </c>
      <c r="C234" s="1" t="s">
        <v>101</v>
      </c>
      <c r="D234" s="1" t="s">
        <v>97</v>
      </c>
      <c r="E234" s="1" t="s">
        <v>99</v>
      </c>
      <c r="F234" s="1" t="s">
        <v>105</v>
      </c>
      <c r="G234" s="1" t="s">
        <v>99</v>
      </c>
      <c r="H234" s="1" t="s">
        <v>105</v>
      </c>
    </row>
    <row r="235" spans="1:8" x14ac:dyDescent="0.3">
      <c r="A235" s="1">
        <v>233</v>
      </c>
      <c r="B235" s="1">
        <v>39.8590060155</v>
      </c>
      <c r="C235" s="1" t="s">
        <v>101</v>
      </c>
      <c r="D235" s="1" t="s">
        <v>97</v>
      </c>
      <c r="E235" s="1" t="s">
        <v>99</v>
      </c>
      <c r="F235" s="1" t="s">
        <v>105</v>
      </c>
      <c r="G235" s="1" t="s">
        <v>99</v>
      </c>
      <c r="H235" s="1" t="s">
        <v>105</v>
      </c>
    </row>
    <row r="236" spans="1:8" x14ac:dyDescent="0.3">
      <c r="A236" s="1">
        <v>234</v>
      </c>
      <c r="B236" s="1">
        <v>36.080111368600001</v>
      </c>
      <c r="C236" s="1" t="s">
        <v>101</v>
      </c>
      <c r="D236" s="1" t="s">
        <v>97</v>
      </c>
      <c r="E236" s="1" t="s">
        <v>100</v>
      </c>
      <c r="F236" s="1" t="s">
        <v>97</v>
      </c>
      <c r="G236" s="1" t="s">
        <v>100</v>
      </c>
      <c r="H236" s="1" t="s">
        <v>97</v>
      </c>
    </row>
    <row r="237" spans="1:8" x14ac:dyDescent="0.3">
      <c r="A237" s="1">
        <v>235</v>
      </c>
      <c r="B237" s="1">
        <v>40.150241195600003</v>
      </c>
      <c r="C237" s="1" t="s">
        <v>101</v>
      </c>
      <c r="D237" s="1" t="s">
        <v>97</v>
      </c>
      <c r="E237" s="1" t="s">
        <v>100</v>
      </c>
      <c r="F237" s="1" t="s">
        <v>97</v>
      </c>
      <c r="G237" s="1" t="s">
        <v>100</v>
      </c>
      <c r="H237" s="1" t="s">
        <v>97</v>
      </c>
    </row>
    <row r="238" spans="1:8" x14ac:dyDescent="0.3">
      <c r="A238" s="1">
        <v>236</v>
      </c>
      <c r="B238" s="1">
        <v>74.1582662183</v>
      </c>
      <c r="C238" s="1" t="s">
        <v>96</v>
      </c>
      <c r="D238" s="1" t="s">
        <v>98</v>
      </c>
      <c r="E238" s="1" t="s">
        <v>96</v>
      </c>
      <c r="F238" s="1" t="s">
        <v>98</v>
      </c>
      <c r="G238" s="1" t="s">
        <v>96</v>
      </c>
      <c r="H238" s="1" t="s">
        <v>98</v>
      </c>
    </row>
    <row r="239" spans="1:8" x14ac:dyDescent="0.3">
      <c r="A239" s="1">
        <v>237</v>
      </c>
      <c r="B239" s="1">
        <v>91.772374910500005</v>
      </c>
      <c r="C239" s="1" t="s">
        <v>96</v>
      </c>
      <c r="D239" s="1" t="s">
        <v>98</v>
      </c>
      <c r="E239" s="1" t="s">
        <v>96</v>
      </c>
      <c r="F239" s="1" t="s">
        <v>98</v>
      </c>
      <c r="G239" s="1" t="s">
        <v>96</v>
      </c>
      <c r="H239" s="1" t="s">
        <v>98</v>
      </c>
    </row>
    <row r="240" spans="1:8" x14ac:dyDescent="0.3">
      <c r="A240" s="1">
        <v>238</v>
      </c>
      <c r="B240" s="1">
        <v>14.7526113018</v>
      </c>
      <c r="C240" s="1" t="s">
        <v>96</v>
      </c>
      <c r="D240" s="1" t="s">
        <v>98</v>
      </c>
      <c r="E240" s="1" t="s">
        <v>96</v>
      </c>
      <c r="F240" s="1" t="s">
        <v>98</v>
      </c>
      <c r="G240" s="1" t="s">
        <v>96</v>
      </c>
      <c r="H240" s="1" t="s">
        <v>98</v>
      </c>
    </row>
    <row r="241" spans="1:8" x14ac:dyDescent="0.3">
      <c r="A241" s="1">
        <v>239</v>
      </c>
      <c r="B241" s="1">
        <v>74.890990201199898</v>
      </c>
      <c r="C241" s="1" t="s">
        <v>100</v>
      </c>
      <c r="D241" s="1" t="s">
        <v>97</v>
      </c>
      <c r="E241" s="1" t="s">
        <v>99</v>
      </c>
      <c r="F241" s="1" t="s">
        <v>98</v>
      </c>
      <c r="G241" s="1" t="s">
        <v>99</v>
      </c>
      <c r="H241" s="1" t="s">
        <v>98</v>
      </c>
    </row>
    <row r="242" spans="1:8" x14ac:dyDescent="0.3">
      <c r="A242" s="1">
        <v>240</v>
      </c>
      <c r="B242" s="1">
        <v>103.25456133900001</v>
      </c>
      <c r="C242" s="1" t="s">
        <v>100</v>
      </c>
      <c r="D242" s="1" t="s">
        <v>97</v>
      </c>
      <c r="E242" s="1" t="s">
        <v>100</v>
      </c>
      <c r="F242" s="1" t="s">
        <v>97</v>
      </c>
      <c r="G242" s="1" t="s">
        <v>100</v>
      </c>
      <c r="H242" s="1" t="s">
        <v>97</v>
      </c>
    </row>
    <row r="243" spans="1:8" x14ac:dyDescent="0.3">
      <c r="A243" s="1">
        <v>241</v>
      </c>
      <c r="B243" s="1">
        <v>52.190135671299899</v>
      </c>
      <c r="C243" s="1" t="s">
        <v>100</v>
      </c>
      <c r="D243" s="1" t="s">
        <v>97</v>
      </c>
      <c r="E243" s="1" t="s">
        <v>99</v>
      </c>
      <c r="F243" s="1" t="s">
        <v>98</v>
      </c>
      <c r="G243" s="1" t="s">
        <v>99</v>
      </c>
      <c r="H243" s="1" t="s">
        <v>98</v>
      </c>
    </row>
    <row r="244" spans="1:8" x14ac:dyDescent="0.3">
      <c r="A244" s="1">
        <v>242</v>
      </c>
      <c r="B244" s="1">
        <v>50.793906329199899</v>
      </c>
      <c r="C244" s="1" t="s">
        <v>100</v>
      </c>
      <c r="D244" s="1" t="s">
        <v>97</v>
      </c>
      <c r="E244" s="1" t="s">
        <v>96</v>
      </c>
      <c r="F244" s="1" t="s">
        <v>98</v>
      </c>
      <c r="G244" s="1" t="s">
        <v>96</v>
      </c>
      <c r="H244" s="1" t="s">
        <v>98</v>
      </c>
    </row>
    <row r="245" spans="1:8" x14ac:dyDescent="0.3">
      <c r="A245" s="1">
        <v>243</v>
      </c>
      <c r="B245" s="1">
        <v>77.733069273799899</v>
      </c>
      <c r="C245" s="1" t="s">
        <v>100</v>
      </c>
      <c r="D245" s="1" t="s">
        <v>97</v>
      </c>
      <c r="E245" s="1" t="s">
        <v>99</v>
      </c>
      <c r="F245" s="1" t="s">
        <v>98</v>
      </c>
      <c r="G245" s="1" t="s">
        <v>99</v>
      </c>
      <c r="H245" s="1" t="s">
        <v>98</v>
      </c>
    </row>
    <row r="246" spans="1:8" x14ac:dyDescent="0.3">
      <c r="A246" s="1">
        <v>244</v>
      </c>
      <c r="B246" s="1">
        <v>52.787713146999899</v>
      </c>
      <c r="C246" s="1" t="s">
        <v>96</v>
      </c>
      <c r="D246" s="1" t="s">
        <v>98</v>
      </c>
      <c r="E246" s="1" t="s">
        <v>96</v>
      </c>
      <c r="F246" s="1" t="s">
        <v>98</v>
      </c>
      <c r="G246" s="1" t="s">
        <v>96</v>
      </c>
      <c r="H246" s="1" t="s">
        <v>98</v>
      </c>
    </row>
    <row r="247" spans="1:8" x14ac:dyDescent="0.3">
      <c r="A247" s="1">
        <v>245</v>
      </c>
      <c r="B247" s="1">
        <v>73.242888481700007</v>
      </c>
      <c r="C247" s="1" t="s">
        <v>100</v>
      </c>
      <c r="D247" s="1" t="s">
        <v>97</v>
      </c>
      <c r="E247" s="1" t="s">
        <v>100</v>
      </c>
      <c r="F247" s="1" t="s">
        <v>97</v>
      </c>
      <c r="G247" s="1" t="s">
        <v>100</v>
      </c>
      <c r="H247" s="1" t="s">
        <v>97</v>
      </c>
    </row>
    <row r="248" spans="1:8" x14ac:dyDescent="0.3">
      <c r="A248" s="1">
        <v>246</v>
      </c>
      <c r="B248" s="1">
        <v>116.945239719</v>
      </c>
      <c r="C248" s="1" t="s">
        <v>100</v>
      </c>
      <c r="D248" s="1" t="s">
        <v>97</v>
      </c>
      <c r="E248" s="1" t="s">
        <v>100</v>
      </c>
      <c r="F248" s="1" t="s">
        <v>97</v>
      </c>
      <c r="G248" s="1" t="s">
        <v>100</v>
      </c>
      <c r="H248" s="1" t="s">
        <v>97</v>
      </c>
    </row>
    <row r="249" spans="1:8" x14ac:dyDescent="0.3">
      <c r="A249" s="1">
        <v>247</v>
      </c>
      <c r="B249" s="1">
        <v>79.192314804299897</v>
      </c>
      <c r="C249" s="1" t="s">
        <v>96</v>
      </c>
      <c r="D249" s="1" t="s">
        <v>98</v>
      </c>
      <c r="E249" s="1" t="s">
        <v>96</v>
      </c>
      <c r="F249" s="1" t="s">
        <v>98</v>
      </c>
      <c r="G249" s="1" t="s">
        <v>96</v>
      </c>
      <c r="H249" s="1" t="s">
        <v>98</v>
      </c>
    </row>
    <row r="250" spans="1:8" x14ac:dyDescent="0.3">
      <c r="A250" s="1">
        <v>248</v>
      </c>
      <c r="B250" s="1">
        <v>80.811570222499896</v>
      </c>
      <c r="C250" s="1" t="s">
        <v>100</v>
      </c>
      <c r="D250" s="1" t="s">
        <v>97</v>
      </c>
      <c r="E250" s="1" t="s">
        <v>99</v>
      </c>
      <c r="F250" s="1" t="s">
        <v>98</v>
      </c>
      <c r="G250" s="1" t="s">
        <v>99</v>
      </c>
      <c r="H250" s="1" t="s">
        <v>98</v>
      </c>
    </row>
    <row r="251" spans="1:8" x14ac:dyDescent="0.3">
      <c r="A251" s="1">
        <v>249</v>
      </c>
      <c r="B251" s="1">
        <v>74.910994188000004</v>
      </c>
      <c r="C251" s="1" t="s">
        <v>100</v>
      </c>
      <c r="D251" s="1" t="s">
        <v>97</v>
      </c>
      <c r="E251" s="1" t="s">
        <v>99</v>
      </c>
      <c r="F251" s="1" t="s">
        <v>98</v>
      </c>
      <c r="G251" s="1" t="s">
        <v>99</v>
      </c>
      <c r="H251" s="1" t="s">
        <v>98</v>
      </c>
    </row>
    <row r="252" spans="1:8" x14ac:dyDescent="0.3">
      <c r="A252" s="1">
        <v>250</v>
      </c>
      <c r="B252" s="1">
        <v>70.137847872400002</v>
      </c>
      <c r="C252" s="1" t="s">
        <v>100</v>
      </c>
      <c r="D252" s="1" t="s">
        <v>97</v>
      </c>
      <c r="E252" s="1" t="s">
        <v>100</v>
      </c>
      <c r="F252" s="1" t="s">
        <v>97</v>
      </c>
      <c r="G252" s="1" t="s">
        <v>100</v>
      </c>
      <c r="H252" s="1" t="s">
        <v>97</v>
      </c>
    </row>
    <row r="253" spans="1:8" x14ac:dyDescent="0.3">
      <c r="A253" s="1">
        <v>251</v>
      </c>
      <c r="B253" s="1">
        <v>62.901040146200003</v>
      </c>
      <c r="C253" s="1" t="s">
        <v>100</v>
      </c>
      <c r="D253" s="1" t="s">
        <v>97</v>
      </c>
      <c r="E253" s="1" t="s">
        <v>100</v>
      </c>
      <c r="F253" s="1" t="s">
        <v>97</v>
      </c>
      <c r="G253" s="1" t="s">
        <v>100</v>
      </c>
      <c r="H253" s="1" t="s">
        <v>97</v>
      </c>
    </row>
    <row r="254" spans="1:8" x14ac:dyDescent="0.3">
      <c r="A254" s="1">
        <v>252</v>
      </c>
      <c r="B254" s="1">
        <v>21.3864829060999</v>
      </c>
      <c r="C254" s="1" t="s">
        <v>100</v>
      </c>
      <c r="D254" s="1" t="s">
        <v>97</v>
      </c>
      <c r="E254" s="1" t="s">
        <v>100</v>
      </c>
      <c r="F254" s="1" t="s">
        <v>97</v>
      </c>
      <c r="G254" s="1" t="s">
        <v>100</v>
      </c>
      <c r="H254" s="1" t="s">
        <v>97</v>
      </c>
    </row>
    <row r="255" spans="1:8" x14ac:dyDescent="0.3">
      <c r="A255" s="1">
        <v>253</v>
      </c>
      <c r="B255" s="1">
        <v>31.128421184800001</v>
      </c>
      <c r="C255" s="1" t="s">
        <v>100</v>
      </c>
      <c r="D255" s="1" t="s">
        <v>97</v>
      </c>
      <c r="E255" s="1" t="s">
        <v>100</v>
      </c>
      <c r="F255" s="1" t="s">
        <v>97</v>
      </c>
      <c r="G255" s="1" t="s">
        <v>100</v>
      </c>
      <c r="H255" s="1" t="s">
        <v>97</v>
      </c>
    </row>
    <row r="256" spans="1:8" x14ac:dyDescent="0.3">
      <c r="A256" s="1">
        <v>254</v>
      </c>
      <c r="B256" s="1">
        <v>117.735884196</v>
      </c>
      <c r="C256" s="1" t="s">
        <v>96</v>
      </c>
      <c r="D256" s="1" t="s">
        <v>98</v>
      </c>
      <c r="E256" s="1" t="s">
        <v>96</v>
      </c>
      <c r="F256" s="1" t="s">
        <v>98</v>
      </c>
      <c r="G256" s="1" t="s">
        <v>96</v>
      </c>
      <c r="H256" s="1" t="s">
        <v>98</v>
      </c>
    </row>
    <row r="257" spans="1:8" x14ac:dyDescent="0.3">
      <c r="A257" s="1">
        <v>255</v>
      </c>
      <c r="B257" s="1">
        <v>116.36280337700001</v>
      </c>
      <c r="C257" s="1" t="s">
        <v>96</v>
      </c>
      <c r="D257" s="1" t="s">
        <v>98</v>
      </c>
      <c r="E257" s="1" t="s">
        <v>96</v>
      </c>
      <c r="F257" s="1" t="s">
        <v>98</v>
      </c>
      <c r="G257" s="1" t="s">
        <v>96</v>
      </c>
      <c r="H257" s="1" t="s">
        <v>98</v>
      </c>
    </row>
    <row r="258" spans="1:8" x14ac:dyDescent="0.3">
      <c r="A258" s="1">
        <v>256</v>
      </c>
      <c r="B258" s="1">
        <v>69.558653492199895</v>
      </c>
      <c r="C258" s="1" t="s">
        <v>100</v>
      </c>
      <c r="D258" s="1" t="s">
        <v>100</v>
      </c>
      <c r="E258" s="1" t="s">
        <v>100</v>
      </c>
      <c r="F258" s="1" t="s">
        <v>97</v>
      </c>
      <c r="G258" s="1" t="s">
        <v>100</v>
      </c>
      <c r="H258" s="1" t="s">
        <v>97</v>
      </c>
    </row>
    <row r="259" spans="1:8" x14ac:dyDescent="0.3">
      <c r="A259" s="1">
        <v>257</v>
      </c>
      <c r="B259" s="1">
        <v>10.214185624600001</v>
      </c>
      <c r="C259" s="1" t="s">
        <v>100</v>
      </c>
      <c r="D259" s="1" t="s">
        <v>97</v>
      </c>
      <c r="E259" s="1" t="s">
        <v>100</v>
      </c>
      <c r="F259" s="1" t="s">
        <v>97</v>
      </c>
      <c r="G259" s="1" t="s">
        <v>100</v>
      </c>
      <c r="H259" s="1" t="s">
        <v>97</v>
      </c>
    </row>
    <row r="260" spans="1:8" x14ac:dyDescent="0.3">
      <c r="A260" s="1">
        <v>258</v>
      </c>
      <c r="B260" s="1">
        <v>79.040605818399897</v>
      </c>
      <c r="C260" s="1" t="s">
        <v>100</v>
      </c>
      <c r="D260" s="1" t="s">
        <v>97</v>
      </c>
      <c r="E260" s="1" t="s">
        <v>100</v>
      </c>
      <c r="F260" s="1" t="s">
        <v>97</v>
      </c>
      <c r="G260" s="1" t="s">
        <v>100</v>
      </c>
      <c r="H260" s="1" t="s">
        <v>97</v>
      </c>
    </row>
    <row r="261" spans="1:8" x14ac:dyDescent="0.3">
      <c r="A261" s="1">
        <v>259</v>
      </c>
      <c r="B261" s="1">
        <v>90.325001556900006</v>
      </c>
      <c r="C261" s="1" t="s">
        <v>100</v>
      </c>
      <c r="D261" s="1" t="s">
        <v>97</v>
      </c>
      <c r="E261" s="1" t="s">
        <v>99</v>
      </c>
      <c r="F261" s="1" t="s">
        <v>98</v>
      </c>
      <c r="G261" s="1" t="s">
        <v>99</v>
      </c>
      <c r="H261" s="1" t="s">
        <v>98</v>
      </c>
    </row>
    <row r="262" spans="1:8" x14ac:dyDescent="0.3">
      <c r="A262" s="1">
        <v>260</v>
      </c>
      <c r="B262" s="1">
        <v>37.693519876800003</v>
      </c>
      <c r="C262" s="1" t="s">
        <v>100</v>
      </c>
      <c r="D262" s="1" t="s">
        <v>97</v>
      </c>
      <c r="E262" s="1" t="s">
        <v>99</v>
      </c>
      <c r="F262" s="1" t="s">
        <v>98</v>
      </c>
      <c r="G262" s="1" t="s">
        <v>99</v>
      </c>
      <c r="H262" s="1" t="s">
        <v>98</v>
      </c>
    </row>
    <row r="263" spans="1:8" x14ac:dyDescent="0.3">
      <c r="A263" s="1">
        <v>261</v>
      </c>
      <c r="B263" s="1">
        <v>56.802036857799898</v>
      </c>
      <c r="C263" s="1" t="s">
        <v>100</v>
      </c>
      <c r="D263" s="1" t="s">
        <v>97</v>
      </c>
      <c r="E263" s="1" t="s">
        <v>99</v>
      </c>
      <c r="F263" s="1" t="s">
        <v>98</v>
      </c>
      <c r="G263" s="1" t="s">
        <v>99</v>
      </c>
      <c r="H263" s="1" t="s">
        <v>98</v>
      </c>
    </row>
    <row r="264" spans="1:8" x14ac:dyDescent="0.3">
      <c r="A264" s="1">
        <v>262</v>
      </c>
      <c r="B264" s="1">
        <v>39.821275809600003</v>
      </c>
      <c r="C264" s="1" t="s">
        <v>96</v>
      </c>
      <c r="D264" s="1" t="s">
        <v>98</v>
      </c>
      <c r="E264" s="1" t="s">
        <v>96</v>
      </c>
      <c r="F264" s="1" t="s">
        <v>98</v>
      </c>
      <c r="G264" s="1" t="s">
        <v>96</v>
      </c>
      <c r="H264" s="1" t="s">
        <v>98</v>
      </c>
    </row>
    <row r="265" spans="1:8" x14ac:dyDescent="0.3">
      <c r="A265" s="1">
        <v>263</v>
      </c>
      <c r="B265" s="1">
        <v>20.3063447426</v>
      </c>
      <c r="C265" s="1" t="s">
        <v>96</v>
      </c>
      <c r="D265" s="1" t="s">
        <v>98</v>
      </c>
      <c r="E265" s="1" t="s">
        <v>96</v>
      </c>
      <c r="F265" s="1" t="s">
        <v>98</v>
      </c>
      <c r="G265" s="1" t="s">
        <v>96</v>
      </c>
      <c r="H265" s="1" t="s">
        <v>98</v>
      </c>
    </row>
    <row r="266" spans="1:8" x14ac:dyDescent="0.3">
      <c r="A266" s="1">
        <v>264</v>
      </c>
      <c r="B266" s="1">
        <v>49.867991300500002</v>
      </c>
      <c r="C266" s="1" t="s">
        <v>96</v>
      </c>
      <c r="D266" s="1" t="s">
        <v>98</v>
      </c>
      <c r="E266" s="1" t="s">
        <v>96</v>
      </c>
      <c r="F266" s="1" t="s">
        <v>98</v>
      </c>
      <c r="G266" s="1" t="s">
        <v>96</v>
      </c>
      <c r="H266" s="1" t="s">
        <v>98</v>
      </c>
    </row>
    <row r="267" spans="1:8" x14ac:dyDescent="0.3">
      <c r="A267" s="1">
        <v>265</v>
      </c>
      <c r="B267" s="1">
        <v>82.5914486681</v>
      </c>
      <c r="C267" s="1" t="s">
        <v>108</v>
      </c>
      <c r="D267" s="1" t="s">
        <v>105</v>
      </c>
      <c r="E267" s="1" t="s">
        <v>100</v>
      </c>
      <c r="F267" s="1" t="s">
        <v>97</v>
      </c>
      <c r="G267" s="1" t="s">
        <v>100</v>
      </c>
      <c r="H267" s="1" t="s">
        <v>97</v>
      </c>
    </row>
    <row r="268" spans="1:8" x14ac:dyDescent="0.3">
      <c r="A268" s="1">
        <v>266</v>
      </c>
      <c r="B268" s="1">
        <v>39.540722211499897</v>
      </c>
      <c r="C268" s="1" t="s">
        <v>96</v>
      </c>
      <c r="D268" s="1" t="s">
        <v>98</v>
      </c>
      <c r="E268" s="1" t="s">
        <v>96</v>
      </c>
      <c r="F268" s="1" t="s">
        <v>98</v>
      </c>
      <c r="G268" s="1" t="s">
        <v>96</v>
      </c>
      <c r="H268" s="1" t="s">
        <v>98</v>
      </c>
    </row>
    <row r="269" spans="1:8" x14ac:dyDescent="0.3">
      <c r="A269" s="1">
        <v>267</v>
      </c>
      <c r="B269" s="1">
        <v>53.661600435700002</v>
      </c>
      <c r="C269" s="1" t="s">
        <v>100</v>
      </c>
      <c r="D269" s="1" t="s">
        <v>97</v>
      </c>
      <c r="E269" s="1" t="s">
        <v>100</v>
      </c>
      <c r="F269" s="1" t="s">
        <v>97</v>
      </c>
      <c r="G269" s="1" t="s">
        <v>100</v>
      </c>
      <c r="H269" s="1" t="s">
        <v>97</v>
      </c>
    </row>
    <row r="270" spans="1:8" x14ac:dyDescent="0.3">
      <c r="A270" s="1">
        <v>268</v>
      </c>
      <c r="B270" s="1">
        <v>17.636016227100001</v>
      </c>
      <c r="C270" s="1" t="s">
        <v>100</v>
      </c>
      <c r="D270" s="1" t="s">
        <v>97</v>
      </c>
      <c r="E270" s="1" t="s">
        <v>100</v>
      </c>
      <c r="F270" s="1" t="s">
        <v>97</v>
      </c>
      <c r="G270" s="1" t="s">
        <v>100</v>
      </c>
      <c r="H270" s="1" t="s">
        <v>97</v>
      </c>
    </row>
    <row r="271" spans="1:8" x14ac:dyDescent="0.3">
      <c r="A271" s="1">
        <v>269</v>
      </c>
      <c r="B271" s="1">
        <v>16.0226505882999</v>
      </c>
      <c r="C271" s="1" t="s">
        <v>100</v>
      </c>
      <c r="D271" s="1" t="s">
        <v>97</v>
      </c>
      <c r="E271" s="1" t="s">
        <v>100</v>
      </c>
      <c r="F271" s="1" t="s">
        <v>97</v>
      </c>
      <c r="G271" s="1" t="s">
        <v>100</v>
      </c>
      <c r="H271" s="1" t="s">
        <v>97</v>
      </c>
    </row>
    <row r="272" spans="1:8" x14ac:dyDescent="0.3">
      <c r="A272" s="1">
        <v>270</v>
      </c>
      <c r="B272" s="1">
        <v>17.503608844999899</v>
      </c>
      <c r="C272" s="1" t="s">
        <v>100</v>
      </c>
      <c r="D272" s="1" t="s">
        <v>97</v>
      </c>
      <c r="E272" s="1" t="s">
        <v>100</v>
      </c>
      <c r="F272" s="1" t="s">
        <v>97</v>
      </c>
      <c r="G272" s="1" t="s">
        <v>100</v>
      </c>
      <c r="H272" s="1" t="s">
        <v>97</v>
      </c>
    </row>
    <row r="273" spans="1:8" x14ac:dyDescent="0.3">
      <c r="A273" s="1">
        <v>271</v>
      </c>
      <c r="B273" s="1">
        <v>17.467324452900002</v>
      </c>
      <c r="C273" s="1" t="s">
        <v>100</v>
      </c>
      <c r="D273" s="1" t="s">
        <v>97</v>
      </c>
      <c r="E273" s="1" t="s">
        <v>100</v>
      </c>
      <c r="F273" s="1" t="s">
        <v>97</v>
      </c>
      <c r="G273" s="1" t="s">
        <v>100</v>
      </c>
      <c r="H273" s="1" t="s">
        <v>97</v>
      </c>
    </row>
    <row r="274" spans="1:8" x14ac:dyDescent="0.3">
      <c r="A274" s="1">
        <v>272</v>
      </c>
      <c r="B274" s="1">
        <v>16.090565367100002</v>
      </c>
      <c r="C274" s="1" t="s">
        <v>100</v>
      </c>
      <c r="D274" s="1" t="s">
        <v>97</v>
      </c>
      <c r="E274" s="1" t="s">
        <v>100</v>
      </c>
      <c r="F274" s="1" t="s">
        <v>97</v>
      </c>
      <c r="G274" s="1" t="s">
        <v>100</v>
      </c>
      <c r="H274" s="1" t="s">
        <v>97</v>
      </c>
    </row>
    <row r="275" spans="1:8" x14ac:dyDescent="0.3">
      <c r="A275" s="1">
        <v>273</v>
      </c>
      <c r="B275" s="1">
        <v>17.551918277199899</v>
      </c>
      <c r="C275" s="1" t="s">
        <v>100</v>
      </c>
      <c r="D275" s="1" t="s">
        <v>97</v>
      </c>
      <c r="E275" s="1" t="s">
        <v>100</v>
      </c>
      <c r="F275" s="1" t="s">
        <v>97</v>
      </c>
      <c r="G275" s="1" t="s">
        <v>100</v>
      </c>
      <c r="H275" s="1" t="s">
        <v>97</v>
      </c>
    </row>
    <row r="276" spans="1:8" x14ac:dyDescent="0.3">
      <c r="A276" s="1">
        <v>274</v>
      </c>
      <c r="B276" s="1">
        <v>16.909895817799899</v>
      </c>
      <c r="C276" s="1" t="s">
        <v>100</v>
      </c>
      <c r="D276" s="1" t="s">
        <v>97</v>
      </c>
      <c r="E276" s="1" t="s">
        <v>100</v>
      </c>
      <c r="F276" s="1" t="s">
        <v>97</v>
      </c>
      <c r="G276" s="1" t="s">
        <v>100</v>
      </c>
      <c r="H276" s="1" t="s">
        <v>97</v>
      </c>
    </row>
    <row r="277" spans="1:8" x14ac:dyDescent="0.3">
      <c r="A277" s="1">
        <v>275</v>
      </c>
      <c r="B277" s="1">
        <v>15.6374042252999</v>
      </c>
      <c r="C277" s="1" t="s">
        <v>96</v>
      </c>
      <c r="D277" s="1" t="s">
        <v>98</v>
      </c>
      <c r="E277" s="1" t="s">
        <v>100</v>
      </c>
      <c r="F277" s="1" t="s">
        <v>97</v>
      </c>
      <c r="G277" s="1" t="s">
        <v>100</v>
      </c>
      <c r="H277" s="1" t="s">
        <v>97</v>
      </c>
    </row>
    <row r="278" spans="1:8" x14ac:dyDescent="0.3">
      <c r="A278" s="1">
        <v>276</v>
      </c>
      <c r="B278" s="1">
        <v>16.859002386</v>
      </c>
      <c r="C278" s="1" t="s">
        <v>100</v>
      </c>
      <c r="D278" s="1" t="s">
        <v>97</v>
      </c>
      <c r="E278" s="1" t="s">
        <v>100</v>
      </c>
      <c r="F278" s="1" t="s">
        <v>97</v>
      </c>
      <c r="G278" s="1" t="s">
        <v>100</v>
      </c>
      <c r="H278" s="1" t="s">
        <v>97</v>
      </c>
    </row>
    <row r="279" spans="1:8" x14ac:dyDescent="0.3">
      <c r="A279" s="1">
        <v>277</v>
      </c>
      <c r="B279" s="1">
        <v>17.808686778799899</v>
      </c>
      <c r="C279" s="1" t="s">
        <v>100</v>
      </c>
      <c r="D279" s="1" t="s">
        <v>97</v>
      </c>
      <c r="E279" s="1" t="s">
        <v>100</v>
      </c>
      <c r="F279" s="1" t="s">
        <v>97</v>
      </c>
      <c r="G279" s="1" t="s">
        <v>100</v>
      </c>
      <c r="H279" s="1" t="s">
        <v>97</v>
      </c>
    </row>
    <row r="280" spans="1:8" x14ac:dyDescent="0.3">
      <c r="A280" s="1">
        <v>278</v>
      </c>
      <c r="B280" s="1">
        <v>17.2970447589</v>
      </c>
      <c r="C280" s="1" t="s">
        <v>100</v>
      </c>
      <c r="D280" s="1" t="s">
        <v>97</v>
      </c>
      <c r="E280" s="1" t="s">
        <v>100</v>
      </c>
      <c r="F280" s="1" t="s">
        <v>97</v>
      </c>
      <c r="G280" s="1" t="s">
        <v>100</v>
      </c>
      <c r="H280" s="1" t="s">
        <v>97</v>
      </c>
    </row>
    <row r="281" spans="1:8" x14ac:dyDescent="0.3">
      <c r="A281" s="1">
        <v>279</v>
      </c>
      <c r="B281" s="1">
        <v>101.736344051</v>
      </c>
      <c r="C281" s="1" t="s">
        <v>100</v>
      </c>
      <c r="D281" s="1" t="s">
        <v>97</v>
      </c>
      <c r="E281" s="1" t="s">
        <v>99</v>
      </c>
      <c r="F281" s="1" t="s">
        <v>98</v>
      </c>
      <c r="G281" s="1" t="s">
        <v>99</v>
      </c>
      <c r="H281" s="1" t="s">
        <v>98</v>
      </c>
    </row>
    <row r="282" spans="1:8" x14ac:dyDescent="0.3">
      <c r="A282" s="1">
        <v>280</v>
      </c>
      <c r="B282" s="1">
        <v>77.744221078099898</v>
      </c>
      <c r="C282" s="1" t="s">
        <v>96</v>
      </c>
      <c r="D282" s="1" t="s">
        <v>98</v>
      </c>
      <c r="E282" s="1" t="s">
        <v>96</v>
      </c>
      <c r="F282" s="1" t="s">
        <v>98</v>
      </c>
      <c r="G282" s="1" t="s">
        <v>96</v>
      </c>
      <c r="H282" s="1" t="s">
        <v>98</v>
      </c>
    </row>
    <row r="283" spans="1:8" x14ac:dyDescent="0.3">
      <c r="A283" s="1">
        <v>281</v>
      </c>
      <c r="B283" s="1">
        <v>75.531684646200006</v>
      </c>
      <c r="C283" s="1" t="s">
        <v>96</v>
      </c>
      <c r="D283" s="1" t="s">
        <v>98</v>
      </c>
      <c r="E283" s="1" t="s">
        <v>96</v>
      </c>
      <c r="F283" s="1" t="s">
        <v>98</v>
      </c>
      <c r="G283" s="1" t="s">
        <v>96</v>
      </c>
      <c r="H283" s="1" t="s">
        <v>98</v>
      </c>
    </row>
    <row r="284" spans="1:8" x14ac:dyDescent="0.3">
      <c r="A284" s="1">
        <v>282</v>
      </c>
      <c r="B284" s="1">
        <v>132.65811860599899</v>
      </c>
      <c r="C284" s="1" t="s">
        <v>100</v>
      </c>
      <c r="D284" s="1" t="s">
        <v>97</v>
      </c>
      <c r="E284" s="1" t="s">
        <v>100</v>
      </c>
      <c r="F284" s="1" t="s">
        <v>97</v>
      </c>
      <c r="G284" s="1" t="s">
        <v>100</v>
      </c>
      <c r="H284" s="1" t="s">
        <v>97</v>
      </c>
    </row>
    <row r="285" spans="1:8" x14ac:dyDescent="0.3">
      <c r="A285" s="1">
        <v>283</v>
      </c>
      <c r="B285" s="1">
        <v>0</v>
      </c>
      <c r="C285" s="1" t="s">
        <v>97</v>
      </c>
      <c r="D285" s="1" t="s">
        <v>97</v>
      </c>
      <c r="E285" s="1" t="s">
        <v>97</v>
      </c>
      <c r="F285" s="1" t="s">
        <v>97</v>
      </c>
    </row>
    <row r="286" spans="1:8" x14ac:dyDescent="0.3">
      <c r="A286" s="1">
        <v>284</v>
      </c>
      <c r="B286" s="1">
        <v>34.6259645154</v>
      </c>
      <c r="C286" s="1" t="s">
        <v>96</v>
      </c>
      <c r="D286" s="1" t="s">
        <v>98</v>
      </c>
      <c r="E286" s="1" t="s">
        <v>96</v>
      </c>
      <c r="F286" s="1" t="s">
        <v>98</v>
      </c>
      <c r="G286" s="1" t="s">
        <v>96</v>
      </c>
      <c r="H286" s="1" t="s">
        <v>98</v>
      </c>
    </row>
    <row r="287" spans="1:8" x14ac:dyDescent="0.3">
      <c r="A287" s="1">
        <v>285</v>
      </c>
      <c r="B287" s="1">
        <v>77.812804731699899</v>
      </c>
      <c r="C287" s="1" t="s">
        <v>107</v>
      </c>
      <c r="D287" s="1" t="s">
        <v>105</v>
      </c>
      <c r="E287" s="1" t="s">
        <v>100</v>
      </c>
      <c r="F287" s="1" t="s">
        <v>97</v>
      </c>
      <c r="G287" s="1" t="s">
        <v>100</v>
      </c>
      <c r="H287" s="1" t="s">
        <v>97</v>
      </c>
    </row>
    <row r="288" spans="1:8" x14ac:dyDescent="0.3">
      <c r="A288" s="1">
        <v>286</v>
      </c>
      <c r="B288" s="1">
        <v>33.2614421635</v>
      </c>
      <c r="C288" s="1" t="s">
        <v>111</v>
      </c>
      <c r="D288" s="1" t="s">
        <v>105</v>
      </c>
      <c r="E288" s="1" t="s">
        <v>100</v>
      </c>
      <c r="F288" s="1" t="s">
        <v>97</v>
      </c>
      <c r="G288" s="1" t="s">
        <v>100</v>
      </c>
      <c r="H288" s="1" t="s">
        <v>97</v>
      </c>
    </row>
    <row r="289" spans="1:8" x14ac:dyDescent="0.3">
      <c r="A289" s="1">
        <v>287</v>
      </c>
      <c r="B289" s="1">
        <v>90.2115817408</v>
      </c>
      <c r="C289" s="1" t="s">
        <v>100</v>
      </c>
      <c r="D289" s="1" t="s">
        <v>97</v>
      </c>
      <c r="E289" s="1" t="s">
        <v>99</v>
      </c>
      <c r="F289" s="1" t="s">
        <v>98</v>
      </c>
      <c r="G289" s="1" t="s">
        <v>99</v>
      </c>
      <c r="H289" s="1" t="s">
        <v>98</v>
      </c>
    </row>
    <row r="290" spans="1:8" x14ac:dyDescent="0.3">
      <c r="A290" s="1">
        <v>288</v>
      </c>
      <c r="B290" s="1">
        <v>74.880508010900002</v>
      </c>
      <c r="C290" s="1" t="s">
        <v>96</v>
      </c>
      <c r="D290" s="1" t="s">
        <v>98</v>
      </c>
      <c r="E290" s="1" t="s">
        <v>100</v>
      </c>
      <c r="F290" s="1" t="s">
        <v>97</v>
      </c>
      <c r="G290" s="1" t="s">
        <v>100</v>
      </c>
      <c r="H290" s="1" t="s">
        <v>97</v>
      </c>
    </row>
    <row r="291" spans="1:8" x14ac:dyDescent="0.3">
      <c r="A291" s="1">
        <v>289</v>
      </c>
      <c r="B291" s="1">
        <v>145.803693616</v>
      </c>
      <c r="C291" s="1" t="s">
        <v>96</v>
      </c>
      <c r="D291" s="1" t="s">
        <v>98</v>
      </c>
      <c r="E291" s="1" t="s">
        <v>96</v>
      </c>
      <c r="F291" s="1" t="s">
        <v>98</v>
      </c>
      <c r="G291" s="1" t="s">
        <v>96</v>
      </c>
      <c r="H291" s="1" t="s">
        <v>98</v>
      </c>
    </row>
    <row r="292" spans="1:8" x14ac:dyDescent="0.3">
      <c r="A292" s="1">
        <v>290</v>
      </c>
      <c r="B292" s="1">
        <v>251.39332131200001</v>
      </c>
      <c r="C292" s="1" t="s">
        <v>96</v>
      </c>
      <c r="D292" s="1" t="s">
        <v>98</v>
      </c>
      <c r="E292" s="1" t="s">
        <v>96</v>
      </c>
      <c r="F292" s="1" t="s">
        <v>98</v>
      </c>
      <c r="G292" s="1" t="s">
        <v>96</v>
      </c>
      <c r="H292" s="1" t="s">
        <v>98</v>
      </c>
    </row>
    <row r="293" spans="1:8" x14ac:dyDescent="0.3">
      <c r="A293" s="1">
        <v>291</v>
      </c>
      <c r="B293" s="1">
        <v>19.931176784800002</v>
      </c>
      <c r="C293" s="1" t="s">
        <v>110</v>
      </c>
      <c r="D293" s="1" t="s">
        <v>97</v>
      </c>
      <c r="E293" s="1" t="s">
        <v>110</v>
      </c>
      <c r="F293" s="1" t="s">
        <v>97</v>
      </c>
      <c r="G293" s="1" t="s">
        <v>110</v>
      </c>
      <c r="H293" s="1" t="s">
        <v>97</v>
      </c>
    </row>
    <row r="294" spans="1:8" x14ac:dyDescent="0.3">
      <c r="A294" s="1">
        <v>292</v>
      </c>
      <c r="B294" s="1">
        <v>11.3691807641999</v>
      </c>
      <c r="C294" s="1" t="s">
        <v>107</v>
      </c>
      <c r="D294" s="1" t="s">
        <v>105</v>
      </c>
      <c r="E294" s="1" t="s">
        <v>100</v>
      </c>
      <c r="F294" s="1" t="s">
        <v>97</v>
      </c>
      <c r="G294" s="1" t="s">
        <v>106</v>
      </c>
      <c r="H294" s="1" t="s">
        <v>105</v>
      </c>
    </row>
    <row r="295" spans="1:8" x14ac:dyDescent="0.3">
      <c r="A295" s="1">
        <v>293</v>
      </c>
      <c r="B295" s="1">
        <v>7.1629645422000001</v>
      </c>
      <c r="C295" s="1" t="s">
        <v>107</v>
      </c>
      <c r="D295" s="1" t="s">
        <v>105</v>
      </c>
      <c r="E295" s="1" t="s">
        <v>100</v>
      </c>
      <c r="F295" s="1" t="s">
        <v>97</v>
      </c>
      <c r="G295" s="1" t="s">
        <v>106</v>
      </c>
      <c r="H295" s="1" t="s">
        <v>105</v>
      </c>
    </row>
    <row r="296" spans="1:8" x14ac:dyDescent="0.3">
      <c r="A296" s="1">
        <v>294</v>
      </c>
      <c r="B296" s="1">
        <v>234.52064435899899</v>
      </c>
      <c r="C296" s="1" t="s">
        <v>107</v>
      </c>
      <c r="D296" s="1" t="s">
        <v>105</v>
      </c>
      <c r="E296" s="1" t="s">
        <v>100</v>
      </c>
      <c r="F296" s="1" t="s">
        <v>97</v>
      </c>
      <c r="G296" s="1" t="s">
        <v>106</v>
      </c>
      <c r="H296" s="1" t="s">
        <v>105</v>
      </c>
    </row>
    <row r="297" spans="1:8" x14ac:dyDescent="0.3">
      <c r="A297" s="1">
        <v>295</v>
      </c>
      <c r="B297" s="1">
        <v>39.317163862599898</v>
      </c>
      <c r="C297" s="1" t="s">
        <v>107</v>
      </c>
      <c r="D297" s="1" t="s">
        <v>105</v>
      </c>
      <c r="E297" s="1" t="s">
        <v>100</v>
      </c>
      <c r="F297" s="1" t="s">
        <v>97</v>
      </c>
      <c r="G297" s="1" t="s">
        <v>106</v>
      </c>
      <c r="H297" s="1" t="s">
        <v>105</v>
      </c>
    </row>
    <row r="298" spans="1:8" x14ac:dyDescent="0.3">
      <c r="A298" s="1">
        <v>296</v>
      </c>
      <c r="B298" s="1">
        <v>78.818354768800006</v>
      </c>
      <c r="C298" s="1" t="s">
        <v>107</v>
      </c>
      <c r="D298" s="1" t="s">
        <v>105</v>
      </c>
      <c r="E298" s="1" t="s">
        <v>100</v>
      </c>
      <c r="F298" s="1" t="s">
        <v>97</v>
      </c>
      <c r="G298" s="1" t="s">
        <v>106</v>
      </c>
      <c r="H298" s="1" t="s">
        <v>105</v>
      </c>
    </row>
    <row r="299" spans="1:8" x14ac:dyDescent="0.3">
      <c r="A299" s="1">
        <v>297</v>
      </c>
      <c r="B299" s="1">
        <v>78.656033047899896</v>
      </c>
      <c r="C299" s="1" t="s">
        <v>107</v>
      </c>
      <c r="D299" s="1" t="s">
        <v>105</v>
      </c>
      <c r="E299" s="1" t="s">
        <v>100</v>
      </c>
      <c r="F299" s="1" t="s">
        <v>97</v>
      </c>
      <c r="G299" s="1" t="s">
        <v>106</v>
      </c>
      <c r="H299" s="1" t="s">
        <v>105</v>
      </c>
    </row>
    <row r="300" spans="1:8" x14ac:dyDescent="0.3">
      <c r="A300" s="1">
        <v>298</v>
      </c>
      <c r="B300" s="1">
        <v>75.203964120500004</v>
      </c>
      <c r="C300" s="1" t="s">
        <v>107</v>
      </c>
      <c r="D300" s="1" t="s">
        <v>105</v>
      </c>
      <c r="E300" s="1" t="s">
        <v>100</v>
      </c>
      <c r="F300" s="1" t="s">
        <v>97</v>
      </c>
      <c r="G300" s="1" t="s">
        <v>106</v>
      </c>
      <c r="H300" s="1" t="s">
        <v>105</v>
      </c>
    </row>
    <row r="301" spans="1:8" x14ac:dyDescent="0.3">
      <c r="A301" s="1">
        <v>299</v>
      </c>
      <c r="B301" s="1">
        <v>80.945187555299896</v>
      </c>
      <c r="C301" s="1" t="s">
        <v>107</v>
      </c>
      <c r="D301" s="1" t="s">
        <v>105</v>
      </c>
      <c r="E301" s="1" t="s">
        <v>100</v>
      </c>
      <c r="F301" s="1" t="s">
        <v>97</v>
      </c>
      <c r="G301" s="1" t="s">
        <v>106</v>
      </c>
      <c r="H301" s="1" t="s">
        <v>105</v>
      </c>
    </row>
    <row r="302" spans="1:8" x14ac:dyDescent="0.3">
      <c r="A302" s="1">
        <v>300</v>
      </c>
      <c r="B302" s="1">
        <v>125.872928853999</v>
      </c>
      <c r="C302" s="1" t="s">
        <v>100</v>
      </c>
      <c r="D302" s="1" t="s">
        <v>97</v>
      </c>
      <c r="E302" s="1" t="s">
        <v>99</v>
      </c>
      <c r="F302" s="1" t="s">
        <v>98</v>
      </c>
      <c r="G302" s="1" t="s">
        <v>99</v>
      </c>
      <c r="H302" s="1" t="s">
        <v>98</v>
      </c>
    </row>
    <row r="303" spans="1:8" x14ac:dyDescent="0.3">
      <c r="A303" s="1">
        <v>301</v>
      </c>
      <c r="B303" s="1">
        <v>61.623590077300001</v>
      </c>
      <c r="C303" s="1" t="s">
        <v>96</v>
      </c>
      <c r="D303" s="1" t="s">
        <v>98</v>
      </c>
      <c r="E303" s="1" t="s">
        <v>96</v>
      </c>
      <c r="F303" s="1" t="s">
        <v>98</v>
      </c>
      <c r="G303" s="1" t="s">
        <v>96</v>
      </c>
      <c r="H303" s="1" t="s">
        <v>98</v>
      </c>
    </row>
    <row r="304" spans="1:8" x14ac:dyDescent="0.3">
      <c r="A304" s="1">
        <v>302</v>
      </c>
      <c r="B304" s="1">
        <v>75.507557906200006</v>
      </c>
      <c r="C304" s="1" t="s">
        <v>100</v>
      </c>
      <c r="D304" s="1" t="s">
        <v>97</v>
      </c>
      <c r="E304" s="1" t="s">
        <v>100</v>
      </c>
      <c r="F304" s="1" t="s">
        <v>97</v>
      </c>
      <c r="G304" s="1" t="s">
        <v>100</v>
      </c>
      <c r="H304" s="1" t="s">
        <v>97</v>
      </c>
    </row>
    <row r="305" spans="1:8" x14ac:dyDescent="0.3">
      <c r="A305" s="1">
        <v>303</v>
      </c>
      <c r="B305" s="1">
        <v>83.150557813899894</v>
      </c>
      <c r="C305" s="1" t="s">
        <v>96</v>
      </c>
      <c r="D305" s="1" t="s">
        <v>98</v>
      </c>
      <c r="E305" s="1" t="s">
        <v>96</v>
      </c>
      <c r="F305" s="1" t="s">
        <v>98</v>
      </c>
      <c r="G305" s="1" t="s">
        <v>96</v>
      </c>
      <c r="H305" s="1" t="s">
        <v>98</v>
      </c>
    </row>
    <row r="306" spans="1:8" x14ac:dyDescent="0.3">
      <c r="A306" s="1">
        <v>304</v>
      </c>
      <c r="B306" s="1">
        <v>82.447588034700004</v>
      </c>
      <c r="C306" s="1" t="s">
        <v>100</v>
      </c>
      <c r="D306" s="1" t="s">
        <v>97</v>
      </c>
      <c r="E306" s="1" t="s">
        <v>100</v>
      </c>
      <c r="F306" s="1" t="s">
        <v>97</v>
      </c>
      <c r="G306" s="1" t="s">
        <v>100</v>
      </c>
      <c r="H306" s="1" t="s">
        <v>97</v>
      </c>
    </row>
    <row r="307" spans="1:8" x14ac:dyDescent="0.3">
      <c r="A307" s="1">
        <v>305</v>
      </c>
      <c r="B307" s="1">
        <v>79.858185352099895</v>
      </c>
      <c r="C307" s="1" t="s">
        <v>100</v>
      </c>
      <c r="D307" s="1" t="s">
        <v>97</v>
      </c>
      <c r="E307" s="1" t="s">
        <v>100</v>
      </c>
      <c r="F307" s="1" t="s">
        <v>97</v>
      </c>
      <c r="G307" s="1" t="s">
        <v>100</v>
      </c>
      <c r="H307" s="1" t="s">
        <v>97</v>
      </c>
    </row>
    <row r="308" spans="1:8" x14ac:dyDescent="0.3">
      <c r="A308" s="1">
        <v>306</v>
      </c>
      <c r="B308" s="1">
        <v>29.7926110489</v>
      </c>
      <c r="C308" s="1" t="s">
        <v>100</v>
      </c>
      <c r="D308" s="1" t="s">
        <v>97</v>
      </c>
      <c r="E308" s="1" t="s">
        <v>100</v>
      </c>
      <c r="F308" s="1" t="s">
        <v>97</v>
      </c>
      <c r="G308" s="1" t="s">
        <v>100</v>
      </c>
      <c r="H308" s="1" t="s">
        <v>97</v>
      </c>
    </row>
    <row r="309" spans="1:8" x14ac:dyDescent="0.3">
      <c r="A309" s="1">
        <v>307</v>
      </c>
      <c r="B309" s="1">
        <v>54.604470504699897</v>
      </c>
      <c r="C309" s="1" t="s">
        <v>96</v>
      </c>
      <c r="D309" s="1" t="s">
        <v>98</v>
      </c>
      <c r="E309" s="1" t="s">
        <v>96</v>
      </c>
      <c r="F309" s="1" t="s">
        <v>98</v>
      </c>
      <c r="G309" s="1" t="s">
        <v>96</v>
      </c>
      <c r="H309" s="1" t="s">
        <v>98</v>
      </c>
    </row>
    <row r="310" spans="1:8" x14ac:dyDescent="0.3">
      <c r="A310" s="1">
        <v>308</v>
      </c>
      <c r="B310" s="1">
        <v>79.045534869899896</v>
      </c>
      <c r="C310" s="1" t="s">
        <v>100</v>
      </c>
      <c r="D310" s="1" t="s">
        <v>97</v>
      </c>
      <c r="E310" s="1" t="s">
        <v>99</v>
      </c>
      <c r="F310" s="1" t="s">
        <v>98</v>
      </c>
      <c r="G310" s="1" t="s">
        <v>99</v>
      </c>
      <c r="H310" s="1" t="s">
        <v>98</v>
      </c>
    </row>
    <row r="311" spans="1:8" x14ac:dyDescent="0.3">
      <c r="A311" s="1">
        <v>309</v>
      </c>
      <c r="B311" s="1">
        <v>159.59097515400001</v>
      </c>
      <c r="C311" s="1" t="s">
        <v>96</v>
      </c>
      <c r="D311" s="1" t="s">
        <v>98</v>
      </c>
      <c r="E311" s="1" t="s">
        <v>96</v>
      </c>
      <c r="F311" s="1" t="s">
        <v>98</v>
      </c>
      <c r="G311" s="1" t="s">
        <v>96</v>
      </c>
      <c r="H311" s="1" t="s">
        <v>98</v>
      </c>
    </row>
    <row r="312" spans="1:8" x14ac:dyDescent="0.3">
      <c r="A312" s="1">
        <v>310</v>
      </c>
      <c r="B312" s="1">
        <v>66.802966242899899</v>
      </c>
      <c r="C312" s="1" t="s">
        <v>100</v>
      </c>
      <c r="D312" s="1" t="s">
        <v>97</v>
      </c>
      <c r="E312" s="1" t="s">
        <v>99</v>
      </c>
      <c r="F312" s="1" t="s">
        <v>98</v>
      </c>
      <c r="G312" s="1" t="s">
        <v>99</v>
      </c>
      <c r="H312" s="1" t="s">
        <v>98</v>
      </c>
    </row>
    <row r="313" spans="1:8" x14ac:dyDescent="0.3">
      <c r="A313" s="1">
        <v>311</v>
      </c>
      <c r="B313" s="1">
        <v>54.865057516500002</v>
      </c>
      <c r="C313" s="1" t="s">
        <v>100</v>
      </c>
      <c r="D313" s="1" t="s">
        <v>97</v>
      </c>
      <c r="E313" s="1" t="s">
        <v>96</v>
      </c>
      <c r="F313" s="1" t="s">
        <v>98</v>
      </c>
      <c r="G313" s="1" t="s">
        <v>96</v>
      </c>
      <c r="H313" s="1" t="s">
        <v>98</v>
      </c>
    </row>
    <row r="314" spans="1:8" x14ac:dyDescent="0.3">
      <c r="A314" s="1">
        <v>312</v>
      </c>
      <c r="B314" s="1">
        <v>79.634824784200006</v>
      </c>
      <c r="C314" s="1" t="s">
        <v>100</v>
      </c>
      <c r="D314" s="1" t="s">
        <v>97</v>
      </c>
      <c r="E314" s="1" t="s">
        <v>99</v>
      </c>
      <c r="F314" s="1" t="s">
        <v>98</v>
      </c>
      <c r="G314" s="1" t="s">
        <v>99</v>
      </c>
      <c r="H314" s="1" t="s">
        <v>98</v>
      </c>
    </row>
    <row r="315" spans="1:8" x14ac:dyDescent="0.3">
      <c r="A315" s="1">
        <v>313</v>
      </c>
      <c r="B315" s="1">
        <v>75.040545103699898</v>
      </c>
      <c r="C315" s="1" t="s">
        <v>100</v>
      </c>
      <c r="D315" s="1" t="s">
        <v>97</v>
      </c>
      <c r="E315" s="1" t="s">
        <v>99</v>
      </c>
      <c r="F315" s="1" t="s">
        <v>98</v>
      </c>
      <c r="G315" s="1" t="s">
        <v>99</v>
      </c>
      <c r="H315" s="1" t="s">
        <v>98</v>
      </c>
    </row>
    <row r="316" spans="1:8" x14ac:dyDescent="0.3">
      <c r="A316" s="1">
        <v>314</v>
      </c>
      <c r="B316" s="1">
        <v>21.159056289900001</v>
      </c>
      <c r="C316" s="1" t="s">
        <v>101</v>
      </c>
      <c r="D316" s="1" t="s">
        <v>97</v>
      </c>
      <c r="E316" s="1" t="s">
        <v>99</v>
      </c>
      <c r="F316" s="1" t="s">
        <v>105</v>
      </c>
      <c r="G316" s="1" t="s">
        <v>99</v>
      </c>
      <c r="H316" s="1" t="s">
        <v>105</v>
      </c>
    </row>
    <row r="317" spans="1:8" x14ac:dyDescent="0.3">
      <c r="A317" s="1">
        <v>315</v>
      </c>
      <c r="B317" s="1">
        <v>35.250613824600002</v>
      </c>
      <c r="C317" s="1" t="s">
        <v>101</v>
      </c>
      <c r="D317" s="1" t="s">
        <v>97</v>
      </c>
      <c r="E317" s="1" t="s">
        <v>100</v>
      </c>
      <c r="F317" s="1" t="s">
        <v>97</v>
      </c>
      <c r="G317" s="1" t="s">
        <v>100</v>
      </c>
      <c r="H317" s="1" t="s">
        <v>97</v>
      </c>
    </row>
    <row r="318" spans="1:8" x14ac:dyDescent="0.3">
      <c r="A318" s="1">
        <v>316</v>
      </c>
      <c r="B318" s="1">
        <v>41.854228862200003</v>
      </c>
      <c r="C318" s="1" t="s">
        <v>101</v>
      </c>
      <c r="D318" s="1" t="s">
        <v>97</v>
      </c>
      <c r="E318" s="1" t="s">
        <v>100</v>
      </c>
      <c r="F318" s="1" t="s">
        <v>97</v>
      </c>
      <c r="G318" s="1" t="s">
        <v>100</v>
      </c>
      <c r="H318" s="1" t="s">
        <v>97</v>
      </c>
    </row>
    <row r="319" spans="1:8" x14ac:dyDescent="0.3">
      <c r="A319" s="1">
        <v>317</v>
      </c>
      <c r="B319" s="1">
        <v>33.867527126200002</v>
      </c>
      <c r="C319" s="1" t="s">
        <v>101</v>
      </c>
      <c r="D319" s="1" t="s">
        <v>97</v>
      </c>
      <c r="E319" s="1" t="s">
        <v>99</v>
      </c>
      <c r="F319" s="1" t="s">
        <v>105</v>
      </c>
      <c r="G319" s="1" t="s">
        <v>99</v>
      </c>
      <c r="H319" s="1" t="s">
        <v>105</v>
      </c>
    </row>
    <row r="320" spans="1:8" x14ac:dyDescent="0.3">
      <c r="A320" s="1">
        <v>318</v>
      </c>
      <c r="B320" s="1">
        <v>33.6035105805</v>
      </c>
      <c r="C320" s="1" t="s">
        <v>101</v>
      </c>
      <c r="D320" s="1" t="s">
        <v>97</v>
      </c>
      <c r="E320" s="1" t="s">
        <v>99</v>
      </c>
      <c r="F320" s="1" t="s">
        <v>105</v>
      </c>
      <c r="G320" s="1" t="s">
        <v>99</v>
      </c>
      <c r="H320" s="1" t="s">
        <v>105</v>
      </c>
    </row>
    <row r="321" spans="1:8" x14ac:dyDescent="0.3">
      <c r="A321" s="1">
        <v>319</v>
      </c>
      <c r="B321" s="1">
        <v>86.261596695799895</v>
      </c>
      <c r="C321" s="1" t="s">
        <v>110</v>
      </c>
      <c r="D321" s="1" t="s">
        <v>97</v>
      </c>
      <c r="E321" s="1" t="s">
        <v>110</v>
      </c>
      <c r="F321" s="1" t="s">
        <v>97</v>
      </c>
      <c r="G321" s="1" t="s">
        <v>110</v>
      </c>
      <c r="H321" s="1" t="s">
        <v>97</v>
      </c>
    </row>
    <row r="322" spans="1:8" x14ac:dyDescent="0.3">
      <c r="A322" s="1">
        <v>320</v>
      </c>
      <c r="B322" s="1">
        <v>85.194837101100006</v>
      </c>
      <c r="C322" s="1" t="s">
        <v>110</v>
      </c>
      <c r="D322" s="1" t="s">
        <v>97</v>
      </c>
      <c r="E322" s="1" t="s">
        <v>110</v>
      </c>
      <c r="F322" s="1" t="s">
        <v>97</v>
      </c>
      <c r="G322" s="1" t="s">
        <v>110</v>
      </c>
      <c r="H322" s="1" t="s">
        <v>97</v>
      </c>
    </row>
    <row r="323" spans="1:8" x14ac:dyDescent="0.3">
      <c r="A323" s="1">
        <v>321</v>
      </c>
      <c r="B323" s="1">
        <v>151.444699216</v>
      </c>
      <c r="C323" s="1" t="s">
        <v>110</v>
      </c>
      <c r="D323" s="1" t="s">
        <v>97</v>
      </c>
      <c r="E323" s="1" t="s">
        <v>110</v>
      </c>
      <c r="F323" s="1" t="s">
        <v>97</v>
      </c>
      <c r="G323" s="1" t="s">
        <v>110</v>
      </c>
      <c r="H323" s="1" t="s">
        <v>97</v>
      </c>
    </row>
    <row r="324" spans="1:8" x14ac:dyDescent="0.3">
      <c r="A324" s="1">
        <v>322</v>
      </c>
      <c r="B324" s="1">
        <v>107.6097091</v>
      </c>
      <c r="C324" s="1" t="s">
        <v>110</v>
      </c>
      <c r="D324" s="1" t="s">
        <v>97</v>
      </c>
      <c r="E324" s="1" t="s">
        <v>110</v>
      </c>
      <c r="F324" s="1" t="s">
        <v>97</v>
      </c>
      <c r="G324" s="1" t="s">
        <v>110</v>
      </c>
      <c r="H324" s="1" t="s">
        <v>97</v>
      </c>
    </row>
    <row r="325" spans="1:8" x14ac:dyDescent="0.3">
      <c r="A325" s="1">
        <v>323</v>
      </c>
      <c r="B325" s="1">
        <v>107.988134697999</v>
      </c>
      <c r="C325" s="1" t="s">
        <v>110</v>
      </c>
      <c r="D325" s="1" t="s">
        <v>97</v>
      </c>
      <c r="E325" s="1" t="s">
        <v>110</v>
      </c>
      <c r="F325" s="1" t="s">
        <v>97</v>
      </c>
      <c r="G325" s="1" t="s">
        <v>110</v>
      </c>
      <c r="H325" s="1" t="s">
        <v>97</v>
      </c>
    </row>
    <row r="326" spans="1:8" x14ac:dyDescent="0.3">
      <c r="A326" s="1">
        <v>324</v>
      </c>
      <c r="B326" s="1">
        <v>111.734039311999</v>
      </c>
      <c r="C326" s="1" t="s">
        <v>110</v>
      </c>
      <c r="D326" s="1" t="s">
        <v>97</v>
      </c>
      <c r="E326" s="1" t="s">
        <v>110</v>
      </c>
      <c r="F326" s="1" t="s">
        <v>97</v>
      </c>
      <c r="G326" s="1" t="s">
        <v>110</v>
      </c>
      <c r="H326" s="1" t="s">
        <v>97</v>
      </c>
    </row>
    <row r="327" spans="1:8" x14ac:dyDescent="0.3">
      <c r="A327" s="1">
        <v>325</v>
      </c>
      <c r="B327" s="1">
        <v>36.145702069499897</v>
      </c>
      <c r="C327" s="1" t="s">
        <v>110</v>
      </c>
      <c r="D327" s="1" t="s">
        <v>97</v>
      </c>
      <c r="E327" s="1" t="s">
        <v>110</v>
      </c>
      <c r="F327" s="1" t="s">
        <v>97</v>
      </c>
      <c r="G327" s="1" t="s">
        <v>110</v>
      </c>
      <c r="H327" s="1" t="s">
        <v>97</v>
      </c>
    </row>
    <row r="328" spans="1:8" x14ac:dyDescent="0.3">
      <c r="A328" s="1">
        <v>326</v>
      </c>
      <c r="B328" s="1">
        <v>26.749765286799899</v>
      </c>
      <c r="C328" s="1" t="s">
        <v>110</v>
      </c>
      <c r="D328" s="1" t="s">
        <v>97</v>
      </c>
      <c r="E328" s="1" t="s">
        <v>110</v>
      </c>
      <c r="F328" s="1" t="s">
        <v>97</v>
      </c>
      <c r="G328" s="1" t="s">
        <v>110</v>
      </c>
      <c r="H328" s="1" t="s">
        <v>97</v>
      </c>
    </row>
    <row r="329" spans="1:8" x14ac:dyDescent="0.3">
      <c r="A329" s="1">
        <v>327</v>
      </c>
      <c r="B329" s="1">
        <v>62.909870689199899</v>
      </c>
      <c r="C329" s="1" t="s">
        <v>110</v>
      </c>
      <c r="D329" s="1" t="s">
        <v>97</v>
      </c>
      <c r="E329" s="1" t="s">
        <v>110</v>
      </c>
      <c r="F329" s="1" t="s">
        <v>97</v>
      </c>
      <c r="G329" s="1" t="s">
        <v>110</v>
      </c>
      <c r="H329" s="1" t="s">
        <v>97</v>
      </c>
    </row>
    <row r="330" spans="1:8" x14ac:dyDescent="0.3">
      <c r="A330" s="1">
        <v>328</v>
      </c>
      <c r="B330" s="1">
        <v>65.588925528999894</v>
      </c>
      <c r="C330" s="1" t="s">
        <v>110</v>
      </c>
      <c r="D330" s="1" t="s">
        <v>97</v>
      </c>
      <c r="E330" s="1" t="s">
        <v>110</v>
      </c>
      <c r="F330" s="1" t="s">
        <v>97</v>
      </c>
      <c r="G330" s="1" t="s">
        <v>110</v>
      </c>
      <c r="H330" s="1" t="s">
        <v>97</v>
      </c>
    </row>
    <row r="331" spans="1:8" x14ac:dyDescent="0.3">
      <c r="A331" s="1">
        <v>329</v>
      </c>
      <c r="B331" s="1">
        <v>49.617573154399899</v>
      </c>
      <c r="C331" s="1" t="s">
        <v>110</v>
      </c>
      <c r="D331" s="1" t="s">
        <v>97</v>
      </c>
      <c r="E331" s="1" t="s">
        <v>110</v>
      </c>
      <c r="F331" s="1" t="s">
        <v>97</v>
      </c>
      <c r="G331" s="1" t="s">
        <v>110</v>
      </c>
      <c r="H331" s="1" t="s">
        <v>97</v>
      </c>
    </row>
    <row r="332" spans="1:8" x14ac:dyDescent="0.3">
      <c r="A332" s="1">
        <v>330</v>
      </c>
      <c r="B332" s="1">
        <v>49.549590774400002</v>
      </c>
      <c r="C332" s="1" t="s">
        <v>110</v>
      </c>
      <c r="D332" s="1" t="s">
        <v>97</v>
      </c>
      <c r="E332" s="1" t="s">
        <v>110</v>
      </c>
      <c r="F332" s="1" t="s">
        <v>97</v>
      </c>
      <c r="G332" s="1" t="s">
        <v>110</v>
      </c>
      <c r="H332" s="1" t="s">
        <v>97</v>
      </c>
    </row>
    <row r="333" spans="1:8" x14ac:dyDescent="0.3">
      <c r="A333" s="1">
        <v>331</v>
      </c>
      <c r="B333" s="1">
        <v>37.0268004713</v>
      </c>
      <c r="C333" s="1" t="s">
        <v>110</v>
      </c>
      <c r="D333" s="1" t="s">
        <v>97</v>
      </c>
      <c r="E333" s="1" t="s">
        <v>110</v>
      </c>
      <c r="F333" s="1" t="s">
        <v>97</v>
      </c>
      <c r="G333" s="1" t="s">
        <v>110</v>
      </c>
      <c r="H333" s="1" t="s">
        <v>97</v>
      </c>
    </row>
    <row r="334" spans="1:8" x14ac:dyDescent="0.3">
      <c r="A334" s="1">
        <v>332</v>
      </c>
      <c r="B334" s="1">
        <v>36.704907075800001</v>
      </c>
      <c r="C334" s="1" t="s">
        <v>110</v>
      </c>
      <c r="D334" s="1" t="s">
        <v>97</v>
      </c>
      <c r="E334" s="1" t="s">
        <v>110</v>
      </c>
      <c r="F334" s="1" t="s">
        <v>97</v>
      </c>
      <c r="G334" s="1" t="s">
        <v>110</v>
      </c>
      <c r="H334" s="1" t="s">
        <v>97</v>
      </c>
    </row>
    <row r="335" spans="1:8" x14ac:dyDescent="0.3">
      <c r="A335" s="1">
        <v>333</v>
      </c>
      <c r="B335" s="1">
        <v>114.656518508999</v>
      </c>
      <c r="C335" s="1" t="s">
        <v>110</v>
      </c>
      <c r="D335" s="1" t="s">
        <v>97</v>
      </c>
      <c r="E335" s="1" t="s">
        <v>110</v>
      </c>
      <c r="F335" s="1" t="s">
        <v>97</v>
      </c>
      <c r="G335" s="1" t="s">
        <v>110</v>
      </c>
      <c r="H335" s="1" t="s">
        <v>97</v>
      </c>
    </row>
    <row r="336" spans="1:8" x14ac:dyDescent="0.3">
      <c r="A336" s="1">
        <v>334</v>
      </c>
      <c r="B336" s="1">
        <v>89.330251578900004</v>
      </c>
      <c r="C336" s="1" t="s">
        <v>110</v>
      </c>
      <c r="D336" s="1" t="s">
        <v>97</v>
      </c>
      <c r="E336" s="1" t="s">
        <v>110</v>
      </c>
      <c r="F336" s="1" t="s">
        <v>97</v>
      </c>
      <c r="G336" s="1" t="s">
        <v>110</v>
      </c>
      <c r="H336" s="1" t="s">
        <v>97</v>
      </c>
    </row>
    <row r="337" spans="1:8" x14ac:dyDescent="0.3">
      <c r="A337" s="1">
        <v>335</v>
      </c>
      <c r="B337" s="1">
        <v>32.760707351599898</v>
      </c>
      <c r="C337" s="1" t="s">
        <v>101</v>
      </c>
      <c r="D337" s="1" t="s">
        <v>97</v>
      </c>
      <c r="E337" s="1" t="s">
        <v>100</v>
      </c>
      <c r="F337" s="1" t="s">
        <v>97</v>
      </c>
      <c r="G337" s="1" t="s">
        <v>100</v>
      </c>
      <c r="H337" s="1" t="s">
        <v>97</v>
      </c>
    </row>
    <row r="338" spans="1:8" x14ac:dyDescent="0.3">
      <c r="A338" s="1">
        <v>336</v>
      </c>
      <c r="B338" s="1">
        <v>53.096393299699898</v>
      </c>
      <c r="C338" s="1" t="s">
        <v>96</v>
      </c>
      <c r="D338" s="1" t="s">
        <v>98</v>
      </c>
      <c r="E338" s="1" t="s">
        <v>96</v>
      </c>
      <c r="F338" s="1" t="s">
        <v>98</v>
      </c>
      <c r="G338" s="1" t="s">
        <v>96</v>
      </c>
      <c r="H338" s="1" t="s">
        <v>98</v>
      </c>
    </row>
    <row r="339" spans="1:8" x14ac:dyDescent="0.3">
      <c r="A339" s="1">
        <v>337</v>
      </c>
      <c r="B339" s="1">
        <v>54.643899760499899</v>
      </c>
      <c r="C339" s="1" t="s">
        <v>100</v>
      </c>
      <c r="D339" s="1" t="s">
        <v>97</v>
      </c>
      <c r="E339" s="1" t="s">
        <v>99</v>
      </c>
      <c r="F339" s="1" t="s">
        <v>98</v>
      </c>
      <c r="G339" s="1" t="s">
        <v>99</v>
      </c>
      <c r="H339" s="1" t="s">
        <v>98</v>
      </c>
    </row>
    <row r="340" spans="1:8" x14ac:dyDescent="0.3">
      <c r="A340" s="1">
        <v>338</v>
      </c>
      <c r="B340" s="1">
        <v>150.75347622199899</v>
      </c>
      <c r="C340" s="1" t="s">
        <v>107</v>
      </c>
      <c r="D340" s="1" t="s">
        <v>105</v>
      </c>
      <c r="E340" s="1" t="s">
        <v>100</v>
      </c>
      <c r="F340" s="1" t="s">
        <v>97</v>
      </c>
      <c r="G340" s="1" t="s">
        <v>100</v>
      </c>
      <c r="H340" s="1" t="s">
        <v>97</v>
      </c>
    </row>
    <row r="341" spans="1:8" x14ac:dyDescent="0.3">
      <c r="A341" s="1">
        <v>339</v>
      </c>
      <c r="B341" s="1">
        <v>75.785836048600004</v>
      </c>
      <c r="C341" s="1" t="s">
        <v>100</v>
      </c>
      <c r="D341" s="1" t="s">
        <v>97</v>
      </c>
      <c r="E341" s="1" t="s">
        <v>100</v>
      </c>
      <c r="F341" s="1" t="s">
        <v>97</v>
      </c>
      <c r="G341" s="1" t="s">
        <v>100</v>
      </c>
      <c r="H341" s="1" t="s">
        <v>97</v>
      </c>
    </row>
    <row r="342" spans="1:8" x14ac:dyDescent="0.3">
      <c r="A342" s="1">
        <v>340</v>
      </c>
      <c r="B342" s="1">
        <v>76.283382884999895</v>
      </c>
      <c r="C342" s="1" t="s">
        <v>96</v>
      </c>
      <c r="D342" s="1" t="s">
        <v>98</v>
      </c>
      <c r="E342" s="1" t="s">
        <v>96</v>
      </c>
      <c r="F342" s="1" t="s">
        <v>98</v>
      </c>
      <c r="G342" s="1" t="s">
        <v>96</v>
      </c>
      <c r="H342" s="1" t="s">
        <v>98</v>
      </c>
    </row>
    <row r="343" spans="1:8" x14ac:dyDescent="0.3">
      <c r="A343" s="1">
        <v>341</v>
      </c>
      <c r="B343" s="1">
        <v>53.0540146413</v>
      </c>
      <c r="C343" s="1" t="s">
        <v>96</v>
      </c>
      <c r="D343" s="1" t="s">
        <v>98</v>
      </c>
      <c r="E343" s="1" t="s">
        <v>96</v>
      </c>
      <c r="F343" s="1" t="s">
        <v>98</v>
      </c>
      <c r="G343" s="1" t="s">
        <v>96</v>
      </c>
      <c r="H343" s="1" t="s">
        <v>98</v>
      </c>
    </row>
    <row r="344" spans="1:8" x14ac:dyDescent="0.3">
      <c r="A344" s="1">
        <v>342</v>
      </c>
      <c r="B344" s="1">
        <v>58.666304953999898</v>
      </c>
      <c r="C344" s="1" t="s">
        <v>96</v>
      </c>
      <c r="D344" s="1" t="s">
        <v>98</v>
      </c>
      <c r="E344" s="1" t="s">
        <v>96</v>
      </c>
      <c r="F344" s="1" t="s">
        <v>98</v>
      </c>
      <c r="G344" s="1" t="s">
        <v>96</v>
      </c>
      <c r="H344" s="1" t="s">
        <v>98</v>
      </c>
    </row>
    <row r="345" spans="1:8" x14ac:dyDescent="0.3">
      <c r="A345" s="1">
        <v>343</v>
      </c>
      <c r="B345" s="1">
        <v>81.163312650099897</v>
      </c>
      <c r="C345" s="1" t="s">
        <v>109</v>
      </c>
      <c r="D345" s="1" t="s">
        <v>98</v>
      </c>
      <c r="E345" s="1" t="s">
        <v>100</v>
      </c>
      <c r="F345" s="1" t="s">
        <v>97</v>
      </c>
      <c r="G345" s="1" t="s">
        <v>100</v>
      </c>
      <c r="H345" s="1" t="s">
        <v>97</v>
      </c>
    </row>
    <row r="346" spans="1:8" x14ac:dyDescent="0.3">
      <c r="A346" s="1">
        <v>344</v>
      </c>
      <c r="B346" s="1">
        <v>75.790457677299898</v>
      </c>
      <c r="C346" s="1" t="s">
        <v>96</v>
      </c>
      <c r="D346" s="1" t="s">
        <v>98</v>
      </c>
      <c r="E346" s="1" t="s">
        <v>96</v>
      </c>
      <c r="F346" s="1" t="s">
        <v>98</v>
      </c>
      <c r="G346" s="1" t="s">
        <v>96</v>
      </c>
      <c r="H346" s="1" t="s">
        <v>98</v>
      </c>
    </row>
    <row r="347" spans="1:8" x14ac:dyDescent="0.3">
      <c r="A347" s="1">
        <v>345</v>
      </c>
      <c r="B347" s="1">
        <v>75.166632110600005</v>
      </c>
      <c r="C347" s="1" t="s">
        <v>96</v>
      </c>
      <c r="D347" s="1" t="s">
        <v>98</v>
      </c>
      <c r="E347" s="1" t="s">
        <v>96</v>
      </c>
      <c r="F347" s="1" t="s">
        <v>98</v>
      </c>
      <c r="G347" s="1" t="s">
        <v>96</v>
      </c>
      <c r="H347" s="1" t="s">
        <v>98</v>
      </c>
    </row>
    <row r="348" spans="1:8" x14ac:dyDescent="0.3">
      <c r="A348" s="1">
        <v>346</v>
      </c>
      <c r="B348" s="1">
        <v>71.091641541200005</v>
      </c>
      <c r="C348" s="1" t="s">
        <v>112</v>
      </c>
      <c r="D348" s="1" t="s">
        <v>98</v>
      </c>
      <c r="E348" s="1" t="s">
        <v>99</v>
      </c>
      <c r="F348" s="1" t="s">
        <v>98</v>
      </c>
      <c r="G348" s="1" t="s">
        <v>99</v>
      </c>
      <c r="H348" s="1" t="s">
        <v>98</v>
      </c>
    </row>
    <row r="349" spans="1:8" x14ac:dyDescent="0.3">
      <c r="A349" s="1">
        <v>347</v>
      </c>
      <c r="B349" s="1">
        <v>76.875195376799894</v>
      </c>
      <c r="C349" s="1" t="s">
        <v>100</v>
      </c>
      <c r="D349" s="1" t="s">
        <v>97</v>
      </c>
      <c r="E349" s="1" t="s">
        <v>99</v>
      </c>
      <c r="F349" s="1" t="s">
        <v>98</v>
      </c>
      <c r="G349" s="1" t="s">
        <v>99</v>
      </c>
      <c r="H349" s="1" t="s">
        <v>98</v>
      </c>
    </row>
    <row r="350" spans="1:8" x14ac:dyDescent="0.3">
      <c r="A350" s="1">
        <v>348</v>
      </c>
      <c r="B350" s="1">
        <v>79.703811313100005</v>
      </c>
      <c r="C350" s="1" t="s">
        <v>100</v>
      </c>
      <c r="D350" s="1" t="s">
        <v>97</v>
      </c>
      <c r="E350" s="1" t="s">
        <v>99</v>
      </c>
      <c r="F350" s="1" t="s">
        <v>98</v>
      </c>
      <c r="G350" s="1" t="s">
        <v>99</v>
      </c>
      <c r="H350" s="1" t="s">
        <v>98</v>
      </c>
    </row>
    <row r="351" spans="1:8" x14ac:dyDescent="0.3">
      <c r="A351" s="1">
        <v>349</v>
      </c>
      <c r="B351" s="1">
        <v>69.940209650499895</v>
      </c>
      <c r="C351" s="1" t="s">
        <v>100</v>
      </c>
      <c r="D351" s="1" t="s">
        <v>97</v>
      </c>
      <c r="E351" s="1" t="s">
        <v>99</v>
      </c>
      <c r="F351" s="1" t="s">
        <v>98</v>
      </c>
      <c r="G351" s="1" t="s">
        <v>99</v>
      </c>
      <c r="H351" s="1" t="s">
        <v>98</v>
      </c>
    </row>
    <row r="352" spans="1:8" x14ac:dyDescent="0.3">
      <c r="A352" s="1">
        <v>350</v>
      </c>
      <c r="B352" s="1">
        <v>15.007108656</v>
      </c>
      <c r="C352" s="1" t="s">
        <v>108</v>
      </c>
      <c r="D352" s="1" t="s">
        <v>105</v>
      </c>
      <c r="E352" s="1" t="s">
        <v>100</v>
      </c>
      <c r="F352" s="1" t="s">
        <v>97</v>
      </c>
      <c r="G352" s="1" t="s">
        <v>100</v>
      </c>
      <c r="H352" s="1" t="s">
        <v>97</v>
      </c>
    </row>
    <row r="353" spans="1:8" x14ac:dyDescent="0.3">
      <c r="A353" s="1">
        <v>351</v>
      </c>
      <c r="B353" s="1">
        <v>12.9356895418</v>
      </c>
      <c r="C353" s="1" t="s">
        <v>108</v>
      </c>
      <c r="D353" s="1" t="s">
        <v>105</v>
      </c>
      <c r="E353" s="1" t="s">
        <v>100</v>
      </c>
      <c r="F353" s="1" t="s">
        <v>97</v>
      </c>
      <c r="G353" s="1" t="s">
        <v>100</v>
      </c>
      <c r="H353" s="1" t="s">
        <v>97</v>
      </c>
    </row>
    <row r="354" spans="1:8" x14ac:dyDescent="0.3">
      <c r="A354" s="1">
        <v>352</v>
      </c>
      <c r="B354" s="1">
        <v>73.630656411299896</v>
      </c>
      <c r="C354" s="1" t="s">
        <v>100</v>
      </c>
      <c r="D354" s="1" t="s">
        <v>97</v>
      </c>
      <c r="E354" s="1" t="s">
        <v>100</v>
      </c>
      <c r="F354" s="1" t="s">
        <v>97</v>
      </c>
      <c r="G354" s="1" t="s">
        <v>100</v>
      </c>
      <c r="H354" s="1" t="s">
        <v>97</v>
      </c>
    </row>
    <row r="355" spans="1:8" x14ac:dyDescent="0.3">
      <c r="A355" s="1">
        <v>353</v>
      </c>
      <c r="B355" s="1">
        <v>32.788879617100001</v>
      </c>
      <c r="C355" s="1" t="s">
        <v>111</v>
      </c>
      <c r="D355" s="1" t="s">
        <v>105</v>
      </c>
      <c r="E355" s="1" t="s">
        <v>100</v>
      </c>
      <c r="F355" s="1" t="s">
        <v>97</v>
      </c>
      <c r="G355" s="1" t="s">
        <v>100</v>
      </c>
      <c r="H355" s="1" t="s">
        <v>97</v>
      </c>
    </row>
    <row r="356" spans="1:8" x14ac:dyDescent="0.3">
      <c r="A356" s="1">
        <v>354</v>
      </c>
      <c r="B356" s="1">
        <v>42.103499472800003</v>
      </c>
      <c r="C356" s="1" t="s">
        <v>107</v>
      </c>
      <c r="D356" s="1" t="s">
        <v>105</v>
      </c>
      <c r="E356" s="1" t="s">
        <v>100</v>
      </c>
      <c r="F356" s="1" t="s">
        <v>97</v>
      </c>
      <c r="G356" s="1" t="s">
        <v>100</v>
      </c>
      <c r="H356" s="1" t="s">
        <v>97</v>
      </c>
    </row>
    <row r="357" spans="1:8" x14ac:dyDescent="0.3">
      <c r="A357" s="1">
        <v>355</v>
      </c>
      <c r="B357" s="1">
        <v>196.391183820999</v>
      </c>
      <c r="C357" s="1" t="s">
        <v>110</v>
      </c>
      <c r="D357" s="1" t="s">
        <v>97</v>
      </c>
      <c r="E357" s="1" t="s">
        <v>110</v>
      </c>
      <c r="F357" s="1" t="s">
        <v>97</v>
      </c>
      <c r="G357" s="1" t="s">
        <v>110</v>
      </c>
      <c r="H357" s="1" t="s">
        <v>97</v>
      </c>
    </row>
    <row r="358" spans="1:8" x14ac:dyDescent="0.3">
      <c r="A358" s="1">
        <v>356</v>
      </c>
      <c r="B358" s="1">
        <v>7.00946430669</v>
      </c>
      <c r="C358" s="1" t="s">
        <v>100</v>
      </c>
      <c r="D358" s="1" t="s">
        <v>97</v>
      </c>
      <c r="E358" s="1" t="s">
        <v>99</v>
      </c>
      <c r="F358" s="1" t="s">
        <v>98</v>
      </c>
      <c r="G358" s="1" t="s">
        <v>99</v>
      </c>
      <c r="H358" s="1" t="s">
        <v>98</v>
      </c>
    </row>
    <row r="359" spans="1:8" x14ac:dyDescent="0.3">
      <c r="A359" s="1">
        <v>357</v>
      </c>
      <c r="B359" s="1">
        <v>77.132797464099895</v>
      </c>
      <c r="C359" s="1" t="s">
        <v>100</v>
      </c>
      <c r="D359" s="1" t="s">
        <v>97</v>
      </c>
      <c r="E359" s="1" t="s">
        <v>99</v>
      </c>
      <c r="F359" s="1" t="s">
        <v>98</v>
      </c>
      <c r="G359" s="1" t="s">
        <v>99</v>
      </c>
      <c r="H359" s="1" t="s">
        <v>98</v>
      </c>
    </row>
    <row r="360" spans="1:8" x14ac:dyDescent="0.3">
      <c r="A360" s="1">
        <v>358</v>
      </c>
      <c r="B360" s="1">
        <v>39.891497268800002</v>
      </c>
      <c r="C360" s="1" t="s">
        <v>96</v>
      </c>
      <c r="D360" s="1" t="s">
        <v>98</v>
      </c>
      <c r="E360" s="1" t="s">
        <v>96</v>
      </c>
      <c r="F360" s="1" t="s">
        <v>98</v>
      </c>
      <c r="G360" s="1" t="s">
        <v>96</v>
      </c>
      <c r="H360" s="1" t="s">
        <v>98</v>
      </c>
    </row>
    <row r="361" spans="1:8" x14ac:dyDescent="0.3">
      <c r="A361" s="1">
        <v>359</v>
      </c>
      <c r="B361" s="1">
        <v>9.5167592930500007</v>
      </c>
      <c r="C361" s="1" t="s">
        <v>100</v>
      </c>
      <c r="D361" s="1" t="s">
        <v>97</v>
      </c>
      <c r="E361" s="1" t="s">
        <v>100</v>
      </c>
      <c r="F361" s="1" t="s">
        <v>97</v>
      </c>
      <c r="G361" s="1" t="s">
        <v>100</v>
      </c>
      <c r="H361" s="1" t="s">
        <v>97</v>
      </c>
    </row>
    <row r="362" spans="1:8" x14ac:dyDescent="0.3">
      <c r="A362" s="1">
        <v>360</v>
      </c>
      <c r="B362" s="1">
        <v>94.634002756200005</v>
      </c>
      <c r="C362" s="1" t="s">
        <v>100</v>
      </c>
      <c r="D362" s="1" t="s">
        <v>97</v>
      </c>
      <c r="E362" s="1" t="s">
        <v>99</v>
      </c>
      <c r="F362" s="1" t="s">
        <v>98</v>
      </c>
      <c r="G362" s="1" t="s">
        <v>99</v>
      </c>
      <c r="H362" s="1" t="s">
        <v>98</v>
      </c>
    </row>
    <row r="363" spans="1:8" x14ac:dyDescent="0.3">
      <c r="A363" s="1">
        <v>361</v>
      </c>
      <c r="B363" s="1">
        <v>75.190675814000002</v>
      </c>
      <c r="C363" s="1" t="s">
        <v>100</v>
      </c>
      <c r="D363" s="1" t="s">
        <v>97</v>
      </c>
      <c r="E363" s="1" t="s">
        <v>99</v>
      </c>
      <c r="F363" s="1" t="s">
        <v>98</v>
      </c>
      <c r="G363" s="1" t="s">
        <v>99</v>
      </c>
      <c r="H363" s="1" t="s">
        <v>98</v>
      </c>
    </row>
    <row r="364" spans="1:8" x14ac:dyDescent="0.3">
      <c r="A364" s="1">
        <v>362</v>
      </c>
      <c r="B364" s="1">
        <v>40.630124331700003</v>
      </c>
      <c r="C364" s="1" t="s">
        <v>100</v>
      </c>
      <c r="D364" s="1" t="s">
        <v>97</v>
      </c>
      <c r="E364" s="1" t="s">
        <v>99</v>
      </c>
      <c r="F364" s="1" t="s">
        <v>98</v>
      </c>
      <c r="G364" s="1" t="s">
        <v>99</v>
      </c>
      <c r="H364" s="1" t="s">
        <v>98</v>
      </c>
    </row>
    <row r="365" spans="1:8" x14ac:dyDescent="0.3">
      <c r="A365" s="1">
        <v>363</v>
      </c>
      <c r="B365" s="1">
        <v>30.999808156</v>
      </c>
      <c r="C365" s="1" t="s">
        <v>100</v>
      </c>
      <c r="D365" s="1" t="s">
        <v>97</v>
      </c>
      <c r="E365" s="1" t="s">
        <v>99</v>
      </c>
      <c r="F365" s="1" t="s">
        <v>98</v>
      </c>
      <c r="G365" s="1" t="s">
        <v>99</v>
      </c>
      <c r="H365" s="1" t="s">
        <v>98</v>
      </c>
    </row>
    <row r="366" spans="1:8" x14ac:dyDescent="0.3">
      <c r="A366" s="1">
        <v>364</v>
      </c>
      <c r="B366" s="1">
        <v>32.948619548400004</v>
      </c>
      <c r="C366" s="1" t="s">
        <v>101</v>
      </c>
      <c r="D366" s="1" t="s">
        <v>97</v>
      </c>
      <c r="E366" s="1" t="s">
        <v>100</v>
      </c>
      <c r="F366" s="1" t="s">
        <v>97</v>
      </c>
      <c r="G366" s="1" t="s">
        <v>100</v>
      </c>
      <c r="H366" s="1" t="s">
        <v>97</v>
      </c>
    </row>
    <row r="367" spans="1:8" x14ac:dyDescent="0.3">
      <c r="A367" s="1">
        <v>365</v>
      </c>
      <c r="B367" s="1">
        <v>37.987123523900003</v>
      </c>
      <c r="C367" s="1" t="s">
        <v>101</v>
      </c>
      <c r="D367" s="1" t="s">
        <v>97</v>
      </c>
      <c r="E367" s="1" t="s">
        <v>99</v>
      </c>
      <c r="F367" s="1" t="s">
        <v>105</v>
      </c>
      <c r="G367" s="1" t="s">
        <v>99</v>
      </c>
      <c r="H367" s="1" t="s">
        <v>105</v>
      </c>
    </row>
    <row r="368" spans="1:8" x14ac:dyDescent="0.3">
      <c r="A368" s="1">
        <v>366</v>
      </c>
      <c r="B368" s="1">
        <v>79.166404559599897</v>
      </c>
      <c r="C368" s="1" t="s">
        <v>109</v>
      </c>
      <c r="D368" s="1" t="s">
        <v>98</v>
      </c>
      <c r="E368" s="1" t="s">
        <v>100</v>
      </c>
      <c r="F368" s="1" t="s">
        <v>97</v>
      </c>
      <c r="G368" s="1" t="s">
        <v>100</v>
      </c>
      <c r="H368" s="1" t="s">
        <v>97</v>
      </c>
    </row>
    <row r="369" spans="1:8" x14ac:dyDescent="0.3">
      <c r="A369" s="1">
        <v>367</v>
      </c>
      <c r="B369" s="1">
        <v>76.969471316099899</v>
      </c>
      <c r="C369" s="1" t="s">
        <v>96</v>
      </c>
      <c r="D369" s="1" t="s">
        <v>98</v>
      </c>
      <c r="E369" s="1" t="s">
        <v>96</v>
      </c>
      <c r="F369" s="1" t="s">
        <v>98</v>
      </c>
      <c r="G369" s="1" t="s">
        <v>96</v>
      </c>
      <c r="H369" s="1" t="s">
        <v>98</v>
      </c>
    </row>
    <row r="370" spans="1:8" x14ac:dyDescent="0.3">
      <c r="A370" s="1">
        <v>368</v>
      </c>
      <c r="B370" s="1">
        <v>78.636317722200005</v>
      </c>
      <c r="C370" s="1" t="s">
        <v>100</v>
      </c>
      <c r="D370" s="1" t="s">
        <v>97</v>
      </c>
      <c r="E370" s="1" t="s">
        <v>100</v>
      </c>
      <c r="F370" s="1" t="s">
        <v>97</v>
      </c>
      <c r="G370" s="1" t="s">
        <v>100</v>
      </c>
      <c r="H370" s="1" t="s">
        <v>97</v>
      </c>
    </row>
    <row r="371" spans="1:8" x14ac:dyDescent="0.3">
      <c r="A371" s="1">
        <v>369</v>
      </c>
      <c r="B371" s="1">
        <v>42.8384517561</v>
      </c>
      <c r="C371" s="1" t="s">
        <v>100</v>
      </c>
      <c r="D371" s="1" t="s">
        <v>97</v>
      </c>
      <c r="E371" s="1" t="s">
        <v>96</v>
      </c>
      <c r="F371" s="1" t="s">
        <v>98</v>
      </c>
      <c r="G371" s="1" t="s">
        <v>96</v>
      </c>
      <c r="H371" s="1" t="s">
        <v>98</v>
      </c>
    </row>
    <row r="372" spans="1:8" x14ac:dyDescent="0.3">
      <c r="A372" s="1">
        <v>370</v>
      </c>
      <c r="B372" s="1">
        <v>102.253706515999</v>
      </c>
      <c r="C372" s="1" t="s">
        <v>100</v>
      </c>
      <c r="D372" s="1" t="s">
        <v>97</v>
      </c>
      <c r="E372" s="1" t="s">
        <v>99</v>
      </c>
      <c r="F372" s="1" t="s">
        <v>98</v>
      </c>
      <c r="G372" s="1" t="s">
        <v>99</v>
      </c>
      <c r="H372" s="1" t="s">
        <v>98</v>
      </c>
    </row>
    <row r="373" spans="1:8" x14ac:dyDescent="0.3">
      <c r="A373" s="1">
        <v>371</v>
      </c>
      <c r="B373" s="1">
        <v>53.965949662200003</v>
      </c>
      <c r="C373" s="1" t="s">
        <v>100</v>
      </c>
      <c r="D373" s="1" t="s">
        <v>97</v>
      </c>
      <c r="E373" s="1" t="s">
        <v>96</v>
      </c>
      <c r="F373" s="1" t="s">
        <v>98</v>
      </c>
      <c r="G373" s="1" t="s">
        <v>96</v>
      </c>
      <c r="H373" s="1" t="s">
        <v>98</v>
      </c>
    </row>
    <row r="374" spans="1:8" x14ac:dyDescent="0.3">
      <c r="A374" s="1">
        <v>372</v>
      </c>
      <c r="B374" s="1">
        <v>9.2996574143299906</v>
      </c>
      <c r="C374" s="1" t="s">
        <v>100</v>
      </c>
      <c r="D374" s="1" t="s">
        <v>97</v>
      </c>
      <c r="E374" s="1" t="s">
        <v>100</v>
      </c>
      <c r="F374" s="1" t="s">
        <v>97</v>
      </c>
      <c r="G374" s="1" t="s">
        <v>100</v>
      </c>
      <c r="H374" s="1" t="s">
        <v>97</v>
      </c>
    </row>
    <row r="375" spans="1:8" x14ac:dyDescent="0.3">
      <c r="A375" s="1">
        <v>373</v>
      </c>
      <c r="B375" s="1">
        <v>59.698490911999897</v>
      </c>
      <c r="C375" s="1" t="s">
        <v>100</v>
      </c>
      <c r="D375" s="1" t="s">
        <v>97</v>
      </c>
      <c r="E375" s="1" t="s">
        <v>100</v>
      </c>
      <c r="F375" s="1" t="s">
        <v>97</v>
      </c>
      <c r="G375" s="1" t="s">
        <v>100</v>
      </c>
      <c r="H375" s="1" t="s">
        <v>97</v>
      </c>
    </row>
    <row r="376" spans="1:8" x14ac:dyDescent="0.3">
      <c r="A376" s="1">
        <v>374</v>
      </c>
      <c r="B376" s="1">
        <v>122.083650285999</v>
      </c>
      <c r="C376" s="1" t="s">
        <v>109</v>
      </c>
      <c r="D376" s="1" t="s">
        <v>98</v>
      </c>
      <c r="E376" s="1" t="s">
        <v>100</v>
      </c>
      <c r="F376" s="1" t="s">
        <v>97</v>
      </c>
      <c r="G376" s="1" t="s">
        <v>100</v>
      </c>
      <c r="H376" s="1" t="s">
        <v>97</v>
      </c>
    </row>
    <row r="377" spans="1:8" x14ac:dyDescent="0.3">
      <c r="A377" s="1">
        <v>375</v>
      </c>
      <c r="B377" s="1">
        <v>52.922818206400002</v>
      </c>
      <c r="C377" s="1" t="s">
        <v>96</v>
      </c>
      <c r="D377" s="1" t="s">
        <v>98</v>
      </c>
      <c r="E377" s="1" t="s">
        <v>100</v>
      </c>
      <c r="F377" s="1" t="s">
        <v>97</v>
      </c>
      <c r="G377" s="1" t="s">
        <v>100</v>
      </c>
      <c r="H377" s="1" t="s">
        <v>97</v>
      </c>
    </row>
    <row r="378" spans="1:8" x14ac:dyDescent="0.3">
      <c r="A378" s="1">
        <v>376</v>
      </c>
      <c r="B378" s="1">
        <v>47.011050166799897</v>
      </c>
      <c r="C378" s="1" t="s">
        <v>109</v>
      </c>
      <c r="D378" s="1" t="s">
        <v>98</v>
      </c>
      <c r="E378" s="1" t="s">
        <v>100</v>
      </c>
      <c r="F378" s="1" t="s">
        <v>97</v>
      </c>
      <c r="G378" s="1" t="s">
        <v>100</v>
      </c>
      <c r="H378" s="1" t="s">
        <v>97</v>
      </c>
    </row>
    <row r="379" spans="1:8" x14ac:dyDescent="0.3">
      <c r="A379" s="1">
        <v>377</v>
      </c>
      <c r="B379" s="1">
        <v>37.630387970100003</v>
      </c>
      <c r="C379" s="1" t="s">
        <v>108</v>
      </c>
      <c r="D379" s="1" t="s">
        <v>105</v>
      </c>
      <c r="E379" s="1" t="s">
        <v>108</v>
      </c>
      <c r="F379" s="1" t="s">
        <v>105</v>
      </c>
      <c r="G379" s="1" t="s">
        <v>108</v>
      </c>
      <c r="H379" s="1" t="s">
        <v>105</v>
      </c>
    </row>
    <row r="380" spans="1:8" x14ac:dyDescent="0.3">
      <c r="A380" s="1">
        <v>378</v>
      </c>
      <c r="B380" s="1">
        <v>46.378293049600003</v>
      </c>
      <c r="C380" s="1" t="s">
        <v>100</v>
      </c>
      <c r="D380" s="1" t="s">
        <v>97</v>
      </c>
      <c r="E380" s="1" t="s">
        <v>99</v>
      </c>
      <c r="F380" s="1" t="s">
        <v>98</v>
      </c>
      <c r="G380" s="1" t="s">
        <v>99</v>
      </c>
      <c r="H380" s="1" t="s">
        <v>98</v>
      </c>
    </row>
    <row r="381" spans="1:8" x14ac:dyDescent="0.3">
      <c r="A381" s="1">
        <v>379</v>
      </c>
      <c r="B381" s="1">
        <v>39.9411897463999</v>
      </c>
      <c r="C381" s="1" t="s">
        <v>96</v>
      </c>
      <c r="D381" s="1" t="s">
        <v>98</v>
      </c>
      <c r="E381" s="1" t="s">
        <v>96</v>
      </c>
      <c r="F381" s="1" t="s">
        <v>98</v>
      </c>
      <c r="G381" s="1" t="s">
        <v>96</v>
      </c>
      <c r="H381" s="1" t="s">
        <v>98</v>
      </c>
    </row>
    <row r="382" spans="1:8" x14ac:dyDescent="0.3">
      <c r="A382" s="1">
        <v>380</v>
      </c>
      <c r="B382" s="1">
        <v>39.2160423354999</v>
      </c>
      <c r="C382" s="1" t="s">
        <v>100</v>
      </c>
      <c r="D382" s="1" t="s">
        <v>97</v>
      </c>
      <c r="E382" s="1" t="s">
        <v>99</v>
      </c>
      <c r="F382" s="1" t="s">
        <v>98</v>
      </c>
      <c r="G382" s="1" t="s">
        <v>99</v>
      </c>
      <c r="H382" s="1" t="s">
        <v>98</v>
      </c>
    </row>
    <row r="383" spans="1:8" x14ac:dyDescent="0.3">
      <c r="A383" s="1">
        <v>381</v>
      </c>
      <c r="B383" s="1">
        <v>39.5986361504999</v>
      </c>
      <c r="C383" s="1" t="s">
        <v>100</v>
      </c>
      <c r="D383" s="1" t="s">
        <v>97</v>
      </c>
      <c r="E383" s="1" t="s">
        <v>99</v>
      </c>
      <c r="F383" s="1" t="s">
        <v>98</v>
      </c>
      <c r="G383" s="1" t="s">
        <v>99</v>
      </c>
      <c r="H383" s="1" t="s">
        <v>98</v>
      </c>
    </row>
    <row r="384" spans="1:8" x14ac:dyDescent="0.3">
      <c r="A384" s="1">
        <v>382</v>
      </c>
      <c r="B384" s="1">
        <v>39.665632775900001</v>
      </c>
      <c r="C384" s="1" t="s">
        <v>100</v>
      </c>
      <c r="D384" s="1" t="s">
        <v>97</v>
      </c>
      <c r="E384" s="1" t="s">
        <v>99</v>
      </c>
      <c r="F384" s="1" t="s">
        <v>98</v>
      </c>
      <c r="G384" s="1" t="s">
        <v>99</v>
      </c>
      <c r="H384" s="1" t="s">
        <v>98</v>
      </c>
    </row>
    <row r="385" spans="1:8" x14ac:dyDescent="0.3">
      <c r="A385" s="1">
        <v>383</v>
      </c>
      <c r="B385" s="1">
        <v>41.556156461400001</v>
      </c>
      <c r="C385" s="1" t="s">
        <v>100</v>
      </c>
      <c r="D385" s="1" t="s">
        <v>97</v>
      </c>
      <c r="E385" s="1" t="s">
        <v>100</v>
      </c>
      <c r="F385" s="1" t="s">
        <v>97</v>
      </c>
      <c r="G385" s="1" t="s">
        <v>100</v>
      </c>
      <c r="H385" s="1" t="s">
        <v>97</v>
      </c>
    </row>
    <row r="386" spans="1:8" x14ac:dyDescent="0.3">
      <c r="A386" s="1">
        <v>384</v>
      </c>
      <c r="B386" s="1">
        <v>41.930456546999899</v>
      </c>
      <c r="C386" s="1" t="s">
        <v>100</v>
      </c>
      <c r="D386" s="1" t="s">
        <v>97</v>
      </c>
      <c r="E386" s="1" t="s">
        <v>100</v>
      </c>
      <c r="F386" s="1" t="s">
        <v>97</v>
      </c>
      <c r="G386" s="1" t="s">
        <v>100</v>
      </c>
      <c r="H386" s="1" t="s">
        <v>97</v>
      </c>
    </row>
    <row r="387" spans="1:8" x14ac:dyDescent="0.3">
      <c r="A387" s="1">
        <v>385</v>
      </c>
      <c r="B387" s="1">
        <v>70.842527520600001</v>
      </c>
      <c r="C387" s="1" t="s">
        <v>100</v>
      </c>
      <c r="D387" s="1" t="s">
        <v>97</v>
      </c>
      <c r="E387" s="1" t="s">
        <v>96</v>
      </c>
      <c r="F387" s="1" t="s">
        <v>98</v>
      </c>
      <c r="G387" s="1" t="s">
        <v>96</v>
      </c>
      <c r="H387" s="1" t="s">
        <v>98</v>
      </c>
    </row>
    <row r="388" spans="1:8" x14ac:dyDescent="0.3">
      <c r="A388" s="1">
        <v>386</v>
      </c>
      <c r="B388" s="1">
        <v>161.43280654200001</v>
      </c>
      <c r="C388" s="1" t="s">
        <v>107</v>
      </c>
      <c r="D388" s="1" t="s">
        <v>105</v>
      </c>
      <c r="E388" s="1" t="s">
        <v>100</v>
      </c>
      <c r="F388" s="1" t="s">
        <v>97</v>
      </c>
      <c r="G388" s="1" t="s">
        <v>106</v>
      </c>
      <c r="H388" s="1" t="s">
        <v>105</v>
      </c>
    </row>
    <row r="389" spans="1:8" x14ac:dyDescent="0.3">
      <c r="A389" s="1">
        <v>387</v>
      </c>
      <c r="B389" s="1">
        <v>0.49839881910299999</v>
      </c>
      <c r="C389" s="1" t="s">
        <v>97</v>
      </c>
      <c r="D389" s="1" t="s">
        <v>97</v>
      </c>
      <c r="E389" s="1" t="s">
        <v>104</v>
      </c>
      <c r="F389" s="1" t="s">
        <v>98</v>
      </c>
      <c r="G389" s="1" t="s">
        <v>103</v>
      </c>
      <c r="H389" s="1" t="s">
        <v>98</v>
      </c>
    </row>
    <row r="390" spans="1:8" x14ac:dyDescent="0.3">
      <c r="A390" s="1">
        <v>388</v>
      </c>
      <c r="B390" s="1">
        <v>0.37474938317200002</v>
      </c>
      <c r="C390" s="1" t="s">
        <v>97</v>
      </c>
      <c r="D390" s="1" t="s">
        <v>97</v>
      </c>
      <c r="E390" s="1" t="s">
        <v>104</v>
      </c>
      <c r="F390" s="1" t="s">
        <v>98</v>
      </c>
      <c r="G390" s="1" t="s">
        <v>103</v>
      </c>
      <c r="H390" s="1" t="s">
        <v>98</v>
      </c>
    </row>
    <row r="391" spans="1:8" x14ac:dyDescent="0.3">
      <c r="A391" s="1">
        <v>389</v>
      </c>
      <c r="B391" s="1">
        <v>0.18620689134900001</v>
      </c>
      <c r="C391" s="1" t="s">
        <v>97</v>
      </c>
      <c r="D391" s="1" t="s">
        <v>97</v>
      </c>
      <c r="E391" s="1" t="s">
        <v>104</v>
      </c>
      <c r="F391" s="1" t="s">
        <v>98</v>
      </c>
      <c r="G391" s="1" t="s">
        <v>103</v>
      </c>
      <c r="H391" s="1" t="s">
        <v>98</v>
      </c>
    </row>
    <row r="392" spans="1:8" x14ac:dyDescent="0.3">
      <c r="A392" s="1">
        <v>390</v>
      </c>
      <c r="B392" s="1">
        <v>0.124290581175</v>
      </c>
      <c r="C392" s="1" t="s">
        <v>97</v>
      </c>
      <c r="D392" s="1" t="s">
        <v>97</v>
      </c>
      <c r="E392" s="1" t="s">
        <v>104</v>
      </c>
      <c r="F392" s="1" t="s">
        <v>102</v>
      </c>
      <c r="G392" s="1" t="s">
        <v>103</v>
      </c>
      <c r="H392" s="1" t="s">
        <v>102</v>
      </c>
    </row>
    <row r="393" spans="1:8" x14ac:dyDescent="0.3">
      <c r="A393" s="1">
        <v>391</v>
      </c>
      <c r="B393" s="1">
        <v>1.0884127110599999</v>
      </c>
      <c r="C393" s="1" t="s">
        <v>97</v>
      </c>
      <c r="D393" s="1" t="s">
        <v>97</v>
      </c>
      <c r="E393" s="1" t="s">
        <v>104</v>
      </c>
      <c r="F393" s="1" t="s">
        <v>98</v>
      </c>
      <c r="G393" s="1" t="s">
        <v>103</v>
      </c>
      <c r="H393" s="1" t="s">
        <v>98</v>
      </c>
    </row>
    <row r="394" spans="1:8" x14ac:dyDescent="0.3">
      <c r="A394" s="1">
        <v>392</v>
      </c>
      <c r="B394" s="1">
        <v>0.31230641798600001</v>
      </c>
      <c r="C394" s="1" t="s">
        <v>97</v>
      </c>
      <c r="D394" s="1" t="s">
        <v>97</v>
      </c>
      <c r="E394" s="1" t="s">
        <v>104</v>
      </c>
      <c r="F394" s="1" t="s">
        <v>102</v>
      </c>
      <c r="G394" s="1" t="s">
        <v>103</v>
      </c>
      <c r="H394" s="1" t="s">
        <v>102</v>
      </c>
    </row>
    <row r="395" spans="1:8" x14ac:dyDescent="0.3">
      <c r="A395" s="1">
        <v>393</v>
      </c>
      <c r="B395" s="1">
        <v>0.25375612027</v>
      </c>
      <c r="C395" s="1" t="s">
        <v>97</v>
      </c>
      <c r="D395" s="1" t="s">
        <v>97</v>
      </c>
      <c r="E395" s="1" t="s">
        <v>104</v>
      </c>
      <c r="F395" s="1" t="s">
        <v>102</v>
      </c>
      <c r="G395" s="1" t="s">
        <v>103</v>
      </c>
      <c r="H395" s="1" t="s">
        <v>102</v>
      </c>
    </row>
    <row r="396" spans="1:8" x14ac:dyDescent="0.3">
      <c r="A396" s="1">
        <v>394</v>
      </c>
      <c r="B396" s="1">
        <v>0.62983358995799998</v>
      </c>
      <c r="C396" s="1" t="s">
        <v>97</v>
      </c>
      <c r="D396" s="1" t="s">
        <v>97</v>
      </c>
      <c r="E396" s="1" t="s">
        <v>104</v>
      </c>
      <c r="F396" s="1" t="s">
        <v>102</v>
      </c>
      <c r="G396" s="1" t="s">
        <v>103</v>
      </c>
      <c r="H396" s="1" t="s">
        <v>102</v>
      </c>
    </row>
    <row r="397" spans="1:8" x14ac:dyDescent="0.3">
      <c r="A397" s="1">
        <v>395</v>
      </c>
      <c r="B397" s="1">
        <v>0.42462132234099997</v>
      </c>
      <c r="C397" s="1" t="s">
        <v>97</v>
      </c>
      <c r="D397" s="1" t="s">
        <v>97</v>
      </c>
      <c r="E397" s="1" t="s">
        <v>104</v>
      </c>
      <c r="F397" s="1" t="s">
        <v>98</v>
      </c>
      <c r="G397" s="1" t="s">
        <v>103</v>
      </c>
      <c r="H397" s="1" t="s">
        <v>98</v>
      </c>
    </row>
    <row r="398" spans="1:8" x14ac:dyDescent="0.3">
      <c r="A398" s="1">
        <v>396</v>
      </c>
      <c r="B398" s="1">
        <v>7.8196819220800004E-2</v>
      </c>
      <c r="C398" s="1" t="s">
        <v>97</v>
      </c>
      <c r="D398" s="1" t="s">
        <v>97</v>
      </c>
      <c r="E398" s="1" t="s">
        <v>104</v>
      </c>
      <c r="F398" s="1" t="s">
        <v>102</v>
      </c>
      <c r="G398" s="1" t="s">
        <v>103</v>
      </c>
      <c r="H398" s="1" t="s">
        <v>102</v>
      </c>
    </row>
    <row r="399" spans="1:8" x14ac:dyDescent="0.3">
      <c r="A399" s="1">
        <v>397</v>
      </c>
      <c r="B399" s="1">
        <v>52.891573102599899</v>
      </c>
      <c r="C399" s="1" t="s">
        <v>97</v>
      </c>
      <c r="D399" s="1" t="s">
        <v>97</v>
      </c>
      <c r="E399" s="1" t="s">
        <v>100</v>
      </c>
      <c r="F399" s="1" t="s">
        <v>97</v>
      </c>
      <c r="G399" s="1" t="s">
        <v>100</v>
      </c>
      <c r="H399" s="1" t="s">
        <v>97</v>
      </c>
    </row>
    <row r="400" spans="1:8" x14ac:dyDescent="0.3">
      <c r="A400" s="1">
        <v>398</v>
      </c>
      <c r="B400" s="1">
        <v>237.897858122999</v>
      </c>
      <c r="C400" s="1" t="s">
        <v>97</v>
      </c>
      <c r="D400" s="1" t="s">
        <v>97</v>
      </c>
      <c r="E400" s="1" t="s">
        <v>99</v>
      </c>
      <c r="F400" s="1" t="s">
        <v>98</v>
      </c>
      <c r="G400" s="1" t="s">
        <v>99</v>
      </c>
      <c r="H400" s="1" t="s">
        <v>98</v>
      </c>
    </row>
    <row r="401" spans="1:11" x14ac:dyDescent="0.3">
      <c r="A401" s="1">
        <v>399</v>
      </c>
      <c r="B401" s="1">
        <v>20.842659133600002</v>
      </c>
      <c r="C401" s="1" t="s">
        <v>97</v>
      </c>
      <c r="D401" s="1" t="s">
        <v>97</v>
      </c>
      <c r="E401" s="1" t="s">
        <v>100</v>
      </c>
      <c r="F401" s="1" t="s">
        <v>97</v>
      </c>
      <c r="G401" s="1" t="s">
        <v>100</v>
      </c>
      <c r="H401" s="1" t="s">
        <v>97</v>
      </c>
    </row>
    <row r="402" spans="1:11" x14ac:dyDescent="0.3">
      <c r="A402" s="1">
        <v>400</v>
      </c>
      <c r="B402" s="1">
        <v>68.941551065300004</v>
      </c>
      <c r="C402" s="1" t="s">
        <v>101</v>
      </c>
      <c r="D402" s="1" t="s">
        <v>97</v>
      </c>
      <c r="E402" s="1" t="s">
        <v>100</v>
      </c>
      <c r="F402" s="1" t="s">
        <v>97</v>
      </c>
      <c r="G402" s="1" t="s">
        <v>100</v>
      </c>
      <c r="H402" s="1" t="s">
        <v>97</v>
      </c>
    </row>
    <row r="403" spans="1:11" x14ac:dyDescent="0.3">
      <c r="A403" s="1">
        <v>401</v>
      </c>
      <c r="B403" s="1">
        <v>126.572194406999</v>
      </c>
      <c r="C403" s="1" t="s">
        <v>96</v>
      </c>
      <c r="D403" s="1" t="s">
        <v>98</v>
      </c>
      <c r="E403" s="1" t="s">
        <v>99</v>
      </c>
      <c r="F403" s="1" t="s">
        <v>98</v>
      </c>
      <c r="G403" s="1" t="s">
        <v>99</v>
      </c>
      <c r="H403" s="1" t="s">
        <v>98</v>
      </c>
    </row>
    <row r="404" spans="1:11" x14ac:dyDescent="0.3">
      <c r="A404" s="1">
        <v>402</v>
      </c>
      <c r="B404" s="1">
        <v>0</v>
      </c>
      <c r="C404" s="1" t="s">
        <v>97</v>
      </c>
      <c r="D404" s="1" t="s">
        <v>97</v>
      </c>
      <c r="E404" s="1" t="s">
        <v>97</v>
      </c>
      <c r="F404" s="1" t="s">
        <v>97</v>
      </c>
      <c r="G404" s="1" t="s">
        <v>99</v>
      </c>
      <c r="H404" s="1" t="s">
        <v>98</v>
      </c>
    </row>
    <row r="405" spans="1:11" x14ac:dyDescent="0.3">
      <c r="A405" s="1">
        <v>403</v>
      </c>
      <c r="B405" s="1">
        <v>237.17106895500001</v>
      </c>
      <c r="C405" s="1" t="s">
        <v>96</v>
      </c>
      <c r="D405" s="1" t="s">
        <v>98</v>
      </c>
      <c r="E405" s="1" t="s">
        <v>99</v>
      </c>
      <c r="F405" s="1" t="s">
        <v>98</v>
      </c>
      <c r="G405" s="1" t="s">
        <v>99</v>
      </c>
      <c r="H405" s="1" t="s">
        <v>98</v>
      </c>
    </row>
    <row r="406" spans="1:11" x14ac:dyDescent="0.3">
      <c r="A406" s="1">
        <v>404</v>
      </c>
      <c r="B406" s="1">
        <v>154.857523141999</v>
      </c>
      <c r="C406" s="1" t="s">
        <v>96</v>
      </c>
      <c r="D406" s="1" t="s">
        <v>98</v>
      </c>
      <c r="E406" s="1" t="s">
        <v>96</v>
      </c>
      <c r="F406" s="1" t="s">
        <v>98</v>
      </c>
      <c r="G406" s="1" t="s">
        <v>96</v>
      </c>
      <c r="H406" s="1" t="s">
        <v>98</v>
      </c>
    </row>
    <row r="409" spans="1:11" x14ac:dyDescent="0.3">
      <c r="A409" s="30" t="s">
        <v>180</v>
      </c>
      <c r="B409" s="28"/>
      <c r="C409" s="28"/>
      <c r="D409" s="28" t="s">
        <v>119</v>
      </c>
      <c r="E409" s="28"/>
      <c r="F409" s="28" t="s">
        <v>117</v>
      </c>
      <c r="G409" s="28"/>
      <c r="H409" s="28" t="s">
        <v>115</v>
      </c>
    </row>
    <row r="410" spans="1:11" x14ac:dyDescent="0.3">
      <c r="C410" s="1" t="s">
        <v>181</v>
      </c>
      <c r="D410" s="1" t="s">
        <v>120</v>
      </c>
      <c r="E410" s="1" t="s">
        <v>181</v>
      </c>
      <c r="F410" s="1" t="s">
        <v>120</v>
      </c>
      <c r="G410" s="1" t="s">
        <v>181</v>
      </c>
      <c r="H410" s="1" t="s">
        <v>120</v>
      </c>
      <c r="J410" s="1"/>
      <c r="K410" s="1"/>
    </row>
    <row r="411" spans="1:11" x14ac:dyDescent="0.3">
      <c r="B411" s="32" t="s">
        <v>110</v>
      </c>
      <c r="C411" s="32">
        <f>COUNTIF($C$2:$C$406,B411)</f>
        <v>55</v>
      </c>
      <c r="D411" s="33">
        <f>SUMIF($C$2:$C$406,B411,$B$2:$B$406)</f>
        <v>6896.4686080304127</v>
      </c>
      <c r="E411" s="32">
        <f>COUNTIF($E$2:$E$406,B411)</f>
        <v>55</v>
      </c>
      <c r="F411" s="33">
        <f>SUMIF($E$2:$E$406,B411,$B$2:$B$406)</f>
        <v>6896.4686080304127</v>
      </c>
      <c r="G411" s="32">
        <f>COUNTIF($G$2:$G$406,B411)</f>
        <v>55</v>
      </c>
      <c r="H411" s="33">
        <f>SUMIF($G$2:$G$406,B411,$B$2:$B$406)</f>
        <v>6896.4686080304127</v>
      </c>
    </row>
    <row r="412" spans="1:11" x14ac:dyDescent="0.3">
      <c r="B412" s="1" t="s">
        <v>96</v>
      </c>
      <c r="C412" s="1">
        <f t="shared" ref="C412:C422" si="0">COUNTIF($C$2:$C$406,B412)</f>
        <v>107</v>
      </c>
      <c r="D412" s="31">
        <f t="shared" ref="D412:D422" si="1">SUMIF($C$2:$C$406,B412,$B$2:$B$406)</f>
        <v>11657.118912286576</v>
      </c>
      <c r="E412" s="1">
        <f t="shared" ref="E412:E422" si="2">COUNTIF($E$2:$E$406,B412)</f>
        <v>99</v>
      </c>
      <c r="F412" s="31">
        <f t="shared" ref="F412:F422" si="3">SUMIF($E$2:$E$406,B412,$B$2:$B$406)</f>
        <v>10416.645975386782</v>
      </c>
      <c r="G412" s="1">
        <f t="shared" ref="G412:G422" si="4">COUNTIF($G$2:$G$406,B412)</f>
        <v>101</v>
      </c>
      <c r="H412" s="31">
        <f t="shared" ref="H412:H422" si="5">SUMIF($G$2:$G$406,B412,$B$2:$B$406)</f>
        <v>10737.99089725878</v>
      </c>
    </row>
    <row r="413" spans="1:11" x14ac:dyDescent="0.3">
      <c r="B413" s="38" t="s">
        <v>99</v>
      </c>
      <c r="C413" s="38">
        <f t="shared" si="0"/>
        <v>0</v>
      </c>
      <c r="D413" s="39">
        <f t="shared" si="1"/>
        <v>0</v>
      </c>
      <c r="E413" s="38">
        <f t="shared" si="2"/>
        <v>92</v>
      </c>
      <c r="F413" s="39">
        <f t="shared" si="3"/>
        <v>8487.7986867757718</v>
      </c>
      <c r="G413" s="38">
        <f t="shared" si="4"/>
        <v>93</v>
      </c>
      <c r="H413" s="39">
        <f t="shared" si="5"/>
        <v>8487.7986867757718</v>
      </c>
    </row>
    <row r="414" spans="1:11" x14ac:dyDescent="0.3">
      <c r="B414" s="1" t="s">
        <v>100</v>
      </c>
      <c r="C414" s="1">
        <f t="shared" si="0"/>
        <v>140</v>
      </c>
      <c r="D414" s="31">
        <f t="shared" si="1"/>
        <v>11467.888702270049</v>
      </c>
      <c r="E414" s="1">
        <f t="shared" si="2"/>
        <v>142</v>
      </c>
      <c r="F414" s="31">
        <f t="shared" si="3"/>
        <v>10725.822632131358</v>
      </c>
      <c r="G414" s="1">
        <f t="shared" si="4"/>
        <v>126</v>
      </c>
      <c r="H414" s="31">
        <f t="shared" si="5"/>
        <v>8524.28998708586</v>
      </c>
    </row>
    <row r="415" spans="1:11" x14ac:dyDescent="0.3">
      <c r="B415" s="1" t="s">
        <v>112</v>
      </c>
      <c r="C415" s="1">
        <f t="shared" si="0"/>
        <v>4</v>
      </c>
      <c r="D415" s="31">
        <f t="shared" si="1"/>
        <v>329.9840008338989</v>
      </c>
      <c r="E415" s="1">
        <f t="shared" si="2"/>
        <v>0</v>
      </c>
      <c r="F415" s="31">
        <f t="shared" si="3"/>
        <v>0</v>
      </c>
      <c r="G415" s="1">
        <f t="shared" si="4"/>
        <v>0</v>
      </c>
      <c r="H415" s="31">
        <f t="shared" si="5"/>
        <v>0</v>
      </c>
    </row>
    <row r="416" spans="1:11" x14ac:dyDescent="0.3">
      <c r="B416" s="1" t="s">
        <v>103</v>
      </c>
      <c r="C416" s="1">
        <f t="shared" si="0"/>
        <v>0</v>
      </c>
      <c r="D416" s="31">
        <f t="shared" si="1"/>
        <v>0</v>
      </c>
      <c r="E416" s="1">
        <f t="shared" si="2"/>
        <v>2</v>
      </c>
      <c r="F416" s="31">
        <f t="shared" si="3"/>
        <v>58.936356297699902</v>
      </c>
      <c r="G416" s="1">
        <f t="shared" si="4"/>
        <v>12</v>
      </c>
      <c r="H416" s="31">
        <f t="shared" si="5"/>
        <v>62.907128953334706</v>
      </c>
    </row>
    <row r="417" spans="2:8" x14ac:dyDescent="0.3">
      <c r="B417" s="1" t="s">
        <v>108</v>
      </c>
      <c r="C417" s="1">
        <f t="shared" si="0"/>
        <v>4</v>
      </c>
      <c r="D417" s="31">
        <f t="shared" si="1"/>
        <v>148.164634836</v>
      </c>
      <c r="E417" s="1">
        <f t="shared" si="2"/>
        <v>1</v>
      </c>
      <c r="F417" s="31">
        <f t="shared" si="3"/>
        <v>37.630387970100003</v>
      </c>
      <c r="G417" s="1">
        <f t="shared" si="4"/>
        <v>1</v>
      </c>
      <c r="H417" s="31">
        <f t="shared" si="5"/>
        <v>37.630387970100003</v>
      </c>
    </row>
    <row r="418" spans="2:8" x14ac:dyDescent="0.3">
      <c r="B418" s="1" t="s">
        <v>104</v>
      </c>
      <c r="C418" s="1">
        <f t="shared" si="0"/>
        <v>0</v>
      </c>
      <c r="D418" s="31">
        <f t="shared" si="1"/>
        <v>0</v>
      </c>
      <c r="E418" s="1">
        <f t="shared" si="2"/>
        <v>10</v>
      </c>
      <c r="F418" s="31">
        <f t="shared" si="3"/>
        <v>3.9707726556347991</v>
      </c>
      <c r="G418" s="1">
        <f t="shared" si="4"/>
        <v>0</v>
      </c>
      <c r="H418" s="31">
        <f t="shared" si="5"/>
        <v>0</v>
      </c>
    </row>
    <row r="419" spans="2:8" x14ac:dyDescent="0.3">
      <c r="B419" s="1" t="s">
        <v>107</v>
      </c>
      <c r="C419" s="1">
        <f t="shared" si="0"/>
        <v>22</v>
      </c>
      <c r="D419" s="31">
        <f t="shared" si="1"/>
        <v>2752.3690056382952</v>
      </c>
      <c r="E419" s="1">
        <f t="shared" si="2"/>
        <v>0</v>
      </c>
      <c r="F419" s="31">
        <f t="shared" si="3"/>
        <v>0</v>
      </c>
      <c r="G419" s="1">
        <f t="shared" si="4"/>
        <v>2</v>
      </c>
      <c r="H419" s="31">
        <f t="shared" si="5"/>
        <v>476.64435442699801</v>
      </c>
    </row>
    <row r="420" spans="2:8" x14ac:dyDescent="0.3">
      <c r="B420" s="1" t="s">
        <v>113</v>
      </c>
      <c r="C420" s="1">
        <f t="shared" si="0"/>
        <v>0</v>
      </c>
      <c r="D420" s="31">
        <f t="shared" si="1"/>
        <v>0</v>
      </c>
      <c r="E420" s="1">
        <f t="shared" si="2"/>
        <v>2</v>
      </c>
      <c r="F420" s="31">
        <f t="shared" si="3"/>
        <v>365.23136357200002</v>
      </c>
      <c r="G420" s="1">
        <f t="shared" si="4"/>
        <v>0</v>
      </c>
      <c r="H420" s="31">
        <f t="shared" si="5"/>
        <v>0</v>
      </c>
    </row>
    <row r="421" spans="2:8" x14ac:dyDescent="0.3">
      <c r="B421" s="1" t="s">
        <v>111</v>
      </c>
      <c r="C421" s="1">
        <f t="shared" si="0"/>
        <v>2</v>
      </c>
      <c r="D421" s="31">
        <f t="shared" si="1"/>
        <v>66.050321780600001</v>
      </c>
      <c r="E421" s="1">
        <f t="shared" si="2"/>
        <v>0</v>
      </c>
      <c r="F421" s="31">
        <f t="shared" si="3"/>
        <v>0</v>
      </c>
      <c r="G421" s="1">
        <f t="shared" si="4"/>
        <v>0</v>
      </c>
      <c r="H421" s="31">
        <f t="shared" si="5"/>
        <v>0</v>
      </c>
    </row>
    <row r="422" spans="2:8" x14ac:dyDescent="0.3">
      <c r="B422" s="1" t="s">
        <v>109</v>
      </c>
      <c r="C422" s="1">
        <f t="shared" si="0"/>
        <v>10</v>
      </c>
      <c r="D422" s="31">
        <f t="shared" si="1"/>
        <v>1059.7373236248975</v>
      </c>
      <c r="E422" s="1">
        <f t="shared" si="2"/>
        <v>0</v>
      </c>
      <c r="F422" s="31">
        <f t="shared" si="3"/>
        <v>0</v>
      </c>
      <c r="G422" s="1">
        <f t="shared" si="4"/>
        <v>0</v>
      </c>
      <c r="H422" s="31">
        <f t="shared" si="5"/>
        <v>0</v>
      </c>
    </row>
    <row r="424" spans="2:8" x14ac:dyDescent="0.3">
      <c r="B424" s="29" t="s">
        <v>183</v>
      </c>
      <c r="C424" s="29">
        <f>SUM(C411:C423)</f>
        <v>344</v>
      </c>
      <c r="D424" s="29"/>
      <c r="E424" s="29">
        <f>SUM(E411:E423)</f>
        <v>403</v>
      </c>
      <c r="F424" s="29"/>
      <c r="G424" s="29">
        <f>SUM(G411:G423)</f>
        <v>390</v>
      </c>
    </row>
    <row r="425" spans="2:8" x14ac:dyDescent="0.3">
      <c r="B425" s="1" t="s">
        <v>182</v>
      </c>
      <c r="C425" s="1">
        <f>404-C424</f>
        <v>60</v>
      </c>
      <c r="E425" s="1">
        <f>404-E424</f>
        <v>1</v>
      </c>
      <c r="G425" s="1">
        <f>404-G424</f>
        <v>14</v>
      </c>
    </row>
  </sheetData>
  <autoFilter ref="A1:H1" xr:uid="{00000000-0009-0000-0000-00000E00000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706"/>
  <sheetViews>
    <sheetView workbookViewId="0">
      <pane ySplit="1" topLeftCell="A664" activePane="bottomLeft" state="frozen"/>
      <selection pane="bottomLeft" activeCell="B676" sqref="B676:F676"/>
    </sheetView>
  </sheetViews>
  <sheetFormatPr defaultRowHeight="14.4" x14ac:dyDescent="0.3"/>
  <cols>
    <col min="1" max="1" width="4" style="1" bestFit="1" customWidth="1"/>
    <col min="2" max="3" width="18.109375" style="1" bestFit="1" customWidth="1"/>
    <col min="4" max="4" width="14.6640625" style="1" bestFit="1" customWidth="1"/>
    <col min="5" max="5" width="13.5546875" style="1" bestFit="1" customWidth="1"/>
    <col min="6" max="6" width="15.6640625" style="1" bestFit="1" customWidth="1"/>
  </cols>
  <sheetData>
    <row r="1" spans="1:6" x14ac:dyDescent="0.3">
      <c r="A1" s="28" t="s">
        <v>121</v>
      </c>
      <c r="B1" s="28" t="s">
        <v>132</v>
      </c>
      <c r="C1" s="28" t="s">
        <v>149</v>
      </c>
      <c r="D1" s="28" t="s">
        <v>148</v>
      </c>
      <c r="E1" s="28" t="s">
        <v>147</v>
      </c>
      <c r="F1" s="28" t="s">
        <v>146</v>
      </c>
    </row>
    <row r="2" spans="1:6" x14ac:dyDescent="0.3">
      <c r="A2" s="1">
        <v>0</v>
      </c>
      <c r="B2" s="1">
        <v>154.02699279999999</v>
      </c>
      <c r="C2" s="1" t="s">
        <v>97</v>
      </c>
      <c r="D2" s="1" t="s">
        <v>97</v>
      </c>
      <c r="E2" s="1" t="s">
        <v>110</v>
      </c>
      <c r="F2" s="1" t="s">
        <v>97</v>
      </c>
    </row>
    <row r="3" spans="1:6" x14ac:dyDescent="0.3">
      <c r="A3" s="1">
        <v>1</v>
      </c>
      <c r="B3" s="1">
        <v>75.130798299999995</v>
      </c>
      <c r="C3" s="1" t="s">
        <v>130</v>
      </c>
      <c r="D3" s="1" t="s">
        <v>98</v>
      </c>
      <c r="E3" s="1" t="s">
        <v>130</v>
      </c>
      <c r="F3" s="1" t="s">
        <v>98</v>
      </c>
    </row>
    <row r="4" spans="1:6" x14ac:dyDescent="0.3">
      <c r="A4" s="1">
        <v>2</v>
      </c>
      <c r="B4" s="1">
        <v>76.102500899999995</v>
      </c>
      <c r="C4" s="1" t="s">
        <v>130</v>
      </c>
      <c r="D4" s="1" t="s">
        <v>98</v>
      </c>
      <c r="E4" s="1" t="s">
        <v>130</v>
      </c>
      <c r="F4" s="1" t="s">
        <v>98</v>
      </c>
    </row>
    <row r="5" spans="1:6" x14ac:dyDescent="0.3">
      <c r="A5" s="1">
        <v>3</v>
      </c>
      <c r="B5" s="1">
        <v>45.268398300000001</v>
      </c>
      <c r="C5" s="1" t="s">
        <v>138</v>
      </c>
      <c r="D5" s="1" t="s">
        <v>98</v>
      </c>
      <c r="E5" s="1" t="s">
        <v>100</v>
      </c>
      <c r="F5" s="1" t="s">
        <v>97</v>
      </c>
    </row>
    <row r="6" spans="1:6" x14ac:dyDescent="0.3">
      <c r="A6" s="1">
        <v>4</v>
      </c>
      <c r="B6" s="1">
        <v>34.909198799999999</v>
      </c>
      <c r="C6" s="1" t="s">
        <v>97</v>
      </c>
      <c r="D6" s="1" t="s">
        <v>97</v>
      </c>
      <c r="E6" s="1" t="s">
        <v>110</v>
      </c>
      <c r="F6" s="1" t="s">
        <v>97</v>
      </c>
    </row>
    <row r="7" spans="1:6" x14ac:dyDescent="0.3">
      <c r="A7" s="1">
        <v>5</v>
      </c>
      <c r="B7" s="1">
        <v>87.094497700000005</v>
      </c>
      <c r="C7" s="1" t="s">
        <v>97</v>
      </c>
      <c r="D7" s="1" t="s">
        <v>97</v>
      </c>
      <c r="E7" s="1" t="s">
        <v>110</v>
      </c>
      <c r="F7" s="1" t="s">
        <v>97</v>
      </c>
    </row>
    <row r="8" spans="1:6" x14ac:dyDescent="0.3">
      <c r="A8" s="1">
        <v>6</v>
      </c>
      <c r="B8" s="1">
        <v>52.709301000000004</v>
      </c>
      <c r="C8" s="1" t="s">
        <v>97</v>
      </c>
      <c r="D8" s="1" t="s">
        <v>97</v>
      </c>
      <c r="E8" s="1" t="s">
        <v>110</v>
      </c>
      <c r="F8" s="1" t="s">
        <v>97</v>
      </c>
    </row>
    <row r="9" spans="1:6" x14ac:dyDescent="0.3">
      <c r="A9" s="1">
        <v>7</v>
      </c>
      <c r="B9" s="1">
        <v>82.505600000000001</v>
      </c>
      <c r="C9" s="1" t="s">
        <v>97</v>
      </c>
      <c r="D9" s="1" t="s">
        <v>97</v>
      </c>
      <c r="E9" s="1" t="s">
        <v>110</v>
      </c>
      <c r="F9" s="1" t="s">
        <v>97</v>
      </c>
    </row>
    <row r="10" spans="1:6" x14ac:dyDescent="0.3">
      <c r="A10" s="1">
        <v>8</v>
      </c>
      <c r="B10" s="1">
        <v>81.125801100000004</v>
      </c>
      <c r="C10" s="1" t="s">
        <v>96</v>
      </c>
      <c r="D10" s="1" t="s">
        <v>98</v>
      </c>
      <c r="E10" s="1" t="s">
        <v>96</v>
      </c>
      <c r="F10" s="1" t="s">
        <v>98</v>
      </c>
    </row>
    <row r="11" spans="1:6" x14ac:dyDescent="0.3">
      <c r="A11" s="1">
        <v>9</v>
      </c>
      <c r="B11" s="1">
        <v>154.0090027</v>
      </c>
      <c r="C11" s="1" t="s">
        <v>97</v>
      </c>
      <c r="D11" s="1" t="s">
        <v>97</v>
      </c>
      <c r="E11" s="1" t="s">
        <v>110</v>
      </c>
      <c r="F11" s="1" t="s">
        <v>97</v>
      </c>
    </row>
    <row r="12" spans="1:6" x14ac:dyDescent="0.3">
      <c r="A12" s="1">
        <v>10</v>
      </c>
      <c r="B12" s="1">
        <v>56.578800200000003</v>
      </c>
      <c r="C12" s="1" t="s">
        <v>103</v>
      </c>
      <c r="D12" s="1" t="s">
        <v>98</v>
      </c>
      <c r="E12" s="1" t="s">
        <v>103</v>
      </c>
      <c r="F12" s="1" t="s">
        <v>98</v>
      </c>
    </row>
    <row r="13" spans="1:6" x14ac:dyDescent="0.3">
      <c r="A13" s="1">
        <v>11</v>
      </c>
      <c r="B13" s="1">
        <v>77.314300500000002</v>
      </c>
      <c r="C13" s="1" t="s">
        <v>96</v>
      </c>
      <c r="D13" s="1" t="s">
        <v>98</v>
      </c>
      <c r="E13" s="1" t="s">
        <v>96</v>
      </c>
      <c r="F13" s="1" t="s">
        <v>98</v>
      </c>
    </row>
    <row r="14" spans="1:6" x14ac:dyDescent="0.3">
      <c r="A14" s="1">
        <v>12</v>
      </c>
      <c r="B14" s="1">
        <v>96.403198200000006</v>
      </c>
      <c r="C14" s="1" t="s">
        <v>135</v>
      </c>
      <c r="D14" s="1" t="s">
        <v>98</v>
      </c>
      <c r="E14" s="1" t="s">
        <v>100</v>
      </c>
      <c r="F14" s="1" t="s">
        <v>97</v>
      </c>
    </row>
    <row r="15" spans="1:6" x14ac:dyDescent="0.3">
      <c r="A15" s="1">
        <v>13</v>
      </c>
      <c r="B15" s="1">
        <v>34.650600400000002</v>
      </c>
      <c r="C15" s="1" t="s">
        <v>96</v>
      </c>
      <c r="D15" s="1" t="s">
        <v>98</v>
      </c>
      <c r="E15" s="1" t="s">
        <v>96</v>
      </c>
      <c r="F15" s="1" t="s">
        <v>98</v>
      </c>
    </row>
    <row r="16" spans="1:6" x14ac:dyDescent="0.3">
      <c r="A16" s="1">
        <v>14</v>
      </c>
      <c r="B16" s="1">
        <v>35.015399899999998</v>
      </c>
      <c r="C16" s="1" t="s">
        <v>96</v>
      </c>
      <c r="D16" s="1" t="s">
        <v>98</v>
      </c>
      <c r="E16" s="1" t="s">
        <v>96</v>
      </c>
      <c r="F16" s="1" t="s">
        <v>98</v>
      </c>
    </row>
    <row r="17" spans="1:6" x14ac:dyDescent="0.3">
      <c r="A17" s="1">
        <v>15</v>
      </c>
      <c r="B17" s="1">
        <v>34.311798099999997</v>
      </c>
      <c r="C17" s="1" t="s">
        <v>96</v>
      </c>
      <c r="D17" s="1" t="s">
        <v>98</v>
      </c>
      <c r="E17" s="1" t="s">
        <v>96</v>
      </c>
      <c r="F17" s="1" t="s">
        <v>98</v>
      </c>
    </row>
    <row r="18" spans="1:6" x14ac:dyDescent="0.3">
      <c r="A18" s="1">
        <v>16</v>
      </c>
      <c r="B18" s="1">
        <v>45.2389984</v>
      </c>
      <c r="C18" s="1" t="s">
        <v>96</v>
      </c>
      <c r="D18" s="1" t="s">
        <v>98</v>
      </c>
      <c r="E18" s="1" t="s">
        <v>96</v>
      </c>
      <c r="F18" s="1" t="s">
        <v>98</v>
      </c>
    </row>
    <row r="19" spans="1:6" x14ac:dyDescent="0.3">
      <c r="A19" s="1">
        <v>17</v>
      </c>
      <c r="B19" s="1">
        <v>47.025798799999997</v>
      </c>
      <c r="C19" s="1" t="s">
        <v>135</v>
      </c>
      <c r="D19" s="1" t="s">
        <v>98</v>
      </c>
      <c r="E19" s="1" t="s">
        <v>122</v>
      </c>
      <c r="F19" s="1" t="s">
        <v>98</v>
      </c>
    </row>
    <row r="20" spans="1:6" x14ac:dyDescent="0.3">
      <c r="A20" s="1">
        <v>18</v>
      </c>
      <c r="B20" s="1">
        <v>46.898700699999999</v>
      </c>
      <c r="C20" s="1" t="s">
        <v>135</v>
      </c>
      <c r="D20" s="1" t="s">
        <v>98</v>
      </c>
      <c r="E20" s="1" t="s">
        <v>122</v>
      </c>
      <c r="F20" s="1" t="s">
        <v>98</v>
      </c>
    </row>
    <row r="21" spans="1:6" x14ac:dyDescent="0.3">
      <c r="A21" s="1">
        <v>19</v>
      </c>
      <c r="B21" s="1">
        <v>131.27999879999999</v>
      </c>
      <c r="C21" s="1" t="s">
        <v>96</v>
      </c>
      <c r="D21" s="1" t="s">
        <v>98</v>
      </c>
      <c r="E21" s="1" t="s">
        <v>96</v>
      </c>
      <c r="F21" s="1" t="s">
        <v>98</v>
      </c>
    </row>
    <row r="22" spans="1:6" x14ac:dyDescent="0.3">
      <c r="A22" s="1">
        <v>20</v>
      </c>
      <c r="B22" s="1">
        <v>87.856002799999999</v>
      </c>
      <c r="C22" s="1" t="s">
        <v>96</v>
      </c>
      <c r="D22" s="1" t="s">
        <v>98</v>
      </c>
      <c r="E22" s="1" t="s">
        <v>96</v>
      </c>
      <c r="F22" s="1" t="s">
        <v>98</v>
      </c>
    </row>
    <row r="23" spans="1:6" x14ac:dyDescent="0.3">
      <c r="A23" s="1">
        <v>21</v>
      </c>
      <c r="B23" s="1">
        <v>32.1095009</v>
      </c>
      <c r="C23" s="1" t="s">
        <v>96</v>
      </c>
      <c r="D23" s="1" t="s">
        <v>98</v>
      </c>
      <c r="E23" s="1" t="s">
        <v>96</v>
      </c>
      <c r="F23" s="1" t="s">
        <v>98</v>
      </c>
    </row>
    <row r="24" spans="1:6" x14ac:dyDescent="0.3">
      <c r="A24" s="1">
        <v>22</v>
      </c>
      <c r="B24" s="1">
        <v>30.154100400000001</v>
      </c>
      <c r="C24" s="1" t="s">
        <v>96</v>
      </c>
      <c r="D24" s="1" t="s">
        <v>98</v>
      </c>
      <c r="E24" s="1" t="s">
        <v>96</v>
      </c>
      <c r="F24" s="1" t="s">
        <v>98</v>
      </c>
    </row>
    <row r="25" spans="1:6" x14ac:dyDescent="0.3">
      <c r="A25" s="1">
        <v>23</v>
      </c>
      <c r="B25" s="1">
        <v>30.4689999</v>
      </c>
      <c r="C25" s="1" t="s">
        <v>96</v>
      </c>
      <c r="D25" s="1" t="s">
        <v>98</v>
      </c>
      <c r="E25" s="1" t="s">
        <v>96</v>
      </c>
      <c r="F25" s="1" t="s">
        <v>98</v>
      </c>
    </row>
    <row r="26" spans="1:6" x14ac:dyDescent="0.3">
      <c r="A26" s="1">
        <v>24</v>
      </c>
      <c r="B26" s="1">
        <v>45.311401400000001</v>
      </c>
      <c r="C26" s="1" t="s">
        <v>96</v>
      </c>
      <c r="D26" s="1" t="s">
        <v>98</v>
      </c>
      <c r="E26" s="1" t="s">
        <v>96</v>
      </c>
      <c r="F26" s="1" t="s">
        <v>98</v>
      </c>
    </row>
    <row r="27" spans="1:6" x14ac:dyDescent="0.3">
      <c r="A27" s="1">
        <v>25</v>
      </c>
      <c r="B27" s="1">
        <v>31.338399899999999</v>
      </c>
      <c r="C27" s="1" t="s">
        <v>96</v>
      </c>
      <c r="D27" s="1" t="s">
        <v>98</v>
      </c>
      <c r="E27" s="1" t="s">
        <v>96</v>
      </c>
      <c r="F27" s="1" t="s">
        <v>98</v>
      </c>
    </row>
    <row r="28" spans="1:6" x14ac:dyDescent="0.3">
      <c r="A28" s="1">
        <v>26</v>
      </c>
      <c r="B28" s="1">
        <v>32.3694992</v>
      </c>
      <c r="C28" s="1" t="s">
        <v>96</v>
      </c>
      <c r="D28" s="1" t="s">
        <v>98</v>
      </c>
      <c r="E28" s="1" t="s">
        <v>96</v>
      </c>
      <c r="F28" s="1" t="s">
        <v>98</v>
      </c>
    </row>
    <row r="29" spans="1:6" x14ac:dyDescent="0.3">
      <c r="A29" s="1">
        <v>27</v>
      </c>
      <c r="B29" s="1">
        <v>112.2939987</v>
      </c>
      <c r="C29" s="1" t="s">
        <v>136</v>
      </c>
      <c r="D29" s="1" t="s">
        <v>137</v>
      </c>
      <c r="E29" s="1" t="s">
        <v>110</v>
      </c>
      <c r="F29" s="1" t="s">
        <v>97</v>
      </c>
    </row>
    <row r="30" spans="1:6" x14ac:dyDescent="0.3">
      <c r="A30" s="1">
        <v>28</v>
      </c>
      <c r="B30" s="1">
        <v>31.0069008</v>
      </c>
      <c r="C30" s="1" t="s">
        <v>135</v>
      </c>
      <c r="D30" s="1" t="s">
        <v>98</v>
      </c>
      <c r="E30" s="1" t="s">
        <v>122</v>
      </c>
      <c r="F30" s="1" t="s">
        <v>98</v>
      </c>
    </row>
    <row r="31" spans="1:6" x14ac:dyDescent="0.3">
      <c r="A31" s="1">
        <v>29</v>
      </c>
      <c r="B31" s="1">
        <v>23.2651997</v>
      </c>
      <c r="C31" s="1" t="s">
        <v>96</v>
      </c>
      <c r="D31" s="1" t="s">
        <v>98</v>
      </c>
      <c r="E31" s="1" t="s">
        <v>96</v>
      </c>
      <c r="F31" s="1" t="s">
        <v>98</v>
      </c>
    </row>
    <row r="32" spans="1:6" x14ac:dyDescent="0.3">
      <c r="A32" s="1">
        <v>30</v>
      </c>
      <c r="B32" s="1">
        <v>100.07099909999999</v>
      </c>
      <c r="C32" s="1" t="s">
        <v>103</v>
      </c>
      <c r="D32" s="1" t="s">
        <v>98</v>
      </c>
      <c r="E32" s="1" t="s">
        <v>103</v>
      </c>
      <c r="F32" s="1" t="s">
        <v>98</v>
      </c>
    </row>
    <row r="33" spans="1:6" x14ac:dyDescent="0.3">
      <c r="A33" s="1">
        <v>31</v>
      </c>
      <c r="B33" s="1">
        <v>96.973602299999996</v>
      </c>
      <c r="C33" s="1" t="s">
        <v>96</v>
      </c>
      <c r="D33" s="1" t="s">
        <v>98</v>
      </c>
      <c r="E33" s="1" t="s">
        <v>96</v>
      </c>
      <c r="F33" s="1" t="s">
        <v>98</v>
      </c>
    </row>
    <row r="34" spans="1:6" x14ac:dyDescent="0.3">
      <c r="A34" s="1">
        <v>32</v>
      </c>
      <c r="B34" s="1">
        <v>97.132896400000007</v>
      </c>
      <c r="C34" s="1" t="s">
        <v>135</v>
      </c>
      <c r="D34" s="1" t="s">
        <v>98</v>
      </c>
      <c r="E34" s="1" t="s">
        <v>100</v>
      </c>
      <c r="F34" s="1" t="s">
        <v>97</v>
      </c>
    </row>
    <row r="35" spans="1:6" x14ac:dyDescent="0.3">
      <c r="A35" s="1">
        <v>33</v>
      </c>
      <c r="B35" s="1">
        <v>146.3059998</v>
      </c>
      <c r="C35" s="1" t="s">
        <v>136</v>
      </c>
      <c r="D35" s="1" t="s">
        <v>137</v>
      </c>
      <c r="E35" s="1" t="s">
        <v>110</v>
      </c>
      <c r="F35" s="1" t="s">
        <v>97</v>
      </c>
    </row>
    <row r="36" spans="1:6" x14ac:dyDescent="0.3">
      <c r="A36" s="1">
        <v>34</v>
      </c>
      <c r="B36" s="1">
        <v>140.75500489999999</v>
      </c>
      <c r="C36" s="1" t="s">
        <v>136</v>
      </c>
      <c r="D36" s="1" t="s">
        <v>137</v>
      </c>
      <c r="E36" s="1" t="s">
        <v>110</v>
      </c>
      <c r="F36" s="1" t="s">
        <v>97</v>
      </c>
    </row>
    <row r="37" spans="1:6" x14ac:dyDescent="0.3">
      <c r="A37" s="1">
        <v>35</v>
      </c>
      <c r="B37" s="1">
        <v>148.20700070000001</v>
      </c>
      <c r="C37" s="1" t="s">
        <v>136</v>
      </c>
      <c r="D37" s="1" t="s">
        <v>137</v>
      </c>
      <c r="E37" s="1" t="s">
        <v>110</v>
      </c>
      <c r="F37" s="1" t="s">
        <v>97</v>
      </c>
    </row>
    <row r="38" spans="1:6" x14ac:dyDescent="0.3">
      <c r="A38" s="1">
        <v>36</v>
      </c>
      <c r="B38" s="1">
        <v>33.608299299999999</v>
      </c>
      <c r="C38" s="1" t="s">
        <v>96</v>
      </c>
      <c r="D38" s="1" t="s">
        <v>98</v>
      </c>
      <c r="E38" s="1" t="s">
        <v>96</v>
      </c>
      <c r="F38" s="1" t="s">
        <v>98</v>
      </c>
    </row>
    <row r="39" spans="1:6" x14ac:dyDescent="0.3">
      <c r="A39" s="1">
        <v>37</v>
      </c>
      <c r="B39" s="1">
        <v>34.128398900000001</v>
      </c>
      <c r="C39" s="1" t="s">
        <v>96</v>
      </c>
      <c r="D39" s="1" t="s">
        <v>98</v>
      </c>
      <c r="E39" s="1" t="s">
        <v>96</v>
      </c>
      <c r="F39" s="1" t="s">
        <v>98</v>
      </c>
    </row>
    <row r="40" spans="1:6" x14ac:dyDescent="0.3">
      <c r="A40" s="1">
        <v>38</v>
      </c>
      <c r="B40" s="1">
        <v>33.159900700000001</v>
      </c>
      <c r="C40" s="1" t="s">
        <v>135</v>
      </c>
      <c r="D40" s="1" t="s">
        <v>98</v>
      </c>
      <c r="E40" s="1" t="s">
        <v>122</v>
      </c>
      <c r="F40" s="1" t="s">
        <v>98</v>
      </c>
    </row>
    <row r="41" spans="1:6" x14ac:dyDescent="0.3">
      <c r="A41" s="1">
        <v>39</v>
      </c>
      <c r="B41" s="1">
        <v>24.215599099999999</v>
      </c>
      <c r="C41" s="1" t="s">
        <v>96</v>
      </c>
      <c r="D41" s="1" t="s">
        <v>98</v>
      </c>
      <c r="E41" s="1" t="s">
        <v>96</v>
      </c>
      <c r="F41" s="1" t="s">
        <v>98</v>
      </c>
    </row>
    <row r="42" spans="1:6" x14ac:dyDescent="0.3">
      <c r="A42" s="1">
        <v>40</v>
      </c>
      <c r="B42" s="1">
        <v>32.198799100000002</v>
      </c>
      <c r="C42" s="1" t="s">
        <v>96</v>
      </c>
      <c r="D42" s="1" t="s">
        <v>98</v>
      </c>
      <c r="E42" s="1" t="s">
        <v>96</v>
      </c>
      <c r="F42" s="1" t="s">
        <v>98</v>
      </c>
    </row>
    <row r="43" spans="1:6" x14ac:dyDescent="0.3">
      <c r="A43" s="1">
        <v>41</v>
      </c>
      <c r="B43" s="1">
        <v>38.961101499999998</v>
      </c>
      <c r="C43" s="1" t="s">
        <v>135</v>
      </c>
      <c r="D43" s="1" t="s">
        <v>98</v>
      </c>
      <c r="E43" s="1" t="s">
        <v>122</v>
      </c>
      <c r="F43" s="1" t="s">
        <v>98</v>
      </c>
    </row>
    <row r="44" spans="1:6" x14ac:dyDescent="0.3">
      <c r="A44" s="1">
        <v>42</v>
      </c>
      <c r="B44" s="1">
        <v>47.509300199999998</v>
      </c>
      <c r="C44" s="1" t="s">
        <v>96</v>
      </c>
      <c r="D44" s="1" t="s">
        <v>98</v>
      </c>
      <c r="E44" s="1" t="s">
        <v>96</v>
      </c>
      <c r="F44" s="1" t="s">
        <v>98</v>
      </c>
    </row>
    <row r="45" spans="1:6" x14ac:dyDescent="0.3">
      <c r="A45" s="1">
        <v>43</v>
      </c>
      <c r="B45" s="1">
        <v>22.9302998</v>
      </c>
      <c r="C45" s="1" t="s">
        <v>96</v>
      </c>
      <c r="D45" s="1" t="s">
        <v>98</v>
      </c>
      <c r="E45" s="1" t="s">
        <v>96</v>
      </c>
      <c r="F45" s="1" t="s">
        <v>98</v>
      </c>
    </row>
    <row r="46" spans="1:6" x14ac:dyDescent="0.3">
      <c r="A46" s="1">
        <v>44</v>
      </c>
      <c r="B46" s="1">
        <v>37.236801100000001</v>
      </c>
      <c r="C46" s="1" t="s">
        <v>135</v>
      </c>
      <c r="D46" s="1" t="s">
        <v>98</v>
      </c>
      <c r="E46" s="1" t="s">
        <v>135</v>
      </c>
      <c r="F46" s="1" t="s">
        <v>98</v>
      </c>
    </row>
    <row r="47" spans="1:6" x14ac:dyDescent="0.3">
      <c r="A47" s="1">
        <v>45</v>
      </c>
      <c r="B47" s="1">
        <v>31.691700000000001</v>
      </c>
      <c r="C47" s="1" t="s">
        <v>96</v>
      </c>
      <c r="D47" s="1" t="s">
        <v>98</v>
      </c>
      <c r="E47" s="1" t="s">
        <v>96</v>
      </c>
      <c r="F47" s="1" t="s">
        <v>98</v>
      </c>
    </row>
    <row r="48" spans="1:6" x14ac:dyDescent="0.3">
      <c r="A48" s="1">
        <v>46</v>
      </c>
      <c r="B48" s="1">
        <v>39.280101799999997</v>
      </c>
      <c r="C48" s="1" t="s">
        <v>135</v>
      </c>
      <c r="D48" s="1" t="s">
        <v>98</v>
      </c>
      <c r="E48" s="1" t="s">
        <v>122</v>
      </c>
      <c r="F48" s="1" t="s">
        <v>98</v>
      </c>
    </row>
    <row r="49" spans="1:6" x14ac:dyDescent="0.3">
      <c r="A49" s="1">
        <v>47</v>
      </c>
      <c r="B49" s="1">
        <v>150.14900209999999</v>
      </c>
      <c r="C49" s="1" t="s">
        <v>136</v>
      </c>
      <c r="D49" s="1" t="s">
        <v>137</v>
      </c>
      <c r="E49" s="1" t="s">
        <v>110</v>
      </c>
      <c r="F49" s="1" t="s">
        <v>97</v>
      </c>
    </row>
    <row r="50" spans="1:6" x14ac:dyDescent="0.3">
      <c r="A50" s="1">
        <v>48</v>
      </c>
      <c r="B50" s="1">
        <v>25.522600199999999</v>
      </c>
      <c r="C50" s="1" t="s">
        <v>96</v>
      </c>
      <c r="D50" s="1" t="s">
        <v>98</v>
      </c>
      <c r="E50" s="1" t="s">
        <v>96</v>
      </c>
      <c r="F50" s="1" t="s">
        <v>98</v>
      </c>
    </row>
    <row r="51" spans="1:6" x14ac:dyDescent="0.3">
      <c r="A51" s="1">
        <v>49</v>
      </c>
      <c r="B51" s="1">
        <v>154.00399780000001</v>
      </c>
      <c r="C51" s="1" t="s">
        <v>136</v>
      </c>
      <c r="D51" s="1" t="s">
        <v>137</v>
      </c>
      <c r="E51" s="1" t="s">
        <v>110</v>
      </c>
      <c r="F51" s="1" t="s">
        <v>97</v>
      </c>
    </row>
    <row r="52" spans="1:6" x14ac:dyDescent="0.3">
      <c r="A52" s="1">
        <v>50</v>
      </c>
      <c r="B52" s="1">
        <v>8.0298300000000005</v>
      </c>
      <c r="C52" s="1" t="s">
        <v>135</v>
      </c>
      <c r="D52" s="1" t="s">
        <v>98</v>
      </c>
      <c r="E52" s="1" t="s">
        <v>135</v>
      </c>
      <c r="F52" s="1" t="s">
        <v>98</v>
      </c>
    </row>
    <row r="53" spans="1:6" x14ac:dyDescent="0.3">
      <c r="A53" s="1">
        <v>51</v>
      </c>
      <c r="B53" s="1">
        <v>154.61099239999999</v>
      </c>
      <c r="C53" s="1" t="s">
        <v>135</v>
      </c>
      <c r="D53" s="1" t="s">
        <v>98</v>
      </c>
      <c r="E53" s="1" t="s">
        <v>135</v>
      </c>
      <c r="F53" s="1" t="s">
        <v>98</v>
      </c>
    </row>
    <row r="54" spans="1:6" x14ac:dyDescent="0.3">
      <c r="A54" s="1">
        <v>52</v>
      </c>
      <c r="B54" s="1">
        <v>13.671999899999999</v>
      </c>
      <c r="C54" s="1" t="s">
        <v>96</v>
      </c>
      <c r="D54" s="1" t="s">
        <v>98</v>
      </c>
      <c r="E54" s="1" t="s">
        <v>96</v>
      </c>
      <c r="F54" s="1" t="s">
        <v>98</v>
      </c>
    </row>
    <row r="55" spans="1:6" x14ac:dyDescent="0.3">
      <c r="A55" s="1">
        <v>53</v>
      </c>
      <c r="B55" s="1">
        <v>41.436000800000002</v>
      </c>
      <c r="C55" s="1" t="s">
        <v>96</v>
      </c>
      <c r="D55" s="1" t="s">
        <v>98</v>
      </c>
      <c r="E55" s="1" t="s">
        <v>96</v>
      </c>
      <c r="F55" s="1" t="s">
        <v>98</v>
      </c>
    </row>
    <row r="56" spans="1:6" x14ac:dyDescent="0.3">
      <c r="A56" s="1">
        <v>54</v>
      </c>
      <c r="B56" s="1">
        <v>52.304401400000003</v>
      </c>
      <c r="C56" s="1" t="s">
        <v>96</v>
      </c>
      <c r="D56" s="1" t="s">
        <v>98</v>
      </c>
      <c r="E56" s="1" t="s">
        <v>96</v>
      </c>
      <c r="F56" s="1" t="s">
        <v>98</v>
      </c>
    </row>
    <row r="57" spans="1:6" x14ac:dyDescent="0.3">
      <c r="A57" s="1">
        <v>55</v>
      </c>
      <c r="B57" s="1">
        <v>35.462398499999999</v>
      </c>
      <c r="C57" s="1" t="s">
        <v>96</v>
      </c>
      <c r="D57" s="1" t="s">
        <v>98</v>
      </c>
      <c r="E57" s="1" t="s">
        <v>96</v>
      </c>
      <c r="F57" s="1" t="s">
        <v>98</v>
      </c>
    </row>
    <row r="58" spans="1:6" x14ac:dyDescent="0.3">
      <c r="A58" s="1">
        <v>56</v>
      </c>
      <c r="B58" s="1">
        <v>33.643699599999998</v>
      </c>
      <c r="C58" s="1" t="s">
        <v>96</v>
      </c>
      <c r="D58" s="1" t="s">
        <v>98</v>
      </c>
      <c r="E58" s="1" t="s">
        <v>96</v>
      </c>
      <c r="F58" s="1" t="s">
        <v>98</v>
      </c>
    </row>
    <row r="59" spans="1:6" x14ac:dyDescent="0.3">
      <c r="A59" s="1">
        <v>57</v>
      </c>
      <c r="B59" s="1">
        <v>33.680900600000001</v>
      </c>
      <c r="C59" s="1" t="s">
        <v>96</v>
      </c>
      <c r="D59" s="1" t="s">
        <v>98</v>
      </c>
      <c r="E59" s="1" t="s">
        <v>96</v>
      </c>
      <c r="F59" s="1" t="s">
        <v>98</v>
      </c>
    </row>
    <row r="60" spans="1:6" x14ac:dyDescent="0.3">
      <c r="A60" s="1">
        <v>58</v>
      </c>
      <c r="B60" s="1">
        <v>25.606399499999998</v>
      </c>
      <c r="C60" s="1" t="s">
        <v>96</v>
      </c>
      <c r="D60" s="1" t="s">
        <v>98</v>
      </c>
      <c r="E60" s="1" t="s">
        <v>96</v>
      </c>
      <c r="F60" s="1" t="s">
        <v>98</v>
      </c>
    </row>
    <row r="61" spans="1:6" x14ac:dyDescent="0.3">
      <c r="A61" s="1">
        <v>59</v>
      </c>
      <c r="B61" s="1">
        <v>27.881799699999998</v>
      </c>
      <c r="C61" s="1" t="s">
        <v>96</v>
      </c>
      <c r="D61" s="1" t="s">
        <v>98</v>
      </c>
      <c r="E61" s="1" t="s">
        <v>96</v>
      </c>
      <c r="F61" s="1" t="s">
        <v>98</v>
      </c>
    </row>
    <row r="62" spans="1:6" x14ac:dyDescent="0.3">
      <c r="A62" s="1">
        <v>60</v>
      </c>
      <c r="B62" s="1">
        <v>28.1081009</v>
      </c>
      <c r="C62" s="1" t="s">
        <v>96</v>
      </c>
      <c r="D62" s="1" t="s">
        <v>98</v>
      </c>
      <c r="E62" s="1" t="s">
        <v>96</v>
      </c>
      <c r="F62" s="1" t="s">
        <v>98</v>
      </c>
    </row>
    <row r="63" spans="1:6" x14ac:dyDescent="0.3">
      <c r="A63" s="1">
        <v>61</v>
      </c>
      <c r="B63" s="1">
        <v>27.676599499999998</v>
      </c>
      <c r="C63" s="1" t="s">
        <v>96</v>
      </c>
      <c r="D63" s="1" t="s">
        <v>98</v>
      </c>
      <c r="E63" s="1" t="s">
        <v>96</v>
      </c>
      <c r="F63" s="1" t="s">
        <v>98</v>
      </c>
    </row>
    <row r="64" spans="1:6" x14ac:dyDescent="0.3">
      <c r="A64" s="1">
        <v>62</v>
      </c>
      <c r="B64" s="1">
        <v>152.62899780000001</v>
      </c>
      <c r="C64" s="1" t="s">
        <v>135</v>
      </c>
      <c r="D64" s="1" t="s">
        <v>98</v>
      </c>
      <c r="E64" s="1" t="s">
        <v>135</v>
      </c>
      <c r="F64" s="1" t="s">
        <v>98</v>
      </c>
    </row>
    <row r="65" spans="1:6" x14ac:dyDescent="0.3">
      <c r="A65" s="1">
        <v>63</v>
      </c>
      <c r="B65" s="1">
        <v>31.373100300000001</v>
      </c>
      <c r="C65" s="1" t="s">
        <v>135</v>
      </c>
      <c r="D65" s="1" t="s">
        <v>98</v>
      </c>
      <c r="E65" s="1" t="s">
        <v>135</v>
      </c>
      <c r="F65" s="1" t="s">
        <v>98</v>
      </c>
    </row>
    <row r="66" spans="1:6" x14ac:dyDescent="0.3">
      <c r="A66" s="1">
        <v>64</v>
      </c>
      <c r="B66" s="1">
        <v>19.471200899999999</v>
      </c>
      <c r="C66" s="1" t="s">
        <v>135</v>
      </c>
      <c r="D66" s="1" t="s">
        <v>98</v>
      </c>
      <c r="E66" s="1" t="s">
        <v>135</v>
      </c>
      <c r="F66" s="1" t="s">
        <v>98</v>
      </c>
    </row>
    <row r="67" spans="1:6" x14ac:dyDescent="0.3">
      <c r="A67" s="1">
        <v>65</v>
      </c>
      <c r="B67" s="1">
        <v>13.874500299999999</v>
      </c>
      <c r="C67" s="1" t="s">
        <v>135</v>
      </c>
      <c r="D67" s="1" t="s">
        <v>98</v>
      </c>
      <c r="E67" s="1" t="s">
        <v>135</v>
      </c>
      <c r="F67" s="1" t="s">
        <v>98</v>
      </c>
    </row>
    <row r="68" spans="1:6" x14ac:dyDescent="0.3">
      <c r="A68" s="1">
        <v>66</v>
      </c>
      <c r="B68" s="1">
        <v>81.765197799999996</v>
      </c>
      <c r="C68" s="1" t="s">
        <v>135</v>
      </c>
      <c r="D68" s="1" t="s">
        <v>97</v>
      </c>
      <c r="E68" s="1" t="s">
        <v>135</v>
      </c>
      <c r="F68" s="1" t="s">
        <v>137</v>
      </c>
    </row>
    <row r="69" spans="1:6" x14ac:dyDescent="0.3">
      <c r="A69" s="1">
        <v>67</v>
      </c>
      <c r="B69" s="1">
        <v>33.263198899999999</v>
      </c>
      <c r="C69" s="1" t="s">
        <v>100</v>
      </c>
      <c r="D69" s="1" t="s">
        <v>97</v>
      </c>
      <c r="E69" s="1" t="s">
        <v>100</v>
      </c>
      <c r="F69" s="1" t="s">
        <v>97</v>
      </c>
    </row>
    <row r="70" spans="1:6" x14ac:dyDescent="0.3">
      <c r="A70" s="1">
        <v>68</v>
      </c>
      <c r="B70" s="1">
        <v>103.0279999</v>
      </c>
      <c r="C70" s="1" t="s">
        <v>135</v>
      </c>
      <c r="D70" s="1" t="s">
        <v>97</v>
      </c>
      <c r="E70" s="1" t="s">
        <v>135</v>
      </c>
      <c r="F70" s="1" t="s">
        <v>137</v>
      </c>
    </row>
    <row r="71" spans="1:6" x14ac:dyDescent="0.3">
      <c r="A71" s="1">
        <v>69</v>
      </c>
      <c r="B71" s="1">
        <v>24.0874004</v>
      </c>
      <c r="C71" s="1" t="s">
        <v>103</v>
      </c>
      <c r="D71" s="1" t="s">
        <v>97</v>
      </c>
      <c r="E71" s="1" t="s">
        <v>103</v>
      </c>
      <c r="F71" s="1" t="s">
        <v>98</v>
      </c>
    </row>
    <row r="72" spans="1:6" x14ac:dyDescent="0.3">
      <c r="A72" s="1">
        <v>70</v>
      </c>
      <c r="B72" s="1">
        <v>27.576000199999999</v>
      </c>
      <c r="C72" s="1" t="s">
        <v>103</v>
      </c>
      <c r="D72" s="1" t="s">
        <v>97</v>
      </c>
      <c r="E72" s="1" t="s">
        <v>103</v>
      </c>
      <c r="F72" s="1" t="s">
        <v>98</v>
      </c>
    </row>
    <row r="73" spans="1:6" x14ac:dyDescent="0.3">
      <c r="A73" s="1">
        <v>71</v>
      </c>
      <c r="B73" s="1">
        <v>29.3885994</v>
      </c>
      <c r="C73" s="1" t="s">
        <v>103</v>
      </c>
      <c r="D73" s="1" t="s">
        <v>97</v>
      </c>
      <c r="E73" s="1" t="s">
        <v>103</v>
      </c>
      <c r="F73" s="1" t="s">
        <v>98</v>
      </c>
    </row>
    <row r="74" spans="1:6" x14ac:dyDescent="0.3">
      <c r="A74" s="1">
        <v>72</v>
      </c>
      <c r="B74" s="1">
        <v>15.401900299999999</v>
      </c>
      <c r="C74" s="1" t="s">
        <v>122</v>
      </c>
      <c r="D74" s="1" t="s">
        <v>98</v>
      </c>
      <c r="E74" s="1" t="s">
        <v>100</v>
      </c>
      <c r="F74" s="1" t="s">
        <v>97</v>
      </c>
    </row>
    <row r="75" spans="1:6" x14ac:dyDescent="0.3">
      <c r="A75" s="1">
        <v>73</v>
      </c>
      <c r="B75" s="1">
        <v>17.5202007</v>
      </c>
      <c r="C75" s="1" t="s">
        <v>122</v>
      </c>
      <c r="D75" s="1" t="s">
        <v>98</v>
      </c>
      <c r="E75" s="1" t="s">
        <v>100</v>
      </c>
      <c r="F75" s="1" t="s">
        <v>97</v>
      </c>
    </row>
    <row r="76" spans="1:6" x14ac:dyDescent="0.3">
      <c r="A76" s="1">
        <v>74</v>
      </c>
      <c r="B76" s="1">
        <v>32.315399200000002</v>
      </c>
      <c r="C76" s="1" t="s">
        <v>122</v>
      </c>
      <c r="D76" s="1" t="s">
        <v>98</v>
      </c>
      <c r="E76" s="1" t="s">
        <v>122</v>
      </c>
      <c r="F76" s="1" t="s">
        <v>98</v>
      </c>
    </row>
    <row r="77" spans="1:6" x14ac:dyDescent="0.3">
      <c r="A77" s="1">
        <v>75</v>
      </c>
      <c r="B77" s="1">
        <v>78.257400500000003</v>
      </c>
      <c r="C77" s="1" t="s">
        <v>96</v>
      </c>
      <c r="D77" s="1" t="s">
        <v>98</v>
      </c>
      <c r="E77" s="1" t="s">
        <v>96</v>
      </c>
      <c r="F77" s="1" t="s">
        <v>98</v>
      </c>
    </row>
    <row r="78" spans="1:6" x14ac:dyDescent="0.3">
      <c r="A78" s="1">
        <v>76</v>
      </c>
      <c r="B78" s="1">
        <v>75.542602500000001</v>
      </c>
      <c r="C78" s="1" t="s">
        <v>96</v>
      </c>
      <c r="D78" s="1" t="s">
        <v>98</v>
      </c>
      <c r="E78" s="1" t="s">
        <v>96</v>
      </c>
      <c r="F78" s="1" t="s">
        <v>98</v>
      </c>
    </row>
    <row r="79" spans="1:6" x14ac:dyDescent="0.3">
      <c r="A79" s="1">
        <v>77</v>
      </c>
      <c r="B79" s="1">
        <v>79.541099500000001</v>
      </c>
      <c r="C79" s="1" t="s">
        <v>96</v>
      </c>
      <c r="D79" s="1" t="s">
        <v>98</v>
      </c>
      <c r="E79" s="1" t="s">
        <v>96</v>
      </c>
      <c r="F79" s="1" t="s">
        <v>98</v>
      </c>
    </row>
    <row r="80" spans="1:6" x14ac:dyDescent="0.3">
      <c r="A80" s="1">
        <v>78</v>
      </c>
      <c r="B80" s="1">
        <v>62.207099900000003</v>
      </c>
      <c r="C80" s="1" t="s">
        <v>96</v>
      </c>
      <c r="D80" s="1" t="s">
        <v>98</v>
      </c>
      <c r="E80" s="1" t="s">
        <v>96</v>
      </c>
      <c r="F80" s="1" t="s">
        <v>98</v>
      </c>
    </row>
    <row r="81" spans="1:6" x14ac:dyDescent="0.3">
      <c r="A81" s="1">
        <v>79</v>
      </c>
      <c r="B81" s="1">
        <v>1.9209598999999999</v>
      </c>
      <c r="C81" s="1" t="s">
        <v>97</v>
      </c>
      <c r="D81" s="1" t="s">
        <v>97</v>
      </c>
      <c r="E81" s="1" t="s">
        <v>96</v>
      </c>
      <c r="F81" s="1" t="s">
        <v>98</v>
      </c>
    </row>
    <row r="82" spans="1:6" x14ac:dyDescent="0.3">
      <c r="A82" s="1">
        <v>80</v>
      </c>
      <c r="B82" s="1">
        <v>21.494199800000001</v>
      </c>
      <c r="C82" s="1" t="s">
        <v>96</v>
      </c>
      <c r="D82" s="1" t="s">
        <v>98</v>
      </c>
      <c r="E82" s="1" t="s">
        <v>96</v>
      </c>
      <c r="F82" s="1" t="s">
        <v>98</v>
      </c>
    </row>
    <row r="83" spans="1:6" x14ac:dyDescent="0.3">
      <c r="A83" s="1">
        <v>81</v>
      </c>
      <c r="B83" s="1">
        <v>46.8473015</v>
      </c>
      <c r="C83" s="1" t="s">
        <v>135</v>
      </c>
      <c r="D83" s="1" t="s">
        <v>98</v>
      </c>
      <c r="E83" s="1" t="s">
        <v>122</v>
      </c>
      <c r="F83" s="1" t="s">
        <v>98</v>
      </c>
    </row>
    <row r="84" spans="1:6" x14ac:dyDescent="0.3">
      <c r="A84" s="1">
        <v>82</v>
      </c>
      <c r="B84" s="1">
        <v>37.5962982</v>
      </c>
      <c r="C84" s="1" t="s">
        <v>135</v>
      </c>
      <c r="D84" s="1" t="s">
        <v>98</v>
      </c>
      <c r="E84" s="1" t="s">
        <v>135</v>
      </c>
      <c r="F84" s="1" t="s">
        <v>98</v>
      </c>
    </row>
    <row r="85" spans="1:6" x14ac:dyDescent="0.3">
      <c r="A85" s="1">
        <v>83</v>
      </c>
      <c r="B85" s="1">
        <v>32.250301399999998</v>
      </c>
      <c r="C85" s="1" t="s">
        <v>135</v>
      </c>
      <c r="D85" s="1" t="s">
        <v>98</v>
      </c>
      <c r="E85" s="1" t="s">
        <v>135</v>
      </c>
      <c r="F85" s="1" t="s">
        <v>98</v>
      </c>
    </row>
    <row r="86" spans="1:6" x14ac:dyDescent="0.3">
      <c r="A86" s="1">
        <v>84</v>
      </c>
      <c r="B86" s="1">
        <v>16.106100099999999</v>
      </c>
      <c r="C86" s="1" t="s">
        <v>135</v>
      </c>
      <c r="D86" s="1" t="s">
        <v>98</v>
      </c>
      <c r="E86" s="1" t="s">
        <v>135</v>
      </c>
      <c r="F86" s="1" t="s">
        <v>98</v>
      </c>
    </row>
    <row r="87" spans="1:6" x14ac:dyDescent="0.3">
      <c r="A87" s="1">
        <v>85</v>
      </c>
      <c r="B87" s="1">
        <v>32.064201400000002</v>
      </c>
      <c r="C87" s="1" t="s">
        <v>135</v>
      </c>
      <c r="D87" s="1" t="s">
        <v>98</v>
      </c>
      <c r="E87" s="1" t="s">
        <v>135</v>
      </c>
      <c r="F87" s="1" t="s">
        <v>98</v>
      </c>
    </row>
    <row r="88" spans="1:6" x14ac:dyDescent="0.3">
      <c r="A88" s="1">
        <v>86</v>
      </c>
      <c r="B88" s="1">
        <v>25.727500899999999</v>
      </c>
      <c r="C88" s="1" t="s">
        <v>143</v>
      </c>
      <c r="D88" s="1" t="s">
        <v>102</v>
      </c>
      <c r="E88" s="1" t="s">
        <v>143</v>
      </c>
      <c r="F88" s="1" t="s">
        <v>102</v>
      </c>
    </row>
    <row r="89" spans="1:6" x14ac:dyDescent="0.3">
      <c r="A89" s="1">
        <v>87</v>
      </c>
      <c r="B89" s="1">
        <v>25.5641994</v>
      </c>
      <c r="C89" s="1" t="s">
        <v>143</v>
      </c>
      <c r="D89" s="1" t="s">
        <v>102</v>
      </c>
      <c r="E89" s="1" t="s">
        <v>143</v>
      </c>
      <c r="F89" s="1" t="s">
        <v>102</v>
      </c>
    </row>
    <row r="90" spans="1:6" x14ac:dyDescent="0.3">
      <c r="A90" s="1">
        <v>88</v>
      </c>
      <c r="B90" s="1">
        <v>12.779800399999999</v>
      </c>
      <c r="C90" s="1" t="s">
        <v>143</v>
      </c>
      <c r="D90" s="1" t="s">
        <v>102</v>
      </c>
      <c r="E90" s="1" t="s">
        <v>143</v>
      </c>
      <c r="F90" s="1" t="s">
        <v>102</v>
      </c>
    </row>
    <row r="91" spans="1:6" x14ac:dyDescent="0.3">
      <c r="A91" s="1">
        <v>89</v>
      </c>
      <c r="B91" s="1">
        <v>77.995498699999999</v>
      </c>
      <c r="C91" s="1" t="s">
        <v>143</v>
      </c>
      <c r="D91" s="1" t="s">
        <v>102</v>
      </c>
      <c r="E91" s="1" t="s">
        <v>143</v>
      </c>
      <c r="F91" s="1" t="s">
        <v>102</v>
      </c>
    </row>
    <row r="92" spans="1:6" x14ac:dyDescent="0.3">
      <c r="A92" s="1">
        <v>90</v>
      </c>
      <c r="B92" s="1">
        <v>44.631401099999998</v>
      </c>
      <c r="C92" s="1" t="s">
        <v>143</v>
      </c>
      <c r="D92" s="1" t="s">
        <v>102</v>
      </c>
      <c r="E92" s="1" t="s">
        <v>143</v>
      </c>
      <c r="F92" s="1" t="s">
        <v>102</v>
      </c>
    </row>
    <row r="93" spans="1:6" x14ac:dyDescent="0.3">
      <c r="A93" s="1">
        <v>91</v>
      </c>
      <c r="B93" s="1">
        <v>14.7924004</v>
      </c>
      <c r="C93" s="1" t="s">
        <v>143</v>
      </c>
      <c r="D93" s="1" t="s">
        <v>102</v>
      </c>
      <c r="E93" s="1" t="s">
        <v>143</v>
      </c>
      <c r="F93" s="1" t="s">
        <v>102</v>
      </c>
    </row>
    <row r="94" spans="1:6" x14ac:dyDescent="0.3">
      <c r="A94" s="1">
        <v>92</v>
      </c>
      <c r="B94" s="1">
        <v>44.4729004</v>
      </c>
      <c r="C94" s="1" t="s">
        <v>143</v>
      </c>
      <c r="D94" s="1" t="s">
        <v>102</v>
      </c>
      <c r="E94" s="1" t="s">
        <v>143</v>
      </c>
      <c r="F94" s="1" t="s">
        <v>102</v>
      </c>
    </row>
    <row r="95" spans="1:6" x14ac:dyDescent="0.3">
      <c r="A95" s="1">
        <v>93</v>
      </c>
      <c r="B95" s="1">
        <v>127.0559998</v>
      </c>
      <c r="C95" s="1" t="s">
        <v>143</v>
      </c>
      <c r="D95" s="1" t="s">
        <v>102</v>
      </c>
      <c r="E95" s="1" t="s">
        <v>143</v>
      </c>
      <c r="F95" s="1" t="s">
        <v>102</v>
      </c>
    </row>
    <row r="96" spans="1:6" x14ac:dyDescent="0.3">
      <c r="A96" s="1">
        <v>94</v>
      </c>
      <c r="B96" s="1">
        <v>12.9041996</v>
      </c>
      <c r="C96" s="1" t="s">
        <v>107</v>
      </c>
      <c r="D96" s="1" t="s">
        <v>105</v>
      </c>
      <c r="E96" s="1" t="s">
        <v>107</v>
      </c>
      <c r="F96" s="1" t="s">
        <v>105</v>
      </c>
    </row>
    <row r="97" spans="1:6" x14ac:dyDescent="0.3">
      <c r="A97" s="1">
        <v>95</v>
      </c>
      <c r="B97" s="1">
        <v>26.031299600000001</v>
      </c>
      <c r="C97" s="1" t="s">
        <v>107</v>
      </c>
      <c r="D97" s="1" t="s">
        <v>105</v>
      </c>
      <c r="E97" s="1" t="s">
        <v>107</v>
      </c>
      <c r="F97" s="1" t="s">
        <v>105</v>
      </c>
    </row>
    <row r="98" spans="1:6" x14ac:dyDescent="0.3">
      <c r="A98" s="1">
        <v>96</v>
      </c>
      <c r="B98" s="1">
        <v>98.6764984</v>
      </c>
      <c r="C98" s="1" t="s">
        <v>143</v>
      </c>
      <c r="D98" s="1" t="s">
        <v>102</v>
      </c>
      <c r="E98" s="1" t="s">
        <v>143</v>
      </c>
      <c r="F98" s="1" t="s">
        <v>102</v>
      </c>
    </row>
    <row r="99" spans="1:6" x14ac:dyDescent="0.3">
      <c r="A99" s="1">
        <v>97</v>
      </c>
      <c r="B99" s="1">
        <v>17.6161995</v>
      </c>
      <c r="C99" s="1" t="s">
        <v>143</v>
      </c>
      <c r="D99" s="1" t="s">
        <v>102</v>
      </c>
      <c r="E99" s="1" t="s">
        <v>143</v>
      </c>
      <c r="F99" s="1" t="s">
        <v>102</v>
      </c>
    </row>
    <row r="100" spans="1:6" x14ac:dyDescent="0.3">
      <c r="A100" s="1">
        <v>98</v>
      </c>
      <c r="B100" s="1">
        <v>77.104103100000003</v>
      </c>
      <c r="C100" s="1" t="s">
        <v>142</v>
      </c>
      <c r="D100" s="1" t="s">
        <v>98</v>
      </c>
      <c r="E100" s="1" t="s">
        <v>100</v>
      </c>
      <c r="F100" s="1" t="s">
        <v>97</v>
      </c>
    </row>
    <row r="101" spans="1:6" x14ac:dyDescent="0.3">
      <c r="A101" s="1">
        <v>99</v>
      </c>
      <c r="B101" s="1">
        <v>8.1540002999999999</v>
      </c>
      <c r="C101" s="1" t="s">
        <v>96</v>
      </c>
      <c r="D101" s="1" t="s">
        <v>98</v>
      </c>
      <c r="E101" s="1" t="s">
        <v>96</v>
      </c>
      <c r="F101" s="1" t="s">
        <v>98</v>
      </c>
    </row>
    <row r="102" spans="1:6" x14ac:dyDescent="0.3">
      <c r="A102" s="1">
        <v>100</v>
      </c>
      <c r="B102" s="1">
        <v>10.8401003</v>
      </c>
      <c r="C102" s="1" t="s">
        <v>96</v>
      </c>
      <c r="D102" s="1" t="s">
        <v>98</v>
      </c>
      <c r="E102" s="1" t="s">
        <v>96</v>
      </c>
      <c r="F102" s="1" t="s">
        <v>98</v>
      </c>
    </row>
    <row r="103" spans="1:6" x14ac:dyDescent="0.3">
      <c r="A103" s="1">
        <v>101</v>
      </c>
      <c r="B103" s="1">
        <v>62.973899799999998</v>
      </c>
      <c r="C103" s="1" t="s">
        <v>143</v>
      </c>
      <c r="D103" s="1" t="s">
        <v>97</v>
      </c>
      <c r="E103" s="1" t="s">
        <v>143</v>
      </c>
      <c r="F103" s="1" t="s">
        <v>102</v>
      </c>
    </row>
    <row r="104" spans="1:6" x14ac:dyDescent="0.3">
      <c r="A104" s="1">
        <v>102</v>
      </c>
      <c r="B104" s="1">
        <v>13.008500099999999</v>
      </c>
      <c r="C104" s="1" t="s">
        <v>107</v>
      </c>
      <c r="D104" s="1" t="s">
        <v>105</v>
      </c>
      <c r="E104" s="1" t="s">
        <v>107</v>
      </c>
      <c r="F104" s="1" t="s">
        <v>105</v>
      </c>
    </row>
    <row r="105" spans="1:6" x14ac:dyDescent="0.3">
      <c r="A105" s="1">
        <v>103</v>
      </c>
      <c r="B105" s="1">
        <v>129.3619995</v>
      </c>
      <c r="C105" s="1" t="s">
        <v>110</v>
      </c>
      <c r="D105" s="1" t="s">
        <v>97</v>
      </c>
      <c r="E105" s="1" t="s">
        <v>110</v>
      </c>
      <c r="F105" s="1" t="s">
        <v>97</v>
      </c>
    </row>
    <row r="106" spans="1:6" x14ac:dyDescent="0.3">
      <c r="A106" s="1">
        <v>104</v>
      </c>
      <c r="B106" s="1">
        <v>15.9412003</v>
      </c>
      <c r="C106" s="1" t="s">
        <v>107</v>
      </c>
      <c r="D106" s="1" t="s">
        <v>105</v>
      </c>
      <c r="E106" s="1" t="s">
        <v>107</v>
      </c>
      <c r="F106" s="1" t="s">
        <v>105</v>
      </c>
    </row>
    <row r="107" spans="1:6" x14ac:dyDescent="0.3">
      <c r="A107" s="1">
        <v>105</v>
      </c>
      <c r="B107" s="1">
        <v>85.450302100000002</v>
      </c>
      <c r="C107" s="1" t="s">
        <v>96</v>
      </c>
      <c r="D107" s="1" t="s">
        <v>98</v>
      </c>
      <c r="E107" s="1" t="s">
        <v>96</v>
      </c>
      <c r="F107" s="1" t="s">
        <v>141</v>
      </c>
    </row>
    <row r="108" spans="1:6" x14ac:dyDescent="0.3">
      <c r="A108" s="1">
        <v>106</v>
      </c>
      <c r="B108" s="1">
        <v>33.516101800000001</v>
      </c>
      <c r="C108" s="1" t="s">
        <v>96</v>
      </c>
      <c r="D108" s="1" t="s">
        <v>98</v>
      </c>
      <c r="E108" s="1" t="s">
        <v>96</v>
      </c>
      <c r="F108" s="1" t="s">
        <v>141</v>
      </c>
    </row>
    <row r="109" spans="1:6" x14ac:dyDescent="0.3">
      <c r="A109" s="1">
        <v>107</v>
      </c>
      <c r="B109" s="1">
        <v>12.339799899999999</v>
      </c>
      <c r="C109" s="1" t="s">
        <v>96</v>
      </c>
      <c r="D109" s="1" t="s">
        <v>98</v>
      </c>
      <c r="E109" s="1" t="s">
        <v>96</v>
      </c>
      <c r="F109" s="1" t="s">
        <v>141</v>
      </c>
    </row>
    <row r="110" spans="1:6" x14ac:dyDescent="0.3">
      <c r="A110" s="1">
        <v>108</v>
      </c>
      <c r="B110" s="1">
        <v>19.100299799999998</v>
      </c>
      <c r="C110" s="1" t="s">
        <v>96</v>
      </c>
      <c r="D110" s="1" t="s">
        <v>98</v>
      </c>
      <c r="E110" s="1" t="s">
        <v>96</v>
      </c>
      <c r="F110" s="1" t="s">
        <v>141</v>
      </c>
    </row>
    <row r="111" spans="1:6" x14ac:dyDescent="0.3">
      <c r="A111" s="1">
        <v>109</v>
      </c>
      <c r="B111" s="1">
        <v>12.897100399999999</v>
      </c>
      <c r="C111" s="1" t="s">
        <v>107</v>
      </c>
      <c r="D111" s="1" t="s">
        <v>105</v>
      </c>
      <c r="E111" s="1" t="s">
        <v>107</v>
      </c>
      <c r="F111" s="1" t="s">
        <v>105</v>
      </c>
    </row>
    <row r="112" spans="1:6" x14ac:dyDescent="0.3">
      <c r="A112" s="1">
        <v>110</v>
      </c>
      <c r="B112" s="1">
        <v>14.4869003</v>
      </c>
      <c r="C112" s="1" t="s">
        <v>107</v>
      </c>
      <c r="D112" s="1" t="s">
        <v>105</v>
      </c>
      <c r="E112" s="1" t="s">
        <v>107</v>
      </c>
      <c r="F112" s="1" t="s">
        <v>105</v>
      </c>
    </row>
    <row r="113" spans="1:6" x14ac:dyDescent="0.3">
      <c r="A113" s="1">
        <v>111</v>
      </c>
      <c r="B113" s="1">
        <v>72.196800199999998</v>
      </c>
      <c r="C113" s="1" t="s">
        <v>96</v>
      </c>
      <c r="D113" s="1" t="s">
        <v>98</v>
      </c>
      <c r="E113" s="1" t="s">
        <v>96</v>
      </c>
      <c r="F113" s="1" t="s">
        <v>141</v>
      </c>
    </row>
    <row r="114" spans="1:6" x14ac:dyDescent="0.3">
      <c r="A114" s="1">
        <v>112</v>
      </c>
      <c r="B114" s="1">
        <v>40.335399600000002</v>
      </c>
      <c r="C114" s="1" t="s">
        <v>142</v>
      </c>
      <c r="D114" s="1" t="s">
        <v>98</v>
      </c>
      <c r="E114" s="1" t="s">
        <v>100</v>
      </c>
      <c r="F114" s="1" t="s">
        <v>97</v>
      </c>
    </row>
    <row r="115" spans="1:6" x14ac:dyDescent="0.3">
      <c r="A115" s="1">
        <v>113</v>
      </c>
      <c r="B115" s="1">
        <v>33.218799599999997</v>
      </c>
      <c r="C115" s="1" t="s">
        <v>96</v>
      </c>
      <c r="D115" s="1" t="s">
        <v>98</v>
      </c>
      <c r="E115" s="1" t="s">
        <v>96</v>
      </c>
      <c r="F115" s="1" t="s">
        <v>98</v>
      </c>
    </row>
    <row r="116" spans="1:6" x14ac:dyDescent="0.3">
      <c r="A116" s="1">
        <v>114</v>
      </c>
      <c r="B116" s="1">
        <v>86.467796300000003</v>
      </c>
      <c r="C116" s="1" t="s">
        <v>142</v>
      </c>
      <c r="D116" s="1" t="s">
        <v>98</v>
      </c>
      <c r="E116" s="1" t="s">
        <v>100</v>
      </c>
      <c r="F116" s="1" t="s">
        <v>97</v>
      </c>
    </row>
    <row r="117" spans="1:6" x14ac:dyDescent="0.3">
      <c r="A117" s="1">
        <v>115</v>
      </c>
      <c r="B117" s="1">
        <v>52.980400099999997</v>
      </c>
      <c r="C117" s="1" t="s">
        <v>100</v>
      </c>
      <c r="D117" s="1" t="s">
        <v>97</v>
      </c>
      <c r="E117" s="1" t="s">
        <v>100</v>
      </c>
      <c r="F117" s="1" t="s">
        <v>97</v>
      </c>
    </row>
    <row r="118" spans="1:6" x14ac:dyDescent="0.3">
      <c r="A118" s="1">
        <v>116</v>
      </c>
      <c r="B118" s="1">
        <v>41.024501800000003</v>
      </c>
      <c r="C118" s="1" t="s">
        <v>100</v>
      </c>
      <c r="D118" s="1" t="s">
        <v>97</v>
      </c>
      <c r="E118" s="1" t="s">
        <v>100</v>
      </c>
      <c r="F118" s="1" t="s">
        <v>97</v>
      </c>
    </row>
    <row r="119" spans="1:6" x14ac:dyDescent="0.3">
      <c r="A119" s="1">
        <v>117</v>
      </c>
      <c r="B119" s="1">
        <v>78.048400900000004</v>
      </c>
      <c r="C119" s="1" t="s">
        <v>135</v>
      </c>
      <c r="D119" s="1" t="s">
        <v>97</v>
      </c>
      <c r="E119" s="1" t="s">
        <v>135</v>
      </c>
      <c r="F119" s="1" t="s">
        <v>137</v>
      </c>
    </row>
    <row r="120" spans="1:6" x14ac:dyDescent="0.3">
      <c r="A120" s="1">
        <v>118</v>
      </c>
      <c r="B120" s="1">
        <v>37.920898399999999</v>
      </c>
      <c r="C120" s="1" t="s">
        <v>100</v>
      </c>
      <c r="D120" s="1" t="s">
        <v>97</v>
      </c>
      <c r="E120" s="1" t="s">
        <v>100</v>
      </c>
      <c r="F120" s="1" t="s">
        <v>97</v>
      </c>
    </row>
    <row r="121" spans="1:6" x14ac:dyDescent="0.3">
      <c r="A121" s="1">
        <v>119</v>
      </c>
      <c r="B121" s="1">
        <v>52.560699499999998</v>
      </c>
      <c r="C121" s="1" t="s">
        <v>96</v>
      </c>
      <c r="D121" s="1" t="s">
        <v>97</v>
      </c>
      <c r="E121" s="1" t="s">
        <v>96</v>
      </c>
      <c r="F121" s="1" t="s">
        <v>137</v>
      </c>
    </row>
    <row r="122" spans="1:6" x14ac:dyDescent="0.3">
      <c r="A122" s="1">
        <v>120</v>
      </c>
      <c r="B122" s="1">
        <v>18.305200599999999</v>
      </c>
      <c r="C122" s="1" t="s">
        <v>100</v>
      </c>
      <c r="D122" s="1" t="s">
        <v>97</v>
      </c>
      <c r="E122" s="1" t="s">
        <v>100</v>
      </c>
      <c r="F122" s="1" t="s">
        <v>97</v>
      </c>
    </row>
    <row r="123" spans="1:6" x14ac:dyDescent="0.3">
      <c r="A123" s="1">
        <v>121</v>
      </c>
      <c r="B123" s="1">
        <v>52.721099899999999</v>
      </c>
      <c r="C123" s="1" t="s">
        <v>135</v>
      </c>
      <c r="D123" s="1" t="s">
        <v>102</v>
      </c>
      <c r="E123" s="1" t="s">
        <v>135</v>
      </c>
      <c r="F123" s="1" t="s">
        <v>137</v>
      </c>
    </row>
    <row r="124" spans="1:6" x14ac:dyDescent="0.3">
      <c r="A124" s="1">
        <v>122</v>
      </c>
      <c r="B124" s="1">
        <v>55.607799499999999</v>
      </c>
      <c r="C124" s="1" t="s">
        <v>100</v>
      </c>
      <c r="D124" s="1" t="s">
        <v>97</v>
      </c>
      <c r="E124" s="1" t="s">
        <v>100</v>
      </c>
      <c r="F124" s="1" t="s">
        <v>97</v>
      </c>
    </row>
    <row r="125" spans="1:6" x14ac:dyDescent="0.3">
      <c r="A125" s="1">
        <v>123</v>
      </c>
      <c r="B125" s="1">
        <v>22.534400900000001</v>
      </c>
      <c r="C125" s="1" t="s">
        <v>135</v>
      </c>
      <c r="D125" s="1" t="s">
        <v>102</v>
      </c>
      <c r="E125" s="1" t="s">
        <v>135</v>
      </c>
      <c r="F125" s="1" t="s">
        <v>137</v>
      </c>
    </row>
    <row r="126" spans="1:6" x14ac:dyDescent="0.3">
      <c r="A126" s="1">
        <v>124</v>
      </c>
      <c r="B126" s="1">
        <v>150.9839935</v>
      </c>
      <c r="C126" s="1" t="s">
        <v>96</v>
      </c>
      <c r="D126" s="1" t="s">
        <v>97</v>
      </c>
      <c r="E126" s="1" t="s">
        <v>96</v>
      </c>
      <c r="F126" s="1" t="s">
        <v>133</v>
      </c>
    </row>
    <row r="127" spans="1:6" x14ac:dyDescent="0.3">
      <c r="A127" s="1">
        <v>125</v>
      </c>
      <c r="B127" s="1">
        <v>117.875</v>
      </c>
      <c r="C127" s="1" t="s">
        <v>96</v>
      </c>
      <c r="D127" s="1" t="s">
        <v>97</v>
      </c>
      <c r="E127" s="1" t="s">
        <v>96</v>
      </c>
      <c r="F127" s="1" t="s">
        <v>133</v>
      </c>
    </row>
    <row r="128" spans="1:6" x14ac:dyDescent="0.3">
      <c r="A128" s="1">
        <v>126</v>
      </c>
      <c r="B128" s="1">
        <v>116.4309998</v>
      </c>
      <c r="C128" s="1" t="s">
        <v>96</v>
      </c>
      <c r="D128" s="1" t="s">
        <v>97</v>
      </c>
      <c r="E128" s="1" t="s">
        <v>96</v>
      </c>
      <c r="F128" s="1" t="s">
        <v>133</v>
      </c>
    </row>
    <row r="129" spans="1:6" x14ac:dyDescent="0.3">
      <c r="A129" s="1">
        <v>127</v>
      </c>
      <c r="B129" s="1">
        <v>120.6009979</v>
      </c>
      <c r="C129" s="1" t="s">
        <v>96</v>
      </c>
      <c r="D129" s="1" t="s">
        <v>97</v>
      </c>
      <c r="E129" s="1" t="s">
        <v>96</v>
      </c>
      <c r="F129" s="1" t="s">
        <v>133</v>
      </c>
    </row>
    <row r="130" spans="1:6" x14ac:dyDescent="0.3">
      <c r="A130" s="1">
        <v>128</v>
      </c>
      <c r="B130" s="1">
        <v>118.91999819999999</v>
      </c>
      <c r="C130" s="1" t="s">
        <v>96</v>
      </c>
      <c r="D130" s="1" t="s">
        <v>97</v>
      </c>
      <c r="E130" s="1" t="s">
        <v>96</v>
      </c>
      <c r="F130" s="1" t="s">
        <v>133</v>
      </c>
    </row>
    <row r="131" spans="1:6" x14ac:dyDescent="0.3">
      <c r="A131" s="1">
        <v>129</v>
      </c>
      <c r="B131" s="1">
        <v>95.947700499999996</v>
      </c>
      <c r="C131" s="1" t="s">
        <v>96</v>
      </c>
      <c r="D131" s="1" t="s">
        <v>97</v>
      </c>
      <c r="E131" s="1" t="s">
        <v>96</v>
      </c>
      <c r="F131" s="1" t="s">
        <v>133</v>
      </c>
    </row>
    <row r="132" spans="1:6" x14ac:dyDescent="0.3">
      <c r="A132" s="1">
        <v>130</v>
      </c>
      <c r="B132" s="1">
        <v>115.4300003</v>
      </c>
      <c r="C132" s="1" t="s">
        <v>96</v>
      </c>
      <c r="D132" s="1" t="s">
        <v>97</v>
      </c>
      <c r="E132" s="1" t="s">
        <v>96</v>
      </c>
      <c r="F132" s="1" t="s">
        <v>133</v>
      </c>
    </row>
    <row r="133" spans="1:6" x14ac:dyDescent="0.3">
      <c r="A133" s="1">
        <v>131</v>
      </c>
      <c r="B133" s="1">
        <v>117.2190018</v>
      </c>
      <c r="C133" s="1" t="s">
        <v>96</v>
      </c>
      <c r="D133" s="1" t="s">
        <v>97</v>
      </c>
      <c r="E133" s="1" t="s">
        <v>96</v>
      </c>
      <c r="F133" s="1" t="s">
        <v>133</v>
      </c>
    </row>
    <row r="134" spans="1:6" x14ac:dyDescent="0.3">
      <c r="A134" s="1">
        <v>132</v>
      </c>
      <c r="B134" s="1">
        <v>116.947998</v>
      </c>
      <c r="C134" s="1" t="s">
        <v>96</v>
      </c>
      <c r="D134" s="1" t="s">
        <v>97</v>
      </c>
      <c r="E134" s="1" t="s">
        <v>96</v>
      </c>
      <c r="F134" s="1" t="s">
        <v>133</v>
      </c>
    </row>
    <row r="135" spans="1:6" x14ac:dyDescent="0.3">
      <c r="A135" s="1">
        <v>133</v>
      </c>
      <c r="B135" s="1">
        <v>118.6689987</v>
      </c>
      <c r="C135" s="1" t="s">
        <v>96</v>
      </c>
      <c r="D135" s="1" t="s">
        <v>97</v>
      </c>
      <c r="E135" s="1" t="s">
        <v>96</v>
      </c>
      <c r="F135" s="1" t="s">
        <v>133</v>
      </c>
    </row>
    <row r="136" spans="1:6" x14ac:dyDescent="0.3">
      <c r="A136" s="1">
        <v>134</v>
      </c>
      <c r="B136" s="1">
        <v>119.5360031</v>
      </c>
      <c r="C136" s="1" t="s">
        <v>110</v>
      </c>
      <c r="D136" s="1" t="s">
        <v>97</v>
      </c>
      <c r="E136" s="1" t="s">
        <v>110</v>
      </c>
      <c r="F136" s="1" t="s">
        <v>97</v>
      </c>
    </row>
    <row r="137" spans="1:6" x14ac:dyDescent="0.3">
      <c r="A137" s="1">
        <v>135</v>
      </c>
      <c r="B137" s="1">
        <v>122.5090027</v>
      </c>
      <c r="C137" s="1" t="s">
        <v>110</v>
      </c>
      <c r="D137" s="1" t="s">
        <v>97</v>
      </c>
      <c r="E137" s="1" t="s">
        <v>110</v>
      </c>
      <c r="F137" s="1" t="s">
        <v>97</v>
      </c>
    </row>
    <row r="138" spans="1:6" x14ac:dyDescent="0.3">
      <c r="A138" s="1">
        <v>136</v>
      </c>
      <c r="B138" s="1">
        <v>119.0240021</v>
      </c>
      <c r="C138" s="1" t="s">
        <v>96</v>
      </c>
      <c r="D138" s="1" t="s">
        <v>97</v>
      </c>
      <c r="E138" s="1" t="s">
        <v>96</v>
      </c>
      <c r="F138" s="1" t="s">
        <v>133</v>
      </c>
    </row>
    <row r="139" spans="1:6" x14ac:dyDescent="0.3">
      <c r="A139" s="1">
        <v>137</v>
      </c>
      <c r="B139" s="1">
        <v>114.8529968</v>
      </c>
      <c r="C139" s="1" t="s">
        <v>96</v>
      </c>
      <c r="D139" s="1" t="s">
        <v>97</v>
      </c>
      <c r="E139" s="1" t="s">
        <v>96</v>
      </c>
      <c r="F139" s="1" t="s">
        <v>133</v>
      </c>
    </row>
    <row r="140" spans="1:6" x14ac:dyDescent="0.3">
      <c r="A140" s="1">
        <v>138</v>
      </c>
      <c r="B140" s="1">
        <v>203.29499820000001</v>
      </c>
      <c r="C140" s="1" t="s">
        <v>110</v>
      </c>
      <c r="D140" s="1" t="s">
        <v>97</v>
      </c>
      <c r="E140" s="1" t="s">
        <v>110</v>
      </c>
      <c r="F140" s="1" t="s">
        <v>97</v>
      </c>
    </row>
    <row r="141" spans="1:6" x14ac:dyDescent="0.3">
      <c r="A141" s="1">
        <v>139</v>
      </c>
      <c r="B141" s="1">
        <v>119.11499790000001</v>
      </c>
      <c r="C141" s="1" t="s">
        <v>96</v>
      </c>
      <c r="D141" s="1" t="s">
        <v>133</v>
      </c>
      <c r="E141" s="1" t="s">
        <v>96</v>
      </c>
      <c r="F141" s="1" t="s">
        <v>133</v>
      </c>
    </row>
    <row r="142" spans="1:6" x14ac:dyDescent="0.3">
      <c r="A142" s="1">
        <v>140</v>
      </c>
      <c r="B142" s="1">
        <v>119.064003</v>
      </c>
      <c r="C142" s="1" t="s">
        <v>96</v>
      </c>
      <c r="D142" s="1" t="s">
        <v>133</v>
      </c>
      <c r="E142" s="1" t="s">
        <v>96</v>
      </c>
      <c r="F142" s="1" t="s">
        <v>133</v>
      </c>
    </row>
    <row r="143" spans="1:6" x14ac:dyDescent="0.3">
      <c r="A143" s="1">
        <v>141</v>
      </c>
      <c r="B143" s="1">
        <v>114.1439972</v>
      </c>
      <c r="C143" s="1" t="s">
        <v>96</v>
      </c>
      <c r="D143" s="1" t="s">
        <v>133</v>
      </c>
      <c r="E143" s="1" t="s">
        <v>96</v>
      </c>
      <c r="F143" s="1" t="s">
        <v>133</v>
      </c>
    </row>
    <row r="144" spans="1:6" x14ac:dyDescent="0.3">
      <c r="A144" s="1">
        <v>142</v>
      </c>
      <c r="B144" s="1">
        <v>118.7149963</v>
      </c>
      <c r="C144" s="1" t="s">
        <v>96</v>
      </c>
      <c r="D144" s="1" t="s">
        <v>133</v>
      </c>
      <c r="E144" s="1" t="s">
        <v>96</v>
      </c>
      <c r="F144" s="1" t="s">
        <v>133</v>
      </c>
    </row>
    <row r="145" spans="1:6" x14ac:dyDescent="0.3">
      <c r="A145" s="1">
        <v>143</v>
      </c>
      <c r="B145" s="1">
        <v>115.447998</v>
      </c>
      <c r="C145" s="1" t="s">
        <v>96</v>
      </c>
      <c r="D145" s="1" t="s">
        <v>133</v>
      </c>
      <c r="E145" s="1" t="s">
        <v>96</v>
      </c>
      <c r="F145" s="1" t="s">
        <v>133</v>
      </c>
    </row>
    <row r="146" spans="1:6" x14ac:dyDescent="0.3">
      <c r="A146" s="1">
        <v>144</v>
      </c>
      <c r="B146" s="1">
        <v>116.1579971</v>
      </c>
      <c r="C146" s="1" t="s">
        <v>96</v>
      </c>
      <c r="D146" s="1" t="s">
        <v>133</v>
      </c>
      <c r="E146" s="1" t="s">
        <v>96</v>
      </c>
      <c r="F146" s="1" t="s">
        <v>133</v>
      </c>
    </row>
    <row r="147" spans="1:6" x14ac:dyDescent="0.3">
      <c r="A147" s="1">
        <v>145</v>
      </c>
      <c r="B147" s="1">
        <v>118.7149963</v>
      </c>
      <c r="C147" s="1" t="s">
        <v>96</v>
      </c>
      <c r="D147" s="1" t="s">
        <v>133</v>
      </c>
      <c r="E147" s="1" t="s">
        <v>96</v>
      </c>
      <c r="F147" s="1" t="s">
        <v>133</v>
      </c>
    </row>
    <row r="148" spans="1:6" x14ac:dyDescent="0.3">
      <c r="A148" s="1">
        <v>146</v>
      </c>
      <c r="B148" s="1">
        <v>118.27600099999999</v>
      </c>
      <c r="C148" s="1" t="s">
        <v>96</v>
      </c>
      <c r="D148" s="1" t="s">
        <v>133</v>
      </c>
      <c r="E148" s="1" t="s">
        <v>96</v>
      </c>
      <c r="F148" s="1" t="s">
        <v>133</v>
      </c>
    </row>
    <row r="149" spans="1:6" x14ac:dyDescent="0.3">
      <c r="A149" s="1">
        <v>147</v>
      </c>
      <c r="B149" s="1">
        <v>108.78399659999999</v>
      </c>
      <c r="C149" s="1" t="s">
        <v>96</v>
      </c>
      <c r="D149" s="1" t="s">
        <v>133</v>
      </c>
      <c r="E149" s="1" t="s">
        <v>96</v>
      </c>
      <c r="F149" s="1" t="s">
        <v>133</v>
      </c>
    </row>
    <row r="150" spans="1:6" x14ac:dyDescent="0.3">
      <c r="A150" s="1">
        <v>148</v>
      </c>
      <c r="B150" s="1">
        <v>56.624298099999997</v>
      </c>
      <c r="C150" s="1" t="s">
        <v>100</v>
      </c>
      <c r="D150" s="1" t="s">
        <v>97</v>
      </c>
      <c r="E150" s="1" t="s">
        <v>103</v>
      </c>
      <c r="F150" s="1" t="s">
        <v>133</v>
      </c>
    </row>
    <row r="151" spans="1:6" x14ac:dyDescent="0.3">
      <c r="A151" s="1">
        <v>149</v>
      </c>
      <c r="B151" s="1">
        <v>116.9970016</v>
      </c>
      <c r="C151" s="1" t="s">
        <v>96</v>
      </c>
      <c r="D151" s="1" t="s">
        <v>133</v>
      </c>
      <c r="E151" s="1" t="s">
        <v>96</v>
      </c>
      <c r="F151" s="1" t="s">
        <v>133</v>
      </c>
    </row>
    <row r="152" spans="1:6" x14ac:dyDescent="0.3">
      <c r="A152" s="1">
        <v>150</v>
      </c>
      <c r="B152" s="1">
        <v>77.428398099999995</v>
      </c>
      <c r="C152" s="1" t="s">
        <v>110</v>
      </c>
      <c r="D152" s="1" t="s">
        <v>97</v>
      </c>
      <c r="E152" s="1" t="s">
        <v>110</v>
      </c>
      <c r="F152" s="1" t="s">
        <v>97</v>
      </c>
    </row>
    <row r="153" spans="1:6" x14ac:dyDescent="0.3">
      <c r="A153" s="1">
        <v>151</v>
      </c>
      <c r="B153" s="1">
        <v>290.68399049999999</v>
      </c>
      <c r="C153" s="1" t="s">
        <v>110</v>
      </c>
      <c r="D153" s="1" t="s">
        <v>97</v>
      </c>
      <c r="E153" s="1" t="s">
        <v>110</v>
      </c>
      <c r="F153" s="1" t="s">
        <v>97</v>
      </c>
    </row>
    <row r="154" spans="1:6" x14ac:dyDescent="0.3">
      <c r="A154" s="1">
        <v>152</v>
      </c>
      <c r="B154" s="1">
        <v>410.98599239999999</v>
      </c>
      <c r="C154" s="1" t="s">
        <v>110</v>
      </c>
      <c r="D154" s="1" t="s">
        <v>97</v>
      </c>
      <c r="E154" s="1" t="s">
        <v>110</v>
      </c>
      <c r="F154" s="1" t="s">
        <v>97</v>
      </c>
    </row>
    <row r="155" spans="1:6" x14ac:dyDescent="0.3">
      <c r="A155" s="1">
        <v>153</v>
      </c>
      <c r="B155" s="1">
        <v>288.07998659999998</v>
      </c>
      <c r="C155" s="1" t="s">
        <v>110</v>
      </c>
      <c r="D155" s="1" t="s">
        <v>97</v>
      </c>
      <c r="E155" s="1" t="s">
        <v>110</v>
      </c>
      <c r="F155" s="1" t="s">
        <v>97</v>
      </c>
    </row>
    <row r="156" spans="1:6" x14ac:dyDescent="0.3">
      <c r="A156" s="1">
        <v>154</v>
      </c>
      <c r="B156" s="1">
        <v>218.76100159999999</v>
      </c>
      <c r="C156" s="1" t="s">
        <v>110</v>
      </c>
      <c r="D156" s="1" t="s">
        <v>97</v>
      </c>
      <c r="E156" s="1" t="s">
        <v>110</v>
      </c>
      <c r="F156" s="1" t="s">
        <v>97</v>
      </c>
    </row>
    <row r="157" spans="1:6" x14ac:dyDescent="0.3">
      <c r="A157" s="1">
        <v>155</v>
      </c>
      <c r="B157" s="1">
        <v>213.28999329999999</v>
      </c>
      <c r="C157" s="1" t="s">
        <v>110</v>
      </c>
      <c r="D157" s="1" t="s">
        <v>97</v>
      </c>
      <c r="E157" s="1" t="s">
        <v>110</v>
      </c>
      <c r="F157" s="1" t="s">
        <v>97</v>
      </c>
    </row>
    <row r="158" spans="1:6" x14ac:dyDescent="0.3">
      <c r="A158" s="1">
        <v>156</v>
      </c>
      <c r="B158" s="1">
        <v>316.04199219999998</v>
      </c>
      <c r="C158" s="1" t="s">
        <v>110</v>
      </c>
      <c r="D158" s="1" t="s">
        <v>97</v>
      </c>
      <c r="E158" s="1" t="s">
        <v>110</v>
      </c>
      <c r="F158" s="1" t="s">
        <v>97</v>
      </c>
    </row>
    <row r="159" spans="1:6" x14ac:dyDescent="0.3">
      <c r="A159" s="1">
        <v>157</v>
      </c>
      <c r="B159" s="1">
        <v>133.56300350000001</v>
      </c>
      <c r="C159" s="1" t="s">
        <v>110</v>
      </c>
      <c r="D159" s="1" t="s">
        <v>97</v>
      </c>
      <c r="E159" s="1" t="s">
        <v>110</v>
      </c>
      <c r="F159" s="1" t="s">
        <v>97</v>
      </c>
    </row>
    <row r="160" spans="1:6" x14ac:dyDescent="0.3">
      <c r="A160" s="1">
        <v>158</v>
      </c>
      <c r="B160" s="1">
        <v>32.309699999999999</v>
      </c>
      <c r="C160" s="1" t="s">
        <v>97</v>
      </c>
      <c r="D160" s="1" t="s">
        <v>97</v>
      </c>
      <c r="E160" s="1" t="s">
        <v>110</v>
      </c>
      <c r="F160" s="1" t="s">
        <v>97</v>
      </c>
    </row>
    <row r="161" spans="1:6" x14ac:dyDescent="0.3">
      <c r="A161" s="1">
        <v>159</v>
      </c>
      <c r="B161" s="1">
        <v>25.415700900000001</v>
      </c>
      <c r="C161" s="1" t="s">
        <v>97</v>
      </c>
      <c r="D161" s="1" t="s">
        <v>97</v>
      </c>
      <c r="E161" s="1" t="s">
        <v>110</v>
      </c>
      <c r="F161" s="1" t="s">
        <v>97</v>
      </c>
    </row>
    <row r="162" spans="1:6" x14ac:dyDescent="0.3">
      <c r="A162" s="1">
        <v>160</v>
      </c>
      <c r="B162" s="1">
        <v>20.199600199999999</v>
      </c>
      <c r="C162" s="1" t="s">
        <v>97</v>
      </c>
      <c r="D162" s="1" t="s">
        <v>97</v>
      </c>
      <c r="E162" s="1" t="s">
        <v>110</v>
      </c>
      <c r="F162" s="1" t="s">
        <v>97</v>
      </c>
    </row>
    <row r="163" spans="1:6" x14ac:dyDescent="0.3">
      <c r="A163" s="1">
        <v>161</v>
      </c>
      <c r="B163" s="1">
        <v>53.627601599999998</v>
      </c>
      <c r="C163" s="1" t="s">
        <v>122</v>
      </c>
      <c r="D163" s="1" t="s">
        <v>98</v>
      </c>
      <c r="E163" s="1" t="s">
        <v>100</v>
      </c>
      <c r="F163" s="1" t="s">
        <v>97</v>
      </c>
    </row>
    <row r="164" spans="1:6" x14ac:dyDescent="0.3">
      <c r="A164" s="1">
        <v>162</v>
      </c>
      <c r="B164" s="1">
        <v>42.238098100000002</v>
      </c>
      <c r="C164" s="1" t="s">
        <v>135</v>
      </c>
      <c r="D164" s="1" t="s">
        <v>98</v>
      </c>
      <c r="E164" s="1" t="s">
        <v>99</v>
      </c>
      <c r="F164" s="1" t="s">
        <v>98</v>
      </c>
    </row>
    <row r="165" spans="1:6" x14ac:dyDescent="0.3">
      <c r="A165" s="1">
        <v>163</v>
      </c>
      <c r="B165" s="1">
        <v>49.035301199999999</v>
      </c>
      <c r="C165" s="1" t="s">
        <v>135</v>
      </c>
      <c r="D165" s="1" t="s">
        <v>98</v>
      </c>
      <c r="E165" s="1" t="s">
        <v>100</v>
      </c>
      <c r="F165" s="1" t="s">
        <v>97</v>
      </c>
    </row>
    <row r="166" spans="1:6" x14ac:dyDescent="0.3">
      <c r="A166" s="1">
        <v>164</v>
      </c>
      <c r="B166" s="1">
        <v>104.6989975</v>
      </c>
      <c r="C166" s="1" t="s">
        <v>100</v>
      </c>
      <c r="D166" s="1" t="s">
        <v>98</v>
      </c>
      <c r="E166" s="1" t="s">
        <v>100</v>
      </c>
      <c r="F166" s="1" t="s">
        <v>97</v>
      </c>
    </row>
    <row r="167" spans="1:6" x14ac:dyDescent="0.3">
      <c r="A167" s="1">
        <v>165</v>
      </c>
      <c r="B167" s="1">
        <v>49.050701099999998</v>
      </c>
      <c r="C167" s="1" t="s">
        <v>100</v>
      </c>
      <c r="D167" s="1" t="s">
        <v>98</v>
      </c>
      <c r="E167" s="1" t="s">
        <v>100</v>
      </c>
      <c r="F167" s="1" t="s">
        <v>97</v>
      </c>
    </row>
    <row r="168" spans="1:6" x14ac:dyDescent="0.3">
      <c r="A168" s="1">
        <v>166</v>
      </c>
      <c r="B168" s="1">
        <v>35.808200800000002</v>
      </c>
      <c r="C168" s="1" t="s">
        <v>135</v>
      </c>
      <c r="D168" s="1" t="s">
        <v>98</v>
      </c>
      <c r="E168" s="1" t="s">
        <v>122</v>
      </c>
      <c r="F168" s="1" t="s">
        <v>98</v>
      </c>
    </row>
    <row r="169" spans="1:6" x14ac:dyDescent="0.3">
      <c r="A169" s="1">
        <v>167</v>
      </c>
      <c r="B169" s="1">
        <v>47.500900299999998</v>
      </c>
      <c r="C169" s="1" t="s">
        <v>135</v>
      </c>
      <c r="D169" s="1" t="s">
        <v>98</v>
      </c>
      <c r="E169" s="1" t="s">
        <v>122</v>
      </c>
      <c r="F169" s="1" t="s">
        <v>98</v>
      </c>
    </row>
    <row r="170" spans="1:6" x14ac:dyDescent="0.3">
      <c r="A170" s="1">
        <v>168</v>
      </c>
      <c r="B170" s="1">
        <v>119.32099909999999</v>
      </c>
      <c r="C170" s="1" t="s">
        <v>124</v>
      </c>
      <c r="D170" s="1" t="s">
        <v>133</v>
      </c>
      <c r="E170" s="1" t="s">
        <v>122</v>
      </c>
      <c r="F170" s="1" t="s">
        <v>133</v>
      </c>
    </row>
    <row r="171" spans="1:6" x14ac:dyDescent="0.3">
      <c r="A171" s="1">
        <v>169</v>
      </c>
      <c r="B171" s="1">
        <v>82.572898899999998</v>
      </c>
      <c r="C171" s="1" t="s">
        <v>100</v>
      </c>
      <c r="D171" s="1" t="s">
        <v>98</v>
      </c>
      <c r="E171" s="1" t="s">
        <v>100</v>
      </c>
      <c r="F171" s="1" t="s">
        <v>97</v>
      </c>
    </row>
    <row r="172" spans="1:6" x14ac:dyDescent="0.3">
      <c r="A172" s="1">
        <v>170</v>
      </c>
      <c r="B172" s="1">
        <v>114.54299930000001</v>
      </c>
      <c r="C172" s="1" t="s">
        <v>124</v>
      </c>
      <c r="D172" s="1" t="s">
        <v>133</v>
      </c>
      <c r="E172" s="1" t="s">
        <v>122</v>
      </c>
      <c r="F172" s="1" t="s">
        <v>133</v>
      </c>
    </row>
    <row r="173" spans="1:6" x14ac:dyDescent="0.3">
      <c r="A173" s="1">
        <v>171</v>
      </c>
      <c r="B173" s="1">
        <v>114.93699650000001</v>
      </c>
      <c r="C173" s="1" t="s">
        <v>124</v>
      </c>
      <c r="D173" s="1" t="s">
        <v>133</v>
      </c>
      <c r="E173" s="1" t="s">
        <v>122</v>
      </c>
      <c r="F173" s="1" t="s">
        <v>133</v>
      </c>
    </row>
    <row r="174" spans="1:6" x14ac:dyDescent="0.3">
      <c r="A174" s="1">
        <v>172</v>
      </c>
      <c r="B174" s="1">
        <v>118.95700069999999</v>
      </c>
      <c r="C174" s="1" t="s">
        <v>124</v>
      </c>
      <c r="D174" s="1" t="s">
        <v>133</v>
      </c>
      <c r="E174" s="1" t="s">
        <v>100</v>
      </c>
      <c r="F174" s="1" t="s">
        <v>97</v>
      </c>
    </row>
    <row r="175" spans="1:6" x14ac:dyDescent="0.3">
      <c r="A175" s="1">
        <v>173</v>
      </c>
      <c r="B175" s="1">
        <v>385.64300539999999</v>
      </c>
      <c r="C175" s="1" t="s">
        <v>130</v>
      </c>
      <c r="D175" s="1" t="s">
        <v>110</v>
      </c>
      <c r="E175" s="1" t="s">
        <v>110</v>
      </c>
      <c r="F175" s="1" t="s">
        <v>97</v>
      </c>
    </row>
    <row r="176" spans="1:6" x14ac:dyDescent="0.3">
      <c r="A176" s="1">
        <v>174</v>
      </c>
      <c r="B176" s="1">
        <v>129.29899599999999</v>
      </c>
      <c r="C176" s="1" t="s">
        <v>130</v>
      </c>
      <c r="D176" s="1" t="s">
        <v>110</v>
      </c>
      <c r="E176" s="1" t="s">
        <v>110</v>
      </c>
      <c r="F176" s="1" t="s">
        <v>97</v>
      </c>
    </row>
    <row r="177" spans="1:6" x14ac:dyDescent="0.3">
      <c r="A177" s="1">
        <v>175</v>
      </c>
      <c r="B177" s="1">
        <v>49.047199200000001</v>
      </c>
      <c r="C177" s="1" t="s">
        <v>130</v>
      </c>
      <c r="D177" s="1" t="s">
        <v>110</v>
      </c>
      <c r="E177" s="1" t="s">
        <v>110</v>
      </c>
      <c r="F177" s="1" t="s">
        <v>97</v>
      </c>
    </row>
    <row r="178" spans="1:6" x14ac:dyDescent="0.3">
      <c r="A178" s="1">
        <v>176</v>
      </c>
      <c r="B178" s="1">
        <v>8.4760703999999993</v>
      </c>
      <c r="C178" s="1" t="s">
        <v>139</v>
      </c>
      <c r="D178" s="1" t="s">
        <v>98</v>
      </c>
      <c r="E178" s="1" t="s">
        <v>139</v>
      </c>
      <c r="F178" s="1" t="s">
        <v>137</v>
      </c>
    </row>
    <row r="179" spans="1:6" x14ac:dyDescent="0.3">
      <c r="A179" s="1">
        <v>177</v>
      </c>
      <c r="B179" s="1">
        <v>36.436599700000002</v>
      </c>
      <c r="C179" s="1" t="s">
        <v>139</v>
      </c>
      <c r="D179" s="1" t="s">
        <v>137</v>
      </c>
      <c r="E179" s="1" t="s">
        <v>139</v>
      </c>
      <c r="F179" s="1" t="s">
        <v>137</v>
      </c>
    </row>
    <row r="180" spans="1:6" x14ac:dyDescent="0.3">
      <c r="A180" s="1">
        <v>178</v>
      </c>
      <c r="B180" s="1">
        <v>118.0770035</v>
      </c>
      <c r="C180" s="1" t="s">
        <v>110</v>
      </c>
      <c r="D180" s="1" t="s">
        <v>98</v>
      </c>
      <c r="E180" s="1" t="s">
        <v>100</v>
      </c>
      <c r="F180" s="1" t="s">
        <v>97</v>
      </c>
    </row>
    <row r="181" spans="1:6" x14ac:dyDescent="0.3">
      <c r="A181" s="1">
        <v>179</v>
      </c>
      <c r="B181" s="1">
        <v>7.2183900000000003</v>
      </c>
      <c r="C181" s="1" t="s">
        <v>97</v>
      </c>
      <c r="D181" s="1" t="s">
        <v>98</v>
      </c>
      <c r="E181" s="1" t="s">
        <v>96</v>
      </c>
      <c r="F181" s="1" t="s">
        <v>98</v>
      </c>
    </row>
    <row r="182" spans="1:6" x14ac:dyDescent="0.3">
      <c r="A182" s="1">
        <v>180</v>
      </c>
      <c r="B182" s="1">
        <v>87.567398100000005</v>
      </c>
      <c r="C182" s="1" t="s">
        <v>96</v>
      </c>
      <c r="D182" s="1" t="s">
        <v>98</v>
      </c>
      <c r="E182" s="1" t="s">
        <v>96</v>
      </c>
      <c r="F182" s="1" t="s">
        <v>98</v>
      </c>
    </row>
    <row r="183" spans="1:6" x14ac:dyDescent="0.3">
      <c r="A183" s="1">
        <v>181</v>
      </c>
      <c r="B183" s="1">
        <v>30.688199999999998</v>
      </c>
      <c r="C183" s="1" t="s">
        <v>96</v>
      </c>
      <c r="D183" s="1" t="s">
        <v>98</v>
      </c>
      <c r="E183" s="1" t="s">
        <v>96</v>
      </c>
      <c r="F183" s="1" t="s">
        <v>98</v>
      </c>
    </row>
    <row r="184" spans="1:6" x14ac:dyDescent="0.3">
      <c r="A184" s="1">
        <v>182</v>
      </c>
      <c r="B184" s="1">
        <v>25.484699200000001</v>
      </c>
      <c r="C184" s="1" t="s">
        <v>110</v>
      </c>
      <c r="D184" s="1" t="s">
        <v>98</v>
      </c>
      <c r="E184" s="1" t="s">
        <v>100</v>
      </c>
      <c r="F184" s="1" t="s">
        <v>97</v>
      </c>
    </row>
    <row r="185" spans="1:6" x14ac:dyDescent="0.3">
      <c r="A185" s="1">
        <v>183</v>
      </c>
      <c r="B185" s="1">
        <v>53.048900600000003</v>
      </c>
      <c r="C185" s="1" t="s">
        <v>96</v>
      </c>
      <c r="D185" s="1" t="s">
        <v>98</v>
      </c>
      <c r="E185" s="1" t="s">
        <v>96</v>
      </c>
      <c r="F185" s="1" t="s">
        <v>98</v>
      </c>
    </row>
    <row r="186" spans="1:6" x14ac:dyDescent="0.3">
      <c r="A186" s="1">
        <v>184</v>
      </c>
      <c r="B186" s="1">
        <v>28.1203003</v>
      </c>
      <c r="C186" s="1" t="s">
        <v>96</v>
      </c>
      <c r="D186" s="1" t="s">
        <v>98</v>
      </c>
      <c r="E186" s="1" t="s">
        <v>96</v>
      </c>
      <c r="F186" s="1" t="s">
        <v>98</v>
      </c>
    </row>
    <row r="187" spans="1:6" x14ac:dyDescent="0.3">
      <c r="A187" s="1">
        <v>185</v>
      </c>
      <c r="B187" s="1">
        <v>28.1313</v>
      </c>
      <c r="C187" s="1" t="s">
        <v>96</v>
      </c>
      <c r="D187" s="1" t="s">
        <v>98</v>
      </c>
      <c r="E187" s="1" t="s">
        <v>96</v>
      </c>
      <c r="F187" s="1" t="s">
        <v>98</v>
      </c>
    </row>
    <row r="188" spans="1:6" x14ac:dyDescent="0.3">
      <c r="A188" s="1">
        <v>186</v>
      </c>
      <c r="B188" s="1">
        <v>32.831798599999999</v>
      </c>
      <c r="C188" s="1" t="s">
        <v>96</v>
      </c>
      <c r="D188" s="1" t="s">
        <v>98</v>
      </c>
      <c r="E188" s="1" t="s">
        <v>96</v>
      </c>
      <c r="F188" s="1" t="s">
        <v>98</v>
      </c>
    </row>
    <row r="189" spans="1:6" x14ac:dyDescent="0.3">
      <c r="A189" s="1">
        <v>187</v>
      </c>
      <c r="B189" s="1">
        <v>32.420501700000003</v>
      </c>
      <c r="C189" s="1" t="s">
        <v>96</v>
      </c>
      <c r="D189" s="1" t="s">
        <v>98</v>
      </c>
      <c r="E189" s="1" t="s">
        <v>96</v>
      </c>
      <c r="F189" s="1" t="s">
        <v>98</v>
      </c>
    </row>
    <row r="190" spans="1:6" x14ac:dyDescent="0.3">
      <c r="A190" s="1">
        <v>188</v>
      </c>
      <c r="B190" s="1">
        <v>35.3656006</v>
      </c>
      <c r="C190" s="1" t="s">
        <v>96</v>
      </c>
      <c r="D190" s="1" t="s">
        <v>98</v>
      </c>
      <c r="E190" s="1" t="s">
        <v>96</v>
      </c>
      <c r="F190" s="1" t="s">
        <v>98</v>
      </c>
    </row>
    <row r="191" spans="1:6" x14ac:dyDescent="0.3">
      <c r="A191" s="1">
        <v>189</v>
      </c>
      <c r="B191" s="1">
        <v>82.069999699999997</v>
      </c>
      <c r="C191" s="1" t="s">
        <v>110</v>
      </c>
      <c r="D191" s="1" t="s">
        <v>98</v>
      </c>
      <c r="E191" s="1" t="s">
        <v>100</v>
      </c>
      <c r="F191" s="1" t="s">
        <v>97</v>
      </c>
    </row>
    <row r="192" spans="1:6" x14ac:dyDescent="0.3">
      <c r="A192" s="1">
        <v>190</v>
      </c>
      <c r="B192" s="1">
        <v>50.622100799999998</v>
      </c>
      <c r="C192" s="1" t="s">
        <v>96</v>
      </c>
      <c r="D192" s="1" t="s">
        <v>98</v>
      </c>
      <c r="E192" s="1" t="s">
        <v>96</v>
      </c>
      <c r="F192" s="1" t="s">
        <v>98</v>
      </c>
    </row>
    <row r="193" spans="1:6" x14ac:dyDescent="0.3">
      <c r="A193" s="1">
        <v>191</v>
      </c>
      <c r="B193" s="1">
        <v>24.421600300000001</v>
      </c>
      <c r="C193" s="1" t="s">
        <v>96</v>
      </c>
      <c r="D193" s="1" t="s">
        <v>98</v>
      </c>
      <c r="E193" s="1" t="s">
        <v>96</v>
      </c>
      <c r="F193" s="1" t="s">
        <v>98</v>
      </c>
    </row>
    <row r="194" spans="1:6" x14ac:dyDescent="0.3">
      <c r="A194" s="1">
        <v>192</v>
      </c>
      <c r="B194" s="1">
        <v>51.459201800000002</v>
      </c>
      <c r="C194" s="1" t="s">
        <v>96</v>
      </c>
      <c r="D194" s="1" t="s">
        <v>98</v>
      </c>
      <c r="E194" s="1" t="s">
        <v>96</v>
      </c>
      <c r="F194" s="1" t="s">
        <v>98</v>
      </c>
    </row>
    <row r="195" spans="1:6" x14ac:dyDescent="0.3">
      <c r="A195" s="1">
        <v>193</v>
      </c>
      <c r="B195" s="1">
        <v>75.413398700000002</v>
      </c>
      <c r="C195" s="1" t="s">
        <v>96</v>
      </c>
      <c r="D195" s="1" t="s">
        <v>98</v>
      </c>
      <c r="E195" s="1" t="s">
        <v>96</v>
      </c>
      <c r="F195" s="1" t="s">
        <v>98</v>
      </c>
    </row>
    <row r="196" spans="1:6" x14ac:dyDescent="0.3">
      <c r="A196" s="1">
        <v>194</v>
      </c>
      <c r="B196" s="1">
        <v>117.8199997</v>
      </c>
      <c r="C196" s="1" t="s">
        <v>135</v>
      </c>
      <c r="D196" s="1" t="s">
        <v>98</v>
      </c>
      <c r="E196" s="1" t="s">
        <v>100</v>
      </c>
      <c r="F196" s="1" t="s">
        <v>97</v>
      </c>
    </row>
    <row r="197" spans="1:6" x14ac:dyDescent="0.3">
      <c r="A197" s="1">
        <v>195</v>
      </c>
      <c r="B197" s="1">
        <v>50.968299899999998</v>
      </c>
      <c r="C197" s="1" t="s">
        <v>122</v>
      </c>
      <c r="D197" s="1" t="s">
        <v>98</v>
      </c>
      <c r="E197" s="1" t="s">
        <v>100</v>
      </c>
      <c r="F197" s="1" t="s">
        <v>97</v>
      </c>
    </row>
    <row r="198" spans="1:6" x14ac:dyDescent="0.3">
      <c r="A198" s="1">
        <v>196</v>
      </c>
      <c r="B198" s="1">
        <v>120.59799959999999</v>
      </c>
      <c r="C198" s="1" t="s">
        <v>96</v>
      </c>
      <c r="D198" s="1" t="s">
        <v>98</v>
      </c>
      <c r="E198" s="1" t="s">
        <v>96</v>
      </c>
      <c r="F198" s="1" t="s">
        <v>98</v>
      </c>
    </row>
    <row r="199" spans="1:6" x14ac:dyDescent="0.3">
      <c r="A199" s="1">
        <v>197</v>
      </c>
      <c r="B199" s="1">
        <v>115.7330017</v>
      </c>
      <c r="C199" s="1" t="s">
        <v>96</v>
      </c>
      <c r="D199" s="1" t="s">
        <v>98</v>
      </c>
      <c r="E199" s="1" t="s">
        <v>96</v>
      </c>
      <c r="F199" s="1" t="s">
        <v>98</v>
      </c>
    </row>
    <row r="200" spans="1:6" x14ac:dyDescent="0.3">
      <c r="A200" s="1">
        <v>198</v>
      </c>
      <c r="B200" s="1">
        <v>78.577796899999996</v>
      </c>
      <c r="C200" s="1" t="s">
        <v>123</v>
      </c>
      <c r="D200" s="1" t="s">
        <v>98</v>
      </c>
      <c r="E200" s="1" t="s">
        <v>123</v>
      </c>
      <c r="F200" s="1" t="s">
        <v>98</v>
      </c>
    </row>
    <row r="201" spans="1:6" x14ac:dyDescent="0.3">
      <c r="A201" s="1">
        <v>199</v>
      </c>
      <c r="B201" s="1">
        <v>87.358902</v>
      </c>
      <c r="C201" s="1" t="s">
        <v>123</v>
      </c>
      <c r="D201" s="1" t="s">
        <v>98</v>
      </c>
      <c r="E201" s="1" t="s">
        <v>123</v>
      </c>
      <c r="F201" s="1" t="s">
        <v>98</v>
      </c>
    </row>
    <row r="202" spans="1:6" x14ac:dyDescent="0.3">
      <c r="A202" s="1">
        <v>200</v>
      </c>
      <c r="B202" s="1">
        <v>17.7712994</v>
      </c>
      <c r="C202" s="1" t="s">
        <v>123</v>
      </c>
      <c r="D202" s="1" t="s">
        <v>98</v>
      </c>
      <c r="E202" s="1" t="s">
        <v>123</v>
      </c>
      <c r="F202" s="1" t="s">
        <v>98</v>
      </c>
    </row>
    <row r="203" spans="1:6" x14ac:dyDescent="0.3">
      <c r="A203" s="1">
        <v>201</v>
      </c>
      <c r="B203" s="1">
        <v>26.038900399999999</v>
      </c>
      <c r="C203" s="1" t="s">
        <v>123</v>
      </c>
      <c r="D203" s="1" t="s">
        <v>98</v>
      </c>
      <c r="E203" s="1" t="s">
        <v>123</v>
      </c>
      <c r="F203" s="1" t="s">
        <v>98</v>
      </c>
    </row>
    <row r="204" spans="1:6" x14ac:dyDescent="0.3">
      <c r="A204" s="1">
        <v>202</v>
      </c>
      <c r="B204" s="1">
        <v>23.302900300000001</v>
      </c>
      <c r="C204" s="1" t="s">
        <v>123</v>
      </c>
      <c r="D204" s="1" t="s">
        <v>98</v>
      </c>
      <c r="E204" s="1" t="s">
        <v>123</v>
      </c>
      <c r="F204" s="1" t="s">
        <v>98</v>
      </c>
    </row>
    <row r="205" spans="1:6" x14ac:dyDescent="0.3">
      <c r="A205" s="1">
        <v>203</v>
      </c>
      <c r="B205" s="1">
        <v>24.588199599999999</v>
      </c>
      <c r="C205" s="1" t="s">
        <v>123</v>
      </c>
      <c r="D205" s="1" t="s">
        <v>98</v>
      </c>
      <c r="E205" s="1" t="s">
        <v>123</v>
      </c>
      <c r="F205" s="1" t="s">
        <v>98</v>
      </c>
    </row>
    <row r="206" spans="1:6" x14ac:dyDescent="0.3">
      <c r="A206" s="1">
        <v>204</v>
      </c>
      <c r="B206" s="1">
        <v>37.481201200000001</v>
      </c>
      <c r="C206" s="1" t="s">
        <v>130</v>
      </c>
      <c r="D206" s="1" t="s">
        <v>98</v>
      </c>
      <c r="E206" s="1" t="s">
        <v>100</v>
      </c>
      <c r="F206" s="1" t="s">
        <v>97</v>
      </c>
    </row>
    <row r="207" spans="1:6" x14ac:dyDescent="0.3">
      <c r="A207" s="1">
        <v>205</v>
      </c>
      <c r="B207" s="1">
        <v>19.137899399999998</v>
      </c>
      <c r="C207" s="1" t="s">
        <v>143</v>
      </c>
      <c r="D207" s="1" t="s">
        <v>98</v>
      </c>
      <c r="E207" s="1" t="s">
        <v>143</v>
      </c>
      <c r="F207" s="1" t="s">
        <v>98</v>
      </c>
    </row>
    <row r="208" spans="1:6" x14ac:dyDescent="0.3">
      <c r="A208" s="1">
        <v>206</v>
      </c>
      <c r="B208" s="1">
        <v>38.852500900000003</v>
      </c>
      <c r="C208" s="1" t="s">
        <v>96</v>
      </c>
      <c r="D208" s="1" t="s">
        <v>97</v>
      </c>
      <c r="E208" s="1" t="s">
        <v>96</v>
      </c>
      <c r="F208" s="1" t="s">
        <v>98</v>
      </c>
    </row>
    <row r="209" spans="1:6" x14ac:dyDescent="0.3">
      <c r="A209" s="1">
        <v>207</v>
      </c>
      <c r="B209" s="1">
        <v>40.258400000000002</v>
      </c>
      <c r="C209" s="1" t="s">
        <v>100</v>
      </c>
      <c r="D209" s="1" t="s">
        <v>97</v>
      </c>
      <c r="E209" s="1" t="s">
        <v>100</v>
      </c>
      <c r="F209" s="1" t="s">
        <v>97</v>
      </c>
    </row>
    <row r="210" spans="1:6" x14ac:dyDescent="0.3">
      <c r="A210" s="1">
        <v>208</v>
      </c>
      <c r="B210" s="1">
        <v>39.644298599999999</v>
      </c>
      <c r="C210" s="1" t="s">
        <v>100</v>
      </c>
      <c r="D210" s="1" t="s">
        <v>97</v>
      </c>
      <c r="E210" s="1" t="s">
        <v>100</v>
      </c>
      <c r="F210" s="1" t="s">
        <v>97</v>
      </c>
    </row>
    <row r="211" spans="1:6" x14ac:dyDescent="0.3">
      <c r="A211" s="1">
        <v>209</v>
      </c>
      <c r="B211" s="1">
        <v>16.536300700000002</v>
      </c>
      <c r="C211" s="1" t="s">
        <v>140</v>
      </c>
      <c r="D211" s="1" t="s">
        <v>98</v>
      </c>
      <c r="E211" s="1" t="s">
        <v>139</v>
      </c>
      <c r="F211" s="1" t="s">
        <v>98</v>
      </c>
    </row>
    <row r="212" spans="1:6" x14ac:dyDescent="0.3">
      <c r="A212" s="1">
        <v>210</v>
      </c>
      <c r="B212" s="1">
        <v>18.968399000000002</v>
      </c>
      <c r="C212" s="1" t="s">
        <v>140</v>
      </c>
      <c r="D212" s="1" t="s">
        <v>98</v>
      </c>
      <c r="E212" s="1" t="s">
        <v>139</v>
      </c>
      <c r="F212" s="1" t="s">
        <v>98</v>
      </c>
    </row>
    <row r="213" spans="1:6" x14ac:dyDescent="0.3">
      <c r="A213" s="1">
        <v>211</v>
      </c>
      <c r="B213" s="1">
        <v>17.359899500000001</v>
      </c>
      <c r="C213" s="1" t="s">
        <v>140</v>
      </c>
      <c r="D213" s="1" t="s">
        <v>98</v>
      </c>
      <c r="E213" s="1" t="s">
        <v>139</v>
      </c>
      <c r="F213" s="1" t="s">
        <v>98</v>
      </c>
    </row>
    <row r="214" spans="1:6" x14ac:dyDescent="0.3">
      <c r="A214" s="1">
        <v>212</v>
      </c>
      <c r="B214" s="1">
        <v>8.6710796000000006</v>
      </c>
      <c r="C214" s="1" t="s">
        <v>140</v>
      </c>
      <c r="D214" s="1" t="s">
        <v>105</v>
      </c>
      <c r="E214" s="1" t="s">
        <v>139</v>
      </c>
      <c r="F214" s="1" t="s">
        <v>105</v>
      </c>
    </row>
    <row r="215" spans="1:6" x14ac:dyDescent="0.3">
      <c r="A215" s="1">
        <v>213</v>
      </c>
      <c r="B215" s="1">
        <v>7.3572101999999999</v>
      </c>
      <c r="C215" s="1" t="s">
        <v>140</v>
      </c>
      <c r="D215" s="1" t="s">
        <v>105</v>
      </c>
      <c r="E215" s="1" t="s">
        <v>139</v>
      </c>
      <c r="F215" s="1" t="s">
        <v>105</v>
      </c>
    </row>
    <row r="216" spans="1:6" x14ac:dyDescent="0.3">
      <c r="A216" s="1">
        <v>214</v>
      </c>
      <c r="B216" s="1">
        <v>4.7996702000000004</v>
      </c>
      <c r="C216" s="1" t="s">
        <v>100</v>
      </c>
      <c r="D216" s="1" t="s">
        <v>97</v>
      </c>
      <c r="E216" s="1" t="s">
        <v>100</v>
      </c>
      <c r="F216" s="1" t="s">
        <v>97</v>
      </c>
    </row>
    <row r="217" spans="1:6" x14ac:dyDescent="0.3">
      <c r="A217" s="1">
        <v>215</v>
      </c>
      <c r="B217" s="1">
        <v>40.510799400000003</v>
      </c>
      <c r="C217" s="1" t="s">
        <v>130</v>
      </c>
      <c r="D217" s="1" t="s">
        <v>98</v>
      </c>
      <c r="E217" s="1" t="s">
        <v>100</v>
      </c>
      <c r="F217" s="1" t="s">
        <v>97</v>
      </c>
    </row>
    <row r="218" spans="1:6" x14ac:dyDescent="0.3">
      <c r="A218" s="1">
        <v>216</v>
      </c>
      <c r="B218" s="1">
        <v>36.149299599999999</v>
      </c>
      <c r="C218" s="1" t="s">
        <v>130</v>
      </c>
      <c r="D218" s="1" t="s">
        <v>98</v>
      </c>
      <c r="E218" s="1" t="s">
        <v>100</v>
      </c>
      <c r="F218" s="1" t="s">
        <v>97</v>
      </c>
    </row>
    <row r="219" spans="1:6" x14ac:dyDescent="0.3">
      <c r="A219" s="1">
        <v>217</v>
      </c>
      <c r="B219" s="1">
        <v>299.01998900000001</v>
      </c>
      <c r="C219" s="1" t="s">
        <v>136</v>
      </c>
      <c r="D219" s="1" t="s">
        <v>137</v>
      </c>
      <c r="E219" s="1" t="s">
        <v>110</v>
      </c>
      <c r="F219" s="1" t="s">
        <v>97</v>
      </c>
    </row>
    <row r="220" spans="1:6" x14ac:dyDescent="0.3">
      <c r="A220" s="1">
        <v>218</v>
      </c>
      <c r="B220" s="1">
        <v>77.907897899999995</v>
      </c>
      <c r="C220" s="1" t="s">
        <v>136</v>
      </c>
      <c r="D220" s="1" t="s">
        <v>137</v>
      </c>
      <c r="E220" s="1" t="s">
        <v>110</v>
      </c>
      <c r="F220" s="1" t="s">
        <v>97</v>
      </c>
    </row>
    <row r="221" spans="1:6" x14ac:dyDescent="0.3">
      <c r="A221" s="1">
        <v>219</v>
      </c>
      <c r="B221" s="1">
        <v>233.69500729999999</v>
      </c>
      <c r="C221" s="1" t="s">
        <v>136</v>
      </c>
      <c r="D221" s="1" t="s">
        <v>137</v>
      </c>
      <c r="E221" s="1" t="s">
        <v>110</v>
      </c>
      <c r="F221" s="1" t="s">
        <v>97</v>
      </c>
    </row>
    <row r="222" spans="1:6" x14ac:dyDescent="0.3">
      <c r="A222" s="1">
        <v>220</v>
      </c>
      <c r="B222" s="1">
        <v>7.3638000000000003</v>
      </c>
      <c r="C222" s="1" t="s">
        <v>97</v>
      </c>
      <c r="D222" s="1" t="s">
        <v>97</v>
      </c>
      <c r="E222" s="1" t="s">
        <v>145</v>
      </c>
      <c r="F222" s="1" t="s">
        <v>98</v>
      </c>
    </row>
    <row r="223" spans="1:6" x14ac:dyDescent="0.3">
      <c r="A223" s="1">
        <v>221</v>
      </c>
      <c r="B223" s="1">
        <v>109.2750015</v>
      </c>
      <c r="C223" s="1" t="s">
        <v>97</v>
      </c>
      <c r="D223" s="1" t="s">
        <v>97</v>
      </c>
      <c r="E223" s="1" t="s">
        <v>145</v>
      </c>
      <c r="F223" s="1" t="s">
        <v>98</v>
      </c>
    </row>
    <row r="224" spans="1:6" x14ac:dyDescent="0.3">
      <c r="A224" s="1">
        <v>222</v>
      </c>
      <c r="B224" s="1">
        <v>29.109899500000001</v>
      </c>
      <c r="C224" s="1" t="s">
        <v>138</v>
      </c>
      <c r="D224" s="1" t="s">
        <v>98</v>
      </c>
      <c r="E224" s="1" t="s">
        <v>100</v>
      </c>
      <c r="F224" s="1" t="s">
        <v>97</v>
      </c>
    </row>
    <row r="225" spans="1:6" x14ac:dyDescent="0.3">
      <c r="A225" s="1">
        <v>223</v>
      </c>
      <c r="B225" s="1">
        <v>57.640201599999997</v>
      </c>
      <c r="C225" s="1" t="s">
        <v>138</v>
      </c>
      <c r="D225" s="1" t="s">
        <v>98</v>
      </c>
      <c r="E225" s="1" t="s">
        <v>100</v>
      </c>
      <c r="F225" s="1" t="s">
        <v>97</v>
      </c>
    </row>
    <row r="226" spans="1:6" x14ac:dyDescent="0.3">
      <c r="A226" s="1">
        <v>224</v>
      </c>
      <c r="B226" s="1">
        <v>67.741401699999997</v>
      </c>
      <c r="C226" s="1" t="s">
        <v>136</v>
      </c>
      <c r="D226" s="1" t="s">
        <v>137</v>
      </c>
      <c r="E226" s="1" t="s">
        <v>110</v>
      </c>
      <c r="F226" s="1" t="s">
        <v>97</v>
      </c>
    </row>
    <row r="227" spans="1:6" x14ac:dyDescent="0.3">
      <c r="A227" s="1">
        <v>225</v>
      </c>
      <c r="B227" s="1">
        <v>27.604600900000001</v>
      </c>
      <c r="C227" s="1" t="s">
        <v>136</v>
      </c>
      <c r="D227" s="1" t="s">
        <v>137</v>
      </c>
      <c r="E227" s="1" t="s">
        <v>110</v>
      </c>
      <c r="F227" s="1" t="s">
        <v>97</v>
      </c>
    </row>
    <row r="228" spans="1:6" x14ac:dyDescent="0.3">
      <c r="A228" s="1">
        <v>226</v>
      </c>
      <c r="B228" s="1">
        <v>30.201999699999998</v>
      </c>
      <c r="C228" s="1" t="s">
        <v>110</v>
      </c>
      <c r="D228" s="1" t="s">
        <v>97</v>
      </c>
      <c r="E228" s="1" t="s">
        <v>110</v>
      </c>
      <c r="F228" s="1" t="s">
        <v>97</v>
      </c>
    </row>
    <row r="229" spans="1:6" x14ac:dyDescent="0.3">
      <c r="A229" s="1">
        <v>227</v>
      </c>
      <c r="B229" s="1">
        <v>34.436500500000001</v>
      </c>
      <c r="C229" s="1" t="s">
        <v>136</v>
      </c>
      <c r="D229" s="1" t="s">
        <v>137</v>
      </c>
      <c r="E229" s="1" t="s">
        <v>110</v>
      </c>
      <c r="F229" s="1" t="s">
        <v>97</v>
      </c>
    </row>
    <row r="230" spans="1:6" x14ac:dyDescent="0.3">
      <c r="A230" s="1">
        <v>228</v>
      </c>
      <c r="B230" s="1">
        <v>24.701700200000001</v>
      </c>
      <c r="C230" s="1" t="s">
        <v>136</v>
      </c>
      <c r="D230" s="1" t="s">
        <v>137</v>
      </c>
      <c r="E230" s="1" t="s">
        <v>110</v>
      </c>
      <c r="F230" s="1" t="s">
        <v>97</v>
      </c>
    </row>
    <row r="231" spans="1:6" x14ac:dyDescent="0.3">
      <c r="A231" s="1">
        <v>229</v>
      </c>
      <c r="B231" s="1">
        <v>27.947399099999998</v>
      </c>
      <c r="C231" s="1" t="s">
        <v>138</v>
      </c>
      <c r="D231" s="1" t="s">
        <v>98</v>
      </c>
      <c r="E231" s="1" t="s">
        <v>100</v>
      </c>
      <c r="F231" s="1" t="s">
        <v>97</v>
      </c>
    </row>
    <row r="232" spans="1:6" x14ac:dyDescent="0.3">
      <c r="A232" s="1">
        <v>230</v>
      </c>
      <c r="B232" s="1">
        <v>33.381801600000003</v>
      </c>
      <c r="C232" s="1" t="s">
        <v>136</v>
      </c>
      <c r="D232" s="1" t="s">
        <v>137</v>
      </c>
      <c r="E232" s="1" t="s">
        <v>110</v>
      </c>
      <c r="F232" s="1" t="s">
        <v>97</v>
      </c>
    </row>
    <row r="233" spans="1:6" x14ac:dyDescent="0.3">
      <c r="A233" s="1">
        <v>231</v>
      </c>
      <c r="B233" s="1">
        <v>28.653900100000001</v>
      </c>
      <c r="C233" s="1" t="s">
        <v>138</v>
      </c>
      <c r="D233" s="1" t="s">
        <v>98</v>
      </c>
      <c r="E233" s="1" t="s">
        <v>100</v>
      </c>
      <c r="F233" s="1" t="s">
        <v>97</v>
      </c>
    </row>
    <row r="234" spans="1:6" x14ac:dyDescent="0.3">
      <c r="A234" s="1">
        <v>232</v>
      </c>
      <c r="B234" s="1">
        <v>35.163398700000002</v>
      </c>
      <c r="C234" s="1" t="s">
        <v>138</v>
      </c>
      <c r="D234" s="1" t="s">
        <v>98</v>
      </c>
      <c r="E234" s="1" t="s">
        <v>100</v>
      </c>
      <c r="F234" s="1" t="s">
        <v>97</v>
      </c>
    </row>
    <row r="235" spans="1:6" x14ac:dyDescent="0.3">
      <c r="A235" s="1">
        <v>233</v>
      </c>
      <c r="B235" s="1">
        <v>26.059200300000001</v>
      </c>
      <c r="C235" s="1" t="s">
        <v>136</v>
      </c>
      <c r="D235" s="1" t="s">
        <v>137</v>
      </c>
      <c r="E235" s="1" t="s">
        <v>110</v>
      </c>
      <c r="F235" s="1" t="s">
        <v>97</v>
      </c>
    </row>
    <row r="236" spans="1:6" x14ac:dyDescent="0.3">
      <c r="A236" s="1">
        <v>234</v>
      </c>
      <c r="B236" s="1">
        <v>36.873600000000003</v>
      </c>
      <c r="C236" s="1" t="s">
        <v>136</v>
      </c>
      <c r="D236" s="1" t="s">
        <v>137</v>
      </c>
      <c r="E236" s="1" t="s">
        <v>110</v>
      </c>
      <c r="F236" s="1" t="s">
        <v>97</v>
      </c>
    </row>
    <row r="237" spans="1:6" x14ac:dyDescent="0.3">
      <c r="A237" s="1">
        <v>235</v>
      </c>
      <c r="B237" s="1">
        <v>18.9634991</v>
      </c>
      <c r="C237" s="1" t="s">
        <v>110</v>
      </c>
      <c r="D237" s="1" t="s">
        <v>97</v>
      </c>
      <c r="E237" s="1" t="s">
        <v>110</v>
      </c>
      <c r="F237" s="1" t="s">
        <v>97</v>
      </c>
    </row>
    <row r="238" spans="1:6" x14ac:dyDescent="0.3">
      <c r="A238" s="1">
        <v>236</v>
      </c>
      <c r="B238" s="1">
        <v>10.7636003</v>
      </c>
      <c r="C238" s="1" t="s">
        <v>143</v>
      </c>
      <c r="D238" s="1" t="s">
        <v>105</v>
      </c>
      <c r="E238" s="1" t="s">
        <v>143</v>
      </c>
      <c r="F238" s="1" t="s">
        <v>105</v>
      </c>
    </row>
    <row r="239" spans="1:6" x14ac:dyDescent="0.3">
      <c r="A239" s="1">
        <v>237</v>
      </c>
      <c r="B239" s="1">
        <v>57.319099399999999</v>
      </c>
      <c r="C239" s="1" t="s">
        <v>143</v>
      </c>
      <c r="D239" s="1" t="s">
        <v>105</v>
      </c>
      <c r="E239" s="1" t="s">
        <v>143</v>
      </c>
      <c r="F239" s="1" t="s">
        <v>105</v>
      </c>
    </row>
    <row r="240" spans="1:6" x14ac:dyDescent="0.3">
      <c r="A240" s="1">
        <v>238</v>
      </c>
      <c r="B240" s="1">
        <v>66.282402000000005</v>
      </c>
      <c r="C240" s="1" t="s">
        <v>110</v>
      </c>
      <c r="D240" s="1" t="s">
        <v>97</v>
      </c>
      <c r="E240" s="1" t="s">
        <v>110</v>
      </c>
      <c r="F240" s="1" t="s">
        <v>97</v>
      </c>
    </row>
    <row r="241" spans="1:6" x14ac:dyDescent="0.3">
      <c r="A241" s="1">
        <v>239</v>
      </c>
      <c r="B241" s="1">
        <v>81.057800299999997</v>
      </c>
      <c r="C241" s="1" t="s">
        <v>110</v>
      </c>
      <c r="D241" s="1" t="s">
        <v>97</v>
      </c>
      <c r="E241" s="1" t="s">
        <v>110</v>
      </c>
      <c r="F241" s="1" t="s">
        <v>97</v>
      </c>
    </row>
    <row r="242" spans="1:6" x14ac:dyDescent="0.3">
      <c r="A242" s="1">
        <v>240</v>
      </c>
      <c r="B242" s="1">
        <v>33.384899099999998</v>
      </c>
      <c r="C242" s="1" t="s">
        <v>140</v>
      </c>
      <c r="D242" s="1" t="s">
        <v>105</v>
      </c>
      <c r="E242" s="1" t="s">
        <v>134</v>
      </c>
      <c r="F242" s="1" t="s">
        <v>98</v>
      </c>
    </row>
    <row r="243" spans="1:6" x14ac:dyDescent="0.3">
      <c r="A243" s="1">
        <v>241</v>
      </c>
      <c r="B243" s="1">
        <v>47.284698499999998</v>
      </c>
      <c r="C243" s="1" t="s">
        <v>110</v>
      </c>
      <c r="D243" s="1" t="s">
        <v>97</v>
      </c>
      <c r="E243" s="1" t="s">
        <v>110</v>
      </c>
      <c r="F243" s="1" t="s">
        <v>97</v>
      </c>
    </row>
    <row r="244" spans="1:6" x14ac:dyDescent="0.3">
      <c r="A244" s="1">
        <v>242</v>
      </c>
      <c r="B244" s="1">
        <v>40.255401599999999</v>
      </c>
      <c r="C244" s="1" t="s">
        <v>140</v>
      </c>
      <c r="D244" s="1" t="s">
        <v>105</v>
      </c>
      <c r="E244" s="1" t="s">
        <v>134</v>
      </c>
      <c r="F244" s="1" t="s">
        <v>98</v>
      </c>
    </row>
    <row r="245" spans="1:6" x14ac:dyDescent="0.3">
      <c r="A245" s="1">
        <v>243</v>
      </c>
      <c r="B245" s="1">
        <v>40.112701399999999</v>
      </c>
      <c r="C245" s="1" t="s">
        <v>130</v>
      </c>
      <c r="D245" s="1" t="s">
        <v>105</v>
      </c>
      <c r="E245" s="1" t="s">
        <v>130</v>
      </c>
      <c r="F245" s="1" t="s">
        <v>105</v>
      </c>
    </row>
    <row r="246" spans="1:6" x14ac:dyDescent="0.3">
      <c r="A246" s="1">
        <v>244</v>
      </c>
      <c r="B246" s="1">
        <v>38.254199999999997</v>
      </c>
      <c r="C246" s="1" t="s">
        <v>130</v>
      </c>
      <c r="D246" s="1" t="s">
        <v>105</v>
      </c>
      <c r="E246" s="1" t="s">
        <v>130</v>
      </c>
      <c r="F246" s="1" t="s">
        <v>105</v>
      </c>
    </row>
    <row r="247" spans="1:6" x14ac:dyDescent="0.3">
      <c r="A247" s="1">
        <v>245</v>
      </c>
      <c r="B247" s="1">
        <v>108.8519974</v>
      </c>
      <c r="C247" s="1" t="s">
        <v>136</v>
      </c>
      <c r="D247" s="1" t="s">
        <v>137</v>
      </c>
      <c r="E247" s="1" t="s">
        <v>110</v>
      </c>
      <c r="F247" s="1" t="s">
        <v>97</v>
      </c>
    </row>
    <row r="248" spans="1:6" x14ac:dyDescent="0.3">
      <c r="A248" s="1">
        <v>246</v>
      </c>
      <c r="B248" s="1">
        <v>25.354499799999999</v>
      </c>
      <c r="C248" s="1" t="s">
        <v>130</v>
      </c>
      <c r="D248" s="1" t="s">
        <v>105</v>
      </c>
      <c r="E248" s="1" t="s">
        <v>130</v>
      </c>
      <c r="F248" s="1" t="s">
        <v>105</v>
      </c>
    </row>
    <row r="249" spans="1:6" x14ac:dyDescent="0.3">
      <c r="A249" s="1">
        <v>247</v>
      </c>
      <c r="B249" s="1">
        <v>38.235599499999999</v>
      </c>
      <c r="C249" s="1" t="s">
        <v>130</v>
      </c>
      <c r="D249" s="1" t="s">
        <v>105</v>
      </c>
      <c r="E249" s="1" t="s">
        <v>130</v>
      </c>
      <c r="F249" s="1" t="s">
        <v>105</v>
      </c>
    </row>
    <row r="250" spans="1:6" x14ac:dyDescent="0.3">
      <c r="A250" s="1">
        <v>248</v>
      </c>
      <c r="B250" s="1">
        <v>20.154499099999999</v>
      </c>
      <c r="C250" s="1" t="s">
        <v>130</v>
      </c>
      <c r="D250" s="1" t="s">
        <v>105</v>
      </c>
      <c r="E250" s="1" t="s">
        <v>130</v>
      </c>
      <c r="F250" s="1" t="s">
        <v>105</v>
      </c>
    </row>
    <row r="251" spans="1:6" x14ac:dyDescent="0.3">
      <c r="A251" s="1">
        <v>249</v>
      </c>
      <c r="B251" s="1">
        <v>30.279199599999998</v>
      </c>
      <c r="C251" s="1" t="s">
        <v>100</v>
      </c>
      <c r="D251" s="1" t="s">
        <v>97</v>
      </c>
      <c r="E251" s="1" t="s">
        <v>100</v>
      </c>
      <c r="F251" s="1" t="s">
        <v>97</v>
      </c>
    </row>
    <row r="252" spans="1:6" x14ac:dyDescent="0.3">
      <c r="A252" s="1">
        <v>250</v>
      </c>
      <c r="B252" s="1">
        <v>10.3429003</v>
      </c>
      <c r="C252" s="1" t="s">
        <v>100</v>
      </c>
      <c r="D252" s="1" t="s">
        <v>97</v>
      </c>
      <c r="E252" s="1" t="s">
        <v>100</v>
      </c>
      <c r="F252" s="1" t="s">
        <v>97</v>
      </c>
    </row>
    <row r="253" spans="1:6" x14ac:dyDescent="0.3">
      <c r="A253" s="1">
        <v>251</v>
      </c>
      <c r="B253" s="1">
        <v>9.3229197999999993</v>
      </c>
      <c r="C253" s="1" t="s">
        <v>130</v>
      </c>
      <c r="D253" s="1" t="s">
        <v>105</v>
      </c>
      <c r="E253" s="1" t="s">
        <v>130</v>
      </c>
      <c r="F253" s="1" t="s">
        <v>105</v>
      </c>
    </row>
    <row r="254" spans="1:6" x14ac:dyDescent="0.3">
      <c r="A254" s="1">
        <v>252</v>
      </c>
      <c r="B254" s="1">
        <v>18.6382008</v>
      </c>
      <c r="C254" s="1" t="s">
        <v>130</v>
      </c>
      <c r="D254" s="1" t="s">
        <v>105</v>
      </c>
      <c r="E254" s="1" t="s">
        <v>130</v>
      </c>
      <c r="F254" s="1" t="s">
        <v>105</v>
      </c>
    </row>
    <row r="255" spans="1:6" x14ac:dyDescent="0.3">
      <c r="A255" s="1">
        <v>253</v>
      </c>
      <c r="B255" s="1">
        <v>39.1996994</v>
      </c>
      <c r="C255" s="1" t="s">
        <v>130</v>
      </c>
      <c r="D255" s="1" t="s">
        <v>105</v>
      </c>
      <c r="E255" s="1" t="s">
        <v>130</v>
      </c>
      <c r="F255" s="1" t="s">
        <v>105</v>
      </c>
    </row>
    <row r="256" spans="1:6" x14ac:dyDescent="0.3">
      <c r="A256" s="1">
        <v>254</v>
      </c>
      <c r="B256" s="1">
        <v>36.180000300000003</v>
      </c>
      <c r="C256" s="1" t="s">
        <v>97</v>
      </c>
      <c r="D256" s="1" t="s">
        <v>97</v>
      </c>
      <c r="E256" s="1" t="s">
        <v>110</v>
      </c>
      <c r="F256" s="1" t="s">
        <v>97</v>
      </c>
    </row>
    <row r="257" spans="1:6" x14ac:dyDescent="0.3">
      <c r="A257" s="1">
        <v>255</v>
      </c>
      <c r="B257" s="1">
        <v>38.565700499999998</v>
      </c>
      <c r="C257" s="1" t="s">
        <v>97</v>
      </c>
      <c r="D257" s="1" t="s">
        <v>97</v>
      </c>
      <c r="E257" s="1" t="s">
        <v>110</v>
      </c>
      <c r="F257" s="1" t="s">
        <v>97</v>
      </c>
    </row>
    <row r="258" spans="1:6" x14ac:dyDescent="0.3">
      <c r="A258" s="1">
        <v>256</v>
      </c>
      <c r="B258" s="1">
        <v>38.998199499999998</v>
      </c>
      <c r="C258" s="1" t="s">
        <v>97</v>
      </c>
      <c r="D258" s="1" t="s">
        <v>97</v>
      </c>
      <c r="E258" s="1" t="s">
        <v>110</v>
      </c>
      <c r="F258" s="1" t="s">
        <v>97</v>
      </c>
    </row>
    <row r="259" spans="1:6" x14ac:dyDescent="0.3">
      <c r="A259" s="1">
        <v>257</v>
      </c>
      <c r="B259" s="1">
        <v>33.217601799999997</v>
      </c>
      <c r="C259" s="1" t="s">
        <v>97</v>
      </c>
      <c r="D259" s="1" t="s">
        <v>97</v>
      </c>
      <c r="E259" s="1" t="s">
        <v>110</v>
      </c>
      <c r="F259" s="1" t="s">
        <v>97</v>
      </c>
    </row>
    <row r="260" spans="1:6" x14ac:dyDescent="0.3">
      <c r="A260" s="1">
        <v>258</v>
      </c>
      <c r="B260" s="1">
        <v>33.039600399999998</v>
      </c>
      <c r="C260" s="1" t="s">
        <v>97</v>
      </c>
      <c r="D260" s="1" t="s">
        <v>97</v>
      </c>
      <c r="E260" s="1" t="s">
        <v>110</v>
      </c>
      <c r="F260" s="1" t="s">
        <v>97</v>
      </c>
    </row>
    <row r="261" spans="1:6" x14ac:dyDescent="0.3">
      <c r="A261" s="1">
        <v>259</v>
      </c>
      <c r="B261" s="1">
        <v>154.95199579999999</v>
      </c>
      <c r="C261" s="1" t="s">
        <v>97</v>
      </c>
      <c r="D261" s="1" t="s">
        <v>97</v>
      </c>
      <c r="E261" s="1" t="s">
        <v>110</v>
      </c>
      <c r="F261" s="1" t="s">
        <v>97</v>
      </c>
    </row>
    <row r="262" spans="1:6" x14ac:dyDescent="0.3">
      <c r="A262" s="1">
        <v>260</v>
      </c>
      <c r="B262" s="1">
        <v>116.3580017</v>
      </c>
      <c r="C262" s="1" t="s">
        <v>97</v>
      </c>
      <c r="D262" s="1" t="s">
        <v>97</v>
      </c>
      <c r="E262" s="1" t="s">
        <v>110</v>
      </c>
      <c r="F262" s="1" t="s">
        <v>97</v>
      </c>
    </row>
    <row r="263" spans="1:6" x14ac:dyDescent="0.3">
      <c r="A263" s="1">
        <v>261</v>
      </c>
      <c r="B263" s="1">
        <v>38.767299700000002</v>
      </c>
      <c r="C263" s="1" t="s">
        <v>97</v>
      </c>
      <c r="D263" s="1" t="s">
        <v>97</v>
      </c>
      <c r="E263" s="1" t="s">
        <v>110</v>
      </c>
      <c r="F263" s="1" t="s">
        <v>97</v>
      </c>
    </row>
    <row r="264" spans="1:6" x14ac:dyDescent="0.3">
      <c r="A264" s="1">
        <v>262</v>
      </c>
      <c r="B264" s="1">
        <v>628.53601070000002</v>
      </c>
      <c r="C264" s="1" t="s">
        <v>97</v>
      </c>
      <c r="D264" s="1" t="s">
        <v>97</v>
      </c>
      <c r="E264" s="1" t="s">
        <v>110</v>
      </c>
      <c r="F264" s="1" t="s">
        <v>97</v>
      </c>
    </row>
    <row r="265" spans="1:6" x14ac:dyDescent="0.3">
      <c r="A265" s="1">
        <v>263</v>
      </c>
      <c r="B265" s="1">
        <v>234.1900024</v>
      </c>
      <c r="C265" s="1" t="s">
        <v>97</v>
      </c>
      <c r="D265" s="1" t="s">
        <v>97</v>
      </c>
      <c r="E265" s="1" t="s">
        <v>110</v>
      </c>
      <c r="F265" s="1" t="s">
        <v>97</v>
      </c>
    </row>
    <row r="266" spans="1:6" x14ac:dyDescent="0.3">
      <c r="A266" s="1">
        <v>264</v>
      </c>
      <c r="B266" s="1">
        <v>76.161201500000004</v>
      </c>
      <c r="C266" s="1" t="s">
        <v>97</v>
      </c>
      <c r="D266" s="1" t="s">
        <v>97</v>
      </c>
      <c r="E266" s="1" t="s">
        <v>110</v>
      </c>
      <c r="F266" s="1" t="s">
        <v>97</v>
      </c>
    </row>
    <row r="267" spans="1:6" x14ac:dyDescent="0.3">
      <c r="A267" s="1">
        <v>265</v>
      </c>
      <c r="B267" s="1">
        <v>133.69599909999999</v>
      </c>
      <c r="C267" s="1" t="s">
        <v>97</v>
      </c>
      <c r="D267" s="1" t="s">
        <v>97</v>
      </c>
      <c r="E267" s="1" t="s">
        <v>110</v>
      </c>
      <c r="F267" s="1" t="s">
        <v>97</v>
      </c>
    </row>
    <row r="268" spans="1:6" x14ac:dyDescent="0.3">
      <c r="A268" s="1">
        <v>266</v>
      </c>
      <c r="B268" s="1">
        <v>19.659900700000001</v>
      </c>
      <c r="C268" s="1" t="s">
        <v>97</v>
      </c>
      <c r="D268" s="1" t="s">
        <v>97</v>
      </c>
      <c r="E268" s="1" t="s">
        <v>110</v>
      </c>
      <c r="F268" s="1" t="s">
        <v>97</v>
      </c>
    </row>
    <row r="269" spans="1:6" x14ac:dyDescent="0.3">
      <c r="A269" s="1">
        <v>267</v>
      </c>
      <c r="B269" s="1">
        <v>152.99299619999999</v>
      </c>
      <c r="C269" s="1" t="s">
        <v>97</v>
      </c>
      <c r="D269" s="1" t="s">
        <v>97</v>
      </c>
      <c r="E269" s="1" t="s">
        <v>110</v>
      </c>
      <c r="F269" s="1" t="s">
        <v>97</v>
      </c>
    </row>
    <row r="270" spans="1:6" x14ac:dyDescent="0.3">
      <c r="A270" s="1">
        <v>268</v>
      </c>
      <c r="B270" s="1">
        <v>151.79499820000001</v>
      </c>
      <c r="C270" s="1" t="s">
        <v>97</v>
      </c>
      <c r="D270" s="1" t="s">
        <v>97</v>
      </c>
      <c r="E270" s="1" t="s">
        <v>110</v>
      </c>
      <c r="F270" s="1" t="s">
        <v>97</v>
      </c>
    </row>
    <row r="271" spans="1:6" x14ac:dyDescent="0.3">
      <c r="A271" s="1">
        <v>269</v>
      </c>
      <c r="B271" s="1">
        <v>109.435997</v>
      </c>
      <c r="C271" s="1" t="s">
        <v>97</v>
      </c>
      <c r="D271" s="1" t="s">
        <v>97</v>
      </c>
      <c r="E271" s="1" t="s">
        <v>110</v>
      </c>
      <c r="F271" s="1" t="s">
        <v>97</v>
      </c>
    </row>
    <row r="272" spans="1:6" x14ac:dyDescent="0.3">
      <c r="A272" s="1">
        <v>270</v>
      </c>
      <c r="B272" s="1">
        <v>124.2269974</v>
      </c>
      <c r="C272" s="1" t="s">
        <v>97</v>
      </c>
      <c r="D272" s="1" t="s">
        <v>97</v>
      </c>
      <c r="E272" s="1" t="s">
        <v>110</v>
      </c>
      <c r="F272" s="1" t="s">
        <v>97</v>
      </c>
    </row>
    <row r="273" spans="1:6" x14ac:dyDescent="0.3">
      <c r="A273" s="1">
        <v>271</v>
      </c>
      <c r="B273" s="1">
        <v>139.90899659999999</v>
      </c>
      <c r="C273" s="1" t="s">
        <v>97</v>
      </c>
      <c r="D273" s="1" t="s">
        <v>97</v>
      </c>
      <c r="E273" s="1" t="s">
        <v>110</v>
      </c>
      <c r="F273" s="1" t="s">
        <v>97</v>
      </c>
    </row>
    <row r="274" spans="1:6" x14ac:dyDescent="0.3">
      <c r="A274" s="1">
        <v>272</v>
      </c>
      <c r="B274" s="1">
        <v>151.67700199999999</v>
      </c>
      <c r="C274" s="1" t="s">
        <v>97</v>
      </c>
      <c r="D274" s="1" t="s">
        <v>97</v>
      </c>
      <c r="E274" s="1" t="s">
        <v>110</v>
      </c>
      <c r="F274" s="1" t="s">
        <v>97</v>
      </c>
    </row>
    <row r="275" spans="1:6" x14ac:dyDescent="0.3">
      <c r="A275" s="1">
        <v>273</v>
      </c>
      <c r="B275" s="1">
        <v>49.553501099999998</v>
      </c>
      <c r="C275" s="1" t="s">
        <v>97</v>
      </c>
      <c r="D275" s="1" t="s">
        <v>97</v>
      </c>
      <c r="E275" s="1" t="s">
        <v>110</v>
      </c>
      <c r="F275" s="1" t="s">
        <v>97</v>
      </c>
    </row>
    <row r="276" spans="1:6" x14ac:dyDescent="0.3">
      <c r="A276" s="1">
        <v>274</v>
      </c>
      <c r="B276" s="1">
        <v>9.4329204999999998</v>
      </c>
      <c r="C276" s="1" t="s">
        <v>97</v>
      </c>
      <c r="D276" s="1" t="s">
        <v>97</v>
      </c>
      <c r="E276" s="1" t="s">
        <v>110</v>
      </c>
      <c r="F276" s="1" t="s">
        <v>97</v>
      </c>
    </row>
    <row r="277" spans="1:6" x14ac:dyDescent="0.3">
      <c r="A277" s="1">
        <v>275</v>
      </c>
      <c r="B277" s="1">
        <v>99.558502200000007</v>
      </c>
      <c r="C277" s="1" t="s">
        <v>97</v>
      </c>
      <c r="D277" s="1" t="s">
        <v>97</v>
      </c>
      <c r="E277" s="1" t="s">
        <v>110</v>
      </c>
      <c r="F277" s="1" t="s">
        <v>97</v>
      </c>
    </row>
    <row r="278" spans="1:6" x14ac:dyDescent="0.3">
      <c r="A278" s="1">
        <v>276</v>
      </c>
      <c r="B278" s="1">
        <v>81.9119034</v>
      </c>
      <c r="C278" s="1" t="s">
        <v>97</v>
      </c>
      <c r="D278" s="1" t="s">
        <v>97</v>
      </c>
      <c r="E278" s="1" t="s">
        <v>110</v>
      </c>
      <c r="F278" s="1" t="s">
        <v>97</v>
      </c>
    </row>
    <row r="279" spans="1:6" x14ac:dyDescent="0.3">
      <c r="A279" s="1">
        <v>277</v>
      </c>
      <c r="B279" s="1">
        <v>45.177299499999997</v>
      </c>
      <c r="C279" s="1" t="s">
        <v>97</v>
      </c>
      <c r="D279" s="1" t="s">
        <v>97</v>
      </c>
      <c r="E279" s="1" t="s">
        <v>110</v>
      </c>
      <c r="F279" s="1" t="s">
        <v>97</v>
      </c>
    </row>
    <row r="280" spans="1:6" x14ac:dyDescent="0.3">
      <c r="A280" s="1">
        <v>278</v>
      </c>
      <c r="B280" s="1">
        <v>28.068700799999998</v>
      </c>
      <c r="C280" s="1" t="s">
        <v>97</v>
      </c>
      <c r="D280" s="1" t="s">
        <v>97</v>
      </c>
      <c r="E280" s="1" t="s">
        <v>110</v>
      </c>
      <c r="F280" s="1" t="s">
        <v>97</v>
      </c>
    </row>
    <row r="281" spans="1:6" x14ac:dyDescent="0.3">
      <c r="A281" s="1">
        <v>279</v>
      </c>
      <c r="B281" s="1">
        <v>316.5280151</v>
      </c>
      <c r="C281" s="1" t="s">
        <v>97</v>
      </c>
      <c r="D281" s="1" t="s">
        <v>97</v>
      </c>
      <c r="E281" s="1" t="s">
        <v>110</v>
      </c>
      <c r="F281" s="1" t="s">
        <v>97</v>
      </c>
    </row>
    <row r="282" spans="1:6" x14ac:dyDescent="0.3">
      <c r="A282" s="1">
        <v>280</v>
      </c>
      <c r="B282" s="1">
        <v>305.41900629999998</v>
      </c>
      <c r="C282" s="1" t="s">
        <v>97</v>
      </c>
      <c r="D282" s="1" t="s">
        <v>97</v>
      </c>
      <c r="E282" s="1" t="s">
        <v>110</v>
      </c>
      <c r="F282" s="1" t="s">
        <v>97</v>
      </c>
    </row>
    <row r="283" spans="1:6" x14ac:dyDescent="0.3">
      <c r="A283" s="1">
        <v>281</v>
      </c>
      <c r="B283" s="1">
        <v>288.73098750000003</v>
      </c>
      <c r="C283" s="1" t="s">
        <v>97</v>
      </c>
      <c r="D283" s="1" t="s">
        <v>97</v>
      </c>
      <c r="E283" s="1" t="s">
        <v>110</v>
      </c>
      <c r="F283" s="1" t="s">
        <v>97</v>
      </c>
    </row>
    <row r="284" spans="1:6" x14ac:dyDescent="0.3">
      <c r="A284" s="1">
        <v>282</v>
      </c>
      <c r="B284" s="1">
        <v>124.2939987</v>
      </c>
      <c r="C284" s="1" t="s">
        <v>97</v>
      </c>
      <c r="D284" s="1" t="s">
        <v>97</v>
      </c>
      <c r="E284" s="1" t="s">
        <v>110</v>
      </c>
      <c r="F284" s="1" t="s">
        <v>97</v>
      </c>
    </row>
    <row r="285" spans="1:6" x14ac:dyDescent="0.3">
      <c r="A285" s="1">
        <v>283</v>
      </c>
      <c r="B285" s="1">
        <v>77.757103000000001</v>
      </c>
      <c r="C285" s="1" t="s">
        <v>97</v>
      </c>
      <c r="D285" s="1" t="s">
        <v>97</v>
      </c>
      <c r="E285" s="1" t="s">
        <v>110</v>
      </c>
      <c r="F285" s="1" t="s">
        <v>97</v>
      </c>
    </row>
    <row r="286" spans="1:6" x14ac:dyDescent="0.3">
      <c r="A286" s="1">
        <v>284</v>
      </c>
      <c r="B286" s="1">
        <v>37.554901100000002</v>
      </c>
      <c r="C286" s="1" t="s">
        <v>97</v>
      </c>
      <c r="D286" s="1" t="s">
        <v>97</v>
      </c>
      <c r="E286" s="1" t="s">
        <v>110</v>
      </c>
      <c r="F286" s="1" t="s">
        <v>97</v>
      </c>
    </row>
    <row r="287" spans="1:6" x14ac:dyDescent="0.3">
      <c r="A287" s="1">
        <v>285</v>
      </c>
      <c r="B287" s="1">
        <v>337.06399540000001</v>
      </c>
      <c r="C287" s="1" t="s">
        <v>97</v>
      </c>
      <c r="D287" s="1" t="s">
        <v>97</v>
      </c>
      <c r="E287" s="1" t="s">
        <v>110</v>
      </c>
      <c r="F287" s="1" t="s">
        <v>97</v>
      </c>
    </row>
    <row r="288" spans="1:6" x14ac:dyDescent="0.3">
      <c r="A288" s="1">
        <v>286</v>
      </c>
      <c r="B288" s="1">
        <v>207.09300229999999</v>
      </c>
      <c r="C288" s="1" t="s">
        <v>97</v>
      </c>
      <c r="D288" s="1" t="s">
        <v>97</v>
      </c>
      <c r="E288" s="1" t="s">
        <v>110</v>
      </c>
      <c r="F288" s="1" t="s">
        <v>97</v>
      </c>
    </row>
    <row r="289" spans="1:6" x14ac:dyDescent="0.3">
      <c r="A289" s="1">
        <v>287</v>
      </c>
      <c r="B289" s="1">
        <v>310.35598750000003</v>
      </c>
      <c r="C289" s="1" t="s">
        <v>97</v>
      </c>
      <c r="D289" s="1" t="s">
        <v>97</v>
      </c>
      <c r="E289" s="1" t="s">
        <v>110</v>
      </c>
      <c r="F289" s="1" t="s">
        <v>97</v>
      </c>
    </row>
    <row r="290" spans="1:6" x14ac:dyDescent="0.3">
      <c r="A290" s="1">
        <v>288</v>
      </c>
      <c r="B290" s="1">
        <v>43.873199499999998</v>
      </c>
      <c r="C290" s="1" t="s">
        <v>97</v>
      </c>
      <c r="D290" s="1" t="s">
        <v>97</v>
      </c>
      <c r="E290" s="1" t="s">
        <v>110</v>
      </c>
      <c r="F290" s="1" t="s">
        <v>97</v>
      </c>
    </row>
    <row r="291" spans="1:6" x14ac:dyDescent="0.3">
      <c r="A291" s="1">
        <v>289</v>
      </c>
      <c r="B291" s="1">
        <v>257.77301030000001</v>
      </c>
      <c r="C291" s="1" t="s">
        <v>97</v>
      </c>
      <c r="D291" s="1" t="s">
        <v>97</v>
      </c>
      <c r="E291" s="1" t="s">
        <v>110</v>
      </c>
      <c r="F291" s="1" t="s">
        <v>97</v>
      </c>
    </row>
    <row r="292" spans="1:6" x14ac:dyDescent="0.3">
      <c r="A292" s="1">
        <v>290</v>
      </c>
      <c r="B292" s="1">
        <v>304.89199830000001</v>
      </c>
      <c r="C292" s="1" t="s">
        <v>97</v>
      </c>
      <c r="D292" s="1" t="s">
        <v>97</v>
      </c>
      <c r="E292" s="1" t="s">
        <v>110</v>
      </c>
      <c r="F292" s="1" t="s">
        <v>97</v>
      </c>
    </row>
    <row r="293" spans="1:6" x14ac:dyDescent="0.3">
      <c r="A293" s="1">
        <v>291</v>
      </c>
      <c r="B293" s="1">
        <v>129.02900700000001</v>
      </c>
      <c r="C293" s="1" t="s">
        <v>97</v>
      </c>
      <c r="D293" s="1" t="s">
        <v>97</v>
      </c>
      <c r="E293" s="1" t="s">
        <v>110</v>
      </c>
      <c r="F293" s="1" t="s">
        <v>97</v>
      </c>
    </row>
    <row r="294" spans="1:6" x14ac:dyDescent="0.3">
      <c r="A294" s="1">
        <v>292</v>
      </c>
      <c r="B294" s="1">
        <v>59.489299799999998</v>
      </c>
      <c r="C294" s="1" t="s">
        <v>97</v>
      </c>
      <c r="D294" s="1" t="s">
        <v>97</v>
      </c>
      <c r="E294" s="1" t="s">
        <v>110</v>
      </c>
      <c r="F294" s="1" t="s">
        <v>97</v>
      </c>
    </row>
    <row r="295" spans="1:6" x14ac:dyDescent="0.3">
      <c r="A295" s="1">
        <v>293</v>
      </c>
      <c r="B295" s="1">
        <v>68.481300399999995</v>
      </c>
      <c r="C295" s="1" t="s">
        <v>97</v>
      </c>
      <c r="D295" s="1" t="s">
        <v>97</v>
      </c>
      <c r="E295" s="1" t="s">
        <v>110</v>
      </c>
      <c r="F295" s="1" t="s">
        <v>97</v>
      </c>
    </row>
    <row r="296" spans="1:6" x14ac:dyDescent="0.3">
      <c r="A296" s="1">
        <v>294</v>
      </c>
      <c r="B296" s="1">
        <v>70.288200399999994</v>
      </c>
      <c r="C296" s="1" t="s">
        <v>97</v>
      </c>
      <c r="D296" s="1" t="s">
        <v>97</v>
      </c>
      <c r="E296" s="1" t="s">
        <v>110</v>
      </c>
      <c r="F296" s="1" t="s">
        <v>97</v>
      </c>
    </row>
    <row r="297" spans="1:6" x14ac:dyDescent="0.3">
      <c r="A297" s="1">
        <v>295</v>
      </c>
      <c r="B297" s="1">
        <v>19.444200500000001</v>
      </c>
      <c r="C297" s="1" t="s">
        <v>97</v>
      </c>
      <c r="D297" s="1" t="s">
        <v>97</v>
      </c>
      <c r="E297" s="1" t="s">
        <v>110</v>
      </c>
      <c r="F297" s="1" t="s">
        <v>97</v>
      </c>
    </row>
    <row r="298" spans="1:6" x14ac:dyDescent="0.3">
      <c r="A298" s="1">
        <v>296</v>
      </c>
      <c r="B298" s="1">
        <v>77.944702100000001</v>
      </c>
      <c r="C298" s="1" t="s">
        <v>97</v>
      </c>
      <c r="D298" s="1" t="s">
        <v>97</v>
      </c>
      <c r="E298" s="1" t="s">
        <v>110</v>
      </c>
      <c r="F298" s="1" t="s">
        <v>97</v>
      </c>
    </row>
    <row r="299" spans="1:6" x14ac:dyDescent="0.3">
      <c r="A299" s="1">
        <v>297</v>
      </c>
      <c r="B299" s="1">
        <v>151.88000489999999</v>
      </c>
      <c r="C299" s="1" t="s">
        <v>97</v>
      </c>
      <c r="D299" s="1" t="s">
        <v>97</v>
      </c>
      <c r="E299" s="1" t="s">
        <v>110</v>
      </c>
      <c r="F299" s="1" t="s">
        <v>97</v>
      </c>
    </row>
    <row r="300" spans="1:6" x14ac:dyDescent="0.3">
      <c r="A300" s="1">
        <v>298</v>
      </c>
      <c r="B300" s="1">
        <v>27.5804996</v>
      </c>
      <c r="C300" s="1" t="s">
        <v>97</v>
      </c>
      <c r="D300" s="1" t="s">
        <v>97</v>
      </c>
      <c r="E300" s="1" t="s">
        <v>110</v>
      </c>
      <c r="F300" s="1" t="s">
        <v>97</v>
      </c>
    </row>
    <row r="301" spans="1:6" x14ac:dyDescent="0.3">
      <c r="A301" s="1">
        <v>299</v>
      </c>
      <c r="B301" s="1">
        <v>25.6653004</v>
      </c>
      <c r="C301" s="1" t="s">
        <v>97</v>
      </c>
      <c r="D301" s="1" t="s">
        <v>97</v>
      </c>
      <c r="E301" s="1" t="s">
        <v>110</v>
      </c>
      <c r="F301" s="1" t="s">
        <v>97</v>
      </c>
    </row>
    <row r="302" spans="1:6" x14ac:dyDescent="0.3">
      <c r="A302" s="1">
        <v>300</v>
      </c>
      <c r="B302" s="1">
        <v>15.6294003</v>
      </c>
      <c r="C302" s="1" t="s">
        <v>97</v>
      </c>
      <c r="D302" s="1" t="s">
        <v>97</v>
      </c>
      <c r="E302" s="1" t="s">
        <v>110</v>
      </c>
      <c r="F302" s="1" t="s">
        <v>97</v>
      </c>
    </row>
    <row r="303" spans="1:6" x14ac:dyDescent="0.3">
      <c r="A303" s="1">
        <v>301</v>
      </c>
      <c r="B303" s="1">
        <v>15.558699600000001</v>
      </c>
      <c r="C303" s="1" t="s">
        <v>97</v>
      </c>
      <c r="D303" s="1" t="s">
        <v>97</v>
      </c>
      <c r="E303" s="1" t="s">
        <v>110</v>
      </c>
      <c r="F303" s="1" t="s">
        <v>97</v>
      </c>
    </row>
    <row r="304" spans="1:6" x14ac:dyDescent="0.3">
      <c r="A304" s="1">
        <v>302</v>
      </c>
      <c r="B304" s="1">
        <v>6.0052500000000002</v>
      </c>
      <c r="C304" s="1" t="s">
        <v>97</v>
      </c>
      <c r="D304" s="1" t="s">
        <v>97</v>
      </c>
      <c r="E304" s="1" t="s">
        <v>110</v>
      </c>
      <c r="F304" s="1" t="s">
        <v>97</v>
      </c>
    </row>
    <row r="305" spans="1:6" x14ac:dyDescent="0.3">
      <c r="A305" s="1">
        <v>303</v>
      </c>
      <c r="B305" s="1">
        <v>39.310501100000003</v>
      </c>
      <c r="C305" s="1" t="s">
        <v>97</v>
      </c>
      <c r="D305" s="1" t="s">
        <v>97</v>
      </c>
      <c r="E305" s="1" t="s">
        <v>110</v>
      </c>
      <c r="F305" s="1" t="s">
        <v>97</v>
      </c>
    </row>
    <row r="306" spans="1:6" x14ac:dyDescent="0.3">
      <c r="A306" s="1">
        <v>304</v>
      </c>
      <c r="B306" s="1">
        <v>13.1346998</v>
      </c>
      <c r="C306" s="1" t="s">
        <v>130</v>
      </c>
      <c r="D306" s="1" t="s">
        <v>98</v>
      </c>
      <c r="E306" s="1" t="s">
        <v>130</v>
      </c>
      <c r="F306" s="1" t="s">
        <v>98</v>
      </c>
    </row>
    <row r="307" spans="1:6" x14ac:dyDescent="0.3">
      <c r="A307" s="1">
        <v>305</v>
      </c>
      <c r="B307" s="1">
        <v>73.9729004</v>
      </c>
      <c r="C307" s="1" t="s">
        <v>96</v>
      </c>
      <c r="D307" s="1" t="s">
        <v>98</v>
      </c>
      <c r="E307" s="1" t="s">
        <v>96</v>
      </c>
      <c r="F307" s="1" t="s">
        <v>98</v>
      </c>
    </row>
    <row r="308" spans="1:6" x14ac:dyDescent="0.3">
      <c r="A308" s="1">
        <v>306</v>
      </c>
      <c r="B308" s="1">
        <v>76.285003700000004</v>
      </c>
      <c r="C308" s="1" t="s">
        <v>96</v>
      </c>
      <c r="D308" s="1" t="s">
        <v>98</v>
      </c>
      <c r="E308" s="1" t="s">
        <v>96</v>
      </c>
      <c r="F308" s="1" t="s">
        <v>98</v>
      </c>
    </row>
    <row r="309" spans="1:6" x14ac:dyDescent="0.3">
      <c r="A309" s="1">
        <v>307</v>
      </c>
      <c r="B309" s="1">
        <v>63.540100099999997</v>
      </c>
      <c r="C309" s="1" t="s">
        <v>96</v>
      </c>
      <c r="D309" s="1" t="s">
        <v>98</v>
      </c>
      <c r="E309" s="1" t="s">
        <v>96</v>
      </c>
      <c r="F309" s="1" t="s">
        <v>98</v>
      </c>
    </row>
    <row r="310" spans="1:6" x14ac:dyDescent="0.3">
      <c r="A310" s="1">
        <v>308</v>
      </c>
      <c r="B310" s="1">
        <v>77.178298999999996</v>
      </c>
      <c r="C310" s="1" t="s">
        <v>96</v>
      </c>
      <c r="D310" s="1" t="s">
        <v>98</v>
      </c>
      <c r="E310" s="1" t="s">
        <v>96</v>
      </c>
      <c r="F310" s="1" t="s">
        <v>98</v>
      </c>
    </row>
    <row r="311" spans="1:6" x14ac:dyDescent="0.3">
      <c r="A311" s="1">
        <v>309</v>
      </c>
      <c r="B311" s="1">
        <v>77.347396900000007</v>
      </c>
      <c r="C311" s="1" t="s">
        <v>96</v>
      </c>
      <c r="D311" s="1" t="s">
        <v>98</v>
      </c>
      <c r="E311" s="1" t="s">
        <v>96</v>
      </c>
      <c r="F311" s="1" t="s">
        <v>98</v>
      </c>
    </row>
    <row r="312" spans="1:6" x14ac:dyDescent="0.3">
      <c r="A312" s="1">
        <v>310</v>
      </c>
      <c r="B312" s="1">
        <v>75.519302400000001</v>
      </c>
      <c r="C312" s="1" t="s">
        <v>96</v>
      </c>
      <c r="D312" s="1" t="s">
        <v>98</v>
      </c>
      <c r="E312" s="1" t="s">
        <v>96</v>
      </c>
      <c r="F312" s="1" t="s">
        <v>98</v>
      </c>
    </row>
    <row r="313" spans="1:6" x14ac:dyDescent="0.3">
      <c r="A313" s="1">
        <v>311</v>
      </c>
      <c r="B313" s="1">
        <v>77.624198899999996</v>
      </c>
      <c r="C313" s="1" t="s">
        <v>96</v>
      </c>
      <c r="D313" s="1" t="s">
        <v>98</v>
      </c>
      <c r="E313" s="1" t="s">
        <v>96</v>
      </c>
      <c r="F313" s="1" t="s">
        <v>98</v>
      </c>
    </row>
    <row r="314" spans="1:6" x14ac:dyDescent="0.3">
      <c r="A314" s="1">
        <v>312</v>
      </c>
      <c r="B314" s="1">
        <v>9.6558198999999991</v>
      </c>
      <c r="C314" s="1" t="s">
        <v>96</v>
      </c>
      <c r="D314" s="1" t="s">
        <v>98</v>
      </c>
      <c r="E314" s="1" t="s">
        <v>96</v>
      </c>
      <c r="F314" s="1" t="s">
        <v>98</v>
      </c>
    </row>
    <row r="315" spans="1:6" x14ac:dyDescent="0.3">
      <c r="A315" s="1">
        <v>313</v>
      </c>
      <c r="B315" s="1">
        <v>29.1133995</v>
      </c>
      <c r="C315" s="1" t="s">
        <v>96</v>
      </c>
      <c r="D315" s="1" t="s">
        <v>98</v>
      </c>
      <c r="E315" s="1" t="s">
        <v>96</v>
      </c>
      <c r="F315" s="1" t="s">
        <v>98</v>
      </c>
    </row>
    <row r="316" spans="1:6" x14ac:dyDescent="0.3">
      <c r="A316" s="1">
        <v>314</v>
      </c>
      <c r="B316" s="1">
        <v>37.463298799999997</v>
      </c>
      <c r="C316" s="1" t="s">
        <v>96</v>
      </c>
      <c r="D316" s="1" t="s">
        <v>98</v>
      </c>
      <c r="E316" s="1" t="s">
        <v>96</v>
      </c>
      <c r="F316" s="1" t="s">
        <v>98</v>
      </c>
    </row>
    <row r="317" spans="1:6" x14ac:dyDescent="0.3">
      <c r="A317" s="1">
        <v>315</v>
      </c>
      <c r="B317" s="1">
        <v>1.9425498999999999</v>
      </c>
      <c r="C317" s="1" t="s">
        <v>139</v>
      </c>
      <c r="D317" s="1" t="s">
        <v>98</v>
      </c>
      <c r="E317" s="1" t="s">
        <v>139</v>
      </c>
      <c r="F317" s="1" t="s">
        <v>98</v>
      </c>
    </row>
    <row r="318" spans="1:6" x14ac:dyDescent="0.3">
      <c r="A318" s="1">
        <v>316</v>
      </c>
      <c r="B318" s="1">
        <v>6.2270298000000004</v>
      </c>
      <c r="C318" s="1" t="s">
        <v>110</v>
      </c>
      <c r="D318" s="1" t="s">
        <v>97</v>
      </c>
      <c r="E318" s="1" t="s">
        <v>110</v>
      </c>
      <c r="F318" s="1" t="s">
        <v>97</v>
      </c>
    </row>
    <row r="319" spans="1:6" x14ac:dyDescent="0.3">
      <c r="A319" s="1">
        <v>317</v>
      </c>
      <c r="B319" s="1">
        <v>11.036299700000001</v>
      </c>
      <c r="C319" s="1" t="s">
        <v>110</v>
      </c>
      <c r="D319" s="1" t="s">
        <v>97</v>
      </c>
      <c r="E319" s="1" t="s">
        <v>110</v>
      </c>
      <c r="F319" s="1" t="s">
        <v>97</v>
      </c>
    </row>
    <row r="320" spans="1:6" x14ac:dyDescent="0.3">
      <c r="A320" s="1">
        <v>318</v>
      </c>
      <c r="B320" s="1">
        <v>29.638999900000002</v>
      </c>
      <c r="C320" s="1" t="s">
        <v>103</v>
      </c>
      <c r="D320" s="1" t="s">
        <v>97</v>
      </c>
      <c r="E320" s="1" t="s">
        <v>103</v>
      </c>
      <c r="F320" s="1" t="s">
        <v>98</v>
      </c>
    </row>
    <row r="321" spans="1:6" x14ac:dyDescent="0.3">
      <c r="A321" s="1">
        <v>319</v>
      </c>
      <c r="B321" s="1">
        <v>19.899700200000002</v>
      </c>
      <c r="C321" s="1" t="s">
        <v>110</v>
      </c>
      <c r="D321" s="1" t="s">
        <v>97</v>
      </c>
      <c r="E321" s="1" t="s">
        <v>110</v>
      </c>
      <c r="F321" s="1" t="s">
        <v>97</v>
      </c>
    </row>
    <row r="322" spans="1:6" x14ac:dyDescent="0.3">
      <c r="A322" s="1">
        <v>320</v>
      </c>
      <c r="B322" s="1">
        <v>21.012300499999998</v>
      </c>
      <c r="C322" s="1" t="s">
        <v>110</v>
      </c>
      <c r="D322" s="1" t="s">
        <v>97</v>
      </c>
      <c r="E322" s="1" t="s">
        <v>110</v>
      </c>
      <c r="F322" s="1" t="s">
        <v>97</v>
      </c>
    </row>
    <row r="323" spans="1:6" x14ac:dyDescent="0.3">
      <c r="A323" s="1">
        <v>321</v>
      </c>
      <c r="B323" s="1">
        <v>26.835500700000001</v>
      </c>
      <c r="C323" s="1" t="s">
        <v>103</v>
      </c>
      <c r="D323" s="1" t="s">
        <v>97</v>
      </c>
      <c r="E323" s="1" t="s">
        <v>103</v>
      </c>
      <c r="F323" s="1" t="s">
        <v>98</v>
      </c>
    </row>
    <row r="324" spans="1:6" x14ac:dyDescent="0.3">
      <c r="A324" s="1">
        <v>322</v>
      </c>
      <c r="B324" s="1">
        <v>17.362400099999999</v>
      </c>
      <c r="C324" s="1" t="s">
        <v>103</v>
      </c>
      <c r="D324" s="1" t="s">
        <v>97</v>
      </c>
      <c r="E324" s="1" t="s">
        <v>103</v>
      </c>
      <c r="F324" s="1" t="s">
        <v>98</v>
      </c>
    </row>
    <row r="325" spans="1:6" x14ac:dyDescent="0.3">
      <c r="A325" s="1">
        <v>323</v>
      </c>
      <c r="B325" s="1">
        <v>28.8241005</v>
      </c>
      <c r="C325" s="1" t="s">
        <v>103</v>
      </c>
      <c r="D325" s="1" t="s">
        <v>97</v>
      </c>
      <c r="E325" s="1" t="s">
        <v>103</v>
      </c>
      <c r="F325" s="1" t="s">
        <v>98</v>
      </c>
    </row>
    <row r="326" spans="1:6" x14ac:dyDescent="0.3">
      <c r="A326" s="1">
        <v>324</v>
      </c>
      <c r="B326" s="1">
        <v>26.350000399999999</v>
      </c>
      <c r="C326" s="1" t="s">
        <v>103</v>
      </c>
      <c r="D326" s="1" t="s">
        <v>97</v>
      </c>
      <c r="E326" s="1" t="s">
        <v>103</v>
      </c>
      <c r="F326" s="1" t="s">
        <v>98</v>
      </c>
    </row>
    <row r="327" spans="1:6" x14ac:dyDescent="0.3">
      <c r="A327" s="1">
        <v>325</v>
      </c>
      <c r="B327" s="1">
        <v>32.6427002</v>
      </c>
      <c r="C327" s="1" t="s">
        <v>124</v>
      </c>
      <c r="D327" s="1" t="s">
        <v>98</v>
      </c>
      <c r="E327" s="1" t="s">
        <v>100</v>
      </c>
      <c r="F327" s="1" t="s">
        <v>97</v>
      </c>
    </row>
    <row r="328" spans="1:6" x14ac:dyDescent="0.3">
      <c r="A328" s="1">
        <v>326</v>
      </c>
      <c r="B328" s="1">
        <v>37.224899299999997</v>
      </c>
      <c r="C328" s="1" t="s">
        <v>124</v>
      </c>
      <c r="D328" s="1" t="s">
        <v>98</v>
      </c>
      <c r="E328" s="1" t="s">
        <v>100</v>
      </c>
      <c r="F328" s="1" t="s">
        <v>97</v>
      </c>
    </row>
    <row r="329" spans="1:6" x14ac:dyDescent="0.3">
      <c r="A329" s="1">
        <v>327</v>
      </c>
      <c r="B329" s="1">
        <v>10.2412004</v>
      </c>
      <c r="C329" s="1" t="s">
        <v>100</v>
      </c>
      <c r="D329" s="1" t="s">
        <v>98</v>
      </c>
      <c r="E329" s="1" t="s">
        <v>100</v>
      </c>
      <c r="F329" s="1" t="s">
        <v>97</v>
      </c>
    </row>
    <row r="330" spans="1:6" x14ac:dyDescent="0.3">
      <c r="A330" s="1">
        <v>328</v>
      </c>
      <c r="B330" s="1">
        <v>10.6683998</v>
      </c>
      <c r="C330" s="1" t="s">
        <v>99</v>
      </c>
      <c r="D330" s="1" t="s">
        <v>98</v>
      </c>
      <c r="E330" s="1" t="s">
        <v>99</v>
      </c>
      <c r="F330" s="1" t="s">
        <v>98</v>
      </c>
    </row>
    <row r="331" spans="1:6" x14ac:dyDescent="0.3">
      <c r="A331" s="1">
        <v>329</v>
      </c>
      <c r="B331" s="1">
        <v>19.3456993</v>
      </c>
      <c r="C331" s="1" t="s">
        <v>124</v>
      </c>
      <c r="D331" s="1" t="s">
        <v>98</v>
      </c>
      <c r="E331" s="1" t="s">
        <v>100</v>
      </c>
      <c r="F331" s="1" t="s">
        <v>97</v>
      </c>
    </row>
    <row r="332" spans="1:6" x14ac:dyDescent="0.3">
      <c r="A332" s="1">
        <v>330</v>
      </c>
      <c r="B332" s="1">
        <v>7.3764099999999999</v>
      </c>
      <c r="C332" s="1" t="s">
        <v>100</v>
      </c>
      <c r="D332" s="1" t="s">
        <v>98</v>
      </c>
      <c r="E332" s="1" t="s">
        <v>100</v>
      </c>
      <c r="F332" s="1" t="s">
        <v>97</v>
      </c>
    </row>
    <row r="333" spans="1:6" x14ac:dyDescent="0.3">
      <c r="A333" s="1">
        <v>331</v>
      </c>
      <c r="B333" s="1">
        <v>45.5901985</v>
      </c>
      <c r="C333" s="1" t="s">
        <v>99</v>
      </c>
      <c r="D333" s="1" t="s">
        <v>98</v>
      </c>
      <c r="E333" s="1" t="s">
        <v>99</v>
      </c>
      <c r="F333" s="1" t="s">
        <v>98</v>
      </c>
    </row>
    <row r="334" spans="1:6" x14ac:dyDescent="0.3">
      <c r="A334" s="1">
        <v>332</v>
      </c>
      <c r="B334" s="1">
        <v>36.662300100000003</v>
      </c>
      <c r="C334" s="1" t="s">
        <v>99</v>
      </c>
      <c r="D334" s="1" t="s">
        <v>98</v>
      </c>
      <c r="E334" s="1" t="s">
        <v>99</v>
      </c>
      <c r="F334" s="1" t="s">
        <v>98</v>
      </c>
    </row>
    <row r="335" spans="1:6" x14ac:dyDescent="0.3">
      <c r="A335" s="1">
        <v>333</v>
      </c>
      <c r="B335" s="1">
        <v>9.5532302999999992</v>
      </c>
      <c r="C335" s="1" t="s">
        <v>110</v>
      </c>
      <c r="D335" s="1" t="s">
        <v>98</v>
      </c>
      <c r="E335" s="1" t="s">
        <v>110</v>
      </c>
      <c r="F335" s="1" t="s">
        <v>97</v>
      </c>
    </row>
    <row r="336" spans="1:6" x14ac:dyDescent="0.3">
      <c r="A336" s="1">
        <v>334</v>
      </c>
      <c r="B336" s="1">
        <v>16.755899400000001</v>
      </c>
      <c r="C336" s="1" t="s">
        <v>110</v>
      </c>
      <c r="D336" s="1" t="s">
        <v>98</v>
      </c>
      <c r="E336" s="1" t="s">
        <v>110</v>
      </c>
      <c r="F336" s="1" t="s">
        <v>97</v>
      </c>
    </row>
    <row r="337" spans="1:6" x14ac:dyDescent="0.3">
      <c r="A337" s="1">
        <v>335</v>
      </c>
      <c r="B337" s="1">
        <v>24.840299600000002</v>
      </c>
      <c r="C337" s="1" t="s">
        <v>123</v>
      </c>
      <c r="D337" s="1" t="s">
        <v>98</v>
      </c>
      <c r="E337" s="1" t="s">
        <v>123</v>
      </c>
      <c r="F337" s="1" t="s">
        <v>98</v>
      </c>
    </row>
    <row r="338" spans="1:6" x14ac:dyDescent="0.3">
      <c r="A338" s="1">
        <v>336</v>
      </c>
      <c r="B338" s="1">
        <v>24.7021999</v>
      </c>
      <c r="C338" s="1" t="s">
        <v>123</v>
      </c>
      <c r="D338" s="1" t="s">
        <v>98</v>
      </c>
      <c r="E338" s="1" t="s">
        <v>123</v>
      </c>
      <c r="F338" s="1" t="s">
        <v>98</v>
      </c>
    </row>
    <row r="339" spans="1:6" x14ac:dyDescent="0.3">
      <c r="A339" s="1">
        <v>337</v>
      </c>
      <c r="B339" s="1">
        <v>17.000999499999999</v>
      </c>
      <c r="C339" s="1" t="s">
        <v>100</v>
      </c>
      <c r="D339" s="1" t="s">
        <v>97</v>
      </c>
      <c r="E339" s="1" t="s">
        <v>100</v>
      </c>
      <c r="F339" s="1" t="s">
        <v>97</v>
      </c>
    </row>
    <row r="340" spans="1:6" x14ac:dyDescent="0.3">
      <c r="A340" s="1">
        <v>338</v>
      </c>
      <c r="B340" s="1">
        <v>17.1728001</v>
      </c>
      <c r="C340" s="1" t="s">
        <v>100</v>
      </c>
      <c r="D340" s="1" t="s">
        <v>97</v>
      </c>
      <c r="E340" s="1" t="s">
        <v>100</v>
      </c>
      <c r="F340" s="1" t="s">
        <v>97</v>
      </c>
    </row>
    <row r="341" spans="1:6" x14ac:dyDescent="0.3">
      <c r="A341" s="1">
        <v>339</v>
      </c>
      <c r="B341" s="1">
        <v>78.686599700000002</v>
      </c>
      <c r="C341" s="1" t="s">
        <v>97</v>
      </c>
      <c r="D341" s="1" t="s">
        <v>97</v>
      </c>
      <c r="E341" s="1" t="s">
        <v>110</v>
      </c>
      <c r="F341" s="1" t="s">
        <v>97</v>
      </c>
    </row>
    <row r="342" spans="1:6" x14ac:dyDescent="0.3">
      <c r="A342" s="1">
        <v>340</v>
      </c>
      <c r="B342" s="1">
        <v>35.420200299999998</v>
      </c>
      <c r="C342" s="1" t="s">
        <v>97</v>
      </c>
      <c r="D342" s="1" t="s">
        <v>97</v>
      </c>
      <c r="E342" s="1" t="s">
        <v>110</v>
      </c>
      <c r="F342" s="1" t="s">
        <v>97</v>
      </c>
    </row>
    <row r="343" spans="1:6" x14ac:dyDescent="0.3">
      <c r="A343" s="1">
        <v>341</v>
      </c>
      <c r="B343" s="1">
        <v>37.825698899999999</v>
      </c>
      <c r="C343" s="1" t="s">
        <v>97</v>
      </c>
      <c r="D343" s="1" t="s">
        <v>97</v>
      </c>
      <c r="E343" s="1" t="s">
        <v>110</v>
      </c>
      <c r="F343" s="1" t="s">
        <v>97</v>
      </c>
    </row>
    <row r="344" spans="1:6" x14ac:dyDescent="0.3">
      <c r="A344" s="1">
        <v>342</v>
      </c>
      <c r="B344" s="1">
        <v>75.075996399999994</v>
      </c>
      <c r="C344" s="1" t="s">
        <v>97</v>
      </c>
      <c r="D344" s="1" t="s">
        <v>97</v>
      </c>
      <c r="E344" s="1" t="s">
        <v>110</v>
      </c>
      <c r="F344" s="1" t="s">
        <v>97</v>
      </c>
    </row>
    <row r="345" spans="1:6" x14ac:dyDescent="0.3">
      <c r="A345" s="1">
        <v>343</v>
      </c>
      <c r="B345" s="1">
        <v>75.989799500000004</v>
      </c>
      <c r="C345" s="1" t="s">
        <v>97</v>
      </c>
      <c r="D345" s="1" t="s">
        <v>97</v>
      </c>
      <c r="E345" s="1" t="s">
        <v>110</v>
      </c>
      <c r="F345" s="1" t="s">
        <v>97</v>
      </c>
    </row>
    <row r="346" spans="1:6" x14ac:dyDescent="0.3">
      <c r="A346" s="1">
        <v>344</v>
      </c>
      <c r="B346" s="1">
        <v>22.748500799999999</v>
      </c>
      <c r="C346" s="1" t="s">
        <v>110</v>
      </c>
      <c r="D346" s="1" t="s">
        <v>97</v>
      </c>
      <c r="E346" s="1" t="s">
        <v>110</v>
      </c>
      <c r="F346" s="1" t="s">
        <v>97</v>
      </c>
    </row>
    <row r="347" spans="1:6" x14ac:dyDescent="0.3">
      <c r="A347" s="1">
        <v>345</v>
      </c>
      <c r="B347" s="1">
        <v>15.011200000000001</v>
      </c>
      <c r="C347" s="1" t="s">
        <v>110</v>
      </c>
      <c r="D347" s="1" t="s">
        <v>97</v>
      </c>
      <c r="E347" s="1" t="s">
        <v>110</v>
      </c>
      <c r="F347" s="1" t="s">
        <v>97</v>
      </c>
    </row>
    <row r="348" spans="1:6" x14ac:dyDescent="0.3">
      <c r="A348" s="1">
        <v>346</v>
      </c>
      <c r="B348" s="1">
        <v>16.031999599999999</v>
      </c>
      <c r="C348" s="1" t="s">
        <v>110</v>
      </c>
      <c r="D348" s="1" t="s">
        <v>97</v>
      </c>
      <c r="E348" s="1" t="s">
        <v>110</v>
      </c>
      <c r="F348" s="1" t="s">
        <v>97</v>
      </c>
    </row>
    <row r="349" spans="1:6" x14ac:dyDescent="0.3">
      <c r="A349" s="1">
        <v>347</v>
      </c>
      <c r="B349" s="1">
        <v>8.5857600999999999</v>
      </c>
      <c r="C349" s="1" t="s">
        <v>135</v>
      </c>
      <c r="D349" s="1" t="s">
        <v>98</v>
      </c>
      <c r="E349" s="1" t="s">
        <v>107</v>
      </c>
      <c r="F349" s="1" t="s">
        <v>105</v>
      </c>
    </row>
    <row r="350" spans="1:6" x14ac:dyDescent="0.3">
      <c r="A350" s="1">
        <v>348</v>
      </c>
      <c r="B350" s="1">
        <v>29.539199799999999</v>
      </c>
      <c r="C350" s="1" t="s">
        <v>96</v>
      </c>
      <c r="D350" s="1" t="s">
        <v>98</v>
      </c>
      <c r="E350" s="1" t="s">
        <v>96</v>
      </c>
      <c r="F350" s="1" t="s">
        <v>98</v>
      </c>
    </row>
    <row r="351" spans="1:6" x14ac:dyDescent="0.3">
      <c r="A351" s="1">
        <v>349</v>
      </c>
      <c r="B351" s="1">
        <v>120.137001</v>
      </c>
      <c r="C351" s="1" t="s">
        <v>124</v>
      </c>
      <c r="D351" s="1" t="s">
        <v>133</v>
      </c>
      <c r="E351" s="1" t="s">
        <v>122</v>
      </c>
      <c r="F351" s="1" t="s">
        <v>133</v>
      </c>
    </row>
    <row r="352" spans="1:6" x14ac:dyDescent="0.3">
      <c r="A352" s="1">
        <v>350</v>
      </c>
      <c r="B352" s="1">
        <v>91.316497799999993</v>
      </c>
      <c r="C352" s="1" t="s">
        <v>135</v>
      </c>
      <c r="D352" s="1" t="s">
        <v>98</v>
      </c>
      <c r="E352" s="1" t="s">
        <v>100</v>
      </c>
      <c r="F352" s="1" t="s">
        <v>97</v>
      </c>
    </row>
    <row r="353" spans="1:6" x14ac:dyDescent="0.3">
      <c r="A353" s="1">
        <v>351</v>
      </c>
      <c r="B353" s="1">
        <v>103.0690002</v>
      </c>
      <c r="C353" s="1" t="s">
        <v>100</v>
      </c>
      <c r="D353" s="1" t="s">
        <v>98</v>
      </c>
      <c r="E353" s="1" t="s">
        <v>100</v>
      </c>
      <c r="F353" s="1" t="s">
        <v>97</v>
      </c>
    </row>
    <row r="354" spans="1:6" x14ac:dyDescent="0.3">
      <c r="A354" s="1">
        <v>352</v>
      </c>
      <c r="B354" s="1">
        <v>14.7865</v>
      </c>
      <c r="C354" s="1" t="s">
        <v>122</v>
      </c>
      <c r="D354" s="1" t="s">
        <v>98</v>
      </c>
      <c r="E354" s="1" t="s">
        <v>100</v>
      </c>
      <c r="F354" s="1" t="s">
        <v>97</v>
      </c>
    </row>
    <row r="355" spans="1:6" x14ac:dyDescent="0.3">
      <c r="A355" s="1">
        <v>353</v>
      </c>
      <c r="B355" s="1">
        <v>46.191299399999998</v>
      </c>
      <c r="C355" s="1" t="s">
        <v>122</v>
      </c>
      <c r="D355" s="1" t="s">
        <v>98</v>
      </c>
      <c r="E355" s="1" t="s">
        <v>100</v>
      </c>
      <c r="F355" s="1" t="s">
        <v>97</v>
      </c>
    </row>
    <row r="356" spans="1:6" x14ac:dyDescent="0.3">
      <c r="A356" s="1">
        <v>354</v>
      </c>
      <c r="B356" s="1">
        <v>14.0885</v>
      </c>
      <c r="C356" s="1" t="s">
        <v>122</v>
      </c>
      <c r="D356" s="1" t="s">
        <v>98</v>
      </c>
      <c r="E356" s="1" t="s">
        <v>122</v>
      </c>
      <c r="F356" s="1" t="s">
        <v>98</v>
      </c>
    </row>
    <row r="357" spans="1:6" x14ac:dyDescent="0.3">
      <c r="A357" s="1">
        <v>355</v>
      </c>
      <c r="B357" s="1">
        <v>50.136501299999999</v>
      </c>
      <c r="C357" s="1" t="s">
        <v>122</v>
      </c>
      <c r="D357" s="1" t="s">
        <v>98</v>
      </c>
      <c r="E357" s="1" t="s">
        <v>122</v>
      </c>
      <c r="F357" s="1" t="s">
        <v>98</v>
      </c>
    </row>
    <row r="358" spans="1:6" x14ac:dyDescent="0.3">
      <c r="A358" s="1">
        <v>356</v>
      </c>
      <c r="B358" s="1">
        <v>50.118400600000001</v>
      </c>
      <c r="C358" s="1" t="s">
        <v>99</v>
      </c>
      <c r="D358" s="1" t="s">
        <v>98</v>
      </c>
      <c r="E358" s="1" t="s">
        <v>99</v>
      </c>
      <c r="F358" s="1" t="s">
        <v>98</v>
      </c>
    </row>
    <row r="359" spans="1:6" x14ac:dyDescent="0.3">
      <c r="A359" s="1">
        <v>357</v>
      </c>
      <c r="B359" s="1">
        <v>31.955699899999999</v>
      </c>
      <c r="C359" s="1" t="s">
        <v>122</v>
      </c>
      <c r="D359" s="1" t="s">
        <v>98</v>
      </c>
      <c r="E359" s="1" t="s">
        <v>122</v>
      </c>
      <c r="F359" s="1" t="s">
        <v>98</v>
      </c>
    </row>
    <row r="360" spans="1:6" x14ac:dyDescent="0.3">
      <c r="A360" s="1">
        <v>358</v>
      </c>
      <c r="B360" s="1">
        <v>13.437999700000001</v>
      </c>
      <c r="C360" s="1" t="s">
        <v>122</v>
      </c>
      <c r="D360" s="1" t="s">
        <v>98</v>
      </c>
      <c r="E360" s="1" t="s">
        <v>122</v>
      </c>
      <c r="F360" s="1" t="s">
        <v>98</v>
      </c>
    </row>
    <row r="361" spans="1:6" x14ac:dyDescent="0.3">
      <c r="A361" s="1">
        <v>359</v>
      </c>
      <c r="B361" s="1">
        <v>48.564998600000003</v>
      </c>
      <c r="C361" s="1" t="s">
        <v>135</v>
      </c>
      <c r="D361" s="1" t="s">
        <v>98</v>
      </c>
      <c r="E361" s="1" t="s">
        <v>122</v>
      </c>
      <c r="F361" s="1" t="s">
        <v>98</v>
      </c>
    </row>
    <row r="362" spans="1:6" x14ac:dyDescent="0.3">
      <c r="A362" s="1">
        <v>360</v>
      </c>
      <c r="B362" s="1">
        <v>27.584800699999999</v>
      </c>
      <c r="C362" s="1" t="s">
        <v>122</v>
      </c>
      <c r="D362" s="1" t="s">
        <v>98</v>
      </c>
      <c r="E362" s="1" t="s">
        <v>122</v>
      </c>
      <c r="F362" s="1" t="s">
        <v>98</v>
      </c>
    </row>
    <row r="363" spans="1:6" x14ac:dyDescent="0.3">
      <c r="A363" s="1">
        <v>361</v>
      </c>
      <c r="B363" s="1">
        <v>50.038898500000002</v>
      </c>
      <c r="C363" s="1" t="s">
        <v>135</v>
      </c>
      <c r="D363" s="1" t="s">
        <v>98</v>
      </c>
      <c r="E363" s="1" t="s">
        <v>100</v>
      </c>
      <c r="F363" s="1" t="s">
        <v>97</v>
      </c>
    </row>
    <row r="364" spans="1:6" x14ac:dyDescent="0.3">
      <c r="A364" s="1">
        <v>362</v>
      </c>
      <c r="B364" s="1">
        <v>24.897300699999999</v>
      </c>
      <c r="C364" s="1" t="s">
        <v>122</v>
      </c>
      <c r="D364" s="1" t="s">
        <v>98</v>
      </c>
      <c r="E364" s="1" t="s">
        <v>100</v>
      </c>
      <c r="F364" s="1" t="s">
        <v>97</v>
      </c>
    </row>
    <row r="365" spans="1:6" x14ac:dyDescent="0.3">
      <c r="A365" s="1">
        <v>363</v>
      </c>
      <c r="B365" s="1">
        <v>42.835098299999999</v>
      </c>
      <c r="C365" s="1" t="s">
        <v>96</v>
      </c>
      <c r="D365" s="1" t="s">
        <v>98</v>
      </c>
      <c r="E365" s="1" t="s">
        <v>96</v>
      </c>
      <c r="F365" s="1" t="s">
        <v>98</v>
      </c>
    </row>
    <row r="366" spans="1:6" x14ac:dyDescent="0.3">
      <c r="A366" s="1">
        <v>364</v>
      </c>
      <c r="B366" s="1">
        <v>49.629798899999997</v>
      </c>
      <c r="C366" s="1" t="s">
        <v>96</v>
      </c>
      <c r="D366" s="1" t="s">
        <v>98</v>
      </c>
      <c r="E366" s="1" t="s">
        <v>96</v>
      </c>
      <c r="F366" s="1" t="s">
        <v>98</v>
      </c>
    </row>
    <row r="367" spans="1:6" x14ac:dyDescent="0.3">
      <c r="A367" s="1">
        <v>365</v>
      </c>
      <c r="B367" s="1">
        <v>28.007000000000001</v>
      </c>
      <c r="C367" s="1" t="s">
        <v>96</v>
      </c>
      <c r="D367" s="1" t="s">
        <v>98</v>
      </c>
      <c r="E367" s="1" t="s">
        <v>96</v>
      </c>
      <c r="F367" s="1" t="s">
        <v>98</v>
      </c>
    </row>
    <row r="368" spans="1:6" x14ac:dyDescent="0.3">
      <c r="A368" s="1">
        <v>366</v>
      </c>
      <c r="B368" s="1">
        <v>76.082397499999999</v>
      </c>
      <c r="C368" s="1" t="s">
        <v>96</v>
      </c>
      <c r="D368" s="1" t="s">
        <v>98</v>
      </c>
      <c r="E368" s="1" t="s">
        <v>96</v>
      </c>
      <c r="F368" s="1" t="s">
        <v>98</v>
      </c>
    </row>
    <row r="369" spans="1:6" x14ac:dyDescent="0.3">
      <c r="A369" s="1">
        <v>367</v>
      </c>
      <c r="B369" s="1">
        <v>38.240898100000003</v>
      </c>
      <c r="C369" s="1" t="s">
        <v>96</v>
      </c>
      <c r="D369" s="1" t="s">
        <v>98</v>
      </c>
      <c r="E369" s="1" t="s">
        <v>96</v>
      </c>
      <c r="F369" s="1" t="s">
        <v>98</v>
      </c>
    </row>
    <row r="370" spans="1:6" x14ac:dyDescent="0.3">
      <c r="A370" s="1">
        <v>368</v>
      </c>
      <c r="B370" s="1">
        <v>75.817100499999995</v>
      </c>
      <c r="C370" s="1" t="s">
        <v>96</v>
      </c>
      <c r="D370" s="1" t="s">
        <v>98</v>
      </c>
      <c r="E370" s="1" t="s">
        <v>96</v>
      </c>
      <c r="F370" s="1" t="s">
        <v>98</v>
      </c>
    </row>
    <row r="371" spans="1:6" x14ac:dyDescent="0.3">
      <c r="A371" s="1">
        <v>369</v>
      </c>
      <c r="B371" s="1">
        <v>75.195297199999999</v>
      </c>
      <c r="C371" s="1" t="s">
        <v>96</v>
      </c>
      <c r="D371" s="1" t="s">
        <v>98</v>
      </c>
      <c r="E371" s="1" t="s">
        <v>96</v>
      </c>
      <c r="F371" s="1" t="s">
        <v>98</v>
      </c>
    </row>
    <row r="372" spans="1:6" x14ac:dyDescent="0.3">
      <c r="A372" s="1">
        <v>370</v>
      </c>
      <c r="B372" s="1">
        <v>48.931499500000001</v>
      </c>
      <c r="C372" s="1" t="s">
        <v>96</v>
      </c>
      <c r="D372" s="1" t="s">
        <v>98</v>
      </c>
      <c r="E372" s="1" t="s">
        <v>96</v>
      </c>
      <c r="F372" s="1" t="s">
        <v>98</v>
      </c>
    </row>
    <row r="373" spans="1:6" x14ac:dyDescent="0.3">
      <c r="A373" s="1">
        <v>371</v>
      </c>
      <c r="B373" s="1">
        <v>50.969600700000001</v>
      </c>
      <c r="C373" s="1" t="s">
        <v>96</v>
      </c>
      <c r="D373" s="1" t="s">
        <v>98</v>
      </c>
      <c r="E373" s="1" t="s">
        <v>96</v>
      </c>
      <c r="F373" s="1" t="s">
        <v>98</v>
      </c>
    </row>
    <row r="374" spans="1:6" x14ac:dyDescent="0.3">
      <c r="A374" s="1">
        <v>372</v>
      </c>
      <c r="B374" s="1">
        <v>21.166999799999999</v>
      </c>
      <c r="C374" s="1" t="s">
        <v>100</v>
      </c>
      <c r="D374" s="1" t="s">
        <v>98</v>
      </c>
      <c r="E374" s="1" t="s">
        <v>100</v>
      </c>
      <c r="F374" s="1" t="s">
        <v>97</v>
      </c>
    </row>
    <row r="375" spans="1:6" x14ac:dyDescent="0.3">
      <c r="A375" s="1">
        <v>373</v>
      </c>
      <c r="B375" s="1">
        <v>24.999500300000001</v>
      </c>
      <c r="C375" s="1" t="s">
        <v>100</v>
      </c>
      <c r="D375" s="1" t="s">
        <v>98</v>
      </c>
      <c r="E375" s="1" t="s">
        <v>100</v>
      </c>
      <c r="F375" s="1" t="s">
        <v>97</v>
      </c>
    </row>
    <row r="376" spans="1:6" x14ac:dyDescent="0.3">
      <c r="A376" s="1">
        <v>374</v>
      </c>
      <c r="B376" s="1">
        <v>25.3966007</v>
      </c>
      <c r="C376" s="1" t="s">
        <v>96</v>
      </c>
      <c r="D376" s="1" t="s">
        <v>98</v>
      </c>
      <c r="E376" s="1" t="s">
        <v>96</v>
      </c>
      <c r="F376" s="1" t="s">
        <v>98</v>
      </c>
    </row>
    <row r="377" spans="1:6" x14ac:dyDescent="0.3">
      <c r="A377" s="1">
        <v>375</v>
      </c>
      <c r="B377" s="1">
        <v>51.767799400000001</v>
      </c>
      <c r="C377" s="1" t="s">
        <v>96</v>
      </c>
      <c r="D377" s="1" t="s">
        <v>98</v>
      </c>
      <c r="E377" s="1" t="s">
        <v>100</v>
      </c>
      <c r="F377" s="1" t="s">
        <v>97</v>
      </c>
    </row>
    <row r="378" spans="1:6" x14ac:dyDescent="0.3">
      <c r="A378" s="1">
        <v>376</v>
      </c>
      <c r="B378" s="1">
        <v>49.940498400000003</v>
      </c>
      <c r="C378" s="1" t="s">
        <v>96</v>
      </c>
      <c r="D378" s="1" t="s">
        <v>98</v>
      </c>
      <c r="E378" s="1" t="s">
        <v>100</v>
      </c>
      <c r="F378" s="1" t="s">
        <v>97</v>
      </c>
    </row>
    <row r="379" spans="1:6" x14ac:dyDescent="0.3">
      <c r="A379" s="1">
        <v>377</v>
      </c>
      <c r="B379" s="1">
        <v>49.486400600000003</v>
      </c>
      <c r="C379" s="1" t="s">
        <v>96</v>
      </c>
      <c r="D379" s="1" t="s">
        <v>98</v>
      </c>
      <c r="E379" s="1" t="s">
        <v>96</v>
      </c>
      <c r="F379" s="1" t="s">
        <v>98</v>
      </c>
    </row>
    <row r="380" spans="1:6" x14ac:dyDescent="0.3">
      <c r="A380" s="1">
        <v>378</v>
      </c>
      <c r="B380" s="1">
        <v>50.802501700000001</v>
      </c>
      <c r="C380" s="1" t="s">
        <v>96</v>
      </c>
      <c r="D380" s="1" t="s">
        <v>98</v>
      </c>
      <c r="E380" s="1" t="s">
        <v>96</v>
      </c>
      <c r="F380" s="1" t="s">
        <v>98</v>
      </c>
    </row>
    <row r="381" spans="1:6" x14ac:dyDescent="0.3">
      <c r="A381" s="1">
        <v>379</v>
      </c>
      <c r="B381" s="1">
        <v>51.076999700000002</v>
      </c>
      <c r="C381" s="1" t="s">
        <v>96</v>
      </c>
      <c r="D381" s="1" t="s">
        <v>98</v>
      </c>
      <c r="E381" s="1" t="s">
        <v>96</v>
      </c>
      <c r="F381" s="1" t="s">
        <v>98</v>
      </c>
    </row>
    <row r="382" spans="1:6" x14ac:dyDescent="0.3">
      <c r="A382" s="1">
        <v>380</v>
      </c>
      <c r="B382" s="1">
        <v>34.403598799999997</v>
      </c>
      <c r="C382" s="1" t="s">
        <v>100</v>
      </c>
      <c r="D382" s="1" t="s">
        <v>97</v>
      </c>
      <c r="E382" s="1" t="s">
        <v>100</v>
      </c>
      <c r="F382" s="1" t="s">
        <v>97</v>
      </c>
    </row>
    <row r="383" spans="1:6" x14ac:dyDescent="0.3">
      <c r="A383" s="1">
        <v>381</v>
      </c>
      <c r="B383" s="1">
        <v>23.760700199999999</v>
      </c>
      <c r="C383" s="1" t="s">
        <v>139</v>
      </c>
      <c r="D383" s="1" t="s">
        <v>98</v>
      </c>
      <c r="E383" s="1" t="s">
        <v>139</v>
      </c>
      <c r="F383" s="1" t="s">
        <v>98</v>
      </c>
    </row>
    <row r="384" spans="1:6" x14ac:dyDescent="0.3">
      <c r="A384" s="1">
        <v>382</v>
      </c>
      <c r="B384" s="1">
        <v>7.3998398999999999</v>
      </c>
      <c r="C384" s="1" t="s">
        <v>110</v>
      </c>
      <c r="D384" s="1" t="s">
        <v>98</v>
      </c>
      <c r="E384" s="1" t="s">
        <v>100</v>
      </c>
      <c r="F384" s="1" t="s">
        <v>97</v>
      </c>
    </row>
    <row r="385" spans="1:6" x14ac:dyDescent="0.3">
      <c r="A385" s="1">
        <v>383</v>
      </c>
      <c r="B385" s="1">
        <v>19.756399200000001</v>
      </c>
      <c r="C385" s="1" t="s">
        <v>99</v>
      </c>
      <c r="D385" s="1" t="s">
        <v>98</v>
      </c>
      <c r="E385" s="1" t="s">
        <v>99</v>
      </c>
      <c r="F385" s="1" t="s">
        <v>98</v>
      </c>
    </row>
    <row r="386" spans="1:6" x14ac:dyDescent="0.3">
      <c r="A386" s="1">
        <v>384</v>
      </c>
      <c r="B386" s="1">
        <v>28.841499299999999</v>
      </c>
      <c r="C386" s="1" t="s">
        <v>99</v>
      </c>
      <c r="D386" s="1" t="s">
        <v>98</v>
      </c>
      <c r="E386" s="1" t="s">
        <v>99</v>
      </c>
      <c r="F386" s="1" t="s">
        <v>98</v>
      </c>
    </row>
    <row r="387" spans="1:6" x14ac:dyDescent="0.3">
      <c r="A387" s="1">
        <v>385</v>
      </c>
      <c r="B387" s="1">
        <v>75.306701700000005</v>
      </c>
      <c r="C387" s="1" t="s">
        <v>96</v>
      </c>
      <c r="D387" s="1" t="s">
        <v>98</v>
      </c>
      <c r="E387" s="1" t="s">
        <v>96</v>
      </c>
      <c r="F387" s="1" t="s">
        <v>98</v>
      </c>
    </row>
    <row r="388" spans="1:6" x14ac:dyDescent="0.3">
      <c r="A388" s="1">
        <v>386</v>
      </c>
      <c r="B388" s="1">
        <v>56.557201399999997</v>
      </c>
      <c r="C388" s="1" t="s">
        <v>96</v>
      </c>
      <c r="D388" s="1" t="s">
        <v>98</v>
      </c>
      <c r="E388" s="1" t="s">
        <v>96</v>
      </c>
      <c r="F388" s="1" t="s">
        <v>98</v>
      </c>
    </row>
    <row r="389" spans="1:6" x14ac:dyDescent="0.3">
      <c r="A389" s="1">
        <v>387</v>
      </c>
      <c r="B389" s="1">
        <v>44.162601500000001</v>
      </c>
      <c r="C389" s="1" t="s">
        <v>103</v>
      </c>
      <c r="D389" s="1" t="s">
        <v>98</v>
      </c>
      <c r="E389" s="1" t="s">
        <v>103</v>
      </c>
      <c r="F389" s="1" t="s">
        <v>98</v>
      </c>
    </row>
    <row r="390" spans="1:6" x14ac:dyDescent="0.3">
      <c r="A390" s="1">
        <v>388</v>
      </c>
      <c r="B390" s="1">
        <v>41.683200800000002</v>
      </c>
      <c r="C390" s="1" t="s">
        <v>96</v>
      </c>
      <c r="D390" s="1" t="s">
        <v>98</v>
      </c>
      <c r="E390" s="1" t="s">
        <v>96</v>
      </c>
      <c r="F390" s="1" t="s">
        <v>98</v>
      </c>
    </row>
    <row r="391" spans="1:6" x14ac:dyDescent="0.3">
      <c r="A391" s="1">
        <v>389</v>
      </c>
      <c r="B391" s="1">
        <v>23.2917004</v>
      </c>
      <c r="C391" s="1" t="s">
        <v>135</v>
      </c>
      <c r="D391" s="1" t="s">
        <v>102</v>
      </c>
      <c r="E391" s="1" t="s">
        <v>135</v>
      </c>
      <c r="F391" s="1" t="s">
        <v>137</v>
      </c>
    </row>
    <row r="392" spans="1:6" x14ac:dyDescent="0.3">
      <c r="A392" s="1">
        <v>390</v>
      </c>
      <c r="B392" s="1">
        <v>24.057699199999998</v>
      </c>
      <c r="C392" s="1" t="s">
        <v>100</v>
      </c>
      <c r="D392" s="1" t="s">
        <v>97</v>
      </c>
      <c r="E392" s="1" t="s">
        <v>100</v>
      </c>
      <c r="F392" s="1" t="s">
        <v>97</v>
      </c>
    </row>
    <row r="393" spans="1:6" x14ac:dyDescent="0.3">
      <c r="A393" s="1">
        <v>391</v>
      </c>
      <c r="B393" s="1">
        <v>121.81300349999999</v>
      </c>
      <c r="C393" s="1" t="s">
        <v>135</v>
      </c>
      <c r="D393" s="1" t="s">
        <v>97</v>
      </c>
      <c r="E393" s="1" t="s">
        <v>99</v>
      </c>
      <c r="F393" s="1" t="s">
        <v>98</v>
      </c>
    </row>
    <row r="394" spans="1:6" x14ac:dyDescent="0.3">
      <c r="A394" s="1">
        <v>392</v>
      </c>
      <c r="B394" s="1">
        <v>130.96800229999999</v>
      </c>
      <c r="C394" s="1" t="s">
        <v>135</v>
      </c>
      <c r="D394" s="1" t="s">
        <v>97</v>
      </c>
      <c r="E394" s="1" t="s">
        <v>99</v>
      </c>
      <c r="F394" s="1" t="s">
        <v>98</v>
      </c>
    </row>
    <row r="395" spans="1:6" x14ac:dyDescent="0.3">
      <c r="A395" s="1">
        <v>393</v>
      </c>
      <c r="B395" s="1">
        <v>143.98199460000001</v>
      </c>
      <c r="C395" s="1" t="s">
        <v>135</v>
      </c>
      <c r="D395" s="1" t="s">
        <v>97</v>
      </c>
      <c r="E395" s="1" t="s">
        <v>99</v>
      </c>
      <c r="F395" s="1" t="s">
        <v>98</v>
      </c>
    </row>
    <row r="396" spans="1:6" x14ac:dyDescent="0.3">
      <c r="A396" s="1">
        <v>394</v>
      </c>
      <c r="B396" s="1">
        <v>68.129898100000005</v>
      </c>
      <c r="C396" s="1" t="s">
        <v>135</v>
      </c>
      <c r="D396" s="1" t="s">
        <v>97</v>
      </c>
      <c r="E396" s="1" t="s">
        <v>99</v>
      </c>
      <c r="F396" s="1" t="s">
        <v>98</v>
      </c>
    </row>
    <row r="397" spans="1:6" x14ac:dyDescent="0.3">
      <c r="A397" s="1">
        <v>395</v>
      </c>
      <c r="B397" s="1">
        <v>6.6139998000000002</v>
      </c>
      <c r="C397" s="1" t="s">
        <v>103</v>
      </c>
      <c r="D397" s="1" t="s">
        <v>98</v>
      </c>
      <c r="E397" s="1" t="s">
        <v>103</v>
      </c>
      <c r="F397" s="1" t="s">
        <v>98</v>
      </c>
    </row>
    <row r="398" spans="1:6" x14ac:dyDescent="0.3">
      <c r="A398" s="1">
        <v>396</v>
      </c>
      <c r="B398" s="1">
        <v>2.6680100000000002</v>
      </c>
      <c r="C398" s="1" t="s">
        <v>135</v>
      </c>
      <c r="D398" s="1" t="s">
        <v>97</v>
      </c>
      <c r="E398" s="1" t="s">
        <v>100</v>
      </c>
      <c r="F398" s="1" t="s">
        <v>97</v>
      </c>
    </row>
    <row r="399" spans="1:6" x14ac:dyDescent="0.3">
      <c r="A399" s="1">
        <v>397</v>
      </c>
      <c r="B399" s="1">
        <v>7.8607798000000004</v>
      </c>
      <c r="C399" s="1" t="s">
        <v>135</v>
      </c>
      <c r="D399" s="1" t="s">
        <v>97</v>
      </c>
      <c r="E399" s="1" t="s">
        <v>99</v>
      </c>
      <c r="F399" s="1" t="s">
        <v>98</v>
      </c>
    </row>
    <row r="400" spans="1:6" x14ac:dyDescent="0.3">
      <c r="A400" s="1">
        <v>398</v>
      </c>
      <c r="B400" s="1">
        <v>6.6540799000000002</v>
      </c>
      <c r="C400" s="1" t="s">
        <v>135</v>
      </c>
      <c r="D400" s="1" t="s">
        <v>97</v>
      </c>
      <c r="E400" s="1" t="s">
        <v>99</v>
      </c>
      <c r="F400" s="1" t="s">
        <v>98</v>
      </c>
    </row>
    <row r="401" spans="1:6" x14ac:dyDescent="0.3">
      <c r="A401" s="1">
        <v>399</v>
      </c>
      <c r="B401" s="1">
        <v>17.634000799999999</v>
      </c>
      <c r="C401" s="1" t="s">
        <v>135</v>
      </c>
      <c r="D401" s="1" t="s">
        <v>97</v>
      </c>
      <c r="E401" s="1" t="s">
        <v>99</v>
      </c>
      <c r="F401" s="1" t="s">
        <v>98</v>
      </c>
    </row>
    <row r="402" spans="1:6" x14ac:dyDescent="0.3">
      <c r="A402" s="1">
        <v>400</v>
      </c>
      <c r="B402" s="1">
        <v>95.242500300000003</v>
      </c>
      <c r="C402" s="1" t="s">
        <v>103</v>
      </c>
      <c r="D402" s="1" t="s">
        <v>98</v>
      </c>
      <c r="E402" s="1" t="s">
        <v>103</v>
      </c>
      <c r="F402" s="1" t="s">
        <v>98</v>
      </c>
    </row>
    <row r="403" spans="1:6" x14ac:dyDescent="0.3">
      <c r="A403" s="1">
        <v>401</v>
      </c>
      <c r="B403" s="1">
        <v>61.137699099999999</v>
      </c>
      <c r="C403" s="1" t="s">
        <v>135</v>
      </c>
      <c r="D403" s="1" t="s">
        <v>97</v>
      </c>
      <c r="E403" s="1" t="s">
        <v>103</v>
      </c>
      <c r="F403" s="1" t="s">
        <v>98</v>
      </c>
    </row>
    <row r="404" spans="1:6" x14ac:dyDescent="0.3">
      <c r="A404" s="1">
        <v>402</v>
      </c>
      <c r="B404" s="1">
        <v>45.356201200000001</v>
      </c>
      <c r="C404" s="1" t="s">
        <v>135</v>
      </c>
      <c r="D404" s="1" t="s">
        <v>97</v>
      </c>
      <c r="E404" s="1" t="s">
        <v>99</v>
      </c>
      <c r="F404" s="1" t="s">
        <v>98</v>
      </c>
    </row>
    <row r="405" spans="1:6" x14ac:dyDescent="0.3">
      <c r="A405" s="1">
        <v>403</v>
      </c>
      <c r="B405" s="1">
        <v>31.299400299999999</v>
      </c>
      <c r="C405" s="1" t="s">
        <v>135</v>
      </c>
      <c r="D405" s="1" t="s">
        <v>97</v>
      </c>
      <c r="E405" s="1" t="s">
        <v>99</v>
      </c>
      <c r="F405" s="1" t="s">
        <v>98</v>
      </c>
    </row>
    <row r="406" spans="1:6" x14ac:dyDescent="0.3">
      <c r="A406" s="1">
        <v>404</v>
      </c>
      <c r="B406" s="1">
        <v>4.0921798000000003</v>
      </c>
      <c r="C406" s="1" t="s">
        <v>103</v>
      </c>
      <c r="D406" s="1" t="s">
        <v>98</v>
      </c>
      <c r="E406" s="1" t="s">
        <v>103</v>
      </c>
      <c r="F406" s="1" t="s">
        <v>98</v>
      </c>
    </row>
    <row r="407" spans="1:6" x14ac:dyDescent="0.3">
      <c r="A407" s="1">
        <v>405</v>
      </c>
      <c r="B407" s="1">
        <v>14.7315998</v>
      </c>
      <c r="C407" s="1" t="s">
        <v>103</v>
      </c>
      <c r="D407" s="1" t="s">
        <v>98</v>
      </c>
      <c r="E407" s="1" t="s">
        <v>103</v>
      </c>
      <c r="F407" s="1" t="s">
        <v>98</v>
      </c>
    </row>
    <row r="408" spans="1:6" x14ac:dyDescent="0.3">
      <c r="A408" s="1">
        <v>406</v>
      </c>
      <c r="B408" s="1">
        <v>43.337001800000003</v>
      </c>
      <c r="C408" s="1" t="s">
        <v>110</v>
      </c>
      <c r="D408" s="1" t="s">
        <v>97</v>
      </c>
      <c r="E408" s="1" t="s">
        <v>110</v>
      </c>
      <c r="F408" s="1" t="s">
        <v>97</v>
      </c>
    </row>
    <row r="409" spans="1:6" x14ac:dyDescent="0.3">
      <c r="A409" s="1">
        <v>407</v>
      </c>
      <c r="B409" s="1">
        <v>51.862499200000002</v>
      </c>
      <c r="C409" s="1" t="s">
        <v>110</v>
      </c>
      <c r="D409" s="1" t="s">
        <v>97</v>
      </c>
      <c r="E409" s="1" t="s">
        <v>110</v>
      </c>
      <c r="F409" s="1" t="s">
        <v>97</v>
      </c>
    </row>
    <row r="410" spans="1:6" x14ac:dyDescent="0.3">
      <c r="A410" s="1">
        <v>408</v>
      </c>
      <c r="B410" s="1">
        <v>9.5700597999999992</v>
      </c>
      <c r="C410" s="1" t="s">
        <v>110</v>
      </c>
      <c r="D410" s="1" t="s">
        <v>97</v>
      </c>
      <c r="E410" s="1" t="s">
        <v>110</v>
      </c>
      <c r="F410" s="1" t="s">
        <v>97</v>
      </c>
    </row>
    <row r="411" spans="1:6" x14ac:dyDescent="0.3">
      <c r="A411" s="1">
        <v>409</v>
      </c>
      <c r="B411" s="1">
        <v>9.9438200000000005</v>
      </c>
      <c r="C411" s="1" t="s">
        <v>110</v>
      </c>
      <c r="D411" s="1" t="s">
        <v>97</v>
      </c>
      <c r="E411" s="1" t="s">
        <v>110</v>
      </c>
      <c r="F411" s="1" t="s">
        <v>97</v>
      </c>
    </row>
    <row r="412" spans="1:6" x14ac:dyDescent="0.3">
      <c r="A412" s="1">
        <v>410</v>
      </c>
      <c r="B412" s="1">
        <v>35.012699099999999</v>
      </c>
      <c r="C412" s="1" t="s">
        <v>96</v>
      </c>
      <c r="D412" s="1" t="s">
        <v>98</v>
      </c>
      <c r="E412" s="1" t="s">
        <v>96</v>
      </c>
      <c r="F412" s="1" t="s">
        <v>98</v>
      </c>
    </row>
    <row r="413" spans="1:6" x14ac:dyDescent="0.3">
      <c r="A413" s="1">
        <v>411</v>
      </c>
      <c r="B413" s="1">
        <v>25.235200899999999</v>
      </c>
      <c r="C413" s="1" t="s">
        <v>96</v>
      </c>
      <c r="D413" s="1" t="s">
        <v>98</v>
      </c>
      <c r="E413" s="1" t="s">
        <v>96</v>
      </c>
      <c r="F413" s="1" t="s">
        <v>98</v>
      </c>
    </row>
    <row r="414" spans="1:6" x14ac:dyDescent="0.3">
      <c r="A414" s="1">
        <v>412</v>
      </c>
      <c r="B414" s="1">
        <v>39.804599799999998</v>
      </c>
      <c r="C414" s="1" t="s">
        <v>135</v>
      </c>
      <c r="D414" s="1" t="s">
        <v>98</v>
      </c>
      <c r="E414" s="1" t="s">
        <v>100</v>
      </c>
      <c r="F414" s="1" t="s">
        <v>97</v>
      </c>
    </row>
    <row r="415" spans="1:6" x14ac:dyDescent="0.3">
      <c r="A415" s="1">
        <v>413</v>
      </c>
      <c r="B415" s="1">
        <v>30.864099499999998</v>
      </c>
      <c r="C415" s="1" t="s">
        <v>100</v>
      </c>
      <c r="D415" s="1" t="s">
        <v>98</v>
      </c>
      <c r="E415" s="1" t="s">
        <v>100</v>
      </c>
      <c r="F415" s="1" t="s">
        <v>97</v>
      </c>
    </row>
    <row r="416" spans="1:6" x14ac:dyDescent="0.3">
      <c r="A416" s="1">
        <v>414</v>
      </c>
      <c r="B416" s="1">
        <v>62.084400199999997</v>
      </c>
      <c r="C416" s="1" t="s">
        <v>100</v>
      </c>
      <c r="D416" s="1" t="s">
        <v>98</v>
      </c>
      <c r="E416" s="1" t="s">
        <v>100</v>
      </c>
      <c r="F416" s="1" t="s">
        <v>97</v>
      </c>
    </row>
    <row r="417" spans="1:6" x14ac:dyDescent="0.3">
      <c r="A417" s="1">
        <v>415</v>
      </c>
      <c r="B417" s="1">
        <v>82.645698499999995</v>
      </c>
      <c r="C417" s="1" t="s">
        <v>135</v>
      </c>
      <c r="D417" s="1" t="s">
        <v>98</v>
      </c>
      <c r="E417" s="1" t="s">
        <v>100</v>
      </c>
      <c r="F417" s="1" t="s">
        <v>97</v>
      </c>
    </row>
    <row r="418" spans="1:6" x14ac:dyDescent="0.3">
      <c r="A418" s="1">
        <v>416</v>
      </c>
      <c r="B418" s="1">
        <v>47.5304985</v>
      </c>
      <c r="C418" s="1" t="s">
        <v>122</v>
      </c>
      <c r="D418" s="1" t="s">
        <v>98</v>
      </c>
      <c r="E418" s="1" t="s">
        <v>100</v>
      </c>
      <c r="F418" s="1" t="s">
        <v>97</v>
      </c>
    </row>
    <row r="419" spans="1:6" x14ac:dyDescent="0.3">
      <c r="A419" s="1">
        <v>417</v>
      </c>
      <c r="B419" s="1">
        <v>32.372398400000002</v>
      </c>
      <c r="C419" s="1" t="s">
        <v>135</v>
      </c>
      <c r="D419" s="1" t="s">
        <v>98</v>
      </c>
      <c r="E419" s="1" t="s">
        <v>122</v>
      </c>
      <c r="F419" s="1" t="s">
        <v>98</v>
      </c>
    </row>
    <row r="420" spans="1:6" x14ac:dyDescent="0.3">
      <c r="A420" s="1">
        <v>418</v>
      </c>
      <c r="B420" s="1">
        <v>45.623798399999998</v>
      </c>
      <c r="C420" s="1" t="s">
        <v>122</v>
      </c>
      <c r="D420" s="1" t="s">
        <v>98</v>
      </c>
      <c r="E420" s="1" t="s">
        <v>122</v>
      </c>
      <c r="F420" s="1" t="s">
        <v>98</v>
      </c>
    </row>
    <row r="421" spans="1:6" x14ac:dyDescent="0.3">
      <c r="A421" s="1">
        <v>419</v>
      </c>
      <c r="B421" s="1">
        <v>10.0016003</v>
      </c>
      <c r="C421" s="1" t="s">
        <v>122</v>
      </c>
      <c r="D421" s="1" t="s">
        <v>98</v>
      </c>
      <c r="E421" s="1" t="s">
        <v>122</v>
      </c>
      <c r="F421" s="1" t="s">
        <v>98</v>
      </c>
    </row>
    <row r="422" spans="1:6" x14ac:dyDescent="0.3">
      <c r="A422" s="1">
        <v>420</v>
      </c>
      <c r="B422" s="1">
        <v>81.232200599999999</v>
      </c>
      <c r="C422" s="1" t="s">
        <v>100</v>
      </c>
      <c r="D422" s="1" t="s">
        <v>98</v>
      </c>
      <c r="E422" s="1" t="s">
        <v>100</v>
      </c>
      <c r="F422" s="1" t="s">
        <v>97</v>
      </c>
    </row>
    <row r="423" spans="1:6" x14ac:dyDescent="0.3">
      <c r="A423" s="1">
        <v>421</v>
      </c>
      <c r="B423" s="1">
        <v>53.039699599999999</v>
      </c>
      <c r="C423" s="1" t="s">
        <v>135</v>
      </c>
      <c r="D423" s="1" t="s">
        <v>98</v>
      </c>
      <c r="E423" s="1" t="s">
        <v>122</v>
      </c>
      <c r="F423" s="1" t="s">
        <v>98</v>
      </c>
    </row>
    <row r="424" spans="1:6" x14ac:dyDescent="0.3">
      <c r="A424" s="1">
        <v>422</v>
      </c>
      <c r="B424" s="1">
        <v>36.357498200000002</v>
      </c>
      <c r="C424" s="1" t="s">
        <v>110</v>
      </c>
      <c r="D424" s="1" t="s">
        <v>98</v>
      </c>
      <c r="E424" s="1" t="s">
        <v>100</v>
      </c>
      <c r="F424" s="1" t="s">
        <v>97</v>
      </c>
    </row>
    <row r="425" spans="1:6" x14ac:dyDescent="0.3">
      <c r="A425" s="1">
        <v>423</v>
      </c>
      <c r="B425" s="1">
        <v>21.047700899999999</v>
      </c>
      <c r="C425" s="1" t="s">
        <v>96</v>
      </c>
      <c r="D425" s="1" t="s">
        <v>98</v>
      </c>
      <c r="E425" s="1" t="s">
        <v>96</v>
      </c>
      <c r="F425" s="1" t="s">
        <v>98</v>
      </c>
    </row>
    <row r="426" spans="1:6" x14ac:dyDescent="0.3">
      <c r="A426" s="1">
        <v>424</v>
      </c>
      <c r="B426" s="1">
        <v>58.773399400000002</v>
      </c>
      <c r="C426" s="1" t="s">
        <v>144</v>
      </c>
      <c r="D426" s="1" t="s">
        <v>97</v>
      </c>
      <c r="E426" s="1" t="s">
        <v>110</v>
      </c>
      <c r="F426" s="1" t="s">
        <v>97</v>
      </c>
    </row>
    <row r="427" spans="1:6" x14ac:dyDescent="0.3">
      <c r="A427" s="1">
        <v>425</v>
      </c>
      <c r="B427" s="1">
        <v>7.9702400999999998</v>
      </c>
      <c r="C427" s="1" t="s">
        <v>135</v>
      </c>
      <c r="D427" s="1" t="s">
        <v>98</v>
      </c>
      <c r="E427" s="1" t="s">
        <v>107</v>
      </c>
      <c r="F427" s="1" t="s">
        <v>105</v>
      </c>
    </row>
    <row r="428" spans="1:6" x14ac:dyDescent="0.3">
      <c r="A428" s="1">
        <v>426</v>
      </c>
      <c r="B428" s="1">
        <v>8.3258600000000005</v>
      </c>
      <c r="C428" s="1" t="s">
        <v>100</v>
      </c>
      <c r="D428" s="1" t="s">
        <v>98</v>
      </c>
      <c r="E428" s="1" t="s">
        <v>100</v>
      </c>
      <c r="F428" s="1" t="s">
        <v>97</v>
      </c>
    </row>
    <row r="429" spans="1:6" x14ac:dyDescent="0.3">
      <c r="A429" s="1">
        <v>427</v>
      </c>
      <c r="B429" s="1">
        <v>36.330100999999999</v>
      </c>
      <c r="C429" s="1" t="s">
        <v>124</v>
      </c>
      <c r="D429" s="1" t="s">
        <v>98</v>
      </c>
      <c r="E429" s="1" t="s">
        <v>100</v>
      </c>
      <c r="F429" s="1" t="s">
        <v>97</v>
      </c>
    </row>
    <row r="430" spans="1:6" x14ac:dyDescent="0.3">
      <c r="A430" s="1">
        <v>428</v>
      </c>
      <c r="B430" s="1">
        <v>15.9365997</v>
      </c>
      <c r="C430" s="1" t="s">
        <v>99</v>
      </c>
      <c r="D430" s="1" t="s">
        <v>98</v>
      </c>
      <c r="E430" s="1" t="s">
        <v>99</v>
      </c>
      <c r="F430" s="1" t="s">
        <v>98</v>
      </c>
    </row>
    <row r="431" spans="1:6" x14ac:dyDescent="0.3">
      <c r="A431" s="1">
        <v>429</v>
      </c>
      <c r="B431" s="1">
        <v>21.341600400000001</v>
      </c>
      <c r="C431" s="1" t="s">
        <v>99</v>
      </c>
      <c r="D431" s="1" t="s">
        <v>98</v>
      </c>
      <c r="E431" s="1" t="s">
        <v>100</v>
      </c>
      <c r="F431" s="1" t="s">
        <v>97</v>
      </c>
    </row>
    <row r="432" spans="1:6" x14ac:dyDescent="0.3">
      <c r="A432" s="1">
        <v>430</v>
      </c>
      <c r="B432" s="1">
        <v>7.0352001</v>
      </c>
      <c r="C432" s="1" t="s">
        <v>97</v>
      </c>
      <c r="D432" s="1" t="s">
        <v>98</v>
      </c>
      <c r="E432" s="1" t="s">
        <v>100</v>
      </c>
      <c r="F432" s="1" t="s">
        <v>97</v>
      </c>
    </row>
    <row r="433" spans="1:6" x14ac:dyDescent="0.3">
      <c r="A433" s="1">
        <v>431</v>
      </c>
      <c r="B433" s="1">
        <v>18.2936993</v>
      </c>
      <c r="C433" s="1" t="s">
        <v>100</v>
      </c>
      <c r="D433" s="1" t="s">
        <v>98</v>
      </c>
      <c r="E433" s="1" t="s">
        <v>100</v>
      </c>
      <c r="F433" s="1" t="s">
        <v>97</v>
      </c>
    </row>
    <row r="434" spans="1:6" x14ac:dyDescent="0.3">
      <c r="A434" s="1">
        <v>432</v>
      </c>
      <c r="B434" s="1">
        <v>32.840099299999999</v>
      </c>
      <c r="C434" s="1" t="s">
        <v>105</v>
      </c>
      <c r="D434" s="1" t="s">
        <v>97</v>
      </c>
      <c r="E434" s="1" t="s">
        <v>100</v>
      </c>
      <c r="F434" s="1" t="s">
        <v>97</v>
      </c>
    </row>
    <row r="435" spans="1:6" x14ac:dyDescent="0.3">
      <c r="A435" s="1">
        <v>433</v>
      </c>
      <c r="B435" s="1">
        <v>31.892799400000001</v>
      </c>
      <c r="C435" s="1" t="s">
        <v>105</v>
      </c>
      <c r="D435" s="1" t="s">
        <v>97</v>
      </c>
      <c r="E435" s="1" t="s">
        <v>100</v>
      </c>
      <c r="F435" s="1" t="s">
        <v>97</v>
      </c>
    </row>
    <row r="436" spans="1:6" x14ac:dyDescent="0.3">
      <c r="A436" s="1">
        <v>434</v>
      </c>
      <c r="B436" s="1">
        <v>33.081600199999997</v>
      </c>
      <c r="C436" s="1" t="s">
        <v>105</v>
      </c>
      <c r="D436" s="1" t="s">
        <v>97</v>
      </c>
      <c r="E436" s="1" t="s">
        <v>100</v>
      </c>
      <c r="F436" s="1" t="s">
        <v>97</v>
      </c>
    </row>
    <row r="437" spans="1:6" x14ac:dyDescent="0.3">
      <c r="A437" s="1">
        <v>435</v>
      </c>
      <c r="B437" s="1">
        <v>29.374399199999999</v>
      </c>
      <c r="C437" s="1" t="s">
        <v>105</v>
      </c>
      <c r="D437" s="1" t="s">
        <v>97</v>
      </c>
      <c r="E437" s="1" t="s">
        <v>100</v>
      </c>
      <c r="F437" s="1" t="s">
        <v>97</v>
      </c>
    </row>
    <row r="438" spans="1:6" x14ac:dyDescent="0.3">
      <c r="A438" s="1">
        <v>436</v>
      </c>
      <c r="B438" s="1">
        <v>29.0998001</v>
      </c>
      <c r="C438" s="1" t="s">
        <v>105</v>
      </c>
      <c r="D438" s="1" t="s">
        <v>97</v>
      </c>
      <c r="E438" s="1" t="s">
        <v>100</v>
      </c>
      <c r="F438" s="1" t="s">
        <v>97</v>
      </c>
    </row>
    <row r="439" spans="1:6" x14ac:dyDescent="0.3">
      <c r="A439" s="1">
        <v>437</v>
      </c>
      <c r="B439" s="1">
        <v>29.1709003</v>
      </c>
      <c r="C439" s="1" t="s">
        <v>105</v>
      </c>
      <c r="D439" s="1" t="s">
        <v>97</v>
      </c>
      <c r="E439" s="1" t="s">
        <v>100</v>
      </c>
      <c r="F439" s="1" t="s">
        <v>97</v>
      </c>
    </row>
    <row r="440" spans="1:6" x14ac:dyDescent="0.3">
      <c r="A440" s="1">
        <v>438</v>
      </c>
      <c r="B440" s="1">
        <v>8.4705296000000008</v>
      </c>
      <c r="C440" s="1" t="s">
        <v>135</v>
      </c>
      <c r="D440" s="1" t="s">
        <v>98</v>
      </c>
      <c r="E440" s="1" t="s">
        <v>100</v>
      </c>
      <c r="F440" s="1" t="s">
        <v>97</v>
      </c>
    </row>
    <row r="441" spans="1:6" x14ac:dyDescent="0.3">
      <c r="A441" s="1">
        <v>439</v>
      </c>
      <c r="B441" s="1">
        <v>8.70364</v>
      </c>
      <c r="C441" s="1" t="s">
        <v>135</v>
      </c>
      <c r="D441" s="1" t="s">
        <v>98</v>
      </c>
      <c r="E441" s="1" t="s">
        <v>100</v>
      </c>
      <c r="F441" s="1" t="s">
        <v>97</v>
      </c>
    </row>
    <row r="442" spans="1:6" x14ac:dyDescent="0.3">
      <c r="A442" s="1">
        <v>440</v>
      </c>
      <c r="B442" s="1">
        <v>16.434600799999998</v>
      </c>
      <c r="C442" s="1" t="s">
        <v>135</v>
      </c>
      <c r="D442" s="1" t="s">
        <v>98</v>
      </c>
      <c r="E442" s="1" t="s">
        <v>100</v>
      </c>
      <c r="F442" s="1" t="s">
        <v>97</v>
      </c>
    </row>
    <row r="443" spans="1:6" x14ac:dyDescent="0.3">
      <c r="A443" s="1">
        <v>441</v>
      </c>
      <c r="B443" s="1">
        <v>8.0101098999999998</v>
      </c>
      <c r="C443" s="1" t="s">
        <v>135</v>
      </c>
      <c r="D443" s="1" t="s">
        <v>98</v>
      </c>
      <c r="E443" s="1" t="s">
        <v>100</v>
      </c>
      <c r="F443" s="1" t="s">
        <v>97</v>
      </c>
    </row>
    <row r="444" spans="1:6" x14ac:dyDescent="0.3">
      <c r="A444" s="1">
        <v>442</v>
      </c>
      <c r="B444" s="1">
        <v>8.0730494999999998</v>
      </c>
      <c r="C444" s="1" t="s">
        <v>135</v>
      </c>
      <c r="D444" s="1" t="s">
        <v>98</v>
      </c>
      <c r="E444" s="1" t="s">
        <v>100</v>
      </c>
      <c r="F444" s="1" t="s">
        <v>97</v>
      </c>
    </row>
    <row r="445" spans="1:6" x14ac:dyDescent="0.3">
      <c r="A445" s="1">
        <v>443</v>
      </c>
      <c r="B445" s="1">
        <v>8.6521396999999993</v>
      </c>
      <c r="C445" s="1" t="s">
        <v>135</v>
      </c>
      <c r="D445" s="1" t="s">
        <v>98</v>
      </c>
      <c r="E445" s="1" t="s">
        <v>100</v>
      </c>
      <c r="F445" s="1" t="s">
        <v>97</v>
      </c>
    </row>
    <row r="446" spans="1:6" x14ac:dyDescent="0.3">
      <c r="A446" s="1">
        <v>444</v>
      </c>
      <c r="B446" s="1">
        <v>9.4154301</v>
      </c>
      <c r="C446" s="1" t="s">
        <v>103</v>
      </c>
      <c r="D446" s="1" t="s">
        <v>98</v>
      </c>
      <c r="E446" s="1" t="s">
        <v>103</v>
      </c>
      <c r="F446" s="1" t="s">
        <v>98</v>
      </c>
    </row>
    <row r="447" spans="1:6" x14ac:dyDescent="0.3">
      <c r="A447" s="1">
        <v>445</v>
      </c>
      <c r="B447" s="1">
        <v>8.6511803</v>
      </c>
      <c r="C447" s="1" t="s">
        <v>103</v>
      </c>
      <c r="D447" s="1" t="s">
        <v>98</v>
      </c>
      <c r="E447" s="1" t="s">
        <v>103</v>
      </c>
      <c r="F447" s="1" t="s">
        <v>98</v>
      </c>
    </row>
    <row r="448" spans="1:6" x14ac:dyDescent="0.3">
      <c r="A448" s="1">
        <v>446</v>
      </c>
      <c r="B448" s="1">
        <v>7.2451501</v>
      </c>
      <c r="C448" s="1" t="s">
        <v>96</v>
      </c>
      <c r="D448" s="1" t="s">
        <v>98</v>
      </c>
      <c r="E448" s="1" t="s">
        <v>96</v>
      </c>
      <c r="F448" s="1" t="s">
        <v>98</v>
      </c>
    </row>
    <row r="449" spans="1:6" x14ac:dyDescent="0.3">
      <c r="A449" s="1">
        <v>447</v>
      </c>
      <c r="B449" s="1">
        <v>9.6002101999999994</v>
      </c>
      <c r="C449" s="1" t="s">
        <v>135</v>
      </c>
      <c r="D449" s="1" t="s">
        <v>98</v>
      </c>
      <c r="E449" s="1" t="s">
        <v>100</v>
      </c>
      <c r="F449" s="1" t="s">
        <v>97</v>
      </c>
    </row>
    <row r="450" spans="1:6" x14ac:dyDescent="0.3">
      <c r="A450" s="1">
        <v>448</v>
      </c>
      <c r="B450" s="1">
        <v>9.7402400999999994</v>
      </c>
      <c r="C450" s="1" t="s">
        <v>103</v>
      </c>
      <c r="D450" s="1" t="s">
        <v>98</v>
      </c>
      <c r="E450" s="1" t="s">
        <v>103</v>
      </c>
      <c r="F450" s="1" t="s">
        <v>98</v>
      </c>
    </row>
    <row r="451" spans="1:6" x14ac:dyDescent="0.3">
      <c r="A451" s="1">
        <v>449</v>
      </c>
      <c r="B451" s="1">
        <v>8.0700301999999997</v>
      </c>
      <c r="C451" s="1" t="s">
        <v>96</v>
      </c>
      <c r="D451" s="1" t="s">
        <v>98</v>
      </c>
      <c r="E451" s="1" t="s">
        <v>96</v>
      </c>
      <c r="F451" s="1" t="s">
        <v>98</v>
      </c>
    </row>
    <row r="452" spans="1:6" x14ac:dyDescent="0.3">
      <c r="A452" s="1">
        <v>450</v>
      </c>
      <c r="B452" s="1">
        <v>10.069600100000001</v>
      </c>
      <c r="C452" s="1" t="s">
        <v>135</v>
      </c>
      <c r="D452" s="1" t="s">
        <v>98</v>
      </c>
      <c r="E452" s="1" t="s">
        <v>100</v>
      </c>
      <c r="F452" s="1" t="s">
        <v>97</v>
      </c>
    </row>
    <row r="453" spans="1:6" x14ac:dyDescent="0.3">
      <c r="A453" s="1">
        <v>451</v>
      </c>
      <c r="B453" s="1">
        <v>10.114199599999999</v>
      </c>
      <c r="C453" s="1" t="s">
        <v>103</v>
      </c>
      <c r="D453" s="1" t="s">
        <v>98</v>
      </c>
      <c r="E453" s="1" t="s">
        <v>103</v>
      </c>
      <c r="F453" s="1" t="s">
        <v>98</v>
      </c>
    </row>
    <row r="454" spans="1:6" x14ac:dyDescent="0.3">
      <c r="A454" s="1">
        <v>452</v>
      </c>
      <c r="B454" s="1">
        <v>9.3513298000000002</v>
      </c>
      <c r="C454" s="1" t="s">
        <v>103</v>
      </c>
      <c r="D454" s="1" t="s">
        <v>98</v>
      </c>
      <c r="E454" s="1" t="s">
        <v>103</v>
      </c>
      <c r="F454" s="1" t="s">
        <v>98</v>
      </c>
    </row>
    <row r="455" spans="1:6" x14ac:dyDescent="0.3">
      <c r="A455" s="1">
        <v>453</v>
      </c>
      <c r="B455" s="1">
        <v>8.5615997000000004</v>
      </c>
      <c r="C455" s="1" t="s">
        <v>135</v>
      </c>
      <c r="D455" s="1" t="s">
        <v>98</v>
      </c>
      <c r="E455" s="1" t="s">
        <v>100</v>
      </c>
      <c r="F455" s="1" t="s">
        <v>97</v>
      </c>
    </row>
    <row r="456" spans="1:6" x14ac:dyDescent="0.3">
      <c r="A456" s="1">
        <v>454</v>
      </c>
      <c r="B456" s="1">
        <v>9.6123504999999998</v>
      </c>
      <c r="C456" s="1" t="s">
        <v>103</v>
      </c>
      <c r="D456" s="1" t="s">
        <v>98</v>
      </c>
      <c r="E456" s="1" t="s">
        <v>100</v>
      </c>
      <c r="F456" s="1" t="s">
        <v>97</v>
      </c>
    </row>
    <row r="457" spans="1:6" x14ac:dyDescent="0.3">
      <c r="A457" s="1">
        <v>455</v>
      </c>
      <c r="B457" s="1">
        <v>9.9814501</v>
      </c>
      <c r="C457" s="1" t="s">
        <v>103</v>
      </c>
      <c r="D457" s="1" t="s">
        <v>98</v>
      </c>
      <c r="E457" s="1" t="s">
        <v>103</v>
      </c>
      <c r="F457" s="1" t="s">
        <v>98</v>
      </c>
    </row>
    <row r="458" spans="1:6" x14ac:dyDescent="0.3">
      <c r="A458" s="1">
        <v>456</v>
      </c>
      <c r="B458" s="1">
        <v>9.5462904000000002</v>
      </c>
      <c r="C458" s="1" t="s">
        <v>103</v>
      </c>
      <c r="D458" s="1" t="s">
        <v>98</v>
      </c>
      <c r="E458" s="1" t="s">
        <v>103</v>
      </c>
      <c r="F458" s="1" t="s">
        <v>98</v>
      </c>
    </row>
    <row r="459" spans="1:6" x14ac:dyDescent="0.3">
      <c r="A459" s="1">
        <v>457</v>
      </c>
      <c r="B459" s="1">
        <v>8.1456202999999991</v>
      </c>
      <c r="C459" s="1" t="s">
        <v>103</v>
      </c>
      <c r="D459" s="1" t="s">
        <v>98</v>
      </c>
      <c r="E459" s="1" t="s">
        <v>103</v>
      </c>
      <c r="F459" s="1" t="s">
        <v>98</v>
      </c>
    </row>
    <row r="460" spans="1:6" x14ac:dyDescent="0.3">
      <c r="A460" s="1">
        <v>458</v>
      </c>
      <c r="B460" s="1">
        <v>9.3860101999999994</v>
      </c>
      <c r="C460" s="1" t="s">
        <v>103</v>
      </c>
      <c r="D460" s="1" t="s">
        <v>98</v>
      </c>
      <c r="E460" s="1" t="s">
        <v>103</v>
      </c>
      <c r="F460" s="1" t="s">
        <v>98</v>
      </c>
    </row>
    <row r="461" spans="1:6" x14ac:dyDescent="0.3">
      <c r="A461" s="1">
        <v>459</v>
      </c>
      <c r="B461" s="1">
        <v>8.7191095000000001</v>
      </c>
      <c r="C461" s="1" t="s">
        <v>103</v>
      </c>
      <c r="D461" s="1" t="s">
        <v>98</v>
      </c>
      <c r="E461" s="1" t="s">
        <v>103</v>
      </c>
      <c r="F461" s="1" t="s">
        <v>98</v>
      </c>
    </row>
    <row r="462" spans="1:6" x14ac:dyDescent="0.3">
      <c r="A462" s="1">
        <v>460</v>
      </c>
      <c r="B462" s="1">
        <v>8.9132996000000002</v>
      </c>
      <c r="C462" s="1" t="s">
        <v>130</v>
      </c>
      <c r="D462" s="1" t="s">
        <v>98</v>
      </c>
      <c r="E462" s="1" t="s">
        <v>130</v>
      </c>
      <c r="F462" s="1" t="s">
        <v>98</v>
      </c>
    </row>
    <row r="463" spans="1:6" x14ac:dyDescent="0.3">
      <c r="A463" s="1">
        <v>461</v>
      </c>
      <c r="B463" s="1">
        <v>28.325300200000001</v>
      </c>
      <c r="C463" s="1" t="s">
        <v>96</v>
      </c>
      <c r="D463" s="1" t="s">
        <v>98</v>
      </c>
      <c r="E463" s="1" t="s">
        <v>96</v>
      </c>
      <c r="F463" s="1" t="s">
        <v>98</v>
      </c>
    </row>
    <row r="464" spans="1:6" x14ac:dyDescent="0.3">
      <c r="A464" s="1">
        <v>462</v>
      </c>
      <c r="B464" s="1">
        <v>34.3423996</v>
      </c>
      <c r="C464" s="1" t="s">
        <v>96</v>
      </c>
      <c r="D464" s="1" t="s">
        <v>98</v>
      </c>
      <c r="E464" s="1" t="s">
        <v>96</v>
      </c>
      <c r="F464" s="1" t="s">
        <v>98</v>
      </c>
    </row>
    <row r="465" spans="1:6" x14ac:dyDescent="0.3">
      <c r="A465" s="1">
        <v>463</v>
      </c>
      <c r="B465" s="1">
        <v>24.043899499999998</v>
      </c>
      <c r="C465" s="1" t="s">
        <v>96</v>
      </c>
      <c r="D465" s="1" t="s">
        <v>98</v>
      </c>
      <c r="E465" s="1" t="s">
        <v>96</v>
      </c>
      <c r="F465" s="1" t="s">
        <v>98</v>
      </c>
    </row>
    <row r="466" spans="1:6" x14ac:dyDescent="0.3">
      <c r="A466" s="1">
        <v>464</v>
      </c>
      <c r="B466" s="1">
        <v>48.773201</v>
      </c>
      <c r="C466" s="1" t="s">
        <v>96</v>
      </c>
      <c r="D466" s="1" t="s">
        <v>98</v>
      </c>
      <c r="E466" s="1" t="s">
        <v>96</v>
      </c>
      <c r="F466" s="1" t="s">
        <v>98</v>
      </c>
    </row>
    <row r="467" spans="1:6" x14ac:dyDescent="0.3">
      <c r="A467" s="1">
        <v>465</v>
      </c>
      <c r="B467" s="1">
        <v>37.281700100000002</v>
      </c>
      <c r="C467" s="1" t="s">
        <v>96</v>
      </c>
      <c r="D467" s="1" t="s">
        <v>98</v>
      </c>
      <c r="E467" s="1" t="s">
        <v>96</v>
      </c>
      <c r="F467" s="1" t="s">
        <v>98</v>
      </c>
    </row>
    <row r="468" spans="1:6" x14ac:dyDescent="0.3">
      <c r="A468" s="1">
        <v>466</v>
      </c>
      <c r="B468" s="1">
        <v>36.677101100000002</v>
      </c>
      <c r="C468" s="1" t="s">
        <v>96</v>
      </c>
      <c r="D468" s="1" t="s">
        <v>98</v>
      </c>
      <c r="E468" s="1" t="s">
        <v>96</v>
      </c>
      <c r="F468" s="1" t="s">
        <v>98</v>
      </c>
    </row>
    <row r="469" spans="1:6" x14ac:dyDescent="0.3">
      <c r="A469" s="1">
        <v>467</v>
      </c>
      <c r="B469" s="1">
        <v>16.205600700000002</v>
      </c>
      <c r="C469" s="1" t="s">
        <v>96</v>
      </c>
      <c r="D469" s="1" t="s">
        <v>98</v>
      </c>
      <c r="E469" s="1" t="s">
        <v>96</v>
      </c>
      <c r="F469" s="1" t="s">
        <v>98</v>
      </c>
    </row>
    <row r="470" spans="1:6" x14ac:dyDescent="0.3">
      <c r="A470" s="1">
        <v>468</v>
      </c>
      <c r="B470" s="1">
        <v>40.843700400000003</v>
      </c>
      <c r="C470" s="1" t="s">
        <v>96</v>
      </c>
      <c r="D470" s="1" t="s">
        <v>98</v>
      </c>
      <c r="E470" s="1" t="s">
        <v>96</v>
      </c>
      <c r="F470" s="1" t="s">
        <v>98</v>
      </c>
    </row>
    <row r="471" spans="1:6" x14ac:dyDescent="0.3">
      <c r="A471" s="1">
        <v>469</v>
      </c>
      <c r="B471" s="1">
        <v>55.997100799999998</v>
      </c>
      <c r="C471" s="1" t="s">
        <v>96</v>
      </c>
      <c r="D471" s="1" t="s">
        <v>98</v>
      </c>
      <c r="E471" s="1" t="s">
        <v>96</v>
      </c>
      <c r="F471" s="1" t="s">
        <v>98</v>
      </c>
    </row>
    <row r="472" spans="1:6" x14ac:dyDescent="0.3">
      <c r="A472" s="1">
        <v>470</v>
      </c>
      <c r="B472" s="1">
        <v>15.9221001</v>
      </c>
      <c r="C472" s="1" t="s">
        <v>96</v>
      </c>
      <c r="D472" s="1" t="s">
        <v>98</v>
      </c>
      <c r="E472" s="1" t="s">
        <v>96</v>
      </c>
      <c r="F472" s="1" t="s">
        <v>98</v>
      </c>
    </row>
    <row r="473" spans="1:6" x14ac:dyDescent="0.3">
      <c r="A473" s="1">
        <v>471</v>
      </c>
      <c r="B473" s="1">
        <v>106.1920013</v>
      </c>
      <c r="C473" s="1" t="s">
        <v>96</v>
      </c>
      <c r="D473" s="1" t="s">
        <v>98</v>
      </c>
      <c r="E473" s="1" t="s">
        <v>96</v>
      </c>
      <c r="F473" s="1" t="s">
        <v>98</v>
      </c>
    </row>
    <row r="474" spans="1:6" x14ac:dyDescent="0.3">
      <c r="A474" s="1">
        <v>472</v>
      </c>
      <c r="B474" s="1">
        <v>84.962699900000004</v>
      </c>
      <c r="C474" s="1" t="s">
        <v>96</v>
      </c>
      <c r="D474" s="1" t="s">
        <v>98</v>
      </c>
      <c r="E474" s="1" t="s">
        <v>96</v>
      </c>
      <c r="F474" s="1" t="s">
        <v>98</v>
      </c>
    </row>
    <row r="475" spans="1:6" x14ac:dyDescent="0.3">
      <c r="A475" s="1">
        <v>473</v>
      </c>
      <c r="B475" s="1">
        <v>15.879899999999999</v>
      </c>
      <c r="C475" s="1" t="s">
        <v>100</v>
      </c>
      <c r="D475" s="1" t="s">
        <v>98</v>
      </c>
      <c r="E475" s="1" t="s">
        <v>100</v>
      </c>
      <c r="F475" s="1" t="s">
        <v>97</v>
      </c>
    </row>
    <row r="476" spans="1:6" x14ac:dyDescent="0.3">
      <c r="A476" s="1">
        <v>474</v>
      </c>
      <c r="B476" s="1">
        <v>7.5861602000000001</v>
      </c>
      <c r="C476" s="1" t="s">
        <v>100</v>
      </c>
      <c r="D476" s="1" t="s">
        <v>98</v>
      </c>
      <c r="E476" s="1" t="s">
        <v>100</v>
      </c>
      <c r="F476" s="1" t="s">
        <v>97</v>
      </c>
    </row>
    <row r="477" spans="1:6" x14ac:dyDescent="0.3">
      <c r="A477" s="1">
        <v>475</v>
      </c>
      <c r="B477" s="1">
        <v>15.8598003</v>
      </c>
      <c r="C477" s="1" t="s">
        <v>122</v>
      </c>
      <c r="D477" s="1" t="s">
        <v>98</v>
      </c>
      <c r="E477" s="1" t="s">
        <v>100</v>
      </c>
      <c r="F477" s="1" t="s">
        <v>97</v>
      </c>
    </row>
    <row r="478" spans="1:6" x14ac:dyDescent="0.3">
      <c r="A478" s="1">
        <v>476</v>
      </c>
      <c r="B478" s="1">
        <v>15.744000399999999</v>
      </c>
      <c r="C478" s="1" t="s">
        <v>135</v>
      </c>
      <c r="D478" s="1" t="s">
        <v>98</v>
      </c>
      <c r="E478" s="1" t="s">
        <v>122</v>
      </c>
      <c r="F478" s="1" t="s">
        <v>98</v>
      </c>
    </row>
    <row r="479" spans="1:6" x14ac:dyDescent="0.3">
      <c r="A479" s="1">
        <v>477</v>
      </c>
      <c r="B479" s="1">
        <v>16.016000699999999</v>
      </c>
      <c r="C479" s="1" t="s">
        <v>135</v>
      </c>
      <c r="D479" s="1" t="s">
        <v>98</v>
      </c>
      <c r="E479" s="1" t="s">
        <v>122</v>
      </c>
      <c r="F479" s="1" t="s">
        <v>98</v>
      </c>
    </row>
    <row r="480" spans="1:6" x14ac:dyDescent="0.3">
      <c r="A480" s="1">
        <v>478</v>
      </c>
      <c r="B480" s="1">
        <v>15.274299600000001</v>
      </c>
      <c r="C480" s="1" t="s">
        <v>122</v>
      </c>
      <c r="D480" s="1" t="s">
        <v>98</v>
      </c>
      <c r="E480" s="1" t="s">
        <v>100</v>
      </c>
      <c r="F480" s="1" t="s">
        <v>97</v>
      </c>
    </row>
    <row r="481" spans="1:6" x14ac:dyDescent="0.3">
      <c r="A481" s="1">
        <v>479</v>
      </c>
      <c r="B481" s="1">
        <v>11.4925003</v>
      </c>
      <c r="C481" s="1" t="s">
        <v>135</v>
      </c>
      <c r="D481" s="1" t="s">
        <v>98</v>
      </c>
      <c r="E481" s="1" t="s">
        <v>122</v>
      </c>
      <c r="F481" s="1" t="s">
        <v>98</v>
      </c>
    </row>
    <row r="482" spans="1:6" x14ac:dyDescent="0.3">
      <c r="A482" s="1">
        <v>480</v>
      </c>
      <c r="B482" s="1">
        <v>11.3055</v>
      </c>
      <c r="C482" s="1" t="s">
        <v>135</v>
      </c>
      <c r="D482" s="1" t="s">
        <v>98</v>
      </c>
      <c r="E482" s="1" t="s">
        <v>122</v>
      </c>
      <c r="F482" s="1" t="s">
        <v>98</v>
      </c>
    </row>
    <row r="483" spans="1:6" x14ac:dyDescent="0.3">
      <c r="A483" s="1">
        <v>481</v>
      </c>
      <c r="B483" s="1">
        <v>11.2964001</v>
      </c>
      <c r="C483" s="1" t="s">
        <v>135</v>
      </c>
      <c r="D483" s="1" t="s">
        <v>98</v>
      </c>
      <c r="E483" s="1" t="s">
        <v>122</v>
      </c>
      <c r="F483" s="1" t="s">
        <v>98</v>
      </c>
    </row>
    <row r="484" spans="1:6" x14ac:dyDescent="0.3">
      <c r="A484" s="1">
        <v>482</v>
      </c>
      <c r="B484" s="1">
        <v>9.3431396000000007</v>
      </c>
      <c r="C484" s="1" t="s">
        <v>135</v>
      </c>
      <c r="D484" s="1" t="s">
        <v>98</v>
      </c>
      <c r="E484" s="1" t="s">
        <v>122</v>
      </c>
      <c r="F484" s="1" t="s">
        <v>98</v>
      </c>
    </row>
    <row r="485" spans="1:6" x14ac:dyDescent="0.3">
      <c r="A485" s="1">
        <v>483</v>
      </c>
      <c r="B485" s="1">
        <v>16.2840004</v>
      </c>
      <c r="C485" s="1" t="s">
        <v>135</v>
      </c>
      <c r="D485" s="1" t="s">
        <v>98</v>
      </c>
      <c r="E485" s="1" t="s">
        <v>122</v>
      </c>
      <c r="F485" s="1" t="s">
        <v>98</v>
      </c>
    </row>
    <row r="486" spans="1:6" x14ac:dyDescent="0.3">
      <c r="A486" s="1">
        <v>484</v>
      </c>
      <c r="B486" s="1">
        <v>17.687299700000001</v>
      </c>
      <c r="C486" s="1" t="s">
        <v>122</v>
      </c>
      <c r="D486" s="1" t="s">
        <v>98</v>
      </c>
      <c r="E486" s="1" t="s">
        <v>100</v>
      </c>
      <c r="F486" s="1" t="s">
        <v>97</v>
      </c>
    </row>
    <row r="487" spans="1:6" x14ac:dyDescent="0.3">
      <c r="A487" s="1">
        <v>485</v>
      </c>
      <c r="B487" s="1">
        <v>11.191000000000001</v>
      </c>
      <c r="C487" s="1" t="s">
        <v>135</v>
      </c>
      <c r="D487" s="1" t="s">
        <v>98</v>
      </c>
      <c r="E487" s="1" t="s">
        <v>122</v>
      </c>
      <c r="F487" s="1" t="s">
        <v>98</v>
      </c>
    </row>
    <row r="488" spans="1:6" x14ac:dyDescent="0.3">
      <c r="A488" s="1">
        <v>486</v>
      </c>
      <c r="B488" s="1">
        <v>12.7727003</v>
      </c>
      <c r="C488" s="1" t="s">
        <v>135</v>
      </c>
      <c r="D488" s="1" t="s">
        <v>98</v>
      </c>
      <c r="E488" s="1" t="s">
        <v>122</v>
      </c>
      <c r="F488" s="1" t="s">
        <v>98</v>
      </c>
    </row>
    <row r="489" spans="1:6" x14ac:dyDescent="0.3">
      <c r="A489" s="1">
        <v>487</v>
      </c>
      <c r="B489" s="1">
        <v>22.904100400000001</v>
      </c>
      <c r="C489" s="1" t="s">
        <v>135</v>
      </c>
      <c r="D489" s="1" t="s">
        <v>98</v>
      </c>
      <c r="E489" s="1" t="s">
        <v>100</v>
      </c>
      <c r="F489" s="1" t="s">
        <v>97</v>
      </c>
    </row>
    <row r="490" spans="1:6" x14ac:dyDescent="0.3">
      <c r="A490" s="1">
        <v>488</v>
      </c>
      <c r="B490" s="1">
        <v>51.3307991</v>
      </c>
      <c r="C490" s="1" t="s">
        <v>100</v>
      </c>
      <c r="D490" s="1" t="s">
        <v>98</v>
      </c>
      <c r="E490" s="1" t="s">
        <v>100</v>
      </c>
      <c r="F490" s="1" t="s">
        <v>97</v>
      </c>
    </row>
    <row r="491" spans="1:6" x14ac:dyDescent="0.3">
      <c r="A491" s="1">
        <v>489</v>
      </c>
      <c r="B491" s="1">
        <v>50.446800199999998</v>
      </c>
      <c r="C491" s="1" t="s">
        <v>135</v>
      </c>
      <c r="D491" s="1" t="s">
        <v>98</v>
      </c>
      <c r="E491" s="1" t="s">
        <v>122</v>
      </c>
      <c r="F491" s="1" t="s">
        <v>98</v>
      </c>
    </row>
    <row r="492" spans="1:6" x14ac:dyDescent="0.3">
      <c r="A492" s="1">
        <v>490</v>
      </c>
      <c r="B492" s="1">
        <v>53.451999700000002</v>
      </c>
      <c r="C492" s="1" t="s">
        <v>100</v>
      </c>
      <c r="D492" s="1" t="s">
        <v>98</v>
      </c>
      <c r="E492" s="1" t="s">
        <v>100</v>
      </c>
      <c r="F492" s="1" t="s">
        <v>97</v>
      </c>
    </row>
    <row r="493" spans="1:6" x14ac:dyDescent="0.3">
      <c r="A493" s="1">
        <v>491</v>
      </c>
      <c r="B493" s="1">
        <v>53.208801299999998</v>
      </c>
      <c r="C493" s="1" t="s">
        <v>135</v>
      </c>
      <c r="D493" s="1" t="s">
        <v>98</v>
      </c>
      <c r="E493" s="1" t="s">
        <v>122</v>
      </c>
      <c r="F493" s="1" t="s">
        <v>98</v>
      </c>
    </row>
    <row r="494" spans="1:6" x14ac:dyDescent="0.3">
      <c r="A494" s="1">
        <v>492</v>
      </c>
      <c r="B494" s="1">
        <v>2.1798201000000001</v>
      </c>
      <c r="C494" s="1" t="s">
        <v>139</v>
      </c>
      <c r="D494" s="1" t="s">
        <v>98</v>
      </c>
      <c r="E494" s="1" t="s">
        <v>139</v>
      </c>
      <c r="F494" s="1" t="s">
        <v>137</v>
      </c>
    </row>
    <row r="495" spans="1:6" x14ac:dyDescent="0.3">
      <c r="A495" s="1">
        <v>493</v>
      </c>
      <c r="B495" s="1">
        <v>2.0602399999999998</v>
      </c>
      <c r="C495" s="1" t="s">
        <v>139</v>
      </c>
      <c r="D495" s="1" t="s">
        <v>98</v>
      </c>
      <c r="E495" s="1" t="s">
        <v>139</v>
      </c>
      <c r="F495" s="1" t="s">
        <v>137</v>
      </c>
    </row>
    <row r="496" spans="1:6" x14ac:dyDescent="0.3">
      <c r="A496" s="1">
        <v>494</v>
      </c>
      <c r="B496" s="1">
        <v>2.6896601000000002</v>
      </c>
      <c r="C496" s="1" t="s">
        <v>139</v>
      </c>
      <c r="D496" s="1" t="s">
        <v>98</v>
      </c>
      <c r="E496" s="1" t="s">
        <v>139</v>
      </c>
      <c r="F496" s="1" t="s">
        <v>137</v>
      </c>
    </row>
    <row r="497" spans="1:6" x14ac:dyDescent="0.3">
      <c r="A497" s="1">
        <v>495</v>
      </c>
      <c r="B497" s="1">
        <v>1.9656</v>
      </c>
      <c r="C497" s="1" t="s">
        <v>139</v>
      </c>
      <c r="D497" s="1" t="s">
        <v>98</v>
      </c>
      <c r="E497" s="1" t="s">
        <v>139</v>
      </c>
      <c r="F497" s="1" t="s">
        <v>137</v>
      </c>
    </row>
    <row r="498" spans="1:6" x14ac:dyDescent="0.3">
      <c r="A498" s="1">
        <v>496</v>
      </c>
      <c r="B498" s="1">
        <v>2.0408499</v>
      </c>
      <c r="C498" s="1" t="s">
        <v>139</v>
      </c>
      <c r="D498" s="1" t="s">
        <v>98</v>
      </c>
      <c r="E498" s="1" t="s">
        <v>139</v>
      </c>
      <c r="F498" s="1" t="s">
        <v>137</v>
      </c>
    </row>
    <row r="499" spans="1:6" x14ac:dyDescent="0.3">
      <c r="A499" s="1">
        <v>497</v>
      </c>
      <c r="B499" s="1">
        <v>55.692501100000001</v>
      </c>
      <c r="C499" s="1" t="s">
        <v>122</v>
      </c>
      <c r="D499" s="1" t="s">
        <v>98</v>
      </c>
      <c r="E499" s="1" t="s">
        <v>100</v>
      </c>
      <c r="F499" s="1" t="s">
        <v>97</v>
      </c>
    </row>
    <row r="500" spans="1:6" x14ac:dyDescent="0.3">
      <c r="A500" s="1">
        <v>498</v>
      </c>
      <c r="B500" s="1">
        <v>60.681198100000003</v>
      </c>
      <c r="C500" s="1" t="s">
        <v>122</v>
      </c>
      <c r="D500" s="1" t="s">
        <v>98</v>
      </c>
      <c r="E500" s="1" t="s">
        <v>122</v>
      </c>
      <c r="F500" s="1" t="s">
        <v>98</v>
      </c>
    </row>
    <row r="501" spans="1:6" x14ac:dyDescent="0.3">
      <c r="A501" s="1">
        <v>499</v>
      </c>
      <c r="B501" s="1">
        <v>49.428501099999998</v>
      </c>
      <c r="C501" s="1" t="s">
        <v>135</v>
      </c>
      <c r="D501" s="1" t="s">
        <v>102</v>
      </c>
      <c r="E501" s="1" t="s">
        <v>135</v>
      </c>
      <c r="F501" s="1" t="s">
        <v>137</v>
      </c>
    </row>
    <row r="502" spans="1:6" x14ac:dyDescent="0.3">
      <c r="A502" s="1">
        <v>500</v>
      </c>
      <c r="B502" s="1">
        <v>50.376499199999998</v>
      </c>
      <c r="C502" s="1" t="s">
        <v>135</v>
      </c>
      <c r="D502" s="1" t="s">
        <v>102</v>
      </c>
      <c r="E502" s="1" t="s">
        <v>135</v>
      </c>
      <c r="F502" s="1" t="s">
        <v>137</v>
      </c>
    </row>
    <row r="503" spans="1:6" x14ac:dyDescent="0.3">
      <c r="A503" s="1">
        <v>501</v>
      </c>
      <c r="B503" s="1">
        <v>53.498600000000003</v>
      </c>
      <c r="C503" s="1" t="s">
        <v>100</v>
      </c>
      <c r="D503" s="1" t="s">
        <v>97</v>
      </c>
      <c r="E503" s="1" t="s">
        <v>100</v>
      </c>
      <c r="F503" s="1" t="s">
        <v>97</v>
      </c>
    </row>
    <row r="504" spans="1:6" x14ac:dyDescent="0.3">
      <c r="A504" s="1">
        <v>502</v>
      </c>
      <c r="B504" s="1">
        <v>53.370899199999997</v>
      </c>
      <c r="C504" s="1" t="s">
        <v>135</v>
      </c>
      <c r="D504" s="1" t="s">
        <v>102</v>
      </c>
      <c r="E504" s="1" t="s">
        <v>135</v>
      </c>
      <c r="F504" s="1" t="s">
        <v>137</v>
      </c>
    </row>
    <row r="505" spans="1:6" x14ac:dyDescent="0.3">
      <c r="A505" s="1">
        <v>503</v>
      </c>
      <c r="B505" s="1">
        <v>27.6396999</v>
      </c>
      <c r="C505" s="1" t="s">
        <v>100</v>
      </c>
      <c r="D505" s="1" t="s">
        <v>97</v>
      </c>
      <c r="E505" s="1" t="s">
        <v>100</v>
      </c>
      <c r="F505" s="1" t="s">
        <v>97</v>
      </c>
    </row>
    <row r="506" spans="1:6" x14ac:dyDescent="0.3">
      <c r="A506" s="1">
        <v>504</v>
      </c>
      <c r="B506" s="1">
        <v>14.4686003</v>
      </c>
      <c r="C506" s="1" t="s">
        <v>100</v>
      </c>
      <c r="D506" s="1" t="s">
        <v>97</v>
      </c>
      <c r="E506" s="1" t="s">
        <v>100</v>
      </c>
      <c r="F506" s="1" t="s">
        <v>97</v>
      </c>
    </row>
    <row r="507" spans="1:6" x14ac:dyDescent="0.3">
      <c r="A507" s="1">
        <v>505</v>
      </c>
      <c r="B507" s="1">
        <v>23.126899699999999</v>
      </c>
      <c r="C507" s="1" t="s">
        <v>100</v>
      </c>
      <c r="D507" s="1" t="s">
        <v>97</v>
      </c>
      <c r="E507" s="1" t="s">
        <v>100</v>
      </c>
      <c r="F507" s="1" t="s">
        <v>97</v>
      </c>
    </row>
    <row r="508" spans="1:6" x14ac:dyDescent="0.3">
      <c r="A508" s="1">
        <v>506</v>
      </c>
      <c r="B508" s="1">
        <v>75.687797500000002</v>
      </c>
      <c r="C508" s="1" t="s">
        <v>135</v>
      </c>
      <c r="D508" s="1" t="s">
        <v>97</v>
      </c>
      <c r="E508" s="1" t="s">
        <v>135</v>
      </c>
      <c r="F508" s="1" t="s">
        <v>137</v>
      </c>
    </row>
    <row r="509" spans="1:6" x14ac:dyDescent="0.3">
      <c r="A509" s="1">
        <v>507</v>
      </c>
      <c r="B509" s="1">
        <v>35.803199800000002</v>
      </c>
      <c r="C509" s="1" t="s">
        <v>135</v>
      </c>
      <c r="D509" s="1" t="s">
        <v>97</v>
      </c>
      <c r="E509" s="1" t="s">
        <v>135</v>
      </c>
      <c r="F509" s="1" t="s">
        <v>137</v>
      </c>
    </row>
    <row r="510" spans="1:6" x14ac:dyDescent="0.3">
      <c r="A510" s="1">
        <v>508</v>
      </c>
      <c r="B510" s="1">
        <v>34.829299900000002</v>
      </c>
      <c r="C510" s="1" t="s">
        <v>135</v>
      </c>
      <c r="D510" s="1" t="s">
        <v>97</v>
      </c>
      <c r="E510" s="1" t="s">
        <v>135</v>
      </c>
      <c r="F510" s="1" t="s">
        <v>137</v>
      </c>
    </row>
    <row r="511" spans="1:6" x14ac:dyDescent="0.3">
      <c r="A511" s="1">
        <v>509</v>
      </c>
      <c r="B511" s="1">
        <v>38.686500500000001</v>
      </c>
      <c r="C511" s="1" t="s">
        <v>100</v>
      </c>
      <c r="D511" s="1" t="s">
        <v>97</v>
      </c>
      <c r="E511" s="1" t="s">
        <v>100</v>
      </c>
      <c r="F511" s="1" t="s">
        <v>97</v>
      </c>
    </row>
    <row r="512" spans="1:6" x14ac:dyDescent="0.3">
      <c r="A512" s="1">
        <v>510</v>
      </c>
      <c r="B512" s="1">
        <v>26.123500799999999</v>
      </c>
      <c r="C512" s="1" t="s">
        <v>96</v>
      </c>
      <c r="D512" s="1" t="s">
        <v>97</v>
      </c>
      <c r="E512" s="1" t="s">
        <v>96</v>
      </c>
      <c r="F512" s="1" t="s">
        <v>137</v>
      </c>
    </row>
    <row r="513" spans="1:6" x14ac:dyDescent="0.3">
      <c r="A513" s="1">
        <v>511</v>
      </c>
      <c r="B513" s="1">
        <v>5.2629799999999998</v>
      </c>
      <c r="C513" s="1" t="s">
        <v>100</v>
      </c>
      <c r="D513" s="1" t="s">
        <v>97</v>
      </c>
      <c r="E513" s="1" t="s">
        <v>100</v>
      </c>
      <c r="F513" s="1" t="s">
        <v>97</v>
      </c>
    </row>
    <row r="514" spans="1:6" x14ac:dyDescent="0.3">
      <c r="A514" s="1">
        <v>512</v>
      </c>
      <c r="B514" s="1">
        <v>31.178499200000001</v>
      </c>
      <c r="C514" s="1" t="s">
        <v>100</v>
      </c>
      <c r="D514" s="1" t="s">
        <v>97</v>
      </c>
      <c r="E514" s="1" t="s">
        <v>100</v>
      </c>
      <c r="F514" s="1" t="s">
        <v>97</v>
      </c>
    </row>
    <row r="515" spans="1:6" x14ac:dyDescent="0.3">
      <c r="A515" s="1">
        <v>513</v>
      </c>
      <c r="B515" s="1">
        <v>25.4339008</v>
      </c>
      <c r="C515" s="1" t="s">
        <v>96</v>
      </c>
      <c r="D515" s="1" t="s">
        <v>97</v>
      </c>
      <c r="E515" s="1" t="s">
        <v>96</v>
      </c>
      <c r="F515" s="1" t="s">
        <v>137</v>
      </c>
    </row>
    <row r="516" spans="1:6" x14ac:dyDescent="0.3">
      <c r="A516" s="1">
        <v>514</v>
      </c>
      <c r="B516" s="1">
        <v>33.701301600000001</v>
      </c>
      <c r="C516" s="1" t="s">
        <v>100</v>
      </c>
      <c r="D516" s="1" t="s">
        <v>97</v>
      </c>
      <c r="E516" s="1" t="s">
        <v>100</v>
      </c>
      <c r="F516" s="1" t="s">
        <v>97</v>
      </c>
    </row>
    <row r="517" spans="1:6" x14ac:dyDescent="0.3">
      <c r="A517" s="1">
        <v>515</v>
      </c>
      <c r="B517" s="1">
        <v>76.344100999999995</v>
      </c>
      <c r="C517" s="1" t="s">
        <v>96</v>
      </c>
      <c r="D517" s="1" t="s">
        <v>97</v>
      </c>
      <c r="E517" s="1" t="s">
        <v>96</v>
      </c>
      <c r="F517" s="1" t="s">
        <v>137</v>
      </c>
    </row>
    <row r="518" spans="1:6" x14ac:dyDescent="0.3">
      <c r="A518" s="1">
        <v>516</v>
      </c>
      <c r="B518" s="1">
        <v>71.507698099999999</v>
      </c>
      <c r="C518" s="1" t="s">
        <v>96</v>
      </c>
      <c r="D518" s="1" t="s">
        <v>97</v>
      </c>
      <c r="E518" s="1" t="s">
        <v>96</v>
      </c>
      <c r="F518" s="1" t="s">
        <v>137</v>
      </c>
    </row>
    <row r="519" spans="1:6" x14ac:dyDescent="0.3">
      <c r="A519" s="1">
        <v>517</v>
      </c>
      <c r="B519" s="1">
        <v>23.289899800000001</v>
      </c>
      <c r="C519" s="1" t="s">
        <v>96</v>
      </c>
      <c r="D519" s="1" t="s">
        <v>97</v>
      </c>
      <c r="E519" s="1" t="s">
        <v>96</v>
      </c>
      <c r="F519" s="1" t="s">
        <v>137</v>
      </c>
    </row>
    <row r="520" spans="1:6" x14ac:dyDescent="0.3">
      <c r="A520" s="1">
        <v>518</v>
      </c>
      <c r="B520" s="1">
        <v>76.081298799999999</v>
      </c>
      <c r="C520" s="1" t="s">
        <v>135</v>
      </c>
      <c r="D520" s="1" t="s">
        <v>97</v>
      </c>
      <c r="E520" s="1" t="s">
        <v>135</v>
      </c>
      <c r="F520" s="1" t="s">
        <v>137</v>
      </c>
    </row>
    <row r="521" spans="1:6" x14ac:dyDescent="0.3">
      <c r="A521" s="1">
        <v>519</v>
      </c>
      <c r="B521" s="1">
        <v>18.042499500000002</v>
      </c>
      <c r="C521" s="1" t="s">
        <v>135</v>
      </c>
      <c r="D521" s="1" t="s">
        <v>97</v>
      </c>
      <c r="E521" s="1" t="s">
        <v>135</v>
      </c>
      <c r="F521" s="1" t="s">
        <v>137</v>
      </c>
    </row>
    <row r="522" spans="1:6" x14ac:dyDescent="0.3">
      <c r="A522" s="1">
        <v>520</v>
      </c>
      <c r="B522" s="1">
        <v>59.187301599999998</v>
      </c>
      <c r="C522" s="1" t="s">
        <v>100</v>
      </c>
      <c r="D522" s="1" t="s">
        <v>97</v>
      </c>
      <c r="E522" s="1" t="s">
        <v>100</v>
      </c>
      <c r="F522" s="1" t="s">
        <v>97</v>
      </c>
    </row>
    <row r="523" spans="1:6" x14ac:dyDescent="0.3">
      <c r="A523" s="1">
        <v>521</v>
      </c>
      <c r="B523" s="1">
        <v>35.390598300000001</v>
      </c>
      <c r="C523" s="1" t="s">
        <v>143</v>
      </c>
      <c r="D523" s="1" t="s">
        <v>102</v>
      </c>
      <c r="E523" s="1" t="s">
        <v>143</v>
      </c>
      <c r="F523" s="1" t="s">
        <v>102</v>
      </c>
    </row>
    <row r="524" spans="1:6" x14ac:dyDescent="0.3">
      <c r="A524" s="1">
        <v>522</v>
      </c>
      <c r="B524" s="1">
        <v>35.521198300000002</v>
      </c>
      <c r="C524" s="1" t="s">
        <v>143</v>
      </c>
      <c r="D524" s="1" t="s">
        <v>102</v>
      </c>
      <c r="E524" s="1" t="s">
        <v>143</v>
      </c>
      <c r="F524" s="1" t="s">
        <v>102</v>
      </c>
    </row>
    <row r="525" spans="1:6" x14ac:dyDescent="0.3">
      <c r="A525" s="1">
        <v>523</v>
      </c>
      <c r="B525" s="1">
        <v>20.546100599999999</v>
      </c>
      <c r="C525" s="1" t="s">
        <v>143</v>
      </c>
      <c r="D525" s="1" t="s">
        <v>102</v>
      </c>
      <c r="E525" s="1" t="s">
        <v>143</v>
      </c>
      <c r="F525" s="1" t="s">
        <v>102</v>
      </c>
    </row>
    <row r="526" spans="1:6" x14ac:dyDescent="0.3">
      <c r="A526" s="1">
        <v>524</v>
      </c>
      <c r="B526" s="1">
        <v>4.7364401999999997</v>
      </c>
      <c r="C526" s="1" t="s">
        <v>143</v>
      </c>
      <c r="D526" s="1" t="s">
        <v>102</v>
      </c>
      <c r="E526" s="1" t="s">
        <v>143</v>
      </c>
      <c r="F526" s="1" t="s">
        <v>102</v>
      </c>
    </row>
    <row r="527" spans="1:6" x14ac:dyDescent="0.3">
      <c r="A527" s="1">
        <v>525</v>
      </c>
      <c r="B527" s="1">
        <v>10.273199999999999</v>
      </c>
      <c r="C527" s="1" t="s">
        <v>143</v>
      </c>
      <c r="D527" s="1" t="s">
        <v>102</v>
      </c>
      <c r="E527" s="1" t="s">
        <v>143</v>
      </c>
      <c r="F527" s="1" t="s">
        <v>102</v>
      </c>
    </row>
    <row r="528" spans="1:6" x14ac:dyDescent="0.3">
      <c r="A528" s="1">
        <v>526</v>
      </c>
      <c r="B528" s="1">
        <v>11.3535004</v>
      </c>
      <c r="C528" s="1" t="s">
        <v>143</v>
      </c>
      <c r="D528" s="1" t="s">
        <v>102</v>
      </c>
      <c r="E528" s="1" t="s">
        <v>143</v>
      </c>
      <c r="F528" s="1" t="s">
        <v>102</v>
      </c>
    </row>
    <row r="529" spans="1:6" x14ac:dyDescent="0.3">
      <c r="A529" s="1">
        <v>527</v>
      </c>
      <c r="B529" s="1">
        <v>31.4958992</v>
      </c>
      <c r="C529" s="1" t="s">
        <v>143</v>
      </c>
      <c r="D529" s="1" t="s">
        <v>102</v>
      </c>
      <c r="E529" s="1" t="s">
        <v>143</v>
      </c>
      <c r="F529" s="1" t="s">
        <v>102</v>
      </c>
    </row>
    <row r="530" spans="1:6" x14ac:dyDescent="0.3">
      <c r="A530" s="1">
        <v>528</v>
      </c>
      <c r="B530" s="1">
        <v>29.2292995</v>
      </c>
      <c r="C530" s="1" t="s">
        <v>143</v>
      </c>
      <c r="D530" s="1" t="s">
        <v>102</v>
      </c>
      <c r="E530" s="1" t="s">
        <v>143</v>
      </c>
      <c r="F530" s="1" t="s">
        <v>102</v>
      </c>
    </row>
    <row r="531" spans="1:6" x14ac:dyDescent="0.3">
      <c r="A531" s="1">
        <v>529</v>
      </c>
      <c r="B531" s="1">
        <v>24.4505005</v>
      </c>
      <c r="C531" s="1" t="s">
        <v>143</v>
      </c>
      <c r="D531" s="1" t="s">
        <v>102</v>
      </c>
      <c r="E531" s="1" t="s">
        <v>143</v>
      </c>
      <c r="F531" s="1" t="s">
        <v>102</v>
      </c>
    </row>
    <row r="532" spans="1:6" x14ac:dyDescent="0.3">
      <c r="A532" s="1">
        <v>530</v>
      </c>
      <c r="B532" s="1">
        <v>23.825599700000001</v>
      </c>
      <c r="C532" s="1" t="s">
        <v>143</v>
      </c>
      <c r="D532" s="1" t="s">
        <v>102</v>
      </c>
      <c r="E532" s="1" t="s">
        <v>143</v>
      </c>
      <c r="F532" s="1" t="s">
        <v>102</v>
      </c>
    </row>
    <row r="533" spans="1:6" x14ac:dyDescent="0.3">
      <c r="A533" s="1">
        <v>531</v>
      </c>
      <c r="B533" s="1">
        <v>15.1622</v>
      </c>
      <c r="C533" s="1" t="s">
        <v>143</v>
      </c>
      <c r="D533" s="1" t="s">
        <v>102</v>
      </c>
      <c r="E533" s="1" t="s">
        <v>143</v>
      </c>
      <c r="F533" s="1" t="s">
        <v>102</v>
      </c>
    </row>
    <row r="534" spans="1:6" x14ac:dyDescent="0.3">
      <c r="A534" s="1">
        <v>532</v>
      </c>
      <c r="B534" s="1">
        <v>11.9000998</v>
      </c>
      <c r="C534" s="1" t="s">
        <v>143</v>
      </c>
      <c r="D534" s="1" t="s">
        <v>102</v>
      </c>
      <c r="E534" s="1" t="s">
        <v>143</v>
      </c>
      <c r="F534" s="1" t="s">
        <v>102</v>
      </c>
    </row>
    <row r="535" spans="1:6" x14ac:dyDescent="0.3">
      <c r="A535" s="1">
        <v>533</v>
      </c>
      <c r="B535" s="1">
        <v>12.3346996</v>
      </c>
      <c r="C535" s="1" t="s">
        <v>143</v>
      </c>
      <c r="D535" s="1" t="s">
        <v>102</v>
      </c>
      <c r="E535" s="1" t="s">
        <v>143</v>
      </c>
      <c r="F535" s="1" t="s">
        <v>102</v>
      </c>
    </row>
    <row r="536" spans="1:6" x14ac:dyDescent="0.3">
      <c r="A536" s="1">
        <v>534</v>
      </c>
      <c r="B536" s="1">
        <v>24.242700599999999</v>
      </c>
      <c r="C536" s="1" t="s">
        <v>143</v>
      </c>
      <c r="D536" s="1" t="s">
        <v>102</v>
      </c>
      <c r="E536" s="1" t="s">
        <v>143</v>
      </c>
      <c r="F536" s="1" t="s">
        <v>102</v>
      </c>
    </row>
    <row r="537" spans="1:6" x14ac:dyDescent="0.3">
      <c r="A537" s="1">
        <v>535</v>
      </c>
      <c r="B537" s="1">
        <v>23.8705997</v>
      </c>
      <c r="C537" s="1" t="s">
        <v>143</v>
      </c>
      <c r="D537" s="1" t="s">
        <v>102</v>
      </c>
      <c r="E537" s="1" t="s">
        <v>143</v>
      </c>
      <c r="F537" s="1" t="s">
        <v>102</v>
      </c>
    </row>
    <row r="538" spans="1:6" x14ac:dyDescent="0.3">
      <c r="A538" s="1">
        <v>536</v>
      </c>
      <c r="B538" s="1">
        <v>31.616699199999999</v>
      </c>
      <c r="C538" s="1" t="s">
        <v>143</v>
      </c>
      <c r="D538" s="1" t="s">
        <v>102</v>
      </c>
      <c r="E538" s="1" t="s">
        <v>143</v>
      </c>
      <c r="F538" s="1" t="s">
        <v>102</v>
      </c>
    </row>
    <row r="539" spans="1:6" x14ac:dyDescent="0.3">
      <c r="A539" s="1">
        <v>537</v>
      </c>
      <c r="B539" s="1">
        <v>31.754800800000002</v>
      </c>
      <c r="C539" s="1" t="s">
        <v>143</v>
      </c>
      <c r="D539" s="1" t="s">
        <v>102</v>
      </c>
      <c r="E539" s="1" t="s">
        <v>143</v>
      </c>
      <c r="F539" s="1" t="s">
        <v>102</v>
      </c>
    </row>
    <row r="540" spans="1:6" x14ac:dyDescent="0.3">
      <c r="A540" s="1">
        <v>538</v>
      </c>
      <c r="B540" s="1">
        <v>11.6674995</v>
      </c>
      <c r="C540" s="1" t="s">
        <v>107</v>
      </c>
      <c r="D540" s="1" t="s">
        <v>105</v>
      </c>
      <c r="E540" s="1" t="s">
        <v>107</v>
      </c>
      <c r="F540" s="1" t="s">
        <v>105</v>
      </c>
    </row>
    <row r="541" spans="1:6" x14ac:dyDescent="0.3">
      <c r="A541" s="1">
        <v>539</v>
      </c>
      <c r="B541" s="1">
        <v>11.6370001</v>
      </c>
      <c r="C541" s="1" t="s">
        <v>107</v>
      </c>
      <c r="D541" s="1" t="s">
        <v>105</v>
      </c>
      <c r="E541" s="1" t="s">
        <v>107</v>
      </c>
      <c r="F541" s="1" t="s">
        <v>105</v>
      </c>
    </row>
    <row r="542" spans="1:6" x14ac:dyDescent="0.3">
      <c r="A542" s="1">
        <v>540</v>
      </c>
      <c r="B542" s="1">
        <v>12.069899599999999</v>
      </c>
      <c r="C542" s="1" t="s">
        <v>107</v>
      </c>
      <c r="D542" s="1" t="s">
        <v>105</v>
      </c>
      <c r="E542" s="1" t="s">
        <v>107</v>
      </c>
      <c r="F542" s="1" t="s">
        <v>105</v>
      </c>
    </row>
    <row r="543" spans="1:6" x14ac:dyDescent="0.3">
      <c r="A543" s="1">
        <v>541</v>
      </c>
      <c r="B543" s="1">
        <v>11.777899700000001</v>
      </c>
      <c r="C543" s="1" t="s">
        <v>107</v>
      </c>
      <c r="D543" s="1" t="s">
        <v>105</v>
      </c>
      <c r="E543" s="1" t="s">
        <v>107</v>
      </c>
      <c r="F543" s="1" t="s">
        <v>105</v>
      </c>
    </row>
    <row r="544" spans="1:6" x14ac:dyDescent="0.3">
      <c r="A544" s="1">
        <v>542</v>
      </c>
      <c r="B544" s="1">
        <v>11.9772997</v>
      </c>
      <c r="C544" s="1" t="s">
        <v>107</v>
      </c>
      <c r="D544" s="1" t="s">
        <v>105</v>
      </c>
      <c r="E544" s="1" t="s">
        <v>107</v>
      </c>
      <c r="F544" s="1" t="s">
        <v>105</v>
      </c>
    </row>
    <row r="545" spans="1:6" x14ac:dyDescent="0.3">
      <c r="A545" s="1">
        <v>543</v>
      </c>
      <c r="B545" s="1">
        <v>11.669699700000001</v>
      </c>
      <c r="C545" s="1" t="s">
        <v>107</v>
      </c>
      <c r="D545" s="1" t="s">
        <v>105</v>
      </c>
      <c r="E545" s="1" t="s">
        <v>107</v>
      </c>
      <c r="F545" s="1" t="s">
        <v>105</v>
      </c>
    </row>
    <row r="546" spans="1:6" x14ac:dyDescent="0.3">
      <c r="A546" s="1">
        <v>544</v>
      </c>
      <c r="B546" s="1">
        <v>11.684399600000001</v>
      </c>
      <c r="C546" s="1" t="s">
        <v>107</v>
      </c>
      <c r="D546" s="1" t="s">
        <v>105</v>
      </c>
      <c r="E546" s="1" t="s">
        <v>107</v>
      </c>
      <c r="F546" s="1" t="s">
        <v>105</v>
      </c>
    </row>
    <row r="547" spans="1:6" x14ac:dyDescent="0.3">
      <c r="A547" s="1">
        <v>545</v>
      </c>
      <c r="B547" s="1">
        <v>12.2531996</v>
      </c>
      <c r="C547" s="1" t="s">
        <v>107</v>
      </c>
      <c r="D547" s="1" t="s">
        <v>105</v>
      </c>
      <c r="E547" s="1" t="s">
        <v>107</v>
      </c>
      <c r="F547" s="1" t="s">
        <v>105</v>
      </c>
    </row>
    <row r="548" spans="1:6" x14ac:dyDescent="0.3">
      <c r="A548" s="1">
        <v>546</v>
      </c>
      <c r="B548" s="1">
        <v>11.6709003</v>
      </c>
      <c r="C548" s="1" t="s">
        <v>107</v>
      </c>
      <c r="D548" s="1" t="s">
        <v>105</v>
      </c>
      <c r="E548" s="1" t="s">
        <v>107</v>
      </c>
      <c r="F548" s="1" t="s">
        <v>105</v>
      </c>
    </row>
    <row r="549" spans="1:6" x14ac:dyDescent="0.3">
      <c r="A549" s="1">
        <v>547</v>
      </c>
      <c r="B549" s="1">
        <v>26.014799100000001</v>
      </c>
      <c r="C549" s="1" t="s">
        <v>107</v>
      </c>
      <c r="D549" s="1" t="s">
        <v>105</v>
      </c>
      <c r="E549" s="1" t="s">
        <v>107</v>
      </c>
      <c r="F549" s="1" t="s">
        <v>105</v>
      </c>
    </row>
    <row r="550" spans="1:6" x14ac:dyDescent="0.3">
      <c r="A550" s="1">
        <v>548</v>
      </c>
      <c r="B550" s="1">
        <v>26.078199399999999</v>
      </c>
      <c r="C550" s="1" t="s">
        <v>107</v>
      </c>
      <c r="D550" s="1" t="s">
        <v>105</v>
      </c>
      <c r="E550" s="1" t="s">
        <v>107</v>
      </c>
      <c r="F550" s="1" t="s">
        <v>105</v>
      </c>
    </row>
    <row r="551" spans="1:6" x14ac:dyDescent="0.3">
      <c r="A551" s="1">
        <v>549</v>
      </c>
      <c r="B551" s="1">
        <v>28.094600700000001</v>
      </c>
      <c r="C551" s="1" t="s">
        <v>107</v>
      </c>
      <c r="D551" s="1" t="s">
        <v>105</v>
      </c>
      <c r="E551" s="1" t="s">
        <v>107</v>
      </c>
      <c r="F551" s="1" t="s">
        <v>105</v>
      </c>
    </row>
    <row r="552" spans="1:6" x14ac:dyDescent="0.3">
      <c r="A552" s="1">
        <v>550</v>
      </c>
      <c r="B552" s="1">
        <v>22.716699599999998</v>
      </c>
      <c r="C552" s="1" t="s">
        <v>107</v>
      </c>
      <c r="D552" s="1" t="s">
        <v>105</v>
      </c>
      <c r="E552" s="1" t="s">
        <v>107</v>
      </c>
      <c r="F552" s="1" t="s">
        <v>105</v>
      </c>
    </row>
    <row r="553" spans="1:6" x14ac:dyDescent="0.3">
      <c r="A553" s="1">
        <v>551</v>
      </c>
      <c r="B553" s="1">
        <v>27.239299800000001</v>
      </c>
      <c r="C553" s="1" t="s">
        <v>107</v>
      </c>
      <c r="D553" s="1" t="s">
        <v>105</v>
      </c>
      <c r="E553" s="1" t="s">
        <v>107</v>
      </c>
      <c r="F553" s="1" t="s">
        <v>105</v>
      </c>
    </row>
    <row r="554" spans="1:6" x14ac:dyDescent="0.3">
      <c r="A554" s="1">
        <v>552</v>
      </c>
      <c r="B554" s="1">
        <v>25.8649998</v>
      </c>
      <c r="C554" s="1" t="s">
        <v>107</v>
      </c>
      <c r="D554" s="1" t="s">
        <v>105</v>
      </c>
      <c r="E554" s="1" t="s">
        <v>107</v>
      </c>
      <c r="F554" s="1" t="s">
        <v>105</v>
      </c>
    </row>
    <row r="555" spans="1:6" x14ac:dyDescent="0.3">
      <c r="A555" s="1">
        <v>553</v>
      </c>
      <c r="B555" s="1">
        <v>25.366699199999999</v>
      </c>
      <c r="C555" s="1" t="s">
        <v>107</v>
      </c>
      <c r="D555" s="1" t="s">
        <v>105</v>
      </c>
      <c r="E555" s="1" t="s">
        <v>107</v>
      </c>
      <c r="F555" s="1" t="s">
        <v>105</v>
      </c>
    </row>
    <row r="556" spans="1:6" x14ac:dyDescent="0.3">
      <c r="A556" s="1">
        <v>554</v>
      </c>
      <c r="B556" s="1">
        <v>25.556299200000002</v>
      </c>
      <c r="C556" s="1" t="s">
        <v>107</v>
      </c>
      <c r="D556" s="1" t="s">
        <v>105</v>
      </c>
      <c r="E556" s="1" t="s">
        <v>107</v>
      </c>
      <c r="F556" s="1" t="s">
        <v>105</v>
      </c>
    </row>
    <row r="557" spans="1:6" x14ac:dyDescent="0.3">
      <c r="A557" s="1">
        <v>555</v>
      </c>
      <c r="B557" s="1">
        <v>20.333000200000001</v>
      </c>
      <c r="C557" s="1" t="s">
        <v>96</v>
      </c>
      <c r="D557" s="1" t="s">
        <v>98</v>
      </c>
      <c r="E557" s="1" t="s">
        <v>96</v>
      </c>
      <c r="F557" s="1" t="s">
        <v>98</v>
      </c>
    </row>
    <row r="558" spans="1:6" x14ac:dyDescent="0.3">
      <c r="A558" s="1">
        <v>556</v>
      </c>
      <c r="B558" s="1">
        <v>19.446500799999999</v>
      </c>
      <c r="C558" s="1" t="s">
        <v>96</v>
      </c>
      <c r="D558" s="1" t="s">
        <v>98</v>
      </c>
      <c r="E558" s="1" t="s">
        <v>96</v>
      </c>
      <c r="F558" s="1" t="s">
        <v>98</v>
      </c>
    </row>
    <row r="559" spans="1:6" x14ac:dyDescent="0.3">
      <c r="A559" s="1">
        <v>557</v>
      </c>
      <c r="B559" s="1">
        <v>20.4848003</v>
      </c>
      <c r="C559" s="1" t="s">
        <v>142</v>
      </c>
      <c r="D559" s="1" t="s">
        <v>98</v>
      </c>
      <c r="E559" s="1" t="s">
        <v>100</v>
      </c>
      <c r="F559" s="1" t="s">
        <v>97</v>
      </c>
    </row>
    <row r="560" spans="1:6" x14ac:dyDescent="0.3">
      <c r="A560" s="1">
        <v>558</v>
      </c>
      <c r="B560" s="1">
        <v>19.794399299999998</v>
      </c>
      <c r="C560" s="1" t="s">
        <v>142</v>
      </c>
      <c r="D560" s="1" t="s">
        <v>98</v>
      </c>
      <c r="E560" s="1" t="s">
        <v>100</v>
      </c>
      <c r="F560" s="1" t="s">
        <v>97</v>
      </c>
    </row>
    <row r="561" spans="1:6" x14ac:dyDescent="0.3">
      <c r="A561" s="1">
        <v>559</v>
      </c>
      <c r="B561" s="1">
        <v>59.269298599999999</v>
      </c>
      <c r="C561" s="1" t="s">
        <v>143</v>
      </c>
      <c r="D561" s="1" t="s">
        <v>97</v>
      </c>
      <c r="E561" s="1" t="s">
        <v>143</v>
      </c>
      <c r="F561" s="1" t="s">
        <v>102</v>
      </c>
    </row>
    <row r="562" spans="1:6" x14ac:dyDescent="0.3">
      <c r="A562" s="1">
        <v>560</v>
      </c>
      <c r="B562" s="1">
        <v>11.7934999</v>
      </c>
      <c r="C562" s="1" t="s">
        <v>107</v>
      </c>
      <c r="D562" s="1" t="s">
        <v>105</v>
      </c>
      <c r="E562" s="1" t="s">
        <v>107</v>
      </c>
      <c r="F562" s="1" t="s">
        <v>105</v>
      </c>
    </row>
    <row r="563" spans="1:6" x14ac:dyDescent="0.3">
      <c r="A563" s="1">
        <v>561</v>
      </c>
      <c r="B563" s="1">
        <v>12.778200099999999</v>
      </c>
      <c r="C563" s="1" t="s">
        <v>107</v>
      </c>
      <c r="D563" s="1" t="s">
        <v>105</v>
      </c>
      <c r="E563" s="1" t="s">
        <v>107</v>
      </c>
      <c r="F563" s="1" t="s">
        <v>105</v>
      </c>
    </row>
    <row r="564" spans="1:6" x14ac:dyDescent="0.3">
      <c r="A564" s="1">
        <v>562</v>
      </c>
      <c r="B564" s="1">
        <v>11.807399699999999</v>
      </c>
      <c r="C564" s="1" t="s">
        <v>107</v>
      </c>
      <c r="D564" s="1" t="s">
        <v>105</v>
      </c>
      <c r="E564" s="1" t="s">
        <v>107</v>
      </c>
      <c r="F564" s="1" t="s">
        <v>105</v>
      </c>
    </row>
    <row r="565" spans="1:6" x14ac:dyDescent="0.3">
      <c r="A565" s="1">
        <v>563</v>
      </c>
      <c r="B565" s="1">
        <v>12.8941002</v>
      </c>
      <c r="C565" s="1" t="s">
        <v>107</v>
      </c>
      <c r="D565" s="1" t="s">
        <v>105</v>
      </c>
      <c r="E565" s="1" t="s">
        <v>107</v>
      </c>
      <c r="F565" s="1" t="s">
        <v>105</v>
      </c>
    </row>
    <row r="566" spans="1:6" x14ac:dyDescent="0.3">
      <c r="A566" s="1">
        <v>564</v>
      </c>
      <c r="B566" s="1">
        <v>11.909799599999999</v>
      </c>
      <c r="C566" s="1" t="s">
        <v>107</v>
      </c>
      <c r="D566" s="1" t="s">
        <v>105</v>
      </c>
      <c r="E566" s="1" t="s">
        <v>107</v>
      </c>
      <c r="F566" s="1" t="s">
        <v>105</v>
      </c>
    </row>
    <row r="567" spans="1:6" x14ac:dyDescent="0.3">
      <c r="A567" s="1">
        <v>565</v>
      </c>
      <c r="B567" s="1">
        <v>13.003100399999999</v>
      </c>
      <c r="C567" s="1" t="s">
        <v>107</v>
      </c>
      <c r="D567" s="1" t="s">
        <v>105</v>
      </c>
      <c r="E567" s="1" t="s">
        <v>107</v>
      </c>
      <c r="F567" s="1" t="s">
        <v>105</v>
      </c>
    </row>
    <row r="568" spans="1:6" x14ac:dyDescent="0.3">
      <c r="A568" s="1">
        <v>566</v>
      </c>
      <c r="B568" s="1">
        <v>11.978899999999999</v>
      </c>
      <c r="C568" s="1" t="s">
        <v>107</v>
      </c>
      <c r="D568" s="1" t="s">
        <v>105</v>
      </c>
      <c r="E568" s="1" t="s">
        <v>107</v>
      </c>
      <c r="F568" s="1" t="s">
        <v>105</v>
      </c>
    </row>
    <row r="569" spans="1:6" x14ac:dyDescent="0.3">
      <c r="A569" s="1">
        <v>567</v>
      </c>
      <c r="B569" s="1">
        <v>12.626899699999999</v>
      </c>
      <c r="C569" s="1" t="s">
        <v>107</v>
      </c>
      <c r="D569" s="1" t="s">
        <v>105</v>
      </c>
      <c r="E569" s="1" t="s">
        <v>107</v>
      </c>
      <c r="F569" s="1" t="s">
        <v>105</v>
      </c>
    </row>
    <row r="570" spans="1:6" x14ac:dyDescent="0.3">
      <c r="A570" s="1">
        <v>568</v>
      </c>
      <c r="B570" s="1">
        <v>11.4428997</v>
      </c>
      <c r="C570" s="1" t="s">
        <v>107</v>
      </c>
      <c r="D570" s="1" t="s">
        <v>105</v>
      </c>
      <c r="E570" s="1" t="s">
        <v>107</v>
      </c>
      <c r="F570" s="1" t="s">
        <v>105</v>
      </c>
    </row>
    <row r="571" spans="1:6" x14ac:dyDescent="0.3">
      <c r="A571" s="1">
        <v>569</v>
      </c>
      <c r="B571" s="1">
        <v>24.8948994</v>
      </c>
      <c r="C571" s="1" t="s">
        <v>107</v>
      </c>
      <c r="D571" s="1" t="s">
        <v>105</v>
      </c>
      <c r="E571" s="1" t="s">
        <v>107</v>
      </c>
      <c r="F571" s="1" t="s">
        <v>105</v>
      </c>
    </row>
    <row r="572" spans="1:6" x14ac:dyDescent="0.3">
      <c r="A572" s="1">
        <v>570</v>
      </c>
      <c r="B572" s="1">
        <v>23.437000300000001</v>
      </c>
      <c r="C572" s="1" t="s">
        <v>107</v>
      </c>
      <c r="D572" s="1" t="s">
        <v>105</v>
      </c>
      <c r="E572" s="1" t="s">
        <v>107</v>
      </c>
      <c r="F572" s="1" t="s">
        <v>105</v>
      </c>
    </row>
    <row r="573" spans="1:6" x14ac:dyDescent="0.3">
      <c r="A573" s="1">
        <v>571</v>
      </c>
      <c r="B573" s="1">
        <v>23.179599799999998</v>
      </c>
      <c r="C573" s="1" t="s">
        <v>107</v>
      </c>
      <c r="D573" s="1" t="s">
        <v>105</v>
      </c>
      <c r="E573" s="1" t="s">
        <v>107</v>
      </c>
      <c r="F573" s="1" t="s">
        <v>105</v>
      </c>
    </row>
    <row r="574" spans="1:6" x14ac:dyDescent="0.3">
      <c r="A574" s="1">
        <v>572</v>
      </c>
      <c r="B574" s="1">
        <v>23.711200699999999</v>
      </c>
      <c r="C574" s="1" t="s">
        <v>107</v>
      </c>
      <c r="D574" s="1" t="s">
        <v>105</v>
      </c>
      <c r="E574" s="1" t="s">
        <v>107</v>
      </c>
      <c r="F574" s="1" t="s">
        <v>105</v>
      </c>
    </row>
    <row r="575" spans="1:6" x14ac:dyDescent="0.3">
      <c r="A575" s="1">
        <v>573</v>
      </c>
      <c r="B575" s="1">
        <v>12.530200000000001</v>
      </c>
      <c r="C575" s="1" t="s">
        <v>107</v>
      </c>
      <c r="D575" s="1" t="s">
        <v>105</v>
      </c>
      <c r="E575" s="1" t="s">
        <v>107</v>
      </c>
      <c r="F575" s="1" t="s">
        <v>105</v>
      </c>
    </row>
    <row r="576" spans="1:6" x14ac:dyDescent="0.3">
      <c r="A576" s="1">
        <v>574</v>
      </c>
      <c r="B576" s="1">
        <v>12.401200299999999</v>
      </c>
      <c r="C576" s="1" t="s">
        <v>107</v>
      </c>
      <c r="D576" s="1" t="s">
        <v>105</v>
      </c>
      <c r="E576" s="1" t="s">
        <v>107</v>
      </c>
      <c r="F576" s="1" t="s">
        <v>105</v>
      </c>
    </row>
    <row r="577" spans="1:6" x14ac:dyDescent="0.3">
      <c r="A577" s="1">
        <v>575</v>
      </c>
      <c r="B577" s="1">
        <v>12.3743</v>
      </c>
      <c r="C577" s="1" t="s">
        <v>107</v>
      </c>
      <c r="D577" s="1" t="s">
        <v>105</v>
      </c>
      <c r="E577" s="1" t="s">
        <v>107</v>
      </c>
      <c r="F577" s="1" t="s">
        <v>105</v>
      </c>
    </row>
    <row r="578" spans="1:6" x14ac:dyDescent="0.3">
      <c r="A578" s="1">
        <v>576</v>
      </c>
      <c r="B578" s="1">
        <v>12.2699003</v>
      </c>
      <c r="C578" s="1" t="s">
        <v>107</v>
      </c>
      <c r="D578" s="1" t="s">
        <v>105</v>
      </c>
      <c r="E578" s="1" t="s">
        <v>107</v>
      </c>
      <c r="F578" s="1" t="s">
        <v>105</v>
      </c>
    </row>
    <row r="579" spans="1:6" x14ac:dyDescent="0.3">
      <c r="A579" s="1">
        <v>577</v>
      </c>
      <c r="B579" s="1">
        <v>12.2714005</v>
      </c>
      <c r="C579" s="1" t="s">
        <v>107</v>
      </c>
      <c r="D579" s="1" t="s">
        <v>105</v>
      </c>
      <c r="E579" s="1" t="s">
        <v>107</v>
      </c>
      <c r="F579" s="1" t="s">
        <v>105</v>
      </c>
    </row>
    <row r="580" spans="1:6" x14ac:dyDescent="0.3">
      <c r="A580" s="1">
        <v>578</v>
      </c>
      <c r="B580" s="1">
        <v>12.375599899999999</v>
      </c>
      <c r="C580" s="1" t="s">
        <v>107</v>
      </c>
      <c r="D580" s="1" t="s">
        <v>105</v>
      </c>
      <c r="E580" s="1" t="s">
        <v>107</v>
      </c>
      <c r="F580" s="1" t="s">
        <v>105</v>
      </c>
    </row>
    <row r="581" spans="1:6" x14ac:dyDescent="0.3">
      <c r="A581" s="1">
        <v>579</v>
      </c>
      <c r="B581" s="1">
        <v>12.140000300000001</v>
      </c>
      <c r="C581" s="1" t="s">
        <v>107</v>
      </c>
      <c r="D581" s="1" t="s">
        <v>105</v>
      </c>
      <c r="E581" s="1" t="s">
        <v>107</v>
      </c>
      <c r="F581" s="1" t="s">
        <v>105</v>
      </c>
    </row>
    <row r="582" spans="1:6" x14ac:dyDescent="0.3">
      <c r="A582" s="1">
        <v>580</v>
      </c>
      <c r="B582" s="1">
        <v>12.3710003</v>
      </c>
      <c r="C582" s="1" t="s">
        <v>107</v>
      </c>
      <c r="D582" s="1" t="s">
        <v>105</v>
      </c>
      <c r="E582" s="1" t="s">
        <v>107</v>
      </c>
      <c r="F582" s="1" t="s">
        <v>105</v>
      </c>
    </row>
    <row r="583" spans="1:6" x14ac:dyDescent="0.3">
      <c r="A583" s="1">
        <v>581</v>
      </c>
      <c r="B583" s="1">
        <v>8.4261102999999995</v>
      </c>
      <c r="C583" s="1" t="s">
        <v>107</v>
      </c>
      <c r="D583" s="1" t="s">
        <v>105</v>
      </c>
      <c r="E583" s="1" t="s">
        <v>107</v>
      </c>
      <c r="F583" s="1" t="s">
        <v>105</v>
      </c>
    </row>
    <row r="584" spans="1:6" x14ac:dyDescent="0.3">
      <c r="A584" s="1">
        <v>582</v>
      </c>
      <c r="B584" s="1">
        <v>75.124900800000006</v>
      </c>
      <c r="C584" s="1" t="s">
        <v>142</v>
      </c>
      <c r="D584" s="1" t="s">
        <v>98</v>
      </c>
      <c r="E584" s="1" t="s">
        <v>100</v>
      </c>
      <c r="F584" s="1" t="s">
        <v>97</v>
      </c>
    </row>
    <row r="585" spans="1:6" x14ac:dyDescent="0.3">
      <c r="A585" s="1">
        <v>583</v>
      </c>
      <c r="B585" s="1">
        <v>45.558700600000002</v>
      </c>
      <c r="C585" s="1" t="s">
        <v>142</v>
      </c>
      <c r="D585" s="1" t="s">
        <v>98</v>
      </c>
      <c r="E585" s="1" t="s">
        <v>100</v>
      </c>
      <c r="F585" s="1" t="s">
        <v>97</v>
      </c>
    </row>
    <row r="586" spans="1:6" x14ac:dyDescent="0.3">
      <c r="A586" s="1">
        <v>584</v>
      </c>
      <c r="B586" s="1">
        <v>26.4549007</v>
      </c>
      <c r="C586" s="1" t="s">
        <v>96</v>
      </c>
      <c r="D586" s="1" t="s">
        <v>98</v>
      </c>
      <c r="E586" s="1" t="s">
        <v>96</v>
      </c>
      <c r="F586" s="1" t="s">
        <v>141</v>
      </c>
    </row>
    <row r="587" spans="1:6" x14ac:dyDescent="0.3">
      <c r="A587" s="1">
        <v>585</v>
      </c>
      <c r="B587" s="1">
        <v>6.5501199000000003</v>
      </c>
      <c r="C587" s="1" t="s">
        <v>96</v>
      </c>
      <c r="D587" s="1" t="s">
        <v>98</v>
      </c>
      <c r="E587" s="1" t="s">
        <v>96</v>
      </c>
      <c r="F587" s="1" t="s">
        <v>141</v>
      </c>
    </row>
    <row r="588" spans="1:6" x14ac:dyDescent="0.3">
      <c r="A588" s="1">
        <v>586</v>
      </c>
      <c r="B588" s="1">
        <v>12.280900000000001</v>
      </c>
      <c r="C588" s="1" t="s">
        <v>96</v>
      </c>
      <c r="D588" s="1" t="s">
        <v>98</v>
      </c>
      <c r="E588" s="1" t="s">
        <v>96</v>
      </c>
      <c r="F588" s="1" t="s">
        <v>141</v>
      </c>
    </row>
    <row r="589" spans="1:6" x14ac:dyDescent="0.3">
      <c r="A589" s="1">
        <v>587</v>
      </c>
      <c r="B589" s="1">
        <v>84.777900700000004</v>
      </c>
      <c r="C589" s="1" t="s">
        <v>96</v>
      </c>
      <c r="D589" s="1" t="s">
        <v>98</v>
      </c>
      <c r="E589" s="1" t="s">
        <v>96</v>
      </c>
      <c r="F589" s="1" t="s">
        <v>141</v>
      </c>
    </row>
    <row r="590" spans="1:6" x14ac:dyDescent="0.3">
      <c r="A590" s="1">
        <v>588</v>
      </c>
      <c r="B590" s="1">
        <v>57.760101300000002</v>
      </c>
      <c r="C590" s="1" t="s">
        <v>96</v>
      </c>
      <c r="D590" s="1" t="s">
        <v>98</v>
      </c>
      <c r="E590" s="1" t="s">
        <v>96</v>
      </c>
      <c r="F590" s="1" t="s">
        <v>141</v>
      </c>
    </row>
    <row r="591" spans="1:6" x14ac:dyDescent="0.3">
      <c r="A591" s="1">
        <v>589</v>
      </c>
      <c r="B591" s="1">
        <v>25.2290001</v>
      </c>
      <c r="C591" s="1" t="s">
        <v>96</v>
      </c>
      <c r="D591" s="1" t="s">
        <v>98</v>
      </c>
      <c r="E591" s="1" t="s">
        <v>96</v>
      </c>
      <c r="F591" s="1" t="s">
        <v>98</v>
      </c>
    </row>
    <row r="592" spans="1:6" x14ac:dyDescent="0.3">
      <c r="A592" s="1">
        <v>590</v>
      </c>
      <c r="B592" s="1">
        <v>18.2068996</v>
      </c>
      <c r="C592" s="1" t="s">
        <v>96</v>
      </c>
      <c r="D592" s="1" t="s">
        <v>98</v>
      </c>
      <c r="E592" s="1" t="s">
        <v>96</v>
      </c>
      <c r="F592" s="1" t="s">
        <v>98</v>
      </c>
    </row>
    <row r="593" spans="1:6" x14ac:dyDescent="0.3">
      <c r="A593" s="1">
        <v>591</v>
      </c>
      <c r="B593" s="1">
        <v>13.220000300000001</v>
      </c>
      <c r="C593" s="1" t="s">
        <v>107</v>
      </c>
      <c r="D593" s="1" t="s">
        <v>105</v>
      </c>
      <c r="E593" s="1" t="s">
        <v>107</v>
      </c>
      <c r="F593" s="1" t="s">
        <v>105</v>
      </c>
    </row>
    <row r="594" spans="1:6" x14ac:dyDescent="0.3">
      <c r="A594" s="1">
        <v>592</v>
      </c>
      <c r="B594" s="1">
        <v>12.881899799999999</v>
      </c>
      <c r="C594" s="1" t="s">
        <v>107</v>
      </c>
      <c r="D594" s="1" t="s">
        <v>105</v>
      </c>
      <c r="E594" s="1" t="s">
        <v>107</v>
      </c>
      <c r="F594" s="1" t="s">
        <v>105</v>
      </c>
    </row>
    <row r="595" spans="1:6" x14ac:dyDescent="0.3">
      <c r="A595" s="1">
        <v>593</v>
      </c>
      <c r="B595" s="1">
        <v>12.870100000000001</v>
      </c>
      <c r="C595" s="1" t="s">
        <v>107</v>
      </c>
      <c r="D595" s="1" t="s">
        <v>105</v>
      </c>
      <c r="E595" s="1" t="s">
        <v>107</v>
      </c>
      <c r="F595" s="1" t="s">
        <v>105</v>
      </c>
    </row>
    <row r="596" spans="1:6" x14ac:dyDescent="0.3">
      <c r="A596" s="1">
        <v>594</v>
      </c>
      <c r="B596" s="1">
        <v>13.1233997</v>
      </c>
      <c r="C596" s="1" t="s">
        <v>107</v>
      </c>
      <c r="D596" s="1" t="s">
        <v>105</v>
      </c>
      <c r="E596" s="1" t="s">
        <v>107</v>
      </c>
      <c r="F596" s="1" t="s">
        <v>105</v>
      </c>
    </row>
    <row r="597" spans="1:6" x14ac:dyDescent="0.3">
      <c r="A597" s="1">
        <v>595</v>
      </c>
      <c r="B597" s="1">
        <v>12.9216003</v>
      </c>
      <c r="C597" s="1" t="s">
        <v>107</v>
      </c>
      <c r="D597" s="1" t="s">
        <v>105</v>
      </c>
      <c r="E597" s="1" t="s">
        <v>107</v>
      </c>
      <c r="F597" s="1" t="s">
        <v>105</v>
      </c>
    </row>
    <row r="598" spans="1:6" x14ac:dyDescent="0.3">
      <c r="A598" s="1">
        <v>596</v>
      </c>
      <c r="B598" s="1">
        <v>12.989800499999999</v>
      </c>
      <c r="C598" s="1" t="s">
        <v>107</v>
      </c>
      <c r="D598" s="1" t="s">
        <v>105</v>
      </c>
      <c r="E598" s="1" t="s">
        <v>107</v>
      </c>
      <c r="F598" s="1" t="s">
        <v>105</v>
      </c>
    </row>
    <row r="599" spans="1:6" x14ac:dyDescent="0.3">
      <c r="A599" s="1">
        <v>597</v>
      </c>
      <c r="B599" s="1">
        <v>12.554699899999999</v>
      </c>
      <c r="C599" s="1" t="s">
        <v>107</v>
      </c>
      <c r="D599" s="1" t="s">
        <v>105</v>
      </c>
      <c r="E599" s="1" t="s">
        <v>107</v>
      </c>
      <c r="F599" s="1" t="s">
        <v>105</v>
      </c>
    </row>
    <row r="600" spans="1:6" x14ac:dyDescent="0.3">
      <c r="A600" s="1">
        <v>598</v>
      </c>
      <c r="B600" s="1">
        <v>12.667900100000001</v>
      </c>
      <c r="C600" s="1" t="s">
        <v>107</v>
      </c>
      <c r="D600" s="1" t="s">
        <v>105</v>
      </c>
      <c r="E600" s="1" t="s">
        <v>107</v>
      </c>
      <c r="F600" s="1" t="s">
        <v>105</v>
      </c>
    </row>
    <row r="601" spans="1:6" x14ac:dyDescent="0.3">
      <c r="A601" s="1">
        <v>599</v>
      </c>
      <c r="B601" s="1">
        <v>12.811699900000001</v>
      </c>
      <c r="C601" s="1" t="s">
        <v>107</v>
      </c>
      <c r="D601" s="1" t="s">
        <v>105</v>
      </c>
      <c r="E601" s="1" t="s">
        <v>107</v>
      </c>
      <c r="F601" s="1" t="s">
        <v>105</v>
      </c>
    </row>
    <row r="602" spans="1:6" x14ac:dyDescent="0.3">
      <c r="A602" s="1">
        <v>600</v>
      </c>
      <c r="B602" s="1">
        <v>12.798299800000001</v>
      </c>
      <c r="C602" s="1" t="s">
        <v>107</v>
      </c>
      <c r="D602" s="1" t="s">
        <v>105</v>
      </c>
      <c r="E602" s="1" t="s">
        <v>107</v>
      </c>
      <c r="F602" s="1" t="s">
        <v>105</v>
      </c>
    </row>
    <row r="603" spans="1:6" x14ac:dyDescent="0.3">
      <c r="A603" s="1">
        <v>601</v>
      </c>
      <c r="B603" s="1">
        <v>13.031299600000001</v>
      </c>
      <c r="C603" s="1" t="s">
        <v>107</v>
      </c>
      <c r="D603" s="1" t="s">
        <v>105</v>
      </c>
      <c r="E603" s="1" t="s">
        <v>107</v>
      </c>
      <c r="F603" s="1" t="s">
        <v>105</v>
      </c>
    </row>
    <row r="604" spans="1:6" x14ac:dyDescent="0.3">
      <c r="A604" s="1">
        <v>602</v>
      </c>
      <c r="B604" s="1">
        <v>15.1259003</v>
      </c>
      <c r="C604" s="1" t="s">
        <v>107</v>
      </c>
      <c r="D604" s="1" t="s">
        <v>105</v>
      </c>
      <c r="E604" s="1" t="s">
        <v>107</v>
      </c>
      <c r="F604" s="1" t="s">
        <v>105</v>
      </c>
    </row>
    <row r="605" spans="1:6" x14ac:dyDescent="0.3">
      <c r="A605" s="1">
        <v>603</v>
      </c>
      <c r="B605" s="1">
        <v>14.9428997</v>
      </c>
      <c r="C605" s="1" t="s">
        <v>107</v>
      </c>
      <c r="D605" s="1" t="s">
        <v>105</v>
      </c>
      <c r="E605" s="1" t="s">
        <v>107</v>
      </c>
      <c r="F605" s="1" t="s">
        <v>105</v>
      </c>
    </row>
    <row r="606" spans="1:6" x14ac:dyDescent="0.3">
      <c r="A606" s="1">
        <v>604</v>
      </c>
      <c r="B606" s="1">
        <v>14.5263004</v>
      </c>
      <c r="C606" s="1" t="s">
        <v>107</v>
      </c>
      <c r="D606" s="1" t="s">
        <v>105</v>
      </c>
      <c r="E606" s="1" t="s">
        <v>107</v>
      </c>
      <c r="F606" s="1" t="s">
        <v>105</v>
      </c>
    </row>
    <row r="607" spans="1:6" x14ac:dyDescent="0.3">
      <c r="A607" s="1">
        <v>605</v>
      </c>
      <c r="B607" s="1">
        <v>14.7156</v>
      </c>
      <c r="C607" s="1" t="s">
        <v>107</v>
      </c>
      <c r="D607" s="1" t="s">
        <v>105</v>
      </c>
      <c r="E607" s="1" t="s">
        <v>107</v>
      </c>
      <c r="F607" s="1" t="s">
        <v>105</v>
      </c>
    </row>
    <row r="608" spans="1:6" x14ac:dyDescent="0.3">
      <c r="A608" s="1">
        <v>606</v>
      </c>
      <c r="B608" s="1">
        <v>14.5014</v>
      </c>
      <c r="C608" s="1" t="s">
        <v>107</v>
      </c>
      <c r="D608" s="1" t="s">
        <v>105</v>
      </c>
      <c r="E608" s="1" t="s">
        <v>107</v>
      </c>
      <c r="F608" s="1" t="s">
        <v>105</v>
      </c>
    </row>
    <row r="609" spans="1:6" x14ac:dyDescent="0.3">
      <c r="A609" s="1">
        <v>607</v>
      </c>
      <c r="B609" s="1">
        <v>14.732399900000001</v>
      </c>
      <c r="C609" s="1" t="s">
        <v>107</v>
      </c>
      <c r="D609" s="1" t="s">
        <v>105</v>
      </c>
      <c r="E609" s="1" t="s">
        <v>107</v>
      </c>
      <c r="F609" s="1" t="s">
        <v>105</v>
      </c>
    </row>
    <row r="610" spans="1:6" x14ac:dyDescent="0.3">
      <c r="A610" s="1">
        <v>608</v>
      </c>
      <c r="B610" s="1">
        <v>14.7446003</v>
      </c>
      <c r="C610" s="1" t="s">
        <v>107</v>
      </c>
      <c r="D610" s="1" t="s">
        <v>105</v>
      </c>
      <c r="E610" s="1" t="s">
        <v>107</v>
      </c>
      <c r="F610" s="1" t="s">
        <v>105</v>
      </c>
    </row>
    <row r="611" spans="1:6" x14ac:dyDescent="0.3">
      <c r="A611" s="1">
        <v>609</v>
      </c>
      <c r="B611" s="1">
        <v>14.2131004</v>
      </c>
      <c r="C611" s="1" t="s">
        <v>107</v>
      </c>
      <c r="D611" s="1" t="s">
        <v>105</v>
      </c>
      <c r="E611" s="1" t="s">
        <v>107</v>
      </c>
      <c r="F611" s="1" t="s">
        <v>105</v>
      </c>
    </row>
    <row r="612" spans="1:6" x14ac:dyDescent="0.3">
      <c r="A612" s="1">
        <v>610</v>
      </c>
      <c r="B612" s="1">
        <v>14.5150995</v>
      </c>
      <c r="C612" s="1" t="s">
        <v>107</v>
      </c>
      <c r="D612" s="1" t="s">
        <v>105</v>
      </c>
      <c r="E612" s="1" t="s">
        <v>107</v>
      </c>
      <c r="F612" s="1" t="s">
        <v>105</v>
      </c>
    </row>
    <row r="613" spans="1:6" x14ac:dyDescent="0.3">
      <c r="A613" s="1">
        <v>611</v>
      </c>
      <c r="B613" s="1">
        <v>37.146900199999997</v>
      </c>
      <c r="C613" s="1" t="s">
        <v>100</v>
      </c>
      <c r="D613" s="1" t="s">
        <v>97</v>
      </c>
      <c r="E613" s="1" t="s">
        <v>100</v>
      </c>
      <c r="F613" s="1" t="s">
        <v>97</v>
      </c>
    </row>
    <row r="614" spans="1:6" x14ac:dyDescent="0.3">
      <c r="A614" s="1">
        <v>612</v>
      </c>
      <c r="B614" s="1">
        <v>19.230199800000001</v>
      </c>
      <c r="C614" s="1" t="s">
        <v>100</v>
      </c>
      <c r="D614" s="1" t="s">
        <v>97</v>
      </c>
      <c r="E614" s="1" t="s">
        <v>100</v>
      </c>
      <c r="F614" s="1" t="s">
        <v>97</v>
      </c>
    </row>
    <row r="615" spans="1:6" x14ac:dyDescent="0.3">
      <c r="A615" s="1">
        <v>613</v>
      </c>
      <c r="B615" s="1">
        <v>40.010799400000003</v>
      </c>
      <c r="C615" s="1" t="s">
        <v>100</v>
      </c>
      <c r="D615" s="1" t="s">
        <v>97</v>
      </c>
      <c r="E615" s="1" t="s">
        <v>100</v>
      </c>
      <c r="F615" s="1" t="s">
        <v>97</v>
      </c>
    </row>
    <row r="616" spans="1:6" x14ac:dyDescent="0.3">
      <c r="A616" s="1">
        <v>614</v>
      </c>
      <c r="B616" s="1">
        <v>37.807498899999999</v>
      </c>
      <c r="C616" s="1" t="s">
        <v>96</v>
      </c>
      <c r="D616" s="1" t="s">
        <v>97</v>
      </c>
      <c r="E616" s="1" t="s">
        <v>96</v>
      </c>
      <c r="F616" s="1" t="s">
        <v>98</v>
      </c>
    </row>
    <row r="617" spans="1:6" x14ac:dyDescent="0.3">
      <c r="A617" s="1">
        <v>615</v>
      </c>
      <c r="B617" s="1">
        <v>40.463100400000002</v>
      </c>
      <c r="C617" s="1" t="s">
        <v>96</v>
      </c>
      <c r="D617" s="1" t="s">
        <v>97</v>
      </c>
      <c r="E617" s="1" t="s">
        <v>96</v>
      </c>
      <c r="F617" s="1" t="s">
        <v>98</v>
      </c>
    </row>
    <row r="618" spans="1:6" x14ac:dyDescent="0.3">
      <c r="A618" s="1">
        <v>616</v>
      </c>
      <c r="B618" s="1">
        <v>37.419601399999998</v>
      </c>
      <c r="C618" s="1" t="s">
        <v>130</v>
      </c>
      <c r="D618" s="1" t="s">
        <v>98</v>
      </c>
      <c r="E618" s="1" t="s">
        <v>100</v>
      </c>
      <c r="F618" s="1" t="s">
        <v>97</v>
      </c>
    </row>
    <row r="619" spans="1:6" x14ac:dyDescent="0.3">
      <c r="A619" s="1">
        <v>617</v>
      </c>
      <c r="B619" s="1">
        <v>37.566200299999998</v>
      </c>
      <c r="C619" s="1" t="s">
        <v>130</v>
      </c>
      <c r="D619" s="1" t="s">
        <v>98</v>
      </c>
      <c r="E619" s="1" t="s">
        <v>100</v>
      </c>
      <c r="F619" s="1" t="s">
        <v>97</v>
      </c>
    </row>
    <row r="620" spans="1:6" x14ac:dyDescent="0.3">
      <c r="A620" s="1">
        <v>618</v>
      </c>
      <c r="B620" s="1">
        <v>6.9959898000000003</v>
      </c>
      <c r="C620" s="1" t="s">
        <v>140</v>
      </c>
      <c r="D620" s="1" t="s">
        <v>105</v>
      </c>
      <c r="E620" s="1" t="s">
        <v>139</v>
      </c>
      <c r="F620" s="1" t="s">
        <v>105</v>
      </c>
    </row>
    <row r="621" spans="1:6" x14ac:dyDescent="0.3">
      <c r="A621" s="1">
        <v>619</v>
      </c>
      <c r="B621" s="1">
        <v>17.486000099999998</v>
      </c>
      <c r="C621" s="1" t="s">
        <v>140</v>
      </c>
      <c r="D621" s="1" t="s">
        <v>98</v>
      </c>
      <c r="E621" s="1" t="s">
        <v>139</v>
      </c>
      <c r="F621" s="1" t="s">
        <v>98</v>
      </c>
    </row>
    <row r="622" spans="1:6" x14ac:dyDescent="0.3">
      <c r="A622" s="1">
        <v>620</v>
      </c>
      <c r="B622" s="1">
        <v>3.8959899</v>
      </c>
      <c r="C622" s="1" t="s">
        <v>100</v>
      </c>
      <c r="D622" s="1" t="s">
        <v>97</v>
      </c>
      <c r="E622" s="1" t="s">
        <v>100</v>
      </c>
      <c r="F622" s="1" t="s">
        <v>97</v>
      </c>
    </row>
    <row r="623" spans="1:6" x14ac:dyDescent="0.3">
      <c r="A623" s="1">
        <v>621</v>
      </c>
      <c r="B623" s="1">
        <v>39.672100100000002</v>
      </c>
      <c r="C623" s="1" t="s">
        <v>130</v>
      </c>
      <c r="D623" s="1" t="s">
        <v>98</v>
      </c>
      <c r="E623" s="1" t="s">
        <v>100</v>
      </c>
      <c r="F623" s="1" t="s">
        <v>97</v>
      </c>
    </row>
    <row r="624" spans="1:6" x14ac:dyDescent="0.3">
      <c r="A624" s="1">
        <v>622</v>
      </c>
      <c r="B624" s="1">
        <v>32.049098999999998</v>
      </c>
      <c r="C624" s="1" t="s">
        <v>130</v>
      </c>
      <c r="D624" s="1" t="s">
        <v>98</v>
      </c>
      <c r="E624" s="1" t="s">
        <v>100</v>
      </c>
      <c r="F624" s="1" t="s">
        <v>97</v>
      </c>
    </row>
    <row r="625" spans="1:6" x14ac:dyDescent="0.3">
      <c r="A625" s="1">
        <v>623</v>
      </c>
      <c r="B625" s="1">
        <v>28.633199699999999</v>
      </c>
      <c r="C625" s="1" t="s">
        <v>138</v>
      </c>
      <c r="D625" s="1" t="s">
        <v>98</v>
      </c>
      <c r="E625" s="1" t="s">
        <v>100</v>
      </c>
      <c r="F625" s="1" t="s">
        <v>97</v>
      </c>
    </row>
    <row r="626" spans="1:6" x14ac:dyDescent="0.3">
      <c r="A626" s="1">
        <v>624</v>
      </c>
      <c r="B626" s="1">
        <v>31.1753006</v>
      </c>
      <c r="C626" s="1" t="s">
        <v>138</v>
      </c>
      <c r="D626" s="1" t="s">
        <v>98</v>
      </c>
      <c r="E626" s="1" t="s">
        <v>100</v>
      </c>
      <c r="F626" s="1" t="s">
        <v>97</v>
      </c>
    </row>
    <row r="627" spans="1:6" x14ac:dyDescent="0.3">
      <c r="A627" s="1">
        <v>625</v>
      </c>
      <c r="B627" s="1">
        <v>27.5522995</v>
      </c>
      <c r="C627" s="1" t="s">
        <v>138</v>
      </c>
      <c r="D627" s="1" t="s">
        <v>98</v>
      </c>
      <c r="E627" s="1" t="s">
        <v>100</v>
      </c>
      <c r="F627" s="1" t="s">
        <v>97</v>
      </c>
    </row>
    <row r="628" spans="1:6" x14ac:dyDescent="0.3">
      <c r="A628" s="1">
        <v>626</v>
      </c>
      <c r="B628" s="1">
        <v>19.015600200000002</v>
      </c>
      <c r="C628" s="1" t="s">
        <v>138</v>
      </c>
      <c r="D628" s="1" t="s">
        <v>98</v>
      </c>
      <c r="E628" s="1" t="s">
        <v>100</v>
      </c>
      <c r="F628" s="1" t="s">
        <v>97</v>
      </c>
    </row>
    <row r="629" spans="1:6" x14ac:dyDescent="0.3">
      <c r="A629" s="1">
        <v>627</v>
      </c>
      <c r="B629" s="1">
        <v>12.348799700000001</v>
      </c>
      <c r="C629" s="1" t="s">
        <v>138</v>
      </c>
      <c r="D629" s="1" t="s">
        <v>98</v>
      </c>
      <c r="E629" s="1" t="s">
        <v>100</v>
      </c>
      <c r="F629" s="1" t="s">
        <v>97</v>
      </c>
    </row>
    <row r="630" spans="1:6" x14ac:dyDescent="0.3">
      <c r="A630" s="1">
        <v>628</v>
      </c>
      <c r="B630" s="1">
        <v>29.130800199999999</v>
      </c>
      <c r="C630" s="1" t="s">
        <v>136</v>
      </c>
      <c r="D630" s="1" t="s">
        <v>137</v>
      </c>
      <c r="E630" s="1" t="s">
        <v>110</v>
      </c>
      <c r="F630" s="1" t="s">
        <v>97</v>
      </c>
    </row>
    <row r="631" spans="1:6" x14ac:dyDescent="0.3">
      <c r="A631" s="1">
        <v>629</v>
      </c>
      <c r="B631" s="1">
        <v>11.744899699999999</v>
      </c>
      <c r="C631" s="1" t="s">
        <v>136</v>
      </c>
      <c r="D631" s="1" t="s">
        <v>137</v>
      </c>
      <c r="E631" s="1" t="s">
        <v>110</v>
      </c>
      <c r="F631" s="1" t="s">
        <v>97</v>
      </c>
    </row>
    <row r="632" spans="1:6" x14ac:dyDescent="0.3">
      <c r="A632" s="1">
        <v>630</v>
      </c>
      <c r="B632" s="1">
        <v>34.670898399999999</v>
      </c>
      <c r="C632" s="1" t="s">
        <v>136</v>
      </c>
      <c r="D632" s="1" t="s">
        <v>137</v>
      </c>
      <c r="E632" s="1" t="s">
        <v>110</v>
      </c>
      <c r="F632" s="1" t="s">
        <v>97</v>
      </c>
    </row>
    <row r="633" spans="1:6" x14ac:dyDescent="0.3">
      <c r="A633" s="1">
        <v>631</v>
      </c>
      <c r="B633" s="1">
        <v>12.942600300000001</v>
      </c>
      <c r="C633" s="1" t="s">
        <v>136</v>
      </c>
      <c r="D633" s="1" t="s">
        <v>137</v>
      </c>
      <c r="E633" s="1" t="s">
        <v>110</v>
      </c>
      <c r="F633" s="1" t="s">
        <v>97</v>
      </c>
    </row>
    <row r="634" spans="1:6" x14ac:dyDescent="0.3">
      <c r="A634" s="1">
        <v>632</v>
      </c>
      <c r="B634" s="1">
        <v>34.5796013</v>
      </c>
      <c r="C634" s="1" t="s">
        <v>136</v>
      </c>
      <c r="D634" s="1" t="s">
        <v>137</v>
      </c>
      <c r="E634" s="1" t="s">
        <v>110</v>
      </c>
      <c r="F634" s="1" t="s">
        <v>97</v>
      </c>
    </row>
    <row r="635" spans="1:6" x14ac:dyDescent="0.3">
      <c r="A635" s="1">
        <v>633</v>
      </c>
      <c r="B635" s="1">
        <v>23.178499200000001</v>
      </c>
      <c r="C635" s="1" t="s">
        <v>136</v>
      </c>
      <c r="D635" s="1" t="s">
        <v>137</v>
      </c>
      <c r="E635" s="1" t="s">
        <v>110</v>
      </c>
      <c r="F635" s="1" t="s">
        <v>97</v>
      </c>
    </row>
    <row r="636" spans="1:6" x14ac:dyDescent="0.3">
      <c r="A636" s="1">
        <v>634</v>
      </c>
      <c r="B636" s="1">
        <v>40.539600399999998</v>
      </c>
      <c r="C636" s="1" t="s">
        <v>136</v>
      </c>
      <c r="D636" s="1" t="s">
        <v>137</v>
      </c>
      <c r="E636" s="1" t="s">
        <v>110</v>
      </c>
      <c r="F636" s="1" t="s">
        <v>97</v>
      </c>
    </row>
    <row r="637" spans="1:6" x14ac:dyDescent="0.3">
      <c r="A637" s="1">
        <v>635</v>
      </c>
      <c r="B637" s="1">
        <v>24.4922009</v>
      </c>
      <c r="C637" s="1" t="s">
        <v>100</v>
      </c>
      <c r="D637" s="1" t="s">
        <v>97</v>
      </c>
      <c r="E637" s="1" t="s">
        <v>110</v>
      </c>
      <c r="F637" s="1" t="s">
        <v>97</v>
      </c>
    </row>
    <row r="638" spans="1:6" x14ac:dyDescent="0.3">
      <c r="A638" s="1">
        <v>636</v>
      </c>
      <c r="B638" s="1">
        <v>39.1371994</v>
      </c>
      <c r="C638" s="1" t="s">
        <v>130</v>
      </c>
      <c r="D638" s="1" t="s">
        <v>105</v>
      </c>
      <c r="E638" s="1" t="s">
        <v>130</v>
      </c>
      <c r="F638" s="1" t="s">
        <v>105</v>
      </c>
    </row>
    <row r="639" spans="1:6" x14ac:dyDescent="0.3">
      <c r="A639" s="1">
        <v>637</v>
      </c>
      <c r="B639" s="1">
        <v>39.115001700000001</v>
      </c>
      <c r="C639" s="1" t="s">
        <v>130</v>
      </c>
      <c r="D639" s="1" t="s">
        <v>105</v>
      </c>
      <c r="E639" s="1" t="s">
        <v>130</v>
      </c>
      <c r="F639" s="1" t="s">
        <v>105</v>
      </c>
    </row>
    <row r="640" spans="1:6" x14ac:dyDescent="0.3">
      <c r="A640" s="1">
        <v>638</v>
      </c>
      <c r="B640" s="1">
        <v>36.891201000000002</v>
      </c>
      <c r="C640" s="1" t="s">
        <v>130</v>
      </c>
      <c r="D640" s="1" t="s">
        <v>105</v>
      </c>
      <c r="E640" s="1" t="s">
        <v>130</v>
      </c>
      <c r="F640" s="1" t="s">
        <v>105</v>
      </c>
    </row>
    <row r="641" spans="1:6" x14ac:dyDescent="0.3">
      <c r="A641" s="1">
        <v>639</v>
      </c>
      <c r="B641" s="1">
        <v>19.488500599999998</v>
      </c>
      <c r="C641" s="1" t="s">
        <v>130</v>
      </c>
      <c r="D641" s="1" t="s">
        <v>105</v>
      </c>
      <c r="E641" s="1" t="s">
        <v>130</v>
      </c>
      <c r="F641" s="1" t="s">
        <v>105</v>
      </c>
    </row>
    <row r="642" spans="1:6" x14ac:dyDescent="0.3">
      <c r="A642" s="1">
        <v>640</v>
      </c>
      <c r="B642" s="1">
        <v>21.534700399999998</v>
      </c>
      <c r="C642" s="1" t="s">
        <v>130</v>
      </c>
      <c r="D642" s="1" t="s">
        <v>105</v>
      </c>
      <c r="E642" s="1" t="s">
        <v>130</v>
      </c>
      <c r="F642" s="1" t="s">
        <v>105</v>
      </c>
    </row>
    <row r="643" spans="1:6" x14ac:dyDescent="0.3">
      <c r="A643" s="1">
        <v>641</v>
      </c>
      <c r="B643" s="1">
        <v>18.6830006</v>
      </c>
      <c r="C643" s="1" t="s">
        <v>130</v>
      </c>
      <c r="D643" s="1" t="s">
        <v>105</v>
      </c>
      <c r="E643" s="1" t="s">
        <v>130</v>
      </c>
      <c r="F643" s="1" t="s">
        <v>105</v>
      </c>
    </row>
    <row r="644" spans="1:6" x14ac:dyDescent="0.3">
      <c r="A644" s="1">
        <v>642</v>
      </c>
      <c r="B644" s="1">
        <v>9.1906003999999992</v>
      </c>
      <c r="C644" s="1" t="s">
        <v>136</v>
      </c>
      <c r="D644" s="1" t="s">
        <v>97</v>
      </c>
      <c r="E644" s="1" t="s">
        <v>110</v>
      </c>
      <c r="F644" s="1" t="s">
        <v>97</v>
      </c>
    </row>
    <row r="645" spans="1:6" x14ac:dyDescent="0.3">
      <c r="A645" s="1">
        <v>643</v>
      </c>
      <c r="B645" s="1">
        <v>38.032699600000001</v>
      </c>
      <c r="C645" s="1" t="s">
        <v>136</v>
      </c>
      <c r="D645" s="1" t="s">
        <v>97</v>
      </c>
      <c r="E645" s="1" t="s">
        <v>110</v>
      </c>
      <c r="F645" s="1" t="s">
        <v>97</v>
      </c>
    </row>
    <row r="646" spans="1:6" x14ac:dyDescent="0.3">
      <c r="A646" s="1">
        <v>644</v>
      </c>
      <c r="B646" s="1">
        <v>68.702903699999993</v>
      </c>
      <c r="C646" s="1" t="s">
        <v>110</v>
      </c>
      <c r="D646" s="1" t="s">
        <v>98</v>
      </c>
      <c r="E646" s="1" t="s">
        <v>110</v>
      </c>
      <c r="F646" s="1" t="s">
        <v>97</v>
      </c>
    </row>
    <row r="647" spans="1:6" x14ac:dyDescent="0.3">
      <c r="A647" s="1">
        <v>645</v>
      </c>
      <c r="B647" s="1">
        <v>33.121398900000003</v>
      </c>
      <c r="C647" s="1" t="s">
        <v>110</v>
      </c>
      <c r="D647" s="1" t="s">
        <v>98</v>
      </c>
      <c r="E647" s="1" t="s">
        <v>110</v>
      </c>
      <c r="F647" s="1" t="s">
        <v>97</v>
      </c>
    </row>
    <row r="648" spans="1:6" x14ac:dyDescent="0.3">
      <c r="A648" s="1">
        <v>646</v>
      </c>
      <c r="B648" s="1">
        <v>40.933200800000002</v>
      </c>
      <c r="C648" s="1" t="s">
        <v>110</v>
      </c>
      <c r="D648" s="1" t="s">
        <v>98</v>
      </c>
      <c r="E648" s="1" t="s">
        <v>110</v>
      </c>
      <c r="F648" s="1" t="s">
        <v>97</v>
      </c>
    </row>
    <row r="649" spans="1:6" x14ac:dyDescent="0.3">
      <c r="A649" s="1">
        <v>647</v>
      </c>
      <c r="B649" s="1">
        <v>8.7027903000000002</v>
      </c>
      <c r="C649" s="1" t="s">
        <v>103</v>
      </c>
      <c r="D649" s="1" t="s">
        <v>98</v>
      </c>
      <c r="E649" s="1" t="s">
        <v>100</v>
      </c>
      <c r="F649" s="1" t="s">
        <v>97</v>
      </c>
    </row>
    <row r="650" spans="1:6" x14ac:dyDescent="0.3">
      <c r="A650" s="1">
        <v>648</v>
      </c>
      <c r="B650" s="1">
        <v>8.6279401999999994</v>
      </c>
      <c r="C650" s="1" t="s">
        <v>103</v>
      </c>
      <c r="D650" s="1" t="s">
        <v>98</v>
      </c>
      <c r="E650" s="1" t="s">
        <v>103</v>
      </c>
      <c r="F650" s="1" t="s">
        <v>98</v>
      </c>
    </row>
    <row r="651" spans="1:6" x14ac:dyDescent="0.3">
      <c r="A651" s="1">
        <v>649</v>
      </c>
      <c r="B651" s="1">
        <v>9.2380504999999999</v>
      </c>
      <c r="C651" s="1" t="s">
        <v>103</v>
      </c>
      <c r="D651" s="1" t="s">
        <v>98</v>
      </c>
      <c r="E651" s="1" t="s">
        <v>103</v>
      </c>
      <c r="F651" s="1" t="s">
        <v>98</v>
      </c>
    </row>
    <row r="652" spans="1:6" x14ac:dyDescent="0.3">
      <c r="A652" s="1">
        <v>650</v>
      </c>
      <c r="B652" s="1">
        <v>26.7458992</v>
      </c>
      <c r="C652" s="1" t="s">
        <v>103</v>
      </c>
      <c r="D652" s="1" t="s">
        <v>97</v>
      </c>
      <c r="E652" s="1" t="s">
        <v>103</v>
      </c>
      <c r="F652" s="1" t="s">
        <v>98</v>
      </c>
    </row>
    <row r="653" spans="1:6" x14ac:dyDescent="0.3">
      <c r="A653" s="1">
        <v>651</v>
      </c>
      <c r="B653" s="1">
        <v>21.889400500000001</v>
      </c>
      <c r="C653" s="1" t="s">
        <v>103</v>
      </c>
      <c r="D653" s="1" t="s">
        <v>97</v>
      </c>
      <c r="E653" s="1" t="s">
        <v>103</v>
      </c>
      <c r="F653" s="1" t="s">
        <v>98</v>
      </c>
    </row>
    <row r="654" spans="1:6" x14ac:dyDescent="0.3">
      <c r="A654" s="1">
        <v>652</v>
      </c>
      <c r="B654" s="1">
        <v>13.751000400000001</v>
      </c>
      <c r="C654" s="1" t="s">
        <v>103</v>
      </c>
      <c r="D654" s="1" t="s">
        <v>97</v>
      </c>
      <c r="E654" s="1" t="s">
        <v>103</v>
      </c>
      <c r="F654" s="1" t="s">
        <v>98</v>
      </c>
    </row>
    <row r="655" spans="1:6" x14ac:dyDescent="0.3">
      <c r="A655" s="1">
        <v>653</v>
      </c>
      <c r="B655" s="1">
        <v>8.8976202000000004</v>
      </c>
      <c r="C655" s="1" t="s">
        <v>100</v>
      </c>
      <c r="D655" s="1" t="s">
        <v>98</v>
      </c>
      <c r="E655" s="1" t="s">
        <v>100</v>
      </c>
      <c r="F655" s="1" t="s">
        <v>97</v>
      </c>
    </row>
    <row r="656" spans="1:6" x14ac:dyDescent="0.3">
      <c r="A656" s="1">
        <v>654</v>
      </c>
      <c r="B656" s="1">
        <v>165.85699460000001</v>
      </c>
      <c r="C656" s="1" t="s">
        <v>135</v>
      </c>
      <c r="D656" s="1" t="s">
        <v>98</v>
      </c>
      <c r="E656" s="1" t="s">
        <v>135</v>
      </c>
      <c r="F656" s="1" t="s">
        <v>98</v>
      </c>
    </row>
    <row r="657" spans="1:6" x14ac:dyDescent="0.3">
      <c r="A657" s="1">
        <v>655</v>
      </c>
      <c r="B657" s="1">
        <v>43.331001299999997</v>
      </c>
      <c r="C657" s="1" t="s">
        <v>123</v>
      </c>
      <c r="D657" s="1" t="s">
        <v>98</v>
      </c>
      <c r="E657" s="1" t="s">
        <v>123</v>
      </c>
      <c r="F657" s="1" t="s">
        <v>98</v>
      </c>
    </row>
    <row r="658" spans="1:6" x14ac:dyDescent="0.3">
      <c r="A658" s="1">
        <v>656</v>
      </c>
      <c r="B658" s="1">
        <v>74.444999699999997</v>
      </c>
      <c r="C658" s="1" t="s">
        <v>123</v>
      </c>
      <c r="D658" s="1" t="s">
        <v>98</v>
      </c>
      <c r="E658" s="1" t="s">
        <v>123</v>
      </c>
      <c r="F658" s="1" t="s">
        <v>98</v>
      </c>
    </row>
    <row r="659" spans="1:6" x14ac:dyDescent="0.3">
      <c r="A659" s="1">
        <v>657</v>
      </c>
      <c r="B659" s="1">
        <v>5.3279800000000002</v>
      </c>
      <c r="C659" s="1" t="s">
        <v>97</v>
      </c>
      <c r="D659" s="1" t="s">
        <v>97</v>
      </c>
      <c r="E659" s="1" t="s">
        <v>99</v>
      </c>
      <c r="F659" s="1" t="s">
        <v>98</v>
      </c>
    </row>
    <row r="660" spans="1:6" x14ac:dyDescent="0.3">
      <c r="A660" s="1">
        <v>658</v>
      </c>
      <c r="B660" s="1">
        <v>0</v>
      </c>
      <c r="C660" s="1" t="s">
        <v>97</v>
      </c>
      <c r="D660" s="1" t="s">
        <v>97</v>
      </c>
      <c r="E660" s="1" t="s">
        <v>97</v>
      </c>
      <c r="F660" s="1" t="s">
        <v>97</v>
      </c>
    </row>
    <row r="661" spans="1:6" x14ac:dyDescent="0.3">
      <c r="A661" s="1">
        <v>659</v>
      </c>
      <c r="B661" s="1">
        <v>17.553600299999999</v>
      </c>
      <c r="C661" s="1" t="s">
        <v>122</v>
      </c>
      <c r="D661" s="1" t="s">
        <v>98</v>
      </c>
      <c r="E661" s="1" t="s">
        <v>122</v>
      </c>
      <c r="F661" s="1" t="s">
        <v>98</v>
      </c>
    </row>
    <row r="662" spans="1:6" x14ac:dyDescent="0.3">
      <c r="A662" s="1">
        <v>660</v>
      </c>
      <c r="B662" s="1">
        <v>43.254001600000002</v>
      </c>
      <c r="C662" s="1" t="s">
        <v>122</v>
      </c>
      <c r="D662" s="1" t="s">
        <v>98</v>
      </c>
      <c r="E662" s="1" t="s">
        <v>122</v>
      </c>
      <c r="F662" s="1" t="s">
        <v>98</v>
      </c>
    </row>
    <row r="663" spans="1:6" x14ac:dyDescent="0.3">
      <c r="A663" s="1">
        <v>661</v>
      </c>
      <c r="B663" s="1">
        <v>5.1730700000000001</v>
      </c>
      <c r="C663" s="1" t="s">
        <v>135</v>
      </c>
      <c r="D663" s="1" t="s">
        <v>98</v>
      </c>
      <c r="E663" s="1" t="s">
        <v>100</v>
      </c>
      <c r="F663" s="1" t="s">
        <v>97</v>
      </c>
    </row>
    <row r="664" spans="1:6" x14ac:dyDescent="0.3">
      <c r="A664" s="1">
        <v>662</v>
      </c>
      <c r="B664" s="1">
        <v>24.604700099999999</v>
      </c>
      <c r="C664" s="1" t="s">
        <v>122</v>
      </c>
      <c r="D664" s="1" t="s">
        <v>98</v>
      </c>
      <c r="E664" s="1" t="s">
        <v>99</v>
      </c>
      <c r="F664" s="1" t="s">
        <v>98</v>
      </c>
    </row>
    <row r="665" spans="1:6" x14ac:dyDescent="0.3">
      <c r="A665" s="1">
        <v>663</v>
      </c>
      <c r="B665" s="1">
        <v>117.560997</v>
      </c>
      <c r="C665" s="1" t="s">
        <v>97</v>
      </c>
      <c r="D665" s="1" t="s">
        <v>97</v>
      </c>
      <c r="E665" s="1" t="s">
        <v>96</v>
      </c>
      <c r="F665" s="1" t="s">
        <v>133</v>
      </c>
    </row>
    <row r="666" spans="1:6" x14ac:dyDescent="0.3">
      <c r="A666" s="1">
        <v>664</v>
      </c>
      <c r="B666" s="1">
        <v>155.246994</v>
      </c>
      <c r="C666" s="1" t="s">
        <v>134</v>
      </c>
      <c r="D666" s="1" t="s">
        <v>105</v>
      </c>
      <c r="E666" s="1" t="s">
        <v>134</v>
      </c>
      <c r="F666" s="1" t="s">
        <v>105</v>
      </c>
    </row>
    <row r="667" spans="1:6" x14ac:dyDescent="0.3">
      <c r="A667" s="1">
        <v>665</v>
      </c>
      <c r="B667" s="1">
        <v>3.7054399999999998</v>
      </c>
      <c r="C667" s="1" t="s">
        <v>134</v>
      </c>
      <c r="D667" s="1" t="s">
        <v>105</v>
      </c>
      <c r="E667" s="1" t="s">
        <v>134</v>
      </c>
      <c r="F667" s="1" t="s">
        <v>105</v>
      </c>
    </row>
    <row r="668" spans="1:6" x14ac:dyDescent="0.3">
      <c r="A668" s="1">
        <v>666</v>
      </c>
      <c r="B668" s="1">
        <v>119.6539993</v>
      </c>
      <c r="C668" s="1" t="s">
        <v>100</v>
      </c>
      <c r="D668" s="1" t="s">
        <v>97</v>
      </c>
      <c r="E668" s="1" t="s">
        <v>100</v>
      </c>
      <c r="F668" s="1" t="s">
        <v>97</v>
      </c>
    </row>
    <row r="669" spans="1:6" x14ac:dyDescent="0.3">
      <c r="A669" s="1">
        <v>667</v>
      </c>
      <c r="B669" s="1">
        <v>119.7300034</v>
      </c>
      <c r="C669" s="1" t="s">
        <v>96</v>
      </c>
      <c r="D669" s="1" t="s">
        <v>133</v>
      </c>
      <c r="E669" s="1" t="s">
        <v>96</v>
      </c>
      <c r="F669" s="1" t="s">
        <v>133</v>
      </c>
    </row>
    <row r="671" spans="1:6" x14ac:dyDescent="0.3">
      <c r="A671" s="30" t="s">
        <v>180</v>
      </c>
      <c r="B671" s="28"/>
      <c r="C671" s="28"/>
      <c r="D671" s="28" t="s">
        <v>149</v>
      </c>
      <c r="E671" s="28"/>
      <c r="F671" s="28" t="s">
        <v>147</v>
      </c>
    </row>
    <row r="672" spans="1:6" x14ac:dyDescent="0.3">
      <c r="C672" s="1" t="s">
        <v>181</v>
      </c>
      <c r="D672" s="1" t="s">
        <v>120</v>
      </c>
      <c r="E672" s="1" t="s">
        <v>181</v>
      </c>
      <c r="F672" s="1" t="s">
        <v>120</v>
      </c>
    </row>
    <row r="673" spans="2:6" x14ac:dyDescent="0.3">
      <c r="B673" s="32" t="s">
        <v>110</v>
      </c>
      <c r="C673" s="32">
        <f>COUNTIF($C$2:$C$669,B673)</f>
        <v>38</v>
      </c>
      <c r="D673" s="33">
        <f>SUMIF($C$2:$C$669,B673,$B$2:$B$669)</f>
        <v>3432.4628462999999</v>
      </c>
      <c r="E673" s="32">
        <f>COUNTIF($C$2:$C$669,B673)</f>
        <v>38</v>
      </c>
      <c r="F673" s="33">
        <f>SUMIF($E$2:$E$669,B673,$B$2:$B$669)</f>
        <v>12856.208295999997</v>
      </c>
    </row>
    <row r="674" spans="2:6" x14ac:dyDescent="0.3">
      <c r="B674" s="1" t="s">
        <v>96</v>
      </c>
      <c r="C674" s="1">
        <f t="shared" ref="C674:C703" si="0">COUNTIF($C$2:$C$669,B674)</f>
        <v>148</v>
      </c>
      <c r="D674" s="31">
        <f t="shared" ref="D674:D703" si="1">SUMIF($C$2:$C$669,B674,$B$2:$B$669)</f>
        <v>8340.9538095999997</v>
      </c>
      <c r="E674" s="1">
        <f t="shared" ref="E674:E703" si="2">COUNTIF($C$2:$C$669,B674)</f>
        <v>148</v>
      </c>
      <c r="F674" s="31">
        <f t="shared" ref="F674:F703" si="3">SUMIF($E$2:$E$669,B674,$B$2:$B$669)</f>
        <v>8365.945858699999</v>
      </c>
    </row>
    <row r="675" spans="2:6" x14ac:dyDescent="0.3">
      <c r="B675" s="1" t="s">
        <v>125</v>
      </c>
      <c r="C675" s="1">
        <f t="shared" si="0"/>
        <v>0</v>
      </c>
      <c r="D675" s="31">
        <f t="shared" si="1"/>
        <v>0</v>
      </c>
      <c r="E675" s="1">
        <f t="shared" si="2"/>
        <v>0</v>
      </c>
      <c r="F675" s="31">
        <f t="shared" si="3"/>
        <v>0</v>
      </c>
    </row>
    <row r="676" spans="2:6" x14ac:dyDescent="0.3">
      <c r="B676" s="34" t="s">
        <v>142</v>
      </c>
      <c r="C676" s="34">
        <f t="shared" si="0"/>
        <v>7</v>
      </c>
      <c r="D676" s="35">
        <f t="shared" si="1"/>
        <v>364.87010000000004</v>
      </c>
      <c r="E676" s="34">
        <f t="shared" si="2"/>
        <v>7</v>
      </c>
      <c r="F676" s="35">
        <f t="shared" si="3"/>
        <v>0</v>
      </c>
    </row>
    <row r="677" spans="2:6" x14ac:dyDescent="0.3">
      <c r="B677" s="1" t="s">
        <v>123</v>
      </c>
      <c r="C677" s="1">
        <f t="shared" si="0"/>
        <v>10</v>
      </c>
      <c r="D677" s="31">
        <f t="shared" si="1"/>
        <v>424.95649909999992</v>
      </c>
      <c r="E677" s="1">
        <f t="shared" si="2"/>
        <v>10</v>
      </c>
      <c r="F677" s="31">
        <f t="shared" si="3"/>
        <v>424.95649909999992</v>
      </c>
    </row>
    <row r="678" spans="2:6" x14ac:dyDescent="0.3">
      <c r="B678" s="1" t="s">
        <v>143</v>
      </c>
      <c r="C678" s="1">
        <f t="shared" si="0"/>
        <v>32</v>
      </c>
      <c r="D678" s="31">
        <f t="shared" si="1"/>
        <v>1076.4803329000001</v>
      </c>
      <c r="E678" s="1">
        <f t="shared" si="2"/>
        <v>32</v>
      </c>
      <c r="F678" s="31">
        <f t="shared" si="3"/>
        <v>1076.4803329000001</v>
      </c>
    </row>
    <row r="679" spans="2:6" x14ac:dyDescent="0.3">
      <c r="B679" s="1" t="s">
        <v>144</v>
      </c>
      <c r="C679" s="1">
        <f t="shared" si="0"/>
        <v>1</v>
      </c>
      <c r="D679" s="31">
        <f t="shared" si="1"/>
        <v>58.773399400000002</v>
      </c>
      <c r="E679" s="1">
        <f t="shared" si="2"/>
        <v>1</v>
      </c>
      <c r="F679" s="31">
        <f t="shared" si="3"/>
        <v>0</v>
      </c>
    </row>
    <row r="680" spans="2:6" x14ac:dyDescent="0.3">
      <c r="B680" s="34" t="s">
        <v>124</v>
      </c>
      <c r="C680" s="34">
        <f t="shared" si="0"/>
        <v>9</v>
      </c>
      <c r="D680" s="35">
        <f t="shared" si="1"/>
        <v>713.43839639999987</v>
      </c>
      <c r="E680" s="34">
        <f t="shared" si="2"/>
        <v>9</v>
      </c>
      <c r="F680" s="35">
        <f t="shared" si="3"/>
        <v>0</v>
      </c>
    </row>
    <row r="681" spans="2:6" x14ac:dyDescent="0.3">
      <c r="B681" s="38" t="s">
        <v>99</v>
      </c>
      <c r="C681" s="38">
        <f t="shared" si="0"/>
        <v>8</v>
      </c>
      <c r="D681" s="39">
        <f t="shared" si="1"/>
        <v>228.91539760000001</v>
      </c>
      <c r="E681" s="38">
        <f t="shared" si="2"/>
        <v>8</v>
      </c>
      <c r="F681" s="39">
        <f t="shared" si="3"/>
        <v>853.44193589999998</v>
      </c>
    </row>
    <row r="682" spans="2:6" x14ac:dyDescent="0.3">
      <c r="B682" s="1" t="s">
        <v>140</v>
      </c>
      <c r="C682" s="1">
        <f t="shared" si="0"/>
        <v>9</v>
      </c>
      <c r="D682" s="31">
        <f t="shared" si="1"/>
        <v>167.01517959999995</v>
      </c>
      <c r="E682" s="1">
        <f t="shared" si="2"/>
        <v>9</v>
      </c>
      <c r="F682" s="31">
        <f t="shared" si="3"/>
        <v>0</v>
      </c>
    </row>
    <row r="683" spans="2:6" x14ac:dyDescent="0.3">
      <c r="B683" s="1" t="s">
        <v>134</v>
      </c>
      <c r="C683" s="1">
        <f t="shared" si="0"/>
        <v>2</v>
      </c>
      <c r="D683" s="31">
        <f t="shared" si="1"/>
        <v>158.95243400000001</v>
      </c>
      <c r="E683" s="1">
        <f t="shared" si="2"/>
        <v>2</v>
      </c>
      <c r="F683" s="31">
        <f t="shared" si="3"/>
        <v>232.59273469999999</v>
      </c>
    </row>
    <row r="684" spans="2:6" x14ac:dyDescent="0.3">
      <c r="B684" s="1" t="s">
        <v>105</v>
      </c>
      <c r="C684" s="1">
        <f t="shared" si="0"/>
        <v>6</v>
      </c>
      <c r="D684" s="31">
        <f t="shared" si="1"/>
        <v>185.4595985</v>
      </c>
      <c r="E684" s="1">
        <f t="shared" si="2"/>
        <v>6</v>
      </c>
      <c r="F684" s="31">
        <f t="shared" si="3"/>
        <v>0</v>
      </c>
    </row>
    <row r="685" spans="2:6" x14ac:dyDescent="0.3">
      <c r="B685" s="1" t="s">
        <v>100</v>
      </c>
      <c r="C685" s="1">
        <f t="shared" si="0"/>
        <v>49</v>
      </c>
      <c r="D685" s="31">
        <f t="shared" si="1"/>
        <v>1785.9887829999993</v>
      </c>
      <c r="E685" s="1">
        <f t="shared" si="2"/>
        <v>49</v>
      </c>
      <c r="F685" s="31">
        <f t="shared" si="3"/>
        <v>4637.8036124</v>
      </c>
    </row>
    <row r="686" spans="2:6" x14ac:dyDescent="0.3">
      <c r="B686" s="1" t="s">
        <v>112</v>
      </c>
      <c r="C686" s="1">
        <f t="shared" si="0"/>
        <v>0</v>
      </c>
      <c r="D686" s="31">
        <f t="shared" si="1"/>
        <v>0</v>
      </c>
      <c r="E686" s="1">
        <f t="shared" si="2"/>
        <v>0</v>
      </c>
      <c r="F686" s="31">
        <f t="shared" si="3"/>
        <v>0</v>
      </c>
    </row>
    <row r="687" spans="2:6" x14ac:dyDescent="0.3">
      <c r="B687" s="1" t="s">
        <v>103</v>
      </c>
      <c r="C687" s="1">
        <f t="shared" si="0"/>
        <v>32</v>
      </c>
      <c r="D687" s="31">
        <f t="shared" si="1"/>
        <v>723.1739740999999</v>
      </c>
      <c r="E687" s="1">
        <f t="shared" si="2"/>
        <v>32</v>
      </c>
      <c r="F687" s="31">
        <f t="shared" si="3"/>
        <v>822.6208304999999</v>
      </c>
    </row>
    <row r="688" spans="2:6" x14ac:dyDescent="0.3">
      <c r="B688" s="1" t="s">
        <v>108</v>
      </c>
      <c r="C688" s="1">
        <f t="shared" si="0"/>
        <v>0</v>
      </c>
      <c r="D688" s="31">
        <f t="shared" si="1"/>
        <v>0</v>
      </c>
      <c r="E688" s="1">
        <f t="shared" si="2"/>
        <v>0</v>
      </c>
      <c r="F688" s="31">
        <f t="shared" si="3"/>
        <v>0</v>
      </c>
    </row>
    <row r="689" spans="2:6" x14ac:dyDescent="0.3">
      <c r="B689" s="1" t="s">
        <v>130</v>
      </c>
      <c r="C689" s="1">
        <f t="shared" si="0"/>
        <v>28</v>
      </c>
      <c r="D689" s="31">
        <f t="shared" si="1"/>
        <v>1402.2407237</v>
      </c>
      <c r="E689" s="1">
        <f t="shared" si="2"/>
        <v>28</v>
      </c>
      <c r="F689" s="31">
        <f t="shared" si="3"/>
        <v>577.40322209999999</v>
      </c>
    </row>
    <row r="690" spans="2:6" x14ac:dyDescent="0.3">
      <c r="B690" s="1" t="s">
        <v>136</v>
      </c>
      <c r="C690" s="1">
        <f t="shared" si="0"/>
        <v>26</v>
      </c>
      <c r="D690" s="31">
        <f t="shared" si="1"/>
        <v>2055.9989003000001</v>
      </c>
      <c r="E690" s="1">
        <f t="shared" si="2"/>
        <v>26</v>
      </c>
      <c r="F690" s="31">
        <f t="shared" si="3"/>
        <v>0</v>
      </c>
    </row>
    <row r="691" spans="2:6" x14ac:dyDescent="0.3">
      <c r="B691" s="1" t="s">
        <v>104</v>
      </c>
      <c r="C691" s="1">
        <f t="shared" si="0"/>
        <v>0</v>
      </c>
      <c r="D691" s="31">
        <f t="shared" si="1"/>
        <v>0</v>
      </c>
      <c r="E691" s="1">
        <f t="shared" si="2"/>
        <v>0</v>
      </c>
      <c r="F691" s="31">
        <f t="shared" si="3"/>
        <v>0</v>
      </c>
    </row>
    <row r="692" spans="2:6" x14ac:dyDescent="0.3">
      <c r="B692" s="1" t="s">
        <v>107</v>
      </c>
      <c r="C692" s="1">
        <f t="shared" si="0"/>
        <v>65</v>
      </c>
      <c r="D692" s="31">
        <f t="shared" si="1"/>
        <v>995.11380670000028</v>
      </c>
      <c r="E692" s="1">
        <f t="shared" si="2"/>
        <v>65</v>
      </c>
      <c r="F692" s="31">
        <f t="shared" si="3"/>
        <v>1011.6698069000004</v>
      </c>
    </row>
    <row r="693" spans="2:6" x14ac:dyDescent="0.3">
      <c r="B693" s="1" t="s">
        <v>113</v>
      </c>
      <c r="C693" s="1">
        <f t="shared" si="0"/>
        <v>0</v>
      </c>
      <c r="D693" s="31">
        <f t="shared" si="1"/>
        <v>0</v>
      </c>
      <c r="E693" s="1">
        <f t="shared" si="2"/>
        <v>0</v>
      </c>
      <c r="F693" s="31">
        <f t="shared" si="3"/>
        <v>0</v>
      </c>
    </row>
    <row r="694" spans="2:6" x14ac:dyDescent="0.3">
      <c r="B694" s="1" t="s">
        <v>127</v>
      </c>
      <c r="C694" s="1">
        <f t="shared" si="0"/>
        <v>0</v>
      </c>
      <c r="D694" s="31">
        <f t="shared" si="1"/>
        <v>0</v>
      </c>
      <c r="E694" s="1">
        <f t="shared" si="2"/>
        <v>0</v>
      </c>
      <c r="F694" s="31">
        <f t="shared" si="3"/>
        <v>0</v>
      </c>
    </row>
    <row r="695" spans="2:6" x14ac:dyDescent="0.3">
      <c r="B695" s="1" t="s">
        <v>111</v>
      </c>
      <c r="C695" s="1">
        <f t="shared" si="0"/>
        <v>0</v>
      </c>
      <c r="D695" s="31">
        <f t="shared" si="1"/>
        <v>0</v>
      </c>
      <c r="E695" s="1">
        <f t="shared" si="2"/>
        <v>0</v>
      </c>
      <c r="F695" s="31">
        <f t="shared" si="3"/>
        <v>0</v>
      </c>
    </row>
    <row r="696" spans="2:6" x14ac:dyDescent="0.3">
      <c r="B696" s="1" t="s">
        <v>138</v>
      </c>
      <c r="C696" s="1">
        <f t="shared" si="0"/>
        <v>11</v>
      </c>
      <c r="D696" s="31">
        <f t="shared" si="1"/>
        <v>342.50839699999995</v>
      </c>
      <c r="E696" s="1">
        <f t="shared" si="2"/>
        <v>11</v>
      </c>
      <c r="F696" s="31">
        <f t="shared" si="3"/>
        <v>0</v>
      </c>
    </row>
    <row r="697" spans="2:6" x14ac:dyDescent="0.3">
      <c r="B697" s="1" t="s">
        <v>129</v>
      </c>
      <c r="C697" s="1">
        <f t="shared" si="0"/>
        <v>0</v>
      </c>
      <c r="D697" s="31">
        <f t="shared" si="1"/>
        <v>0</v>
      </c>
      <c r="E697" s="1">
        <f t="shared" si="2"/>
        <v>0</v>
      </c>
      <c r="F697" s="31">
        <f t="shared" si="3"/>
        <v>0</v>
      </c>
    </row>
    <row r="698" spans="2:6" x14ac:dyDescent="0.3">
      <c r="B698" s="1" t="s">
        <v>139</v>
      </c>
      <c r="C698" s="1">
        <f t="shared" si="0"/>
        <v>9</v>
      </c>
      <c r="D698" s="31">
        <f t="shared" si="1"/>
        <v>81.552090299999989</v>
      </c>
      <c r="E698" s="1">
        <f t="shared" si="2"/>
        <v>9</v>
      </c>
      <c r="F698" s="31">
        <f t="shared" si="3"/>
        <v>174.92696919999997</v>
      </c>
    </row>
    <row r="699" spans="2:6" x14ac:dyDescent="0.3">
      <c r="B699" s="1" t="s">
        <v>122</v>
      </c>
      <c r="C699" s="1">
        <f t="shared" si="0"/>
        <v>24</v>
      </c>
      <c r="D699" s="31">
        <f t="shared" si="1"/>
        <v>746.67530139999997</v>
      </c>
      <c r="E699" s="1">
        <f t="shared" si="2"/>
        <v>24</v>
      </c>
      <c r="F699" s="31">
        <f t="shared" si="3"/>
        <v>1535.1379422</v>
      </c>
    </row>
    <row r="700" spans="2:6" x14ac:dyDescent="0.3">
      <c r="B700" s="1" t="s">
        <v>128</v>
      </c>
      <c r="C700" s="1">
        <f t="shared" si="0"/>
        <v>0</v>
      </c>
      <c r="D700" s="31">
        <f t="shared" si="1"/>
        <v>0</v>
      </c>
      <c r="E700" s="1">
        <f t="shared" si="2"/>
        <v>0</v>
      </c>
      <c r="F700" s="31">
        <f t="shared" si="3"/>
        <v>0</v>
      </c>
    </row>
    <row r="701" spans="2:6" x14ac:dyDescent="0.3">
      <c r="B701" s="1" t="s">
        <v>109</v>
      </c>
      <c r="C701" s="1">
        <f t="shared" si="0"/>
        <v>0</v>
      </c>
      <c r="D701" s="31">
        <f t="shared" si="1"/>
        <v>0</v>
      </c>
      <c r="E701" s="1">
        <f t="shared" si="2"/>
        <v>0</v>
      </c>
      <c r="F701" s="31">
        <f t="shared" si="3"/>
        <v>0</v>
      </c>
    </row>
    <row r="702" spans="2:6" x14ac:dyDescent="0.3">
      <c r="B702" s="1" t="s">
        <v>135</v>
      </c>
      <c r="C702" s="1">
        <f t="shared" si="0"/>
        <v>82</v>
      </c>
      <c r="D702" s="31">
        <f t="shared" si="1"/>
        <v>3610.8218679999991</v>
      </c>
      <c r="E702" s="1">
        <f t="shared" si="2"/>
        <v>82</v>
      </c>
      <c r="F702" s="31">
        <f t="shared" si="3"/>
        <v>1456.1081133</v>
      </c>
    </row>
    <row r="703" spans="2:6" x14ac:dyDescent="0.3">
      <c r="B703" s="1" t="s">
        <v>145</v>
      </c>
      <c r="C703" s="1">
        <f t="shared" si="0"/>
        <v>0</v>
      </c>
      <c r="D703" s="31">
        <f t="shared" si="1"/>
        <v>0</v>
      </c>
      <c r="E703" s="1">
        <f t="shared" si="2"/>
        <v>0</v>
      </c>
      <c r="F703" s="31">
        <f t="shared" si="3"/>
        <v>116.6388015</v>
      </c>
    </row>
    <row r="705" spans="2:6" x14ac:dyDescent="0.3">
      <c r="B705" s="29" t="s">
        <v>183</v>
      </c>
      <c r="C705" s="29">
        <f>SUM(C673:C704)</f>
        <v>596</v>
      </c>
      <c r="D705" s="29"/>
      <c r="E705" s="29">
        <f>SUM(E673:E704)</f>
        <v>596</v>
      </c>
      <c r="F705" s="29"/>
    </row>
    <row r="706" spans="2:6" x14ac:dyDescent="0.3">
      <c r="B706" s="1" t="s">
        <v>182</v>
      </c>
      <c r="C706" s="1">
        <f>667-C705</f>
        <v>71</v>
      </c>
      <c r="E706" s="1">
        <f>667-E705</f>
        <v>71</v>
      </c>
    </row>
  </sheetData>
  <autoFilter ref="A1:F669" xr:uid="{00000000-0009-0000-0000-00000F000000}"/>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252"/>
  <sheetViews>
    <sheetView workbookViewId="0">
      <pane ySplit="1" topLeftCell="A210" activePane="bottomLeft" state="frozen"/>
      <selection pane="bottomLeft" activeCell="B222" sqref="B222"/>
    </sheetView>
  </sheetViews>
  <sheetFormatPr defaultRowHeight="14.4" x14ac:dyDescent="0.3"/>
  <cols>
    <col min="1" max="1" width="4" style="1" bestFit="1" customWidth="1"/>
    <col min="2" max="2" width="22.44140625" style="1" customWidth="1"/>
    <col min="3" max="3" width="22.5546875" style="1" bestFit="1" customWidth="1"/>
    <col min="4" max="4" width="27.6640625" style="1" bestFit="1" customWidth="1"/>
  </cols>
  <sheetData>
    <row r="1" spans="1:4" x14ac:dyDescent="0.3">
      <c r="A1" s="28" t="s">
        <v>121</v>
      </c>
      <c r="B1" s="28" t="s">
        <v>120</v>
      </c>
      <c r="C1" s="28" t="s">
        <v>165</v>
      </c>
      <c r="D1" s="28" t="s">
        <v>164</v>
      </c>
    </row>
    <row r="2" spans="1:4" x14ac:dyDescent="0.3">
      <c r="A2" s="1">
        <v>0</v>
      </c>
      <c r="B2" s="1">
        <v>72.844713485100002</v>
      </c>
      <c r="C2" s="1" t="s">
        <v>110</v>
      </c>
      <c r="D2" s="1" t="s">
        <v>97</v>
      </c>
    </row>
    <row r="3" spans="1:4" x14ac:dyDescent="0.3">
      <c r="A3" s="1">
        <v>1</v>
      </c>
      <c r="B3" s="1">
        <v>46.919725289299897</v>
      </c>
      <c r="C3" s="1" t="s">
        <v>110</v>
      </c>
      <c r="D3" s="1" t="s">
        <v>97</v>
      </c>
    </row>
    <row r="4" spans="1:4" x14ac:dyDescent="0.3">
      <c r="A4" s="1">
        <v>2</v>
      </c>
      <c r="B4" s="1">
        <v>11.753481901400001</v>
      </c>
      <c r="C4" s="1" t="s">
        <v>110</v>
      </c>
      <c r="D4" s="1" t="s">
        <v>97</v>
      </c>
    </row>
    <row r="5" spans="1:4" x14ac:dyDescent="0.3">
      <c r="A5" s="1">
        <v>3</v>
      </c>
      <c r="B5" s="1">
        <v>62.717180550099897</v>
      </c>
      <c r="C5" s="1" t="s">
        <v>110</v>
      </c>
      <c r="D5" s="1" t="s">
        <v>97</v>
      </c>
    </row>
    <row r="6" spans="1:4" x14ac:dyDescent="0.3">
      <c r="A6" s="1">
        <v>4</v>
      </c>
      <c r="B6" s="1">
        <v>105.820508003</v>
      </c>
      <c r="C6" s="1" t="s">
        <v>110</v>
      </c>
      <c r="D6" s="1" t="s">
        <v>97</v>
      </c>
    </row>
    <row r="7" spans="1:4" x14ac:dyDescent="0.3">
      <c r="A7" s="1">
        <v>5</v>
      </c>
      <c r="B7" s="1">
        <v>31.1290633435</v>
      </c>
      <c r="C7" s="1" t="s">
        <v>110</v>
      </c>
      <c r="D7" s="1" t="s">
        <v>97</v>
      </c>
    </row>
    <row r="8" spans="1:4" x14ac:dyDescent="0.3">
      <c r="A8" s="1">
        <v>6</v>
      </c>
      <c r="B8" s="1">
        <v>21.361457339400001</v>
      </c>
      <c r="C8" s="1" t="s">
        <v>110</v>
      </c>
      <c r="D8" s="1" t="s">
        <v>97</v>
      </c>
    </row>
    <row r="9" spans="1:4" x14ac:dyDescent="0.3">
      <c r="A9" s="1">
        <v>7</v>
      </c>
      <c r="B9" s="1">
        <v>45.511401016400001</v>
      </c>
      <c r="C9" s="1" t="s">
        <v>110</v>
      </c>
      <c r="D9" s="1" t="s">
        <v>97</v>
      </c>
    </row>
    <row r="10" spans="1:4" x14ac:dyDescent="0.3">
      <c r="A10" s="1">
        <v>8</v>
      </c>
      <c r="B10" s="1">
        <v>3.4393420940300001</v>
      </c>
      <c r="C10" s="1" t="s">
        <v>110</v>
      </c>
      <c r="D10" s="1" t="s">
        <v>97</v>
      </c>
    </row>
    <row r="11" spans="1:4" x14ac:dyDescent="0.3">
      <c r="A11" s="1">
        <v>9</v>
      </c>
      <c r="B11" s="1">
        <v>10.923819566200001</v>
      </c>
      <c r="C11" s="1" t="s">
        <v>110</v>
      </c>
      <c r="D11" s="1" t="s">
        <v>97</v>
      </c>
    </row>
    <row r="12" spans="1:4" x14ac:dyDescent="0.3">
      <c r="A12" s="1">
        <v>10</v>
      </c>
      <c r="B12" s="1">
        <v>19.941618033200001</v>
      </c>
      <c r="C12" s="1" t="s">
        <v>110</v>
      </c>
      <c r="D12" s="1" t="s">
        <v>97</v>
      </c>
    </row>
    <row r="13" spans="1:4" x14ac:dyDescent="0.3">
      <c r="A13" s="1">
        <v>11</v>
      </c>
      <c r="B13" s="1">
        <v>38.253111450299897</v>
      </c>
      <c r="C13" s="1" t="s">
        <v>110</v>
      </c>
      <c r="D13" s="1" t="s">
        <v>97</v>
      </c>
    </row>
    <row r="14" spans="1:4" x14ac:dyDescent="0.3">
      <c r="A14" s="1">
        <v>12</v>
      </c>
      <c r="B14" s="1">
        <v>45.504301185800003</v>
      </c>
      <c r="C14" s="1" t="s">
        <v>110</v>
      </c>
      <c r="D14" s="1" t="s">
        <v>97</v>
      </c>
    </row>
    <row r="15" spans="1:4" x14ac:dyDescent="0.3">
      <c r="A15" s="1">
        <v>13</v>
      </c>
      <c r="B15" s="1">
        <v>58.655530545200001</v>
      </c>
      <c r="C15" s="1" t="s">
        <v>110</v>
      </c>
      <c r="D15" s="1" t="s">
        <v>97</v>
      </c>
    </row>
    <row r="16" spans="1:4" x14ac:dyDescent="0.3">
      <c r="A16" s="1">
        <v>14</v>
      </c>
      <c r="B16" s="1">
        <v>88.778580178200002</v>
      </c>
      <c r="C16" s="1" t="s">
        <v>110</v>
      </c>
      <c r="D16" s="1" t="s">
        <v>97</v>
      </c>
    </row>
    <row r="17" spans="1:4" x14ac:dyDescent="0.3">
      <c r="A17" s="1">
        <v>15</v>
      </c>
      <c r="B17" s="1">
        <v>10.2335172181999</v>
      </c>
      <c r="C17" s="1" t="s">
        <v>110</v>
      </c>
      <c r="D17" s="1" t="s">
        <v>97</v>
      </c>
    </row>
    <row r="18" spans="1:4" x14ac:dyDescent="0.3">
      <c r="A18" s="1">
        <v>16</v>
      </c>
      <c r="B18" s="1">
        <v>10.06398446</v>
      </c>
      <c r="C18" s="1" t="s">
        <v>110</v>
      </c>
      <c r="D18" s="1" t="s">
        <v>97</v>
      </c>
    </row>
    <row r="19" spans="1:4" x14ac:dyDescent="0.3">
      <c r="A19" s="1">
        <v>17</v>
      </c>
      <c r="B19" s="1">
        <v>5.4803624418699997</v>
      </c>
      <c r="C19" s="1" t="s">
        <v>110</v>
      </c>
      <c r="D19" s="1" t="s">
        <v>97</v>
      </c>
    </row>
    <row r="20" spans="1:4" x14ac:dyDescent="0.3">
      <c r="A20" s="1">
        <v>18</v>
      </c>
      <c r="B20" s="1">
        <v>26.341210499599899</v>
      </c>
      <c r="C20" s="1" t="s">
        <v>110</v>
      </c>
      <c r="D20" s="1" t="s">
        <v>97</v>
      </c>
    </row>
    <row r="21" spans="1:4" x14ac:dyDescent="0.3">
      <c r="A21" s="1">
        <v>19</v>
      </c>
      <c r="B21" s="1">
        <v>22.8920155976</v>
      </c>
      <c r="C21" s="1" t="s">
        <v>103</v>
      </c>
      <c r="D21" s="1" t="s">
        <v>163</v>
      </c>
    </row>
    <row r="22" spans="1:4" x14ac:dyDescent="0.3">
      <c r="A22" s="1">
        <v>20</v>
      </c>
      <c r="B22" s="1">
        <v>6.6479381070799999</v>
      </c>
      <c r="C22" s="1" t="s">
        <v>96</v>
      </c>
      <c r="D22" s="1" t="s">
        <v>105</v>
      </c>
    </row>
    <row r="23" spans="1:4" x14ac:dyDescent="0.3">
      <c r="A23" s="1">
        <v>21</v>
      </c>
      <c r="B23" s="1">
        <v>5.3577193534800003</v>
      </c>
      <c r="C23" s="1" t="s">
        <v>110</v>
      </c>
      <c r="D23" s="1" t="s">
        <v>97</v>
      </c>
    </row>
    <row r="24" spans="1:4" x14ac:dyDescent="0.3">
      <c r="A24" s="1">
        <v>22</v>
      </c>
      <c r="B24" s="1">
        <v>20.5031751122999</v>
      </c>
      <c r="C24" s="1" t="s">
        <v>110</v>
      </c>
      <c r="D24" s="1" t="s">
        <v>97</v>
      </c>
    </row>
    <row r="25" spans="1:4" x14ac:dyDescent="0.3">
      <c r="A25" s="1">
        <v>23</v>
      </c>
      <c r="B25" s="1">
        <v>13.4587727667999</v>
      </c>
      <c r="C25" s="1" t="s">
        <v>103</v>
      </c>
      <c r="D25" s="1" t="s">
        <v>163</v>
      </c>
    </row>
    <row r="26" spans="1:4" x14ac:dyDescent="0.3">
      <c r="A26" s="1">
        <v>24</v>
      </c>
      <c r="B26" s="1">
        <v>5.3945534124999996</v>
      </c>
      <c r="C26" s="1" t="s">
        <v>96</v>
      </c>
      <c r="D26" s="1" t="s">
        <v>105</v>
      </c>
    </row>
    <row r="27" spans="1:4" x14ac:dyDescent="0.3">
      <c r="A27" s="1">
        <v>25</v>
      </c>
      <c r="B27" s="1">
        <v>11.359351305700001</v>
      </c>
      <c r="C27" s="1" t="s">
        <v>96</v>
      </c>
      <c r="D27" s="1" t="s">
        <v>105</v>
      </c>
    </row>
    <row r="28" spans="1:4" x14ac:dyDescent="0.3">
      <c r="A28" s="1">
        <v>26</v>
      </c>
      <c r="B28" s="1">
        <v>23.561653719300001</v>
      </c>
      <c r="C28" s="1" t="s">
        <v>103</v>
      </c>
      <c r="D28" s="1" t="s">
        <v>154</v>
      </c>
    </row>
    <row r="29" spans="1:4" x14ac:dyDescent="0.3">
      <c r="A29" s="1">
        <v>27</v>
      </c>
      <c r="B29" s="1">
        <v>15.483761188000001</v>
      </c>
      <c r="C29" s="1" t="s">
        <v>100</v>
      </c>
      <c r="D29" s="1" t="s">
        <v>97</v>
      </c>
    </row>
    <row r="30" spans="1:4" x14ac:dyDescent="0.3">
      <c r="A30" s="1">
        <v>28</v>
      </c>
      <c r="B30" s="1">
        <v>19.7097803539999</v>
      </c>
      <c r="C30" s="1" t="s">
        <v>100</v>
      </c>
      <c r="D30" s="1" t="s">
        <v>97</v>
      </c>
    </row>
    <row r="31" spans="1:4" x14ac:dyDescent="0.3">
      <c r="A31" s="1">
        <v>29</v>
      </c>
      <c r="B31" s="1">
        <v>25.146319147700002</v>
      </c>
      <c r="C31" s="1" t="s">
        <v>100</v>
      </c>
      <c r="D31" s="1" t="s">
        <v>97</v>
      </c>
    </row>
    <row r="32" spans="1:4" x14ac:dyDescent="0.3">
      <c r="A32" s="1">
        <v>30</v>
      </c>
      <c r="B32" s="1">
        <v>29.5048244944999</v>
      </c>
      <c r="C32" s="1" t="s">
        <v>100</v>
      </c>
      <c r="D32" s="1" t="s">
        <v>97</v>
      </c>
    </row>
    <row r="33" spans="1:4" x14ac:dyDescent="0.3">
      <c r="A33" s="1">
        <v>31</v>
      </c>
      <c r="B33" s="1">
        <v>51.078320324800004</v>
      </c>
      <c r="C33" s="1" t="s">
        <v>110</v>
      </c>
      <c r="D33" s="1" t="s">
        <v>97</v>
      </c>
    </row>
    <row r="34" spans="1:4" x14ac:dyDescent="0.3">
      <c r="A34" s="1">
        <v>32</v>
      </c>
      <c r="B34" s="1">
        <v>19.550311653600001</v>
      </c>
      <c r="C34" s="1" t="s">
        <v>151</v>
      </c>
      <c r="D34" s="1" t="s">
        <v>137</v>
      </c>
    </row>
    <row r="35" spans="1:4" x14ac:dyDescent="0.3">
      <c r="A35" s="1">
        <v>33</v>
      </c>
      <c r="B35" s="1">
        <v>22.888657016100002</v>
      </c>
      <c r="C35" s="1" t="s">
        <v>110</v>
      </c>
      <c r="D35" s="1" t="s">
        <v>97</v>
      </c>
    </row>
    <row r="36" spans="1:4" x14ac:dyDescent="0.3">
      <c r="A36" s="1">
        <v>34</v>
      </c>
      <c r="B36" s="1">
        <v>21.949671732199899</v>
      </c>
      <c r="C36" s="1" t="s">
        <v>110</v>
      </c>
      <c r="D36" s="1" t="s">
        <v>97</v>
      </c>
    </row>
    <row r="37" spans="1:4" x14ac:dyDescent="0.3">
      <c r="A37" s="1">
        <v>35</v>
      </c>
      <c r="B37" s="1">
        <v>34.467310366</v>
      </c>
      <c r="C37" s="1" t="s">
        <v>110</v>
      </c>
      <c r="D37" s="1" t="s">
        <v>97</v>
      </c>
    </row>
    <row r="38" spans="1:4" x14ac:dyDescent="0.3">
      <c r="A38" s="1">
        <v>36</v>
      </c>
      <c r="B38" s="1">
        <v>15.6648620301</v>
      </c>
      <c r="C38" s="1" t="s">
        <v>110</v>
      </c>
      <c r="D38" s="1" t="s">
        <v>97</v>
      </c>
    </row>
    <row r="39" spans="1:4" x14ac:dyDescent="0.3">
      <c r="A39" s="1">
        <v>37</v>
      </c>
      <c r="B39" s="1">
        <v>41.5353390963</v>
      </c>
      <c r="C39" s="1" t="s">
        <v>110</v>
      </c>
      <c r="D39" s="1" t="s">
        <v>97</v>
      </c>
    </row>
    <row r="40" spans="1:4" x14ac:dyDescent="0.3">
      <c r="A40" s="1">
        <v>38</v>
      </c>
      <c r="B40" s="1">
        <v>5.2636256603699998</v>
      </c>
      <c r="C40" s="1" t="s">
        <v>110</v>
      </c>
      <c r="D40" s="1" t="s">
        <v>97</v>
      </c>
    </row>
    <row r="41" spans="1:4" x14ac:dyDescent="0.3">
      <c r="A41" s="1">
        <v>39</v>
      </c>
      <c r="B41" s="1">
        <v>19.7440543361</v>
      </c>
      <c r="C41" s="1" t="s">
        <v>103</v>
      </c>
      <c r="D41" s="1" t="s">
        <v>98</v>
      </c>
    </row>
    <row r="42" spans="1:4" x14ac:dyDescent="0.3">
      <c r="A42" s="1">
        <v>40</v>
      </c>
      <c r="B42" s="1">
        <v>3.64426087436</v>
      </c>
      <c r="C42" s="1" t="s">
        <v>103</v>
      </c>
      <c r="D42" s="1" t="s">
        <v>98</v>
      </c>
    </row>
    <row r="43" spans="1:4" x14ac:dyDescent="0.3">
      <c r="A43" s="1">
        <v>41</v>
      </c>
      <c r="B43" s="1">
        <v>14.2462945762</v>
      </c>
      <c r="C43" s="1" t="s">
        <v>110</v>
      </c>
      <c r="D43" s="1" t="s">
        <v>97</v>
      </c>
    </row>
    <row r="44" spans="1:4" x14ac:dyDescent="0.3">
      <c r="A44" s="1">
        <v>42</v>
      </c>
      <c r="B44" s="1">
        <v>16.264666027299899</v>
      </c>
      <c r="C44" s="1" t="s">
        <v>110</v>
      </c>
      <c r="D44" s="1" t="s">
        <v>97</v>
      </c>
    </row>
    <row r="45" spans="1:4" x14ac:dyDescent="0.3">
      <c r="A45" s="1">
        <v>43</v>
      </c>
      <c r="B45" s="1">
        <v>14.6688903144</v>
      </c>
      <c r="C45" s="1" t="s">
        <v>110</v>
      </c>
      <c r="D45" s="1" t="s">
        <v>97</v>
      </c>
    </row>
    <row r="46" spans="1:4" x14ac:dyDescent="0.3">
      <c r="A46" s="1">
        <v>44</v>
      </c>
      <c r="B46" s="1">
        <v>12.9603319673</v>
      </c>
      <c r="C46" s="1" t="s">
        <v>96</v>
      </c>
      <c r="D46" s="1" t="s">
        <v>98</v>
      </c>
    </row>
    <row r="47" spans="1:4" x14ac:dyDescent="0.3">
      <c r="A47" s="1">
        <v>45</v>
      </c>
      <c r="B47" s="1">
        <v>27.634497307099899</v>
      </c>
      <c r="C47" s="1" t="s">
        <v>96</v>
      </c>
      <c r="D47" s="1" t="s">
        <v>98</v>
      </c>
    </row>
    <row r="48" spans="1:4" x14ac:dyDescent="0.3">
      <c r="A48" s="1">
        <v>46</v>
      </c>
      <c r="B48" s="1">
        <v>21.519177233600001</v>
      </c>
      <c r="C48" s="1" t="s">
        <v>103</v>
      </c>
      <c r="D48" s="1" t="s">
        <v>98</v>
      </c>
    </row>
    <row r="49" spans="1:4" x14ac:dyDescent="0.3">
      <c r="A49" s="1">
        <v>47</v>
      </c>
      <c r="B49" s="1">
        <v>27.031753575300002</v>
      </c>
      <c r="C49" s="1" t="s">
        <v>100</v>
      </c>
      <c r="D49" s="1" t="s">
        <v>97</v>
      </c>
    </row>
    <row r="50" spans="1:4" x14ac:dyDescent="0.3">
      <c r="A50" s="1">
        <v>48</v>
      </c>
      <c r="B50" s="1">
        <v>20.866256732699899</v>
      </c>
      <c r="C50" s="1" t="s">
        <v>162</v>
      </c>
      <c r="D50" s="1" t="s">
        <v>102</v>
      </c>
    </row>
    <row r="51" spans="1:4" x14ac:dyDescent="0.3">
      <c r="A51" s="1">
        <v>49</v>
      </c>
      <c r="B51" s="1">
        <v>19.7044103574</v>
      </c>
      <c r="C51" s="1" t="s">
        <v>100</v>
      </c>
      <c r="D51" s="1" t="s">
        <v>97</v>
      </c>
    </row>
    <row r="52" spans="1:4" x14ac:dyDescent="0.3">
      <c r="A52" s="1">
        <v>50</v>
      </c>
      <c r="B52" s="1">
        <v>11.540377765800001</v>
      </c>
      <c r="C52" s="1" t="s">
        <v>162</v>
      </c>
      <c r="D52" s="1" t="s">
        <v>102</v>
      </c>
    </row>
    <row r="53" spans="1:4" x14ac:dyDescent="0.3">
      <c r="A53" s="1">
        <v>51</v>
      </c>
      <c r="B53" s="1">
        <v>1.0774569137200001</v>
      </c>
      <c r="C53" s="1" t="s">
        <v>162</v>
      </c>
      <c r="D53" s="1" t="s">
        <v>102</v>
      </c>
    </row>
    <row r="54" spans="1:4" x14ac:dyDescent="0.3">
      <c r="A54" s="1">
        <v>52</v>
      </c>
      <c r="B54" s="1">
        <v>20.2184060368999</v>
      </c>
      <c r="C54" s="1" t="s">
        <v>162</v>
      </c>
      <c r="D54" s="1" t="s">
        <v>102</v>
      </c>
    </row>
    <row r="55" spans="1:4" x14ac:dyDescent="0.3">
      <c r="A55" s="1">
        <v>53</v>
      </c>
      <c r="B55" s="1">
        <v>45.4707887482</v>
      </c>
      <c r="C55" s="1" t="s">
        <v>100</v>
      </c>
      <c r="D55" s="1" t="s">
        <v>97</v>
      </c>
    </row>
    <row r="56" spans="1:4" x14ac:dyDescent="0.3">
      <c r="A56" s="1">
        <v>54</v>
      </c>
      <c r="B56" s="1">
        <v>17.0643659063999</v>
      </c>
      <c r="C56" s="1" t="s">
        <v>100</v>
      </c>
      <c r="D56" s="1" t="s">
        <v>97</v>
      </c>
    </row>
    <row r="57" spans="1:4" x14ac:dyDescent="0.3">
      <c r="A57" s="1">
        <v>55</v>
      </c>
      <c r="B57" s="1">
        <v>26.214879576800001</v>
      </c>
      <c r="C57" s="1" t="s">
        <v>100</v>
      </c>
      <c r="D57" s="1" t="s">
        <v>97</v>
      </c>
    </row>
    <row r="58" spans="1:4" x14ac:dyDescent="0.3">
      <c r="A58" s="1">
        <v>56</v>
      </c>
      <c r="B58" s="1">
        <v>21.827335497899899</v>
      </c>
      <c r="C58" s="1" t="s">
        <v>100</v>
      </c>
      <c r="D58" s="1" t="s">
        <v>97</v>
      </c>
    </row>
    <row r="59" spans="1:4" x14ac:dyDescent="0.3">
      <c r="A59" s="1">
        <v>57</v>
      </c>
      <c r="B59" s="1">
        <v>48.0332468894999</v>
      </c>
      <c r="C59" s="1" t="s">
        <v>103</v>
      </c>
      <c r="D59" s="1" t="s">
        <v>98</v>
      </c>
    </row>
    <row r="60" spans="1:4" x14ac:dyDescent="0.3">
      <c r="A60" s="1">
        <v>58</v>
      </c>
      <c r="B60" s="1">
        <v>10.041517343000001</v>
      </c>
      <c r="C60" s="1" t="s">
        <v>103</v>
      </c>
      <c r="D60" s="1" t="s">
        <v>98</v>
      </c>
    </row>
    <row r="61" spans="1:4" x14ac:dyDescent="0.3">
      <c r="A61" s="1">
        <v>59</v>
      </c>
      <c r="B61" s="1">
        <v>12.6549860372</v>
      </c>
      <c r="C61" s="1" t="s">
        <v>103</v>
      </c>
      <c r="D61" s="1" t="s">
        <v>98</v>
      </c>
    </row>
    <row r="62" spans="1:4" x14ac:dyDescent="0.3">
      <c r="A62" s="1">
        <v>60</v>
      </c>
      <c r="B62" s="1">
        <v>25.929568221099899</v>
      </c>
      <c r="C62" s="1" t="s">
        <v>153</v>
      </c>
      <c r="D62" s="1" t="s">
        <v>152</v>
      </c>
    </row>
    <row r="63" spans="1:4" x14ac:dyDescent="0.3">
      <c r="A63" s="1">
        <v>61</v>
      </c>
      <c r="B63" s="1">
        <v>52.858150796799897</v>
      </c>
      <c r="C63" s="1" t="s">
        <v>96</v>
      </c>
      <c r="D63" s="1" t="s">
        <v>152</v>
      </c>
    </row>
    <row r="64" spans="1:4" x14ac:dyDescent="0.3">
      <c r="A64" s="1">
        <v>62</v>
      </c>
      <c r="B64" s="1">
        <v>15.423203020400001</v>
      </c>
      <c r="C64" s="1" t="s">
        <v>103</v>
      </c>
      <c r="D64" s="1" t="s">
        <v>152</v>
      </c>
    </row>
    <row r="65" spans="1:4" x14ac:dyDescent="0.3">
      <c r="A65" s="1">
        <v>63</v>
      </c>
      <c r="B65" s="1">
        <v>5.5391225795099999</v>
      </c>
      <c r="C65" s="1" t="s">
        <v>138</v>
      </c>
      <c r="D65" s="1" t="s">
        <v>152</v>
      </c>
    </row>
    <row r="66" spans="1:4" x14ac:dyDescent="0.3">
      <c r="A66" s="1">
        <v>64</v>
      </c>
      <c r="B66" s="1">
        <v>9.2872868052200008</v>
      </c>
      <c r="C66" s="1" t="s">
        <v>100</v>
      </c>
      <c r="D66" s="1" t="s">
        <v>97</v>
      </c>
    </row>
    <row r="67" spans="1:4" x14ac:dyDescent="0.3">
      <c r="A67" s="1">
        <v>65</v>
      </c>
      <c r="B67" s="1">
        <v>23.7384153032</v>
      </c>
      <c r="C67" s="1" t="s">
        <v>96</v>
      </c>
      <c r="D67" s="1" t="s">
        <v>152</v>
      </c>
    </row>
    <row r="68" spans="1:4" x14ac:dyDescent="0.3">
      <c r="A68" s="1">
        <v>66</v>
      </c>
      <c r="B68" s="1">
        <v>10.8810713143</v>
      </c>
      <c r="C68" s="1" t="s">
        <v>103</v>
      </c>
      <c r="D68" s="1" t="s">
        <v>152</v>
      </c>
    </row>
    <row r="69" spans="1:4" x14ac:dyDescent="0.3">
      <c r="A69" s="1">
        <v>67</v>
      </c>
      <c r="B69" s="1">
        <v>4.1835668371699999</v>
      </c>
      <c r="C69" s="1" t="s">
        <v>110</v>
      </c>
      <c r="D69" s="1" t="s">
        <v>97</v>
      </c>
    </row>
    <row r="70" spans="1:4" x14ac:dyDescent="0.3">
      <c r="A70" s="1">
        <v>68</v>
      </c>
      <c r="B70" s="1">
        <v>11.6311789359</v>
      </c>
      <c r="C70" s="1" t="s">
        <v>110</v>
      </c>
      <c r="D70" s="1" t="s">
        <v>97</v>
      </c>
    </row>
    <row r="71" spans="1:4" x14ac:dyDescent="0.3">
      <c r="A71" s="1">
        <v>69</v>
      </c>
      <c r="B71" s="1">
        <v>13.0016062223</v>
      </c>
      <c r="C71" s="1" t="s">
        <v>110</v>
      </c>
      <c r="D71" s="1" t="s">
        <v>97</v>
      </c>
    </row>
    <row r="72" spans="1:4" x14ac:dyDescent="0.3">
      <c r="A72" s="1">
        <v>70</v>
      </c>
      <c r="B72" s="1">
        <v>15.025111748700001</v>
      </c>
      <c r="C72" s="1" t="s">
        <v>100</v>
      </c>
      <c r="D72" s="1" t="s">
        <v>97</v>
      </c>
    </row>
    <row r="73" spans="1:4" x14ac:dyDescent="0.3">
      <c r="A73" s="1">
        <v>71</v>
      </c>
      <c r="B73" s="1">
        <v>22.8828476258</v>
      </c>
      <c r="C73" s="1" t="s">
        <v>110</v>
      </c>
      <c r="D73" s="1" t="s">
        <v>97</v>
      </c>
    </row>
    <row r="74" spans="1:4" x14ac:dyDescent="0.3">
      <c r="A74" s="1">
        <v>72</v>
      </c>
      <c r="B74" s="1">
        <v>6.2404004635700003</v>
      </c>
      <c r="C74" s="1" t="s">
        <v>110</v>
      </c>
      <c r="D74" s="1" t="s">
        <v>97</v>
      </c>
    </row>
    <row r="75" spans="1:4" x14ac:dyDescent="0.3">
      <c r="A75" s="1">
        <v>73</v>
      </c>
      <c r="B75" s="1">
        <v>11.6850077482</v>
      </c>
      <c r="C75" s="1" t="s">
        <v>110</v>
      </c>
      <c r="D75" s="1" t="s">
        <v>97</v>
      </c>
    </row>
    <row r="76" spans="1:4" x14ac:dyDescent="0.3">
      <c r="A76" s="1">
        <v>74</v>
      </c>
      <c r="B76" s="1">
        <v>7.6997795961</v>
      </c>
      <c r="C76" s="1" t="s">
        <v>110</v>
      </c>
      <c r="D76" s="1" t="s">
        <v>97</v>
      </c>
    </row>
    <row r="77" spans="1:4" x14ac:dyDescent="0.3">
      <c r="A77" s="1">
        <v>75</v>
      </c>
      <c r="B77" s="1">
        <v>8.8806564966099906</v>
      </c>
      <c r="C77" s="1" t="s">
        <v>110</v>
      </c>
      <c r="D77" s="1" t="s">
        <v>97</v>
      </c>
    </row>
    <row r="78" spans="1:4" x14ac:dyDescent="0.3">
      <c r="A78" s="1">
        <v>76</v>
      </c>
      <c r="B78" s="1">
        <v>4.4073886724299998</v>
      </c>
      <c r="C78" s="1" t="s">
        <v>110</v>
      </c>
      <c r="D78" s="1" t="s">
        <v>97</v>
      </c>
    </row>
    <row r="79" spans="1:4" x14ac:dyDescent="0.3">
      <c r="A79" s="1">
        <v>77</v>
      </c>
      <c r="B79" s="1">
        <v>9.1893933498999996</v>
      </c>
      <c r="C79" s="1" t="s">
        <v>110</v>
      </c>
      <c r="D79" s="1" t="s">
        <v>97</v>
      </c>
    </row>
    <row r="80" spans="1:4" x14ac:dyDescent="0.3">
      <c r="A80" s="1">
        <v>78</v>
      </c>
      <c r="B80" s="1">
        <v>2.5911087306099998</v>
      </c>
      <c r="C80" s="1" t="s">
        <v>110</v>
      </c>
      <c r="D80" s="1" t="s">
        <v>97</v>
      </c>
    </row>
    <row r="81" spans="1:4" x14ac:dyDescent="0.3">
      <c r="A81" s="1">
        <v>79</v>
      </c>
      <c r="B81" s="1">
        <v>3.6526519863</v>
      </c>
      <c r="C81" s="1" t="s">
        <v>110</v>
      </c>
      <c r="D81" s="1" t="s">
        <v>97</v>
      </c>
    </row>
    <row r="82" spans="1:4" x14ac:dyDescent="0.3">
      <c r="A82" s="1">
        <v>80</v>
      </c>
      <c r="B82" s="1">
        <v>10.787286759900001</v>
      </c>
      <c r="C82" s="1" t="s">
        <v>110</v>
      </c>
      <c r="D82" s="1" t="s">
        <v>97</v>
      </c>
    </row>
    <row r="83" spans="1:4" x14ac:dyDescent="0.3">
      <c r="A83" s="1">
        <v>81</v>
      </c>
      <c r="B83" s="1">
        <v>49.159822449000004</v>
      </c>
      <c r="C83" s="1" t="s">
        <v>110</v>
      </c>
      <c r="D83" s="1" t="s">
        <v>97</v>
      </c>
    </row>
    <row r="84" spans="1:4" x14ac:dyDescent="0.3">
      <c r="A84" s="1">
        <v>82</v>
      </c>
      <c r="B84" s="1">
        <v>5.2596223661000003</v>
      </c>
      <c r="C84" s="1" t="s">
        <v>110</v>
      </c>
      <c r="D84" s="1" t="s">
        <v>97</v>
      </c>
    </row>
    <row r="85" spans="1:4" x14ac:dyDescent="0.3">
      <c r="A85" s="1">
        <v>83</v>
      </c>
      <c r="B85" s="1">
        <v>5.2697508419799997</v>
      </c>
      <c r="C85" s="1" t="s">
        <v>110</v>
      </c>
      <c r="D85" s="1" t="s">
        <v>97</v>
      </c>
    </row>
    <row r="86" spans="1:4" x14ac:dyDescent="0.3">
      <c r="A86" s="1">
        <v>84</v>
      </c>
      <c r="B86" s="1">
        <v>24.6386847266999</v>
      </c>
      <c r="C86" s="1" t="s">
        <v>110</v>
      </c>
      <c r="D86" s="1" t="s">
        <v>97</v>
      </c>
    </row>
    <row r="87" spans="1:4" x14ac:dyDescent="0.3">
      <c r="A87" s="1">
        <v>85</v>
      </c>
      <c r="B87" s="1">
        <v>17.682721647800001</v>
      </c>
      <c r="C87" s="1" t="s">
        <v>110</v>
      </c>
      <c r="D87" s="1" t="s">
        <v>97</v>
      </c>
    </row>
    <row r="88" spans="1:4" x14ac:dyDescent="0.3">
      <c r="A88" s="1">
        <v>86</v>
      </c>
      <c r="B88" s="1">
        <v>7.4857740244900004</v>
      </c>
      <c r="C88" s="1" t="s">
        <v>110</v>
      </c>
      <c r="D88" s="1" t="s">
        <v>97</v>
      </c>
    </row>
    <row r="89" spans="1:4" x14ac:dyDescent="0.3">
      <c r="A89" s="1">
        <v>87</v>
      </c>
      <c r="B89" s="1">
        <v>13.316701749</v>
      </c>
      <c r="C89" s="1" t="s">
        <v>110</v>
      </c>
      <c r="D89" s="1" t="s">
        <v>97</v>
      </c>
    </row>
    <row r="90" spans="1:4" x14ac:dyDescent="0.3">
      <c r="A90" s="1">
        <v>88</v>
      </c>
      <c r="B90" s="1">
        <v>14.4190919585999</v>
      </c>
      <c r="C90" s="1" t="s">
        <v>110</v>
      </c>
      <c r="D90" s="1" t="s">
        <v>97</v>
      </c>
    </row>
    <row r="91" spans="1:4" x14ac:dyDescent="0.3">
      <c r="A91" s="1">
        <v>89</v>
      </c>
      <c r="B91" s="1">
        <v>18.5969589316</v>
      </c>
      <c r="C91" s="1" t="s">
        <v>110</v>
      </c>
      <c r="D91" s="1" t="s">
        <v>97</v>
      </c>
    </row>
    <row r="92" spans="1:4" x14ac:dyDescent="0.3">
      <c r="A92" s="1">
        <v>90</v>
      </c>
      <c r="B92" s="1">
        <v>2.7312846099799999</v>
      </c>
      <c r="C92" s="1" t="s">
        <v>110</v>
      </c>
      <c r="D92" s="1" t="s">
        <v>97</v>
      </c>
    </row>
    <row r="93" spans="1:4" x14ac:dyDescent="0.3">
      <c r="A93" s="1">
        <v>91</v>
      </c>
      <c r="B93" s="1">
        <v>1.9286934502499999</v>
      </c>
      <c r="C93" s="1" t="s">
        <v>110</v>
      </c>
      <c r="D93" s="1" t="s">
        <v>97</v>
      </c>
    </row>
    <row r="94" spans="1:4" x14ac:dyDescent="0.3">
      <c r="A94" s="1">
        <v>92</v>
      </c>
      <c r="B94" s="1">
        <v>67.573715649700006</v>
      </c>
      <c r="C94" s="1" t="s">
        <v>110</v>
      </c>
      <c r="D94" s="1" t="s">
        <v>97</v>
      </c>
    </row>
    <row r="95" spans="1:4" x14ac:dyDescent="0.3">
      <c r="A95" s="1">
        <v>93</v>
      </c>
      <c r="B95" s="1">
        <v>3.23936761601</v>
      </c>
      <c r="C95" s="1" t="s">
        <v>110</v>
      </c>
      <c r="D95" s="1" t="s">
        <v>97</v>
      </c>
    </row>
    <row r="96" spans="1:4" x14ac:dyDescent="0.3">
      <c r="A96" s="1">
        <v>94</v>
      </c>
      <c r="B96" s="1">
        <v>14.399768910000001</v>
      </c>
      <c r="C96" s="1" t="s">
        <v>100</v>
      </c>
      <c r="D96" s="1" t="s">
        <v>160</v>
      </c>
    </row>
    <row r="97" spans="1:4" x14ac:dyDescent="0.3">
      <c r="A97" s="1">
        <v>95</v>
      </c>
      <c r="B97" s="1">
        <v>5.2737546560800004</v>
      </c>
      <c r="C97" s="1" t="s">
        <v>100</v>
      </c>
      <c r="D97" s="1" t="s">
        <v>160</v>
      </c>
    </row>
    <row r="98" spans="1:4" x14ac:dyDescent="0.3">
      <c r="A98" s="1">
        <v>96</v>
      </c>
      <c r="B98" s="1">
        <v>16.7678086819</v>
      </c>
      <c r="C98" s="1" t="s">
        <v>100</v>
      </c>
      <c r="D98" s="1" t="s">
        <v>160</v>
      </c>
    </row>
    <row r="99" spans="1:4" x14ac:dyDescent="0.3">
      <c r="A99" s="1">
        <v>97</v>
      </c>
      <c r="B99" s="1">
        <v>26.111561780100001</v>
      </c>
      <c r="C99" s="1" t="s">
        <v>100</v>
      </c>
      <c r="D99" s="1" t="s">
        <v>160</v>
      </c>
    </row>
    <row r="100" spans="1:4" x14ac:dyDescent="0.3">
      <c r="A100" s="1">
        <v>98</v>
      </c>
      <c r="B100" s="1">
        <v>4.6091090743400001</v>
      </c>
      <c r="C100" s="1" t="s">
        <v>100</v>
      </c>
      <c r="D100" s="1" t="s">
        <v>160</v>
      </c>
    </row>
    <row r="101" spans="1:4" x14ac:dyDescent="0.3">
      <c r="A101" s="1">
        <v>99</v>
      </c>
      <c r="B101" s="1">
        <v>4.1434140976</v>
      </c>
      <c r="C101" s="1" t="s">
        <v>100</v>
      </c>
      <c r="D101" s="1" t="s">
        <v>160</v>
      </c>
    </row>
    <row r="102" spans="1:4" x14ac:dyDescent="0.3">
      <c r="A102" s="1">
        <v>100</v>
      </c>
      <c r="B102" s="1">
        <v>21.350822985800001</v>
      </c>
      <c r="C102" s="1" t="s">
        <v>100</v>
      </c>
      <c r="D102" s="1" t="s">
        <v>161</v>
      </c>
    </row>
    <row r="103" spans="1:4" x14ac:dyDescent="0.3">
      <c r="A103" s="1">
        <v>101</v>
      </c>
      <c r="B103" s="1">
        <v>26.8425763704</v>
      </c>
      <c r="C103" s="1" t="s">
        <v>100</v>
      </c>
      <c r="D103" s="1" t="s">
        <v>160</v>
      </c>
    </row>
    <row r="104" spans="1:4" x14ac:dyDescent="0.3">
      <c r="A104" s="1">
        <v>102</v>
      </c>
      <c r="B104" s="1">
        <v>5.7834976755699996</v>
      </c>
      <c r="C104" s="1" t="s">
        <v>100</v>
      </c>
      <c r="D104" s="1" t="s">
        <v>160</v>
      </c>
    </row>
    <row r="105" spans="1:4" x14ac:dyDescent="0.3">
      <c r="A105" s="1">
        <v>103</v>
      </c>
      <c r="B105" s="1">
        <v>42.110834484000002</v>
      </c>
      <c r="C105" s="1" t="s">
        <v>110</v>
      </c>
      <c r="D105" s="1" t="s">
        <v>97</v>
      </c>
    </row>
    <row r="106" spans="1:4" x14ac:dyDescent="0.3">
      <c r="A106" s="1">
        <v>104</v>
      </c>
      <c r="B106" s="1">
        <v>2.8890533884099998</v>
      </c>
      <c r="C106" s="1" t="s">
        <v>110</v>
      </c>
      <c r="D106" s="1" t="s">
        <v>159</v>
      </c>
    </row>
    <row r="107" spans="1:4" x14ac:dyDescent="0.3">
      <c r="A107" s="1">
        <v>105</v>
      </c>
      <c r="B107" s="1">
        <v>5.0655574915799999</v>
      </c>
      <c r="C107" s="1" t="s">
        <v>110</v>
      </c>
      <c r="D107" s="1" t="s">
        <v>159</v>
      </c>
    </row>
    <row r="108" spans="1:4" x14ac:dyDescent="0.3">
      <c r="A108" s="1">
        <v>106</v>
      </c>
      <c r="B108" s="1">
        <v>4.1064567301299997</v>
      </c>
      <c r="C108" s="1" t="s">
        <v>110</v>
      </c>
      <c r="D108" s="1" t="s">
        <v>159</v>
      </c>
    </row>
    <row r="109" spans="1:4" x14ac:dyDescent="0.3">
      <c r="A109" s="1">
        <v>107</v>
      </c>
      <c r="B109" s="1">
        <v>9.6262724551200005</v>
      </c>
      <c r="C109" s="1" t="s">
        <v>110</v>
      </c>
      <c r="D109" s="1" t="s">
        <v>97</v>
      </c>
    </row>
    <row r="110" spans="1:4" x14ac:dyDescent="0.3">
      <c r="A110" s="1">
        <v>108</v>
      </c>
      <c r="B110" s="1">
        <v>10.191206993</v>
      </c>
      <c r="C110" s="1" t="s">
        <v>110</v>
      </c>
      <c r="D110" s="1" t="s">
        <v>97</v>
      </c>
    </row>
    <row r="111" spans="1:4" x14ac:dyDescent="0.3">
      <c r="A111" s="1">
        <v>109</v>
      </c>
      <c r="B111" s="1">
        <v>11.8525766028999</v>
      </c>
      <c r="C111" s="1" t="s">
        <v>103</v>
      </c>
      <c r="D111" s="1" t="s">
        <v>158</v>
      </c>
    </row>
    <row r="112" spans="1:4" x14ac:dyDescent="0.3">
      <c r="A112" s="1">
        <v>110</v>
      </c>
      <c r="B112" s="1">
        <v>14.3173612635</v>
      </c>
      <c r="C112" s="1" t="s">
        <v>100</v>
      </c>
      <c r="D112" s="1" t="s">
        <v>97</v>
      </c>
    </row>
    <row r="113" spans="1:4" x14ac:dyDescent="0.3">
      <c r="A113" s="1">
        <v>111</v>
      </c>
      <c r="B113" s="1">
        <v>9.7891450438799996</v>
      </c>
      <c r="C113" s="1" t="s">
        <v>100</v>
      </c>
      <c r="D113" s="1" t="s">
        <v>97</v>
      </c>
    </row>
    <row r="114" spans="1:4" x14ac:dyDescent="0.3">
      <c r="A114" s="1">
        <v>112</v>
      </c>
      <c r="B114" s="1">
        <v>21.3730911367999</v>
      </c>
      <c r="C114" s="1" t="s">
        <v>100</v>
      </c>
      <c r="D114" s="1" t="s">
        <v>97</v>
      </c>
    </row>
    <row r="115" spans="1:4" x14ac:dyDescent="0.3">
      <c r="A115" s="1">
        <v>113</v>
      </c>
      <c r="B115" s="1">
        <v>15.527466690000001</v>
      </c>
      <c r="C115" s="1" t="s">
        <v>99</v>
      </c>
      <c r="D115" s="1" t="s">
        <v>98</v>
      </c>
    </row>
    <row r="116" spans="1:4" x14ac:dyDescent="0.3">
      <c r="A116" s="1">
        <v>114</v>
      </c>
      <c r="B116" s="1">
        <v>5.5749774139600001</v>
      </c>
      <c r="C116" s="1" t="s">
        <v>100</v>
      </c>
      <c r="D116" s="1" t="s">
        <v>97</v>
      </c>
    </row>
    <row r="117" spans="1:4" x14ac:dyDescent="0.3">
      <c r="A117" s="1">
        <v>115</v>
      </c>
      <c r="B117" s="1">
        <v>2.5376454203900001</v>
      </c>
      <c r="C117" s="1" t="s">
        <v>100</v>
      </c>
      <c r="D117" s="1" t="s">
        <v>97</v>
      </c>
    </row>
    <row r="118" spans="1:4" x14ac:dyDescent="0.3">
      <c r="A118" s="1">
        <v>116</v>
      </c>
      <c r="B118" s="1">
        <v>37.6558687964</v>
      </c>
      <c r="C118" s="1" t="s">
        <v>100</v>
      </c>
      <c r="D118" s="1" t="s">
        <v>97</v>
      </c>
    </row>
    <row r="119" spans="1:4" x14ac:dyDescent="0.3">
      <c r="A119" s="1">
        <v>117</v>
      </c>
      <c r="B119" s="1">
        <v>27.563375094400001</v>
      </c>
      <c r="C119" s="1" t="s">
        <v>99</v>
      </c>
      <c r="D119" s="1" t="s">
        <v>98</v>
      </c>
    </row>
    <row r="120" spans="1:4" x14ac:dyDescent="0.3">
      <c r="A120" s="1">
        <v>118</v>
      </c>
      <c r="B120" s="1">
        <v>2.7612079912</v>
      </c>
      <c r="C120" s="1" t="s">
        <v>99</v>
      </c>
      <c r="D120" s="1" t="s">
        <v>98</v>
      </c>
    </row>
    <row r="121" spans="1:4" x14ac:dyDescent="0.3">
      <c r="A121" s="1">
        <v>119</v>
      </c>
      <c r="B121" s="1">
        <v>21.631703357300001</v>
      </c>
      <c r="C121" s="1" t="s">
        <v>99</v>
      </c>
      <c r="D121" s="1" t="s">
        <v>98</v>
      </c>
    </row>
    <row r="122" spans="1:4" x14ac:dyDescent="0.3">
      <c r="A122" s="1">
        <v>120</v>
      </c>
      <c r="B122" s="1">
        <v>11.694821424900001</v>
      </c>
      <c r="C122" s="1" t="s">
        <v>122</v>
      </c>
      <c r="D122" s="1" t="s">
        <v>98</v>
      </c>
    </row>
    <row r="123" spans="1:4" x14ac:dyDescent="0.3">
      <c r="A123" s="1">
        <v>121</v>
      </c>
      <c r="B123" s="1">
        <v>31.0833128147999</v>
      </c>
      <c r="C123" s="1" t="s">
        <v>100</v>
      </c>
      <c r="D123" s="1" t="s">
        <v>157</v>
      </c>
    </row>
    <row r="124" spans="1:4" x14ac:dyDescent="0.3">
      <c r="A124" s="1">
        <v>122</v>
      </c>
      <c r="B124" s="1">
        <v>15.4390887976</v>
      </c>
      <c r="C124" s="1" t="s">
        <v>100</v>
      </c>
      <c r="D124" s="1" t="s">
        <v>97</v>
      </c>
    </row>
    <row r="125" spans="1:4" x14ac:dyDescent="0.3">
      <c r="A125" s="1">
        <v>123</v>
      </c>
      <c r="B125" s="1">
        <v>23.3632610744</v>
      </c>
      <c r="C125" s="1" t="s">
        <v>99</v>
      </c>
      <c r="D125" s="1" t="s">
        <v>98</v>
      </c>
    </row>
    <row r="126" spans="1:4" x14ac:dyDescent="0.3">
      <c r="A126" s="1">
        <v>124</v>
      </c>
      <c r="B126" s="1">
        <v>39.6766278501999</v>
      </c>
      <c r="C126" s="1" t="s">
        <v>100</v>
      </c>
      <c r="D126" s="1" t="s">
        <v>97</v>
      </c>
    </row>
    <row r="127" spans="1:4" x14ac:dyDescent="0.3">
      <c r="A127" s="1">
        <v>125</v>
      </c>
      <c r="B127" s="1">
        <v>41.871167979100001</v>
      </c>
      <c r="C127" s="1" t="s">
        <v>99</v>
      </c>
      <c r="D127" s="1" t="s">
        <v>98</v>
      </c>
    </row>
    <row r="128" spans="1:4" x14ac:dyDescent="0.3">
      <c r="A128" s="1">
        <v>126</v>
      </c>
      <c r="B128" s="1">
        <v>12.707725137600001</v>
      </c>
      <c r="C128" s="1" t="s">
        <v>99</v>
      </c>
      <c r="D128" s="1" t="s">
        <v>98</v>
      </c>
    </row>
    <row r="129" spans="1:4" x14ac:dyDescent="0.3">
      <c r="A129" s="1">
        <v>127</v>
      </c>
      <c r="B129" s="1">
        <v>14.095567107200001</v>
      </c>
      <c r="C129" s="1" t="s">
        <v>100</v>
      </c>
      <c r="D129" s="1" t="s">
        <v>97</v>
      </c>
    </row>
    <row r="130" spans="1:4" x14ac:dyDescent="0.3">
      <c r="A130" s="1">
        <v>128</v>
      </c>
      <c r="B130" s="1">
        <v>2.3598261920699999</v>
      </c>
      <c r="C130" s="1" t="s">
        <v>100</v>
      </c>
      <c r="D130" s="1" t="s">
        <v>97</v>
      </c>
    </row>
    <row r="131" spans="1:4" x14ac:dyDescent="0.3">
      <c r="A131" s="1">
        <v>129</v>
      </c>
      <c r="B131" s="1">
        <v>9.1882575343999999</v>
      </c>
      <c r="C131" s="1" t="s">
        <v>100</v>
      </c>
      <c r="D131" s="1" t="s">
        <v>97</v>
      </c>
    </row>
    <row r="132" spans="1:4" x14ac:dyDescent="0.3">
      <c r="A132" s="1">
        <v>130</v>
      </c>
      <c r="B132" s="1">
        <v>50.934703433800003</v>
      </c>
      <c r="C132" s="1" t="s">
        <v>110</v>
      </c>
      <c r="D132" s="1" t="s">
        <v>97</v>
      </c>
    </row>
    <row r="133" spans="1:4" x14ac:dyDescent="0.3">
      <c r="A133" s="1">
        <v>131</v>
      </c>
      <c r="B133" s="1">
        <v>4.6209712567999999</v>
      </c>
      <c r="C133" s="1" t="s">
        <v>110</v>
      </c>
      <c r="D133" s="1" t="s">
        <v>97</v>
      </c>
    </row>
    <row r="134" spans="1:4" x14ac:dyDescent="0.3">
      <c r="A134" s="1">
        <v>132</v>
      </c>
      <c r="B134" s="1">
        <v>7.4914956791499998</v>
      </c>
      <c r="C134" s="1" t="s">
        <v>110</v>
      </c>
      <c r="D134" s="1" t="s">
        <v>97</v>
      </c>
    </row>
    <row r="135" spans="1:4" x14ac:dyDescent="0.3">
      <c r="A135" s="1">
        <v>133</v>
      </c>
      <c r="B135" s="1">
        <v>21.0878483493</v>
      </c>
      <c r="C135" s="1" t="s">
        <v>110</v>
      </c>
      <c r="D135" s="1" t="s">
        <v>97</v>
      </c>
    </row>
    <row r="136" spans="1:4" x14ac:dyDescent="0.3">
      <c r="A136" s="1">
        <v>134</v>
      </c>
      <c r="B136" s="1">
        <v>36.7849289977</v>
      </c>
      <c r="C136" s="1" t="s">
        <v>110</v>
      </c>
      <c r="D136" s="1" t="s">
        <v>97</v>
      </c>
    </row>
    <row r="137" spans="1:4" x14ac:dyDescent="0.3">
      <c r="A137" s="1">
        <v>135</v>
      </c>
      <c r="B137" s="1">
        <v>15.502282148100001</v>
      </c>
      <c r="C137" s="1" t="s">
        <v>110</v>
      </c>
      <c r="D137" s="1" t="s">
        <v>97</v>
      </c>
    </row>
    <row r="138" spans="1:4" x14ac:dyDescent="0.3">
      <c r="A138" s="1">
        <v>136</v>
      </c>
      <c r="B138" s="1">
        <v>15.7375242446999</v>
      </c>
      <c r="C138" s="1" t="s">
        <v>110</v>
      </c>
      <c r="D138" s="1" t="s">
        <v>97</v>
      </c>
    </row>
    <row r="139" spans="1:4" x14ac:dyDescent="0.3">
      <c r="A139" s="1">
        <v>137</v>
      </c>
      <c r="B139" s="1">
        <v>20.0019808831</v>
      </c>
      <c r="C139" s="1" t="s">
        <v>110</v>
      </c>
      <c r="D139" s="1" t="s">
        <v>97</v>
      </c>
    </row>
    <row r="140" spans="1:4" x14ac:dyDescent="0.3">
      <c r="A140" s="1">
        <v>138</v>
      </c>
      <c r="B140" s="1">
        <v>23.019070496800001</v>
      </c>
      <c r="C140" s="1" t="s">
        <v>110</v>
      </c>
      <c r="D140" s="1" t="s">
        <v>97</v>
      </c>
    </row>
    <row r="141" spans="1:4" x14ac:dyDescent="0.3">
      <c r="A141" s="1">
        <v>139</v>
      </c>
      <c r="B141" s="1">
        <v>25.737646409100002</v>
      </c>
      <c r="C141" s="1" t="s">
        <v>110</v>
      </c>
      <c r="D141" s="1" t="s">
        <v>97</v>
      </c>
    </row>
    <row r="142" spans="1:4" x14ac:dyDescent="0.3">
      <c r="A142" s="1">
        <v>140</v>
      </c>
      <c r="B142" s="1">
        <v>10.6195511188</v>
      </c>
      <c r="C142" s="1" t="s">
        <v>110</v>
      </c>
      <c r="D142" s="1" t="s">
        <v>97</v>
      </c>
    </row>
    <row r="143" spans="1:4" x14ac:dyDescent="0.3">
      <c r="A143" s="1">
        <v>141</v>
      </c>
      <c r="B143" s="1">
        <v>13.5246329733999</v>
      </c>
      <c r="C143" s="1" t="s">
        <v>103</v>
      </c>
      <c r="D143" s="1" t="s">
        <v>98</v>
      </c>
    </row>
    <row r="144" spans="1:4" x14ac:dyDescent="0.3">
      <c r="A144" s="1">
        <v>142</v>
      </c>
      <c r="B144" s="1">
        <v>4.5249397985200002</v>
      </c>
      <c r="C144" s="1" t="s">
        <v>103</v>
      </c>
      <c r="D144" s="1" t="s">
        <v>98</v>
      </c>
    </row>
    <row r="145" spans="1:4" x14ac:dyDescent="0.3">
      <c r="A145" s="1">
        <v>143</v>
      </c>
      <c r="B145" s="1">
        <v>10.7685474860999</v>
      </c>
      <c r="C145" s="1" t="s">
        <v>103</v>
      </c>
      <c r="D145" s="1" t="s">
        <v>156</v>
      </c>
    </row>
    <row r="146" spans="1:4" x14ac:dyDescent="0.3">
      <c r="A146" s="1">
        <v>144</v>
      </c>
      <c r="B146" s="1">
        <v>5.6410612207900002</v>
      </c>
      <c r="C146" s="1" t="s">
        <v>110</v>
      </c>
      <c r="D146" s="1" t="s">
        <v>97</v>
      </c>
    </row>
    <row r="147" spans="1:4" x14ac:dyDescent="0.3">
      <c r="A147" s="1">
        <v>145</v>
      </c>
      <c r="B147" s="1">
        <v>8.5752824549100009</v>
      </c>
      <c r="C147" s="1" t="s">
        <v>110</v>
      </c>
      <c r="D147" s="1" t="s">
        <v>97</v>
      </c>
    </row>
    <row r="148" spans="1:4" x14ac:dyDescent="0.3">
      <c r="A148" s="1">
        <v>146</v>
      </c>
      <c r="B148" s="1">
        <v>7.0798088934900001</v>
      </c>
      <c r="C148" s="1" t="s">
        <v>110</v>
      </c>
      <c r="D148" s="1" t="s">
        <v>97</v>
      </c>
    </row>
    <row r="149" spans="1:4" x14ac:dyDescent="0.3">
      <c r="A149" s="1">
        <v>147</v>
      </c>
      <c r="B149" s="1">
        <v>2.5518290323300001</v>
      </c>
      <c r="C149" s="1" t="s">
        <v>110</v>
      </c>
      <c r="D149" s="1" t="s">
        <v>97</v>
      </c>
    </row>
    <row r="150" spans="1:4" x14ac:dyDescent="0.3">
      <c r="A150" s="1">
        <v>148</v>
      </c>
      <c r="B150" s="1">
        <v>6.6509611747099999</v>
      </c>
      <c r="C150" s="1" t="s">
        <v>110</v>
      </c>
      <c r="D150" s="1" t="s">
        <v>97</v>
      </c>
    </row>
    <row r="151" spans="1:4" x14ac:dyDescent="0.3">
      <c r="A151" s="1">
        <v>149</v>
      </c>
      <c r="B151" s="1">
        <v>5.1782973918800002</v>
      </c>
      <c r="C151" s="1" t="s">
        <v>110</v>
      </c>
      <c r="D151" s="1" t="s">
        <v>97</v>
      </c>
    </row>
    <row r="152" spans="1:4" x14ac:dyDescent="0.3">
      <c r="A152" s="1">
        <v>150</v>
      </c>
      <c r="B152" s="1">
        <v>33.975400708999899</v>
      </c>
      <c r="C152" s="1" t="s">
        <v>110</v>
      </c>
      <c r="D152" s="1" t="s">
        <v>97</v>
      </c>
    </row>
    <row r="153" spans="1:4" x14ac:dyDescent="0.3">
      <c r="A153" s="1">
        <v>151</v>
      </c>
      <c r="B153" s="1">
        <v>8.0632062868100007</v>
      </c>
      <c r="C153" s="1" t="s">
        <v>110</v>
      </c>
      <c r="D153" s="1" t="s">
        <v>97</v>
      </c>
    </row>
    <row r="154" spans="1:4" x14ac:dyDescent="0.3">
      <c r="A154" s="1">
        <v>152</v>
      </c>
      <c r="B154" s="1">
        <v>19.3094303264999</v>
      </c>
      <c r="C154" s="1" t="s">
        <v>110</v>
      </c>
      <c r="D154" s="1" t="s">
        <v>97</v>
      </c>
    </row>
    <row r="155" spans="1:4" x14ac:dyDescent="0.3">
      <c r="A155" s="1">
        <v>153</v>
      </c>
      <c r="B155" s="1">
        <v>10.9620131028</v>
      </c>
      <c r="C155" s="1" t="s">
        <v>110</v>
      </c>
      <c r="D155" s="1" t="s">
        <v>97</v>
      </c>
    </row>
    <row r="156" spans="1:4" x14ac:dyDescent="0.3">
      <c r="A156" s="1">
        <v>154</v>
      </c>
      <c r="B156" s="1">
        <v>26.662391690100002</v>
      </c>
      <c r="C156" s="1" t="s">
        <v>110</v>
      </c>
      <c r="D156" s="1" t="s">
        <v>97</v>
      </c>
    </row>
    <row r="157" spans="1:4" x14ac:dyDescent="0.3">
      <c r="A157" s="1">
        <v>155</v>
      </c>
      <c r="B157" s="1">
        <v>19.2705166133</v>
      </c>
      <c r="C157" s="1" t="s">
        <v>110</v>
      </c>
      <c r="D157" s="1" t="s">
        <v>97</v>
      </c>
    </row>
    <row r="158" spans="1:4" x14ac:dyDescent="0.3">
      <c r="A158" s="1">
        <v>156</v>
      </c>
      <c r="B158" s="1">
        <v>28.452600156500001</v>
      </c>
      <c r="C158" s="1" t="s">
        <v>110</v>
      </c>
      <c r="D158" s="1" t="s">
        <v>97</v>
      </c>
    </row>
    <row r="159" spans="1:4" x14ac:dyDescent="0.3">
      <c r="A159" s="1">
        <v>157</v>
      </c>
      <c r="B159" s="1">
        <v>26.3896717848999</v>
      </c>
      <c r="C159" s="1" t="s">
        <v>110</v>
      </c>
      <c r="D159" s="1" t="s">
        <v>97</v>
      </c>
    </row>
    <row r="160" spans="1:4" x14ac:dyDescent="0.3">
      <c r="A160" s="1">
        <v>158</v>
      </c>
      <c r="B160" s="1">
        <v>30.6337703242</v>
      </c>
      <c r="C160" s="1" t="s">
        <v>110</v>
      </c>
      <c r="D160" s="1" t="s">
        <v>97</v>
      </c>
    </row>
    <row r="161" spans="1:4" x14ac:dyDescent="0.3">
      <c r="A161" s="1">
        <v>159</v>
      </c>
      <c r="B161" s="1">
        <v>72.023716248200003</v>
      </c>
      <c r="C161" s="1" t="s">
        <v>103</v>
      </c>
      <c r="D161" s="1" t="s">
        <v>133</v>
      </c>
    </row>
    <row r="162" spans="1:4" x14ac:dyDescent="0.3">
      <c r="A162" s="1">
        <v>160</v>
      </c>
      <c r="B162" s="1">
        <v>4.9466475449500003</v>
      </c>
      <c r="C162" s="1" t="s">
        <v>122</v>
      </c>
      <c r="D162" s="1" t="s">
        <v>98</v>
      </c>
    </row>
    <row r="163" spans="1:4" x14ac:dyDescent="0.3">
      <c r="A163" s="1">
        <v>161</v>
      </c>
      <c r="B163" s="1">
        <v>3.1140056889799999</v>
      </c>
      <c r="C163" s="1" t="s">
        <v>110</v>
      </c>
      <c r="D163" s="1" t="s">
        <v>97</v>
      </c>
    </row>
    <row r="164" spans="1:4" x14ac:dyDescent="0.3">
      <c r="A164" s="1">
        <v>162</v>
      </c>
      <c r="B164" s="1">
        <v>7.7258273714000003</v>
      </c>
      <c r="C164" s="1" t="s">
        <v>110</v>
      </c>
      <c r="D164" s="1" t="s">
        <v>97</v>
      </c>
    </row>
    <row r="165" spans="1:4" x14ac:dyDescent="0.3">
      <c r="A165" s="1">
        <v>163</v>
      </c>
      <c r="B165" s="1">
        <v>3.9159394434900001</v>
      </c>
      <c r="C165" s="1" t="s">
        <v>110</v>
      </c>
      <c r="D165" s="1" t="s">
        <v>97</v>
      </c>
    </row>
    <row r="166" spans="1:4" x14ac:dyDescent="0.3">
      <c r="A166" s="1">
        <v>164</v>
      </c>
      <c r="B166" s="1">
        <v>5.6878416290100002</v>
      </c>
      <c r="C166" s="1" t="s">
        <v>110</v>
      </c>
      <c r="D166" s="1" t="s">
        <v>97</v>
      </c>
    </row>
    <row r="167" spans="1:4" x14ac:dyDescent="0.3">
      <c r="A167" s="1">
        <v>165</v>
      </c>
      <c r="B167" s="1">
        <v>6.0424376097500003</v>
      </c>
      <c r="C167" s="1" t="s">
        <v>110</v>
      </c>
      <c r="D167" s="1" t="s">
        <v>97</v>
      </c>
    </row>
    <row r="168" spans="1:4" x14ac:dyDescent="0.3">
      <c r="A168" s="1">
        <v>166</v>
      </c>
      <c r="B168" s="1">
        <v>5.2981547611600002</v>
      </c>
      <c r="C168" s="1" t="s">
        <v>110</v>
      </c>
      <c r="D168" s="1" t="s">
        <v>97</v>
      </c>
    </row>
    <row r="169" spans="1:4" x14ac:dyDescent="0.3">
      <c r="A169" s="1">
        <v>167</v>
      </c>
      <c r="B169" s="1">
        <v>10.9156789398999</v>
      </c>
      <c r="C169" s="1" t="s">
        <v>110</v>
      </c>
      <c r="D169" s="1" t="s">
        <v>97</v>
      </c>
    </row>
    <row r="170" spans="1:4" x14ac:dyDescent="0.3">
      <c r="A170" s="1">
        <v>168</v>
      </c>
      <c r="B170" s="1">
        <v>57.784265183199899</v>
      </c>
      <c r="C170" s="1" t="s">
        <v>138</v>
      </c>
      <c r="D170" s="1" t="s">
        <v>133</v>
      </c>
    </row>
    <row r="171" spans="1:4" x14ac:dyDescent="0.3">
      <c r="A171" s="1">
        <v>169</v>
      </c>
      <c r="B171" s="1">
        <v>21.2501278515</v>
      </c>
      <c r="C171" s="1" t="s">
        <v>100</v>
      </c>
      <c r="D171" s="1" t="s">
        <v>97</v>
      </c>
    </row>
    <row r="172" spans="1:4" x14ac:dyDescent="0.3">
      <c r="A172" s="1">
        <v>170</v>
      </c>
      <c r="B172" s="1">
        <v>33.375554938500002</v>
      </c>
      <c r="C172" s="1" t="s">
        <v>155</v>
      </c>
      <c r="D172" s="1" t="s">
        <v>133</v>
      </c>
    </row>
    <row r="173" spans="1:4" x14ac:dyDescent="0.3">
      <c r="A173" s="1">
        <v>171</v>
      </c>
      <c r="B173" s="1">
        <v>19.9635622963999</v>
      </c>
      <c r="C173" s="1" t="s">
        <v>96</v>
      </c>
      <c r="D173" s="1" t="s">
        <v>133</v>
      </c>
    </row>
    <row r="174" spans="1:4" x14ac:dyDescent="0.3">
      <c r="A174" s="1">
        <v>172</v>
      </c>
      <c r="B174" s="1">
        <v>15.085406688000001</v>
      </c>
      <c r="C174" s="1" t="s">
        <v>100</v>
      </c>
      <c r="D174" s="1" t="s">
        <v>97</v>
      </c>
    </row>
    <row r="175" spans="1:4" x14ac:dyDescent="0.3">
      <c r="A175" s="1">
        <v>173</v>
      </c>
      <c r="B175" s="1">
        <v>27.045010913900001</v>
      </c>
      <c r="C175" s="1" t="s">
        <v>103</v>
      </c>
      <c r="D175" s="1" t="s">
        <v>154</v>
      </c>
    </row>
    <row r="176" spans="1:4" x14ac:dyDescent="0.3">
      <c r="A176" s="1">
        <v>174</v>
      </c>
      <c r="B176" s="1">
        <v>2.93838685968</v>
      </c>
      <c r="C176" s="1" t="s">
        <v>138</v>
      </c>
      <c r="D176" s="1" t="s">
        <v>154</v>
      </c>
    </row>
    <row r="177" spans="1:4" x14ac:dyDescent="0.3">
      <c r="A177" s="1">
        <v>175</v>
      </c>
      <c r="B177" s="1">
        <v>11.4383441960999</v>
      </c>
      <c r="C177" s="1" t="s">
        <v>110</v>
      </c>
      <c r="D177" s="1" t="s">
        <v>97</v>
      </c>
    </row>
    <row r="178" spans="1:4" x14ac:dyDescent="0.3">
      <c r="A178" s="1">
        <v>176</v>
      </c>
      <c r="B178" s="1">
        <v>58.905734598700001</v>
      </c>
      <c r="C178" s="1" t="s">
        <v>110</v>
      </c>
      <c r="D178" s="1" t="s">
        <v>97</v>
      </c>
    </row>
    <row r="179" spans="1:4" x14ac:dyDescent="0.3">
      <c r="A179" s="1">
        <v>177</v>
      </c>
      <c r="B179" s="1">
        <v>29.6778396626</v>
      </c>
      <c r="C179" s="1" t="s">
        <v>110</v>
      </c>
      <c r="D179" s="1" t="s">
        <v>97</v>
      </c>
    </row>
    <row r="180" spans="1:4" x14ac:dyDescent="0.3">
      <c r="A180" s="1">
        <v>178</v>
      </c>
      <c r="B180" s="1">
        <v>10.1370752819</v>
      </c>
      <c r="C180" s="1" t="s">
        <v>110</v>
      </c>
      <c r="D180" s="1" t="s">
        <v>97</v>
      </c>
    </row>
    <row r="181" spans="1:4" x14ac:dyDescent="0.3">
      <c r="A181" s="1">
        <v>179</v>
      </c>
      <c r="B181" s="1">
        <v>11.776012396100001</v>
      </c>
      <c r="C181" s="1" t="s">
        <v>110</v>
      </c>
      <c r="D181" s="1" t="s">
        <v>97</v>
      </c>
    </row>
    <row r="182" spans="1:4" x14ac:dyDescent="0.3">
      <c r="A182" s="1">
        <v>180</v>
      </c>
      <c r="B182" s="1">
        <v>57.263273835699898</v>
      </c>
      <c r="C182" s="1" t="s">
        <v>110</v>
      </c>
      <c r="D182" s="1" t="s">
        <v>97</v>
      </c>
    </row>
    <row r="183" spans="1:4" x14ac:dyDescent="0.3">
      <c r="A183" s="1">
        <v>181</v>
      </c>
      <c r="B183" s="1">
        <v>12.252947363800001</v>
      </c>
      <c r="C183" s="1" t="s">
        <v>110</v>
      </c>
      <c r="D183" s="1" t="s">
        <v>97</v>
      </c>
    </row>
    <row r="184" spans="1:4" x14ac:dyDescent="0.3">
      <c r="A184" s="1">
        <v>182</v>
      </c>
      <c r="B184" s="1">
        <v>19.6410169755999</v>
      </c>
      <c r="C184" s="1" t="s">
        <v>100</v>
      </c>
      <c r="D184" s="1" t="s">
        <v>97</v>
      </c>
    </row>
    <row r="185" spans="1:4" x14ac:dyDescent="0.3">
      <c r="A185" s="1">
        <v>183</v>
      </c>
      <c r="B185" s="1">
        <v>11.193002888100001</v>
      </c>
      <c r="C185" s="1" t="s">
        <v>103</v>
      </c>
      <c r="D185" s="1" t="s">
        <v>152</v>
      </c>
    </row>
    <row r="186" spans="1:4" x14ac:dyDescent="0.3">
      <c r="A186" s="1">
        <v>184</v>
      </c>
      <c r="B186" s="1">
        <v>8.5179802897699997</v>
      </c>
      <c r="C186" s="1" t="s">
        <v>103</v>
      </c>
      <c r="D186" s="1" t="s">
        <v>102</v>
      </c>
    </row>
    <row r="187" spans="1:4" x14ac:dyDescent="0.3">
      <c r="A187" s="1">
        <v>185</v>
      </c>
      <c r="B187" s="1">
        <v>20.161782275499899</v>
      </c>
      <c r="C187" s="1" t="s">
        <v>110</v>
      </c>
      <c r="D187" s="1" t="s">
        <v>97</v>
      </c>
    </row>
    <row r="188" spans="1:4" x14ac:dyDescent="0.3">
      <c r="A188" s="1">
        <v>186</v>
      </c>
      <c r="B188" s="1">
        <v>12.6556183965</v>
      </c>
      <c r="C188" s="1" t="s">
        <v>153</v>
      </c>
      <c r="D188" s="1" t="s">
        <v>152</v>
      </c>
    </row>
    <row r="189" spans="1:4" x14ac:dyDescent="0.3">
      <c r="A189" s="1">
        <v>187</v>
      </c>
      <c r="B189" s="1">
        <v>7.1545414054799998</v>
      </c>
      <c r="C189" s="1" t="s">
        <v>103</v>
      </c>
      <c r="D189" s="1" t="s">
        <v>98</v>
      </c>
    </row>
    <row r="190" spans="1:4" x14ac:dyDescent="0.3">
      <c r="A190" s="1">
        <v>188</v>
      </c>
      <c r="B190" s="1">
        <v>6.6139461722100004</v>
      </c>
      <c r="C190" s="1" t="s">
        <v>100</v>
      </c>
      <c r="D190" s="1" t="s">
        <v>97</v>
      </c>
    </row>
    <row r="191" spans="1:4" x14ac:dyDescent="0.3">
      <c r="A191" s="1">
        <v>189</v>
      </c>
      <c r="B191" s="1">
        <v>41.6200714999</v>
      </c>
      <c r="C191" s="1" t="s">
        <v>103</v>
      </c>
      <c r="D191" s="1" t="s">
        <v>152</v>
      </c>
    </row>
    <row r="192" spans="1:4" x14ac:dyDescent="0.3">
      <c r="A192" s="1">
        <v>190</v>
      </c>
      <c r="B192" s="1">
        <v>31.008127971499899</v>
      </c>
      <c r="C192" s="1" t="s">
        <v>153</v>
      </c>
      <c r="D192" s="1" t="s">
        <v>152</v>
      </c>
    </row>
    <row r="193" spans="1:4" x14ac:dyDescent="0.3">
      <c r="A193" s="1">
        <v>191</v>
      </c>
      <c r="B193" s="1">
        <v>6.3854688797900003</v>
      </c>
      <c r="C193" s="1" t="s">
        <v>103</v>
      </c>
      <c r="D193" s="1" t="s">
        <v>98</v>
      </c>
    </row>
    <row r="194" spans="1:4" x14ac:dyDescent="0.3">
      <c r="A194" s="1">
        <v>192</v>
      </c>
      <c r="B194" s="1">
        <v>16.943629820400002</v>
      </c>
      <c r="C194" s="1" t="s">
        <v>100</v>
      </c>
      <c r="D194" s="1" t="s">
        <v>97</v>
      </c>
    </row>
    <row r="195" spans="1:4" x14ac:dyDescent="0.3">
      <c r="A195" s="1">
        <v>193</v>
      </c>
      <c r="B195" s="1">
        <v>12.2537342452</v>
      </c>
      <c r="C195" s="1" t="s">
        <v>151</v>
      </c>
      <c r="D195" s="1" t="s">
        <v>137</v>
      </c>
    </row>
    <row r="196" spans="1:4" x14ac:dyDescent="0.3">
      <c r="A196" s="1">
        <v>194</v>
      </c>
      <c r="B196" s="1">
        <v>6.0929361697199997</v>
      </c>
      <c r="C196" s="1" t="s">
        <v>96</v>
      </c>
      <c r="D196" s="1" t="s">
        <v>105</v>
      </c>
    </row>
    <row r="197" spans="1:4" x14ac:dyDescent="0.3">
      <c r="A197" s="1">
        <v>195</v>
      </c>
      <c r="B197" s="1">
        <v>6.5788963429900003</v>
      </c>
      <c r="C197" s="1" t="s">
        <v>96</v>
      </c>
      <c r="D197" s="1" t="s">
        <v>105</v>
      </c>
    </row>
    <row r="198" spans="1:4" x14ac:dyDescent="0.3">
      <c r="A198" s="1">
        <v>196</v>
      </c>
      <c r="B198" s="1">
        <v>6.17467702165</v>
      </c>
      <c r="C198" s="1" t="s">
        <v>96</v>
      </c>
      <c r="D198" s="1" t="s">
        <v>105</v>
      </c>
    </row>
    <row r="199" spans="1:4" x14ac:dyDescent="0.3">
      <c r="A199" s="1">
        <v>197</v>
      </c>
      <c r="B199" s="1">
        <v>6.25813903302</v>
      </c>
      <c r="C199" s="1" t="s">
        <v>96</v>
      </c>
      <c r="D199" s="1" t="s">
        <v>105</v>
      </c>
    </row>
    <row r="200" spans="1:4" x14ac:dyDescent="0.3">
      <c r="A200" s="1">
        <v>198</v>
      </c>
      <c r="B200" s="1">
        <v>7.2847690257400002</v>
      </c>
      <c r="C200" s="1" t="s">
        <v>96</v>
      </c>
      <c r="D200" s="1" t="s">
        <v>105</v>
      </c>
    </row>
    <row r="201" spans="1:4" x14ac:dyDescent="0.3">
      <c r="A201" s="1">
        <v>199</v>
      </c>
      <c r="B201" s="1">
        <v>4.5952245645499996</v>
      </c>
      <c r="C201" s="1" t="s">
        <v>96</v>
      </c>
      <c r="D201" s="1" t="s">
        <v>105</v>
      </c>
    </row>
    <row r="202" spans="1:4" x14ac:dyDescent="0.3">
      <c r="A202" s="1">
        <v>200</v>
      </c>
      <c r="B202" s="1">
        <v>6.5197992653099996</v>
      </c>
      <c r="C202" s="1" t="s">
        <v>96</v>
      </c>
      <c r="D202" s="1" t="s">
        <v>105</v>
      </c>
    </row>
    <row r="203" spans="1:4" x14ac:dyDescent="0.3">
      <c r="A203" s="1">
        <v>201</v>
      </c>
      <c r="B203" s="1">
        <v>5.8067816189599997</v>
      </c>
      <c r="C203" s="1" t="s">
        <v>96</v>
      </c>
      <c r="D203" s="1" t="s">
        <v>105</v>
      </c>
    </row>
    <row r="204" spans="1:4" x14ac:dyDescent="0.3">
      <c r="A204" s="1">
        <v>202</v>
      </c>
      <c r="B204" s="1">
        <v>50.209909281900003</v>
      </c>
      <c r="C204" s="1" t="s">
        <v>110</v>
      </c>
      <c r="D204" s="1" t="s">
        <v>97</v>
      </c>
    </row>
    <row r="205" spans="1:4" x14ac:dyDescent="0.3">
      <c r="A205" s="1">
        <v>203</v>
      </c>
      <c r="B205" s="1">
        <v>32.589328317300001</v>
      </c>
      <c r="C205" s="1" t="s">
        <v>110</v>
      </c>
      <c r="D205" s="1" t="s">
        <v>97</v>
      </c>
    </row>
    <row r="206" spans="1:4" x14ac:dyDescent="0.3">
      <c r="A206" s="1">
        <v>204</v>
      </c>
      <c r="B206" s="1">
        <v>35.046307316099899</v>
      </c>
      <c r="C206" s="1" t="s">
        <v>99</v>
      </c>
      <c r="D206" s="1" t="s">
        <v>98</v>
      </c>
    </row>
    <row r="207" spans="1:4" x14ac:dyDescent="0.3">
      <c r="A207" s="1">
        <v>205</v>
      </c>
      <c r="B207" s="1">
        <v>23.394753876700001</v>
      </c>
      <c r="C207" s="1" t="s">
        <v>99</v>
      </c>
      <c r="D207" s="1" t="s">
        <v>98</v>
      </c>
    </row>
    <row r="208" spans="1:4" x14ac:dyDescent="0.3">
      <c r="A208" s="1">
        <v>206</v>
      </c>
      <c r="B208" s="1">
        <v>5.6364498020799996</v>
      </c>
      <c r="C208" s="1" t="s">
        <v>100</v>
      </c>
      <c r="D208" s="1" t="s">
        <v>150</v>
      </c>
    </row>
    <row r="209" spans="1:4" x14ac:dyDescent="0.3">
      <c r="A209" s="1">
        <v>207</v>
      </c>
      <c r="B209" s="1">
        <v>10.7223964971</v>
      </c>
      <c r="C209" s="1" t="s">
        <v>100</v>
      </c>
      <c r="D209" s="1" t="s">
        <v>97</v>
      </c>
    </row>
    <row r="210" spans="1:4" x14ac:dyDescent="0.3">
      <c r="A210" s="1">
        <v>208</v>
      </c>
      <c r="B210" s="1">
        <v>10.8384610801</v>
      </c>
      <c r="C210" s="1" t="s">
        <v>100</v>
      </c>
      <c r="D210" s="1" t="s">
        <v>97</v>
      </c>
    </row>
    <row r="211" spans="1:4" x14ac:dyDescent="0.3">
      <c r="A211" s="1">
        <v>209</v>
      </c>
      <c r="B211" s="1">
        <v>2.5649875769900001</v>
      </c>
      <c r="C211" s="1" t="s">
        <v>96</v>
      </c>
      <c r="D211" s="1" t="s">
        <v>98</v>
      </c>
    </row>
    <row r="213" spans="1:4" x14ac:dyDescent="0.3">
      <c r="A213" s="30" t="s">
        <v>180</v>
      </c>
      <c r="B213" s="28"/>
      <c r="C213" s="28"/>
      <c r="D213" s="28" t="s">
        <v>165</v>
      </c>
    </row>
    <row r="214" spans="1:4" x14ac:dyDescent="0.3">
      <c r="C214" s="1" t="s">
        <v>181</v>
      </c>
      <c r="D214" s="1" t="s">
        <v>120</v>
      </c>
    </row>
    <row r="215" spans="1:4" x14ac:dyDescent="0.3">
      <c r="B215" s="32" t="s">
        <v>110</v>
      </c>
      <c r="C215" s="32">
        <f>COUNTIF($C$2:$C$211,B215)</f>
        <v>106</v>
      </c>
      <c r="D215" s="33">
        <f>SUMIF($C$2:$C$211,B215,$B$2:$B$211)</f>
        <v>2209.732262031449</v>
      </c>
    </row>
    <row r="216" spans="1:4" x14ac:dyDescent="0.3">
      <c r="B216" s="1" t="s">
        <v>96</v>
      </c>
      <c r="C216" s="1">
        <f t="shared" ref="C216:C249" si="0">COUNTIF($C$2:$C$211,B216)</f>
        <v>17</v>
      </c>
      <c r="D216" s="31">
        <f t="shared" ref="D216:D249" si="1">SUMIF($C$2:$C$211,B216,$B$2:$B$211)</f>
        <v>212.43301111500969</v>
      </c>
    </row>
    <row r="217" spans="1:4" x14ac:dyDescent="0.3">
      <c r="B217" s="1" t="s">
        <v>125</v>
      </c>
      <c r="C217" s="1">
        <f t="shared" si="0"/>
        <v>0</v>
      </c>
      <c r="D217" s="31">
        <f t="shared" si="1"/>
        <v>0</v>
      </c>
    </row>
    <row r="218" spans="1:4" x14ac:dyDescent="0.3">
      <c r="B218" s="1" t="s">
        <v>142</v>
      </c>
      <c r="C218" s="1">
        <f t="shared" si="0"/>
        <v>0</v>
      </c>
      <c r="D218" s="31">
        <f t="shared" si="1"/>
        <v>0</v>
      </c>
    </row>
    <row r="219" spans="1:4" x14ac:dyDescent="0.3">
      <c r="B219" s="1" t="s">
        <v>123</v>
      </c>
      <c r="C219" s="1">
        <f t="shared" si="0"/>
        <v>0</v>
      </c>
      <c r="D219" s="31">
        <f t="shared" si="1"/>
        <v>0</v>
      </c>
    </row>
    <row r="220" spans="1:4" x14ac:dyDescent="0.3">
      <c r="B220" s="1" t="s">
        <v>143</v>
      </c>
      <c r="C220" s="1">
        <f t="shared" si="0"/>
        <v>0</v>
      </c>
      <c r="D220" s="31">
        <f t="shared" si="1"/>
        <v>0</v>
      </c>
    </row>
    <row r="221" spans="1:4" x14ac:dyDescent="0.3">
      <c r="B221" s="1" t="s">
        <v>144</v>
      </c>
      <c r="C221" s="1">
        <f t="shared" si="0"/>
        <v>0</v>
      </c>
      <c r="D221" s="31">
        <f t="shared" si="1"/>
        <v>0</v>
      </c>
    </row>
    <row r="222" spans="1:4" x14ac:dyDescent="0.3">
      <c r="B222" s="1" t="s">
        <v>124</v>
      </c>
      <c r="C222" s="1">
        <f t="shared" si="0"/>
        <v>0</v>
      </c>
      <c r="D222" s="31">
        <f t="shared" si="1"/>
        <v>0</v>
      </c>
    </row>
    <row r="223" spans="1:4" x14ac:dyDescent="0.3">
      <c r="B223" s="36" t="s">
        <v>99</v>
      </c>
      <c r="C223" s="36">
        <f t="shared" si="0"/>
        <v>9</v>
      </c>
      <c r="D223" s="37">
        <f t="shared" si="1"/>
        <v>203.86696851679991</v>
      </c>
    </row>
    <row r="224" spans="1:4" x14ac:dyDescent="0.3">
      <c r="B224" s="1" t="s">
        <v>140</v>
      </c>
      <c r="C224" s="1">
        <f t="shared" si="0"/>
        <v>0</v>
      </c>
      <c r="D224" s="31">
        <f t="shared" si="1"/>
        <v>0</v>
      </c>
    </row>
    <row r="225" spans="2:4" x14ac:dyDescent="0.3">
      <c r="B225" s="1" t="s">
        <v>134</v>
      </c>
      <c r="C225" s="1">
        <f t="shared" si="0"/>
        <v>0</v>
      </c>
      <c r="D225" s="31">
        <f t="shared" si="1"/>
        <v>0</v>
      </c>
    </row>
    <row r="226" spans="2:4" x14ac:dyDescent="0.3">
      <c r="B226" s="1" t="s">
        <v>105</v>
      </c>
      <c r="C226" s="1">
        <f t="shared" si="0"/>
        <v>0</v>
      </c>
      <c r="D226" s="31">
        <f t="shared" si="1"/>
        <v>0</v>
      </c>
    </row>
    <row r="227" spans="2:4" x14ac:dyDescent="0.3">
      <c r="B227" s="1" t="s">
        <v>100</v>
      </c>
      <c r="C227" s="1">
        <f t="shared" si="0"/>
        <v>41</v>
      </c>
      <c r="D227" s="31">
        <f t="shared" si="1"/>
        <v>706.57513589009943</v>
      </c>
    </row>
    <row r="228" spans="2:4" x14ac:dyDescent="0.3">
      <c r="B228" s="1" t="s">
        <v>162</v>
      </c>
      <c r="C228" s="1">
        <f t="shared" si="0"/>
        <v>4</v>
      </c>
      <c r="D228" s="31">
        <f t="shared" si="1"/>
        <v>53.702497449119797</v>
      </c>
    </row>
    <row r="229" spans="2:4" x14ac:dyDescent="0.3">
      <c r="B229" s="1" t="s">
        <v>112</v>
      </c>
      <c r="C229" s="1">
        <f t="shared" si="0"/>
        <v>0</v>
      </c>
      <c r="D229" s="31">
        <f t="shared" si="1"/>
        <v>0</v>
      </c>
    </row>
    <row r="230" spans="2:4" x14ac:dyDescent="0.3">
      <c r="B230" s="1" t="s">
        <v>103</v>
      </c>
      <c r="C230" s="1">
        <f t="shared" si="0"/>
        <v>22</v>
      </c>
      <c r="D230" s="31">
        <f t="shared" si="1"/>
        <v>416.46444811821948</v>
      </c>
    </row>
    <row r="231" spans="2:4" x14ac:dyDescent="0.3">
      <c r="B231" s="1" t="s">
        <v>108</v>
      </c>
      <c r="C231" s="1">
        <f t="shared" si="0"/>
        <v>0</v>
      </c>
      <c r="D231" s="31">
        <f t="shared" si="1"/>
        <v>0</v>
      </c>
    </row>
    <row r="232" spans="2:4" x14ac:dyDescent="0.3">
      <c r="B232" s="1" t="s">
        <v>130</v>
      </c>
      <c r="C232" s="1">
        <f t="shared" si="0"/>
        <v>0</v>
      </c>
      <c r="D232" s="31">
        <f t="shared" si="1"/>
        <v>0</v>
      </c>
    </row>
    <row r="233" spans="2:4" x14ac:dyDescent="0.3">
      <c r="B233" s="1" t="s">
        <v>136</v>
      </c>
      <c r="C233" s="1">
        <f t="shared" si="0"/>
        <v>0</v>
      </c>
      <c r="D233" s="31">
        <f t="shared" si="1"/>
        <v>0</v>
      </c>
    </row>
    <row r="234" spans="2:4" x14ac:dyDescent="0.3">
      <c r="B234" s="1" t="s">
        <v>104</v>
      </c>
      <c r="C234" s="1">
        <f t="shared" si="0"/>
        <v>0</v>
      </c>
      <c r="D234" s="31">
        <f t="shared" si="1"/>
        <v>0</v>
      </c>
    </row>
    <row r="235" spans="2:4" x14ac:dyDescent="0.3">
      <c r="B235" s="1" t="s">
        <v>107</v>
      </c>
      <c r="C235" s="1">
        <f t="shared" si="0"/>
        <v>0</v>
      </c>
      <c r="D235" s="31">
        <f t="shared" si="1"/>
        <v>0</v>
      </c>
    </row>
    <row r="236" spans="2:4" x14ac:dyDescent="0.3">
      <c r="B236" s="1" t="s">
        <v>113</v>
      </c>
      <c r="C236" s="1">
        <f t="shared" si="0"/>
        <v>0</v>
      </c>
      <c r="D236" s="31">
        <f t="shared" si="1"/>
        <v>0</v>
      </c>
    </row>
    <row r="237" spans="2:4" x14ac:dyDescent="0.3">
      <c r="B237" s="1" t="s">
        <v>127</v>
      </c>
      <c r="C237" s="1">
        <f t="shared" si="0"/>
        <v>0</v>
      </c>
      <c r="D237" s="31">
        <f t="shared" si="1"/>
        <v>0</v>
      </c>
    </row>
    <row r="238" spans="2:4" x14ac:dyDescent="0.3">
      <c r="B238" s="1" t="s">
        <v>111</v>
      </c>
      <c r="C238" s="1">
        <f t="shared" si="0"/>
        <v>0</v>
      </c>
      <c r="D238" s="31">
        <f t="shared" si="1"/>
        <v>0</v>
      </c>
    </row>
    <row r="239" spans="2:4" x14ac:dyDescent="0.3">
      <c r="B239" s="1" t="s">
        <v>138</v>
      </c>
      <c r="C239" s="1">
        <f t="shared" si="0"/>
        <v>3</v>
      </c>
      <c r="D239" s="31">
        <f t="shared" si="1"/>
        <v>66.261774622389893</v>
      </c>
    </row>
    <row r="240" spans="2:4" x14ac:dyDescent="0.3">
      <c r="B240" s="1" t="s">
        <v>129</v>
      </c>
      <c r="C240" s="1">
        <f t="shared" si="0"/>
        <v>0</v>
      </c>
      <c r="D240" s="31">
        <f t="shared" si="1"/>
        <v>0</v>
      </c>
    </row>
    <row r="241" spans="2:4" x14ac:dyDescent="0.3">
      <c r="B241" s="1" t="s">
        <v>139</v>
      </c>
      <c r="C241" s="1">
        <f t="shared" si="0"/>
        <v>0</v>
      </c>
      <c r="D241" s="31">
        <f t="shared" si="1"/>
        <v>0</v>
      </c>
    </row>
    <row r="242" spans="2:4" x14ac:dyDescent="0.3">
      <c r="B242" s="1" t="s">
        <v>151</v>
      </c>
      <c r="C242" s="1">
        <f t="shared" si="0"/>
        <v>2</v>
      </c>
      <c r="D242" s="31">
        <f t="shared" si="1"/>
        <v>31.804045898800002</v>
      </c>
    </row>
    <row r="243" spans="2:4" x14ac:dyDescent="0.3">
      <c r="B243" s="1" t="s">
        <v>122</v>
      </c>
      <c r="C243" s="1">
        <f t="shared" si="0"/>
        <v>2</v>
      </c>
      <c r="D243" s="31">
        <f t="shared" si="1"/>
        <v>16.641468969850003</v>
      </c>
    </row>
    <row r="244" spans="2:4" x14ac:dyDescent="0.3">
      <c r="B244" s="1" t="s">
        <v>128</v>
      </c>
      <c r="C244" s="1">
        <f t="shared" si="0"/>
        <v>0</v>
      </c>
      <c r="D244" s="31">
        <f t="shared" si="1"/>
        <v>0</v>
      </c>
    </row>
    <row r="245" spans="2:4" x14ac:dyDescent="0.3">
      <c r="B245" s="1" t="s">
        <v>109</v>
      </c>
      <c r="C245" s="1">
        <f t="shared" si="0"/>
        <v>0</v>
      </c>
      <c r="D245" s="31">
        <f t="shared" si="1"/>
        <v>0</v>
      </c>
    </row>
    <row r="246" spans="2:4" x14ac:dyDescent="0.3">
      <c r="B246" s="1" t="s">
        <v>135</v>
      </c>
      <c r="C246" s="1">
        <f t="shared" si="0"/>
        <v>0</v>
      </c>
      <c r="D246" s="31">
        <f t="shared" si="1"/>
        <v>0</v>
      </c>
    </row>
    <row r="247" spans="2:4" x14ac:dyDescent="0.3">
      <c r="B247" s="1" t="s">
        <v>155</v>
      </c>
      <c r="C247" s="1">
        <f t="shared" si="0"/>
        <v>1</v>
      </c>
      <c r="D247" s="31">
        <f t="shared" si="1"/>
        <v>33.375554938500002</v>
      </c>
    </row>
    <row r="248" spans="2:4" x14ac:dyDescent="0.3">
      <c r="B248" s="1" t="s">
        <v>153</v>
      </c>
      <c r="C248" s="1">
        <f t="shared" si="0"/>
        <v>3</v>
      </c>
      <c r="D248" s="31">
        <f t="shared" si="1"/>
        <v>69.593314589099805</v>
      </c>
    </row>
    <row r="249" spans="2:4" x14ac:dyDescent="0.3">
      <c r="B249" s="1" t="s">
        <v>145</v>
      </c>
      <c r="C249" s="1">
        <f t="shared" si="0"/>
        <v>0</v>
      </c>
      <c r="D249" s="31">
        <f t="shared" si="1"/>
        <v>0</v>
      </c>
    </row>
    <row r="251" spans="2:4" x14ac:dyDescent="0.3">
      <c r="B251" s="29" t="s">
        <v>183</v>
      </c>
      <c r="C251" s="29">
        <f>SUM(C215:C250)</f>
        <v>210</v>
      </c>
      <c r="D251" s="29"/>
    </row>
    <row r="252" spans="2:4" x14ac:dyDescent="0.3">
      <c r="B252" s="1" t="s">
        <v>182</v>
      </c>
      <c r="C252" s="1">
        <f>210-C251</f>
        <v>0</v>
      </c>
    </row>
  </sheetData>
  <autoFilter ref="A1:D2" xr:uid="{00000000-0009-0000-0000-000010000000}"/>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547"/>
  <sheetViews>
    <sheetView workbookViewId="0">
      <pane ySplit="1" topLeftCell="A500" activePane="bottomLeft" state="frozen"/>
      <selection pane="bottomLeft" activeCell="J526" sqref="J526"/>
    </sheetView>
  </sheetViews>
  <sheetFormatPr defaultRowHeight="14.4" x14ac:dyDescent="0.3"/>
  <cols>
    <col min="1" max="1" width="4" style="1" bestFit="1" customWidth="1"/>
    <col min="2" max="2" width="22.5546875" style="1" bestFit="1" customWidth="1"/>
    <col min="3" max="3" width="18.33203125" style="1" bestFit="1" customWidth="1"/>
    <col min="4" max="4" width="12" style="1" bestFit="1" customWidth="1"/>
    <col min="5" max="5" width="11.6640625" style="1" bestFit="1" customWidth="1"/>
    <col min="6" max="6" width="12.88671875" style="1" bestFit="1" customWidth="1"/>
    <col min="7" max="7" width="20.44140625" style="1" bestFit="1" customWidth="1"/>
    <col min="8" max="8" width="11.109375" style="1" bestFit="1" customWidth="1"/>
  </cols>
  <sheetData>
    <row r="1" spans="1:8" x14ac:dyDescent="0.3">
      <c r="A1" s="28" t="s">
        <v>121</v>
      </c>
      <c r="B1" s="28" t="s">
        <v>132</v>
      </c>
      <c r="C1" s="28" t="s">
        <v>179</v>
      </c>
      <c r="D1" s="28" t="s">
        <v>178</v>
      </c>
      <c r="E1" s="28" t="s">
        <v>177</v>
      </c>
      <c r="F1" s="28" t="s">
        <v>176</v>
      </c>
      <c r="G1" s="28" t="s">
        <v>175</v>
      </c>
      <c r="H1" s="28" t="s">
        <v>174</v>
      </c>
    </row>
    <row r="2" spans="1:8" x14ac:dyDescent="0.3">
      <c r="A2" s="1">
        <v>0</v>
      </c>
      <c r="B2" s="1">
        <v>79.615931122220005</v>
      </c>
      <c r="C2" s="1" t="s">
        <v>100</v>
      </c>
      <c r="D2" s="1" t="s">
        <v>97</v>
      </c>
      <c r="E2" s="1" t="s">
        <v>100</v>
      </c>
      <c r="F2" s="1" t="s">
        <v>97</v>
      </c>
      <c r="G2" s="1" t="s">
        <v>100</v>
      </c>
      <c r="H2" s="1" t="s">
        <v>97</v>
      </c>
    </row>
    <row r="3" spans="1:8" x14ac:dyDescent="0.3">
      <c r="A3" s="1">
        <v>1</v>
      </c>
      <c r="B3" s="1">
        <v>75.65393899595</v>
      </c>
      <c r="C3" s="1" t="s">
        <v>135</v>
      </c>
      <c r="D3" s="1" t="s">
        <v>97</v>
      </c>
      <c r="E3" s="1" t="s">
        <v>135</v>
      </c>
      <c r="F3" s="1" t="s">
        <v>98</v>
      </c>
      <c r="G3" s="1" t="s">
        <v>100</v>
      </c>
      <c r="H3" s="1" t="s">
        <v>97</v>
      </c>
    </row>
    <row r="4" spans="1:8" x14ac:dyDescent="0.3">
      <c r="A4" s="1">
        <v>2</v>
      </c>
      <c r="B4" s="1">
        <v>140.20415617021899</v>
      </c>
      <c r="C4" s="1" t="s">
        <v>135</v>
      </c>
      <c r="D4" s="1" t="s">
        <v>98</v>
      </c>
      <c r="E4" s="1" t="s">
        <v>135</v>
      </c>
      <c r="F4" s="1" t="s">
        <v>98</v>
      </c>
      <c r="G4" s="1" t="s">
        <v>100</v>
      </c>
      <c r="H4" s="1" t="s">
        <v>97</v>
      </c>
    </row>
    <row r="5" spans="1:8" x14ac:dyDescent="0.3">
      <c r="A5" s="1">
        <v>3</v>
      </c>
      <c r="B5" s="1">
        <v>32.51238284235</v>
      </c>
      <c r="C5" s="1" t="s">
        <v>100</v>
      </c>
      <c r="D5" s="1" t="s">
        <v>97</v>
      </c>
      <c r="E5" s="1" t="s">
        <v>100</v>
      </c>
      <c r="F5" s="1" t="s">
        <v>97</v>
      </c>
      <c r="G5" s="1" t="s">
        <v>100</v>
      </c>
      <c r="H5" s="1" t="s">
        <v>97</v>
      </c>
    </row>
    <row r="6" spans="1:8" x14ac:dyDescent="0.3">
      <c r="A6" s="1">
        <v>4</v>
      </c>
      <c r="B6" s="1">
        <v>461.88549871146</v>
      </c>
      <c r="C6" s="1" t="s">
        <v>100</v>
      </c>
      <c r="D6" s="1" t="s">
        <v>97</v>
      </c>
      <c r="E6" s="1" t="s">
        <v>100</v>
      </c>
      <c r="F6" s="1" t="s">
        <v>97</v>
      </c>
      <c r="G6" s="1" t="s">
        <v>100</v>
      </c>
      <c r="H6" s="1" t="s">
        <v>97</v>
      </c>
    </row>
    <row r="7" spans="1:8" x14ac:dyDescent="0.3">
      <c r="A7" s="1">
        <v>5</v>
      </c>
      <c r="B7" s="1">
        <v>82.7645073525199</v>
      </c>
      <c r="C7" s="1" t="s">
        <v>100</v>
      </c>
      <c r="D7" s="1" t="s">
        <v>97</v>
      </c>
      <c r="E7" s="1" t="s">
        <v>100</v>
      </c>
      <c r="F7" s="1" t="s">
        <v>97</v>
      </c>
      <c r="G7" s="1" t="s">
        <v>100</v>
      </c>
      <c r="H7" s="1" t="s">
        <v>97</v>
      </c>
    </row>
    <row r="8" spans="1:8" x14ac:dyDescent="0.3">
      <c r="A8" s="1">
        <v>6</v>
      </c>
      <c r="B8" s="1">
        <v>141.547060983119</v>
      </c>
      <c r="C8" s="1" t="s">
        <v>100</v>
      </c>
      <c r="D8" s="1" t="s">
        <v>97</v>
      </c>
      <c r="E8" s="1" t="s">
        <v>100</v>
      </c>
      <c r="F8" s="1" t="s">
        <v>97</v>
      </c>
      <c r="G8" s="1" t="s">
        <v>100</v>
      </c>
      <c r="H8" s="1" t="s">
        <v>97</v>
      </c>
    </row>
    <row r="9" spans="1:8" x14ac:dyDescent="0.3">
      <c r="A9" s="1">
        <v>7</v>
      </c>
      <c r="B9" s="1">
        <v>73.247505169380005</v>
      </c>
      <c r="C9" s="1" t="s">
        <v>100</v>
      </c>
      <c r="D9" s="1" t="s">
        <v>97</v>
      </c>
      <c r="E9" s="1" t="s">
        <v>100</v>
      </c>
      <c r="F9" s="1" t="s">
        <v>97</v>
      </c>
      <c r="G9" s="1" t="s">
        <v>100</v>
      </c>
      <c r="H9" s="1" t="s">
        <v>97</v>
      </c>
    </row>
    <row r="10" spans="1:8" x14ac:dyDescent="0.3">
      <c r="A10" s="1">
        <v>8</v>
      </c>
      <c r="B10" s="1">
        <v>91.607278640760001</v>
      </c>
      <c r="C10" s="1" t="s">
        <v>100</v>
      </c>
      <c r="D10" s="1" t="s">
        <v>97</v>
      </c>
      <c r="E10" s="1" t="s">
        <v>100</v>
      </c>
      <c r="F10" s="1" t="s">
        <v>97</v>
      </c>
      <c r="G10" s="1" t="s">
        <v>100</v>
      </c>
      <c r="H10" s="1" t="s">
        <v>97</v>
      </c>
    </row>
    <row r="11" spans="1:8" x14ac:dyDescent="0.3">
      <c r="A11" s="1">
        <v>9</v>
      </c>
      <c r="B11" s="1">
        <v>238.001180406879</v>
      </c>
      <c r="C11" s="1" t="s">
        <v>125</v>
      </c>
      <c r="D11" s="1" t="s">
        <v>98</v>
      </c>
      <c r="E11" s="1" t="s">
        <v>125</v>
      </c>
      <c r="F11" s="1" t="s">
        <v>98</v>
      </c>
      <c r="G11" s="1" t="s">
        <v>100</v>
      </c>
      <c r="H11" s="1" t="s">
        <v>97</v>
      </c>
    </row>
    <row r="12" spans="1:8" x14ac:dyDescent="0.3">
      <c r="A12" s="1">
        <v>10</v>
      </c>
      <c r="B12" s="1">
        <v>90.979624215360005</v>
      </c>
      <c r="C12" s="1" t="s">
        <v>100</v>
      </c>
      <c r="D12" s="1" t="s">
        <v>97</v>
      </c>
      <c r="E12" s="1" t="s">
        <v>100</v>
      </c>
      <c r="F12" s="1" t="s">
        <v>97</v>
      </c>
      <c r="G12" s="1" t="s">
        <v>100</v>
      </c>
      <c r="H12" s="1" t="s">
        <v>97</v>
      </c>
    </row>
    <row r="13" spans="1:8" x14ac:dyDescent="0.3">
      <c r="A13" s="1">
        <v>11</v>
      </c>
      <c r="B13" s="1">
        <v>283.39256814973902</v>
      </c>
      <c r="C13" s="1" t="s">
        <v>135</v>
      </c>
      <c r="D13" s="1" t="s">
        <v>105</v>
      </c>
      <c r="E13" s="1" t="s">
        <v>135</v>
      </c>
      <c r="F13" s="1" t="s">
        <v>105</v>
      </c>
      <c r="G13" s="1" t="s">
        <v>100</v>
      </c>
      <c r="H13" s="1" t="s">
        <v>97</v>
      </c>
    </row>
    <row r="14" spans="1:8" x14ac:dyDescent="0.3">
      <c r="A14" s="1">
        <v>12</v>
      </c>
      <c r="B14" s="1">
        <v>69.294246278420005</v>
      </c>
      <c r="C14" s="1" t="s">
        <v>112</v>
      </c>
      <c r="D14" s="1" t="s">
        <v>105</v>
      </c>
      <c r="E14" s="1" t="s">
        <v>107</v>
      </c>
      <c r="F14" s="1" t="s">
        <v>98</v>
      </c>
      <c r="G14" s="1" t="s">
        <v>107</v>
      </c>
      <c r="H14" s="1" t="s">
        <v>105</v>
      </c>
    </row>
    <row r="15" spans="1:8" x14ac:dyDescent="0.3">
      <c r="A15" s="1">
        <v>13</v>
      </c>
      <c r="B15" s="1">
        <v>183.04879493799899</v>
      </c>
      <c r="C15" s="1" t="s">
        <v>100</v>
      </c>
      <c r="D15" s="1" t="s">
        <v>97</v>
      </c>
      <c r="E15" s="1" t="s">
        <v>100</v>
      </c>
      <c r="F15" s="1" t="s">
        <v>97</v>
      </c>
      <c r="G15" s="1" t="s">
        <v>100</v>
      </c>
      <c r="H15" s="1" t="s">
        <v>97</v>
      </c>
    </row>
    <row r="16" spans="1:8" x14ac:dyDescent="0.3">
      <c r="A16" s="1">
        <v>14</v>
      </c>
      <c r="B16" s="1">
        <v>73.630440372340004</v>
      </c>
      <c r="C16" s="1" t="s">
        <v>100</v>
      </c>
      <c r="D16" s="1" t="s">
        <v>97</v>
      </c>
      <c r="E16" s="1" t="s">
        <v>107</v>
      </c>
      <c r="F16" s="1" t="s">
        <v>105</v>
      </c>
      <c r="G16" s="1" t="s">
        <v>168</v>
      </c>
      <c r="H16" s="1" t="s">
        <v>105</v>
      </c>
    </row>
    <row r="17" spans="1:8" x14ac:dyDescent="0.3">
      <c r="A17" s="1">
        <v>15</v>
      </c>
      <c r="B17" s="1">
        <v>89.457007186949895</v>
      </c>
      <c r="C17" s="1" t="s">
        <v>100</v>
      </c>
      <c r="D17" s="1" t="s">
        <v>97</v>
      </c>
      <c r="E17" s="1" t="s">
        <v>122</v>
      </c>
      <c r="F17" s="1" t="s">
        <v>98</v>
      </c>
      <c r="G17" s="1" t="s">
        <v>100</v>
      </c>
      <c r="H17" s="1" t="s">
        <v>97</v>
      </c>
    </row>
    <row r="18" spans="1:8" x14ac:dyDescent="0.3">
      <c r="A18" s="1">
        <v>16</v>
      </c>
      <c r="B18" s="1">
        <v>80.671339442410002</v>
      </c>
      <c r="C18" s="1" t="s">
        <v>112</v>
      </c>
      <c r="D18" s="1" t="s">
        <v>97</v>
      </c>
      <c r="E18" s="1" t="s">
        <v>112</v>
      </c>
      <c r="F18" s="1" t="s">
        <v>98</v>
      </c>
      <c r="G18" s="1" t="s">
        <v>100</v>
      </c>
      <c r="H18" s="1" t="s">
        <v>97</v>
      </c>
    </row>
    <row r="19" spans="1:8" x14ac:dyDescent="0.3">
      <c r="A19" s="1">
        <v>17</v>
      </c>
      <c r="B19" s="1">
        <v>26.515374617190002</v>
      </c>
      <c r="C19" s="1" t="s">
        <v>135</v>
      </c>
      <c r="D19" s="1" t="s">
        <v>97</v>
      </c>
      <c r="E19" s="1" t="s">
        <v>100</v>
      </c>
      <c r="F19" s="1" t="s">
        <v>97</v>
      </c>
      <c r="G19" s="1" t="s">
        <v>100</v>
      </c>
      <c r="H19" s="1" t="s">
        <v>97</v>
      </c>
    </row>
    <row r="20" spans="1:8" x14ac:dyDescent="0.3">
      <c r="A20" s="1">
        <v>18</v>
      </c>
      <c r="B20" s="1">
        <v>150.555000983659</v>
      </c>
      <c r="C20" s="1" t="s">
        <v>110</v>
      </c>
      <c r="D20" s="1" t="s">
        <v>97</v>
      </c>
      <c r="E20" s="1" t="s">
        <v>100</v>
      </c>
      <c r="F20" s="1" t="s">
        <v>97</v>
      </c>
      <c r="G20" s="1" t="s">
        <v>100</v>
      </c>
      <c r="H20" s="1" t="s">
        <v>97</v>
      </c>
    </row>
    <row r="21" spans="1:8" x14ac:dyDescent="0.3">
      <c r="A21" s="1">
        <v>19</v>
      </c>
      <c r="B21" s="1">
        <v>140.70003972040001</v>
      </c>
      <c r="C21" s="1" t="s">
        <v>100</v>
      </c>
      <c r="D21" s="1" t="s">
        <v>97</v>
      </c>
      <c r="E21" s="1" t="s">
        <v>100</v>
      </c>
      <c r="F21" s="1" t="s">
        <v>97</v>
      </c>
      <c r="G21" s="1" t="s">
        <v>100</v>
      </c>
      <c r="H21" s="1" t="s">
        <v>97</v>
      </c>
    </row>
    <row r="22" spans="1:8" x14ac:dyDescent="0.3">
      <c r="A22" s="1">
        <v>20</v>
      </c>
      <c r="B22" s="1">
        <v>9.3162512615700006</v>
      </c>
      <c r="C22" s="1" t="s">
        <v>100</v>
      </c>
      <c r="D22" s="1" t="s">
        <v>97</v>
      </c>
      <c r="E22" s="1" t="s">
        <v>100</v>
      </c>
      <c r="F22" s="1" t="s">
        <v>97</v>
      </c>
      <c r="G22" s="1" t="s">
        <v>100</v>
      </c>
      <c r="H22" s="1" t="s">
        <v>97</v>
      </c>
    </row>
    <row r="23" spans="1:8" x14ac:dyDescent="0.3">
      <c r="A23" s="1">
        <v>21</v>
      </c>
      <c r="B23" s="1">
        <v>158.07043220182899</v>
      </c>
      <c r="C23" s="1" t="s">
        <v>110</v>
      </c>
      <c r="D23" s="1" t="s">
        <v>97</v>
      </c>
      <c r="E23" s="1" t="s">
        <v>100</v>
      </c>
      <c r="F23" s="1" t="s">
        <v>97</v>
      </c>
      <c r="G23" s="1" t="s">
        <v>100</v>
      </c>
      <c r="H23" s="1" t="s">
        <v>97</v>
      </c>
    </row>
    <row r="24" spans="1:8" x14ac:dyDescent="0.3">
      <c r="A24" s="1">
        <v>22</v>
      </c>
      <c r="B24" s="1">
        <v>46.475385164690003</v>
      </c>
      <c r="C24" s="1" t="s">
        <v>100</v>
      </c>
      <c r="D24" s="1" t="s">
        <v>97</v>
      </c>
      <c r="E24" s="1" t="s">
        <v>100</v>
      </c>
      <c r="F24" s="1" t="s">
        <v>97</v>
      </c>
      <c r="G24" s="1" t="s">
        <v>100</v>
      </c>
      <c r="H24" s="1" t="s">
        <v>97</v>
      </c>
    </row>
    <row r="25" spans="1:8" x14ac:dyDescent="0.3">
      <c r="A25" s="1">
        <v>23</v>
      </c>
      <c r="B25" s="1">
        <v>90.854991403680003</v>
      </c>
      <c r="C25" s="1" t="s">
        <v>100</v>
      </c>
      <c r="D25" s="1" t="s">
        <v>97</v>
      </c>
      <c r="E25" s="1" t="s">
        <v>100</v>
      </c>
      <c r="F25" s="1" t="s">
        <v>97</v>
      </c>
      <c r="G25" s="1" t="s">
        <v>100</v>
      </c>
      <c r="H25" s="1" t="s">
        <v>97</v>
      </c>
    </row>
    <row r="26" spans="1:8" x14ac:dyDescent="0.3">
      <c r="A26" s="1">
        <v>24</v>
      </c>
      <c r="B26" s="1">
        <v>155.80102699705</v>
      </c>
      <c r="C26" s="1" t="s">
        <v>100</v>
      </c>
      <c r="D26" s="1" t="s">
        <v>97</v>
      </c>
      <c r="E26" s="1" t="s">
        <v>100</v>
      </c>
      <c r="F26" s="1" t="s">
        <v>97</v>
      </c>
      <c r="G26" s="1" t="s">
        <v>100</v>
      </c>
      <c r="H26" s="1" t="s">
        <v>97</v>
      </c>
    </row>
    <row r="27" spans="1:8" x14ac:dyDescent="0.3">
      <c r="A27" s="1">
        <v>25</v>
      </c>
      <c r="B27" s="1">
        <v>27.3033946443399</v>
      </c>
      <c r="C27" s="1" t="s">
        <v>100</v>
      </c>
      <c r="D27" s="1" t="s">
        <v>97</v>
      </c>
      <c r="E27" s="1" t="s">
        <v>100</v>
      </c>
      <c r="F27" s="1" t="s">
        <v>97</v>
      </c>
      <c r="G27" s="1" t="s">
        <v>100</v>
      </c>
      <c r="H27" s="1" t="s">
        <v>97</v>
      </c>
    </row>
    <row r="28" spans="1:8" x14ac:dyDescent="0.3">
      <c r="A28" s="1">
        <v>26</v>
      </c>
      <c r="B28" s="1">
        <v>212.93269660132</v>
      </c>
      <c r="C28" s="1" t="s">
        <v>100</v>
      </c>
      <c r="D28" s="1" t="s">
        <v>97</v>
      </c>
      <c r="E28" s="1" t="s">
        <v>100</v>
      </c>
      <c r="F28" s="1" t="s">
        <v>97</v>
      </c>
      <c r="G28" s="1" t="s">
        <v>100</v>
      </c>
      <c r="H28" s="1" t="s">
        <v>97</v>
      </c>
    </row>
    <row r="29" spans="1:8" x14ac:dyDescent="0.3">
      <c r="A29" s="1">
        <v>27</v>
      </c>
      <c r="B29" s="1">
        <v>316.89247403289897</v>
      </c>
      <c r="C29" s="1" t="s">
        <v>110</v>
      </c>
      <c r="D29" s="1" t="s">
        <v>97</v>
      </c>
      <c r="E29" s="1" t="s">
        <v>100</v>
      </c>
      <c r="F29" s="1" t="s">
        <v>97</v>
      </c>
      <c r="G29" s="1" t="s">
        <v>100</v>
      </c>
      <c r="H29" s="1" t="s">
        <v>97</v>
      </c>
    </row>
    <row r="30" spans="1:8" x14ac:dyDescent="0.3">
      <c r="A30" s="1">
        <v>28</v>
      </c>
      <c r="B30" s="1">
        <v>74.103837191639897</v>
      </c>
      <c r="C30" s="1" t="s">
        <v>100</v>
      </c>
      <c r="D30" s="1" t="s">
        <v>97</v>
      </c>
      <c r="E30" s="1" t="s">
        <v>107</v>
      </c>
      <c r="F30" s="1" t="s">
        <v>98</v>
      </c>
      <c r="G30" s="1" t="s">
        <v>168</v>
      </c>
      <c r="H30" s="1" t="s">
        <v>97</v>
      </c>
    </row>
    <row r="31" spans="1:8" x14ac:dyDescent="0.3">
      <c r="A31" s="1">
        <v>29</v>
      </c>
      <c r="B31" s="1">
        <v>76.514246999660003</v>
      </c>
      <c r="C31" s="1" t="s">
        <v>100</v>
      </c>
      <c r="D31" s="1" t="s">
        <v>97</v>
      </c>
      <c r="E31" s="1" t="s">
        <v>100</v>
      </c>
      <c r="F31" s="1" t="s">
        <v>97</v>
      </c>
      <c r="G31" s="1" t="s">
        <v>100</v>
      </c>
      <c r="H31" s="1" t="s">
        <v>97</v>
      </c>
    </row>
    <row r="32" spans="1:8" x14ac:dyDescent="0.3">
      <c r="A32" s="1">
        <v>30</v>
      </c>
      <c r="B32" s="1">
        <v>152.57786747922</v>
      </c>
      <c r="C32" s="1" t="s">
        <v>110</v>
      </c>
      <c r="D32" s="1" t="s">
        <v>97</v>
      </c>
      <c r="E32" s="1" t="s">
        <v>110</v>
      </c>
      <c r="F32" s="1" t="s">
        <v>97</v>
      </c>
      <c r="G32" s="1" t="s">
        <v>110</v>
      </c>
      <c r="H32" s="1" t="s">
        <v>97</v>
      </c>
    </row>
    <row r="33" spans="1:8" x14ac:dyDescent="0.3">
      <c r="A33" s="1">
        <v>31</v>
      </c>
      <c r="B33" s="1">
        <v>26.2742991861899</v>
      </c>
      <c r="C33" s="1" t="s">
        <v>100</v>
      </c>
      <c r="D33" s="1" t="s">
        <v>97</v>
      </c>
      <c r="E33" s="1" t="s">
        <v>110</v>
      </c>
      <c r="F33" s="1" t="s">
        <v>97</v>
      </c>
      <c r="G33" s="1" t="s">
        <v>110</v>
      </c>
      <c r="H33" s="1" t="s">
        <v>97</v>
      </c>
    </row>
    <row r="34" spans="1:8" x14ac:dyDescent="0.3">
      <c r="A34" s="1">
        <v>32</v>
      </c>
      <c r="B34" s="1">
        <v>69.335086629680006</v>
      </c>
      <c r="C34" s="1" t="s">
        <v>110</v>
      </c>
      <c r="D34" s="1" t="s">
        <v>97</v>
      </c>
      <c r="E34" s="1" t="s">
        <v>110</v>
      </c>
      <c r="F34" s="1" t="s">
        <v>97</v>
      </c>
      <c r="G34" s="1" t="s">
        <v>110</v>
      </c>
      <c r="H34" s="1" t="s">
        <v>97</v>
      </c>
    </row>
    <row r="35" spans="1:8" x14ac:dyDescent="0.3">
      <c r="A35" s="1">
        <v>33</v>
      </c>
      <c r="B35" s="1">
        <v>76.228071940700005</v>
      </c>
      <c r="C35" s="1" t="s">
        <v>110</v>
      </c>
      <c r="D35" s="1" t="s">
        <v>97</v>
      </c>
      <c r="E35" s="1" t="s">
        <v>110</v>
      </c>
      <c r="F35" s="1" t="s">
        <v>97</v>
      </c>
      <c r="G35" s="1" t="s">
        <v>110</v>
      </c>
      <c r="H35" s="1" t="s">
        <v>97</v>
      </c>
    </row>
    <row r="36" spans="1:8" x14ac:dyDescent="0.3">
      <c r="A36" s="1">
        <v>34</v>
      </c>
      <c r="B36" s="1">
        <v>27.1223706469499</v>
      </c>
      <c r="C36" s="1" t="s">
        <v>100</v>
      </c>
      <c r="D36" s="1" t="s">
        <v>97</v>
      </c>
      <c r="E36" s="1" t="s">
        <v>110</v>
      </c>
      <c r="F36" s="1" t="s">
        <v>97</v>
      </c>
      <c r="G36" s="1" t="s">
        <v>110</v>
      </c>
      <c r="H36" s="1" t="s">
        <v>97</v>
      </c>
    </row>
    <row r="37" spans="1:8" x14ac:dyDescent="0.3">
      <c r="A37" s="1">
        <v>35</v>
      </c>
      <c r="B37" s="1">
        <v>26.17063075654</v>
      </c>
      <c r="C37" s="1" t="s">
        <v>100</v>
      </c>
      <c r="D37" s="1" t="s">
        <v>97</v>
      </c>
      <c r="E37" s="1" t="s">
        <v>110</v>
      </c>
      <c r="F37" s="1" t="s">
        <v>97</v>
      </c>
      <c r="G37" s="1" t="s">
        <v>110</v>
      </c>
      <c r="H37" s="1" t="s">
        <v>97</v>
      </c>
    </row>
    <row r="38" spans="1:8" x14ac:dyDescent="0.3">
      <c r="A38" s="1">
        <v>36</v>
      </c>
      <c r="B38" s="1">
        <v>26.3902572475399</v>
      </c>
      <c r="C38" s="1" t="s">
        <v>100</v>
      </c>
      <c r="D38" s="1" t="s">
        <v>97</v>
      </c>
      <c r="E38" s="1" t="s">
        <v>110</v>
      </c>
      <c r="F38" s="1" t="s">
        <v>97</v>
      </c>
      <c r="G38" s="1" t="s">
        <v>110</v>
      </c>
      <c r="H38" s="1" t="s">
        <v>97</v>
      </c>
    </row>
    <row r="39" spans="1:8" x14ac:dyDescent="0.3">
      <c r="A39" s="1">
        <v>37</v>
      </c>
      <c r="B39" s="1">
        <v>52.368024184420001</v>
      </c>
      <c r="C39" s="1" t="s">
        <v>100</v>
      </c>
      <c r="D39" s="1" t="s">
        <v>97</v>
      </c>
      <c r="E39" s="1" t="s">
        <v>100</v>
      </c>
      <c r="F39" s="1" t="s">
        <v>97</v>
      </c>
      <c r="G39" s="1" t="s">
        <v>110</v>
      </c>
      <c r="H39" s="1" t="s">
        <v>97</v>
      </c>
    </row>
    <row r="40" spans="1:8" x14ac:dyDescent="0.3">
      <c r="A40" s="1">
        <v>38</v>
      </c>
      <c r="B40" s="1">
        <v>52.733883972549897</v>
      </c>
      <c r="C40" s="1" t="s">
        <v>110</v>
      </c>
      <c r="D40" s="1" t="s">
        <v>97</v>
      </c>
      <c r="E40" s="1" t="s">
        <v>110</v>
      </c>
      <c r="F40" s="1" t="s">
        <v>97</v>
      </c>
      <c r="G40" s="1" t="s">
        <v>110</v>
      </c>
      <c r="H40" s="1" t="s">
        <v>97</v>
      </c>
    </row>
    <row r="41" spans="1:8" x14ac:dyDescent="0.3">
      <c r="A41" s="1">
        <v>39</v>
      </c>
      <c r="B41" s="1">
        <v>44.7974015929099</v>
      </c>
      <c r="C41" s="1" t="s">
        <v>110</v>
      </c>
      <c r="D41" s="1" t="s">
        <v>97</v>
      </c>
      <c r="E41" s="1" t="s">
        <v>110</v>
      </c>
      <c r="F41" s="1" t="s">
        <v>97</v>
      </c>
      <c r="G41" s="1" t="s">
        <v>110</v>
      </c>
      <c r="H41" s="1" t="s">
        <v>97</v>
      </c>
    </row>
    <row r="42" spans="1:8" x14ac:dyDescent="0.3">
      <c r="A42" s="1">
        <v>40</v>
      </c>
      <c r="B42" s="1">
        <v>27.11160901461</v>
      </c>
      <c r="C42" s="1" t="s">
        <v>110</v>
      </c>
      <c r="D42" s="1" t="s">
        <v>97</v>
      </c>
      <c r="E42" s="1" t="s">
        <v>110</v>
      </c>
      <c r="F42" s="1" t="s">
        <v>97</v>
      </c>
      <c r="G42" s="1" t="s">
        <v>110</v>
      </c>
      <c r="H42" s="1" t="s">
        <v>97</v>
      </c>
    </row>
    <row r="43" spans="1:8" x14ac:dyDescent="0.3">
      <c r="A43" s="1">
        <v>41</v>
      </c>
      <c r="B43" s="1">
        <v>26.702935323910001</v>
      </c>
      <c r="C43" s="1" t="s">
        <v>110</v>
      </c>
      <c r="D43" s="1" t="s">
        <v>97</v>
      </c>
      <c r="E43" s="1" t="s">
        <v>110</v>
      </c>
      <c r="F43" s="1" t="s">
        <v>97</v>
      </c>
      <c r="G43" s="1" t="s">
        <v>110</v>
      </c>
      <c r="H43" s="1" t="s">
        <v>97</v>
      </c>
    </row>
    <row r="44" spans="1:8" x14ac:dyDescent="0.3">
      <c r="A44" s="1">
        <v>42</v>
      </c>
      <c r="B44" s="1">
        <v>27.341750997519899</v>
      </c>
      <c r="C44" s="1" t="s">
        <v>110</v>
      </c>
      <c r="D44" s="1" t="s">
        <v>97</v>
      </c>
      <c r="E44" s="1" t="s">
        <v>110</v>
      </c>
      <c r="F44" s="1" t="s">
        <v>97</v>
      </c>
      <c r="G44" s="1" t="s">
        <v>110</v>
      </c>
      <c r="H44" s="1" t="s">
        <v>97</v>
      </c>
    </row>
    <row r="45" spans="1:8" x14ac:dyDescent="0.3">
      <c r="A45" s="1">
        <v>43</v>
      </c>
      <c r="B45" s="1">
        <v>155.707094133629</v>
      </c>
      <c r="C45" s="1" t="s">
        <v>110</v>
      </c>
      <c r="D45" s="1" t="s">
        <v>97</v>
      </c>
      <c r="E45" s="1" t="s">
        <v>110</v>
      </c>
      <c r="F45" s="1" t="s">
        <v>97</v>
      </c>
      <c r="G45" s="1" t="s">
        <v>110</v>
      </c>
      <c r="H45" s="1" t="s">
        <v>97</v>
      </c>
    </row>
    <row r="46" spans="1:8" x14ac:dyDescent="0.3">
      <c r="A46" s="1">
        <v>44</v>
      </c>
      <c r="B46" s="1">
        <v>53.8681710325599</v>
      </c>
      <c r="C46" s="1" t="s">
        <v>110</v>
      </c>
      <c r="D46" s="1" t="s">
        <v>97</v>
      </c>
      <c r="E46" s="1" t="s">
        <v>100</v>
      </c>
      <c r="F46" s="1" t="s">
        <v>97</v>
      </c>
      <c r="G46" s="1" t="s">
        <v>100</v>
      </c>
      <c r="H46" s="1" t="s">
        <v>97</v>
      </c>
    </row>
    <row r="47" spans="1:8" x14ac:dyDescent="0.3">
      <c r="A47" s="1">
        <v>45</v>
      </c>
      <c r="B47" s="1">
        <v>53.643208610339897</v>
      </c>
      <c r="C47" s="1" t="s">
        <v>110</v>
      </c>
      <c r="D47" s="1" t="s">
        <v>97</v>
      </c>
      <c r="E47" s="1" t="s">
        <v>99</v>
      </c>
      <c r="F47" s="1" t="s">
        <v>98</v>
      </c>
      <c r="G47" s="1" t="s">
        <v>99</v>
      </c>
      <c r="H47" s="1" t="s">
        <v>98</v>
      </c>
    </row>
    <row r="48" spans="1:8" x14ac:dyDescent="0.3">
      <c r="A48" s="1">
        <v>46</v>
      </c>
      <c r="B48" s="1">
        <v>59.623864443069898</v>
      </c>
      <c r="C48" s="1" t="s">
        <v>110</v>
      </c>
      <c r="D48" s="1" t="s">
        <v>97</v>
      </c>
      <c r="E48" s="1" t="s">
        <v>110</v>
      </c>
      <c r="F48" s="1" t="s">
        <v>97</v>
      </c>
      <c r="G48" s="1" t="s">
        <v>110</v>
      </c>
      <c r="H48" s="1" t="s">
        <v>97</v>
      </c>
    </row>
    <row r="49" spans="1:8" x14ac:dyDescent="0.3">
      <c r="A49" s="1">
        <v>47</v>
      </c>
      <c r="B49" s="1">
        <v>62.836107953979898</v>
      </c>
      <c r="C49" s="1" t="s">
        <v>110</v>
      </c>
      <c r="D49" s="1" t="s">
        <v>97</v>
      </c>
      <c r="E49" s="1" t="s">
        <v>110</v>
      </c>
      <c r="F49" s="1" t="s">
        <v>97</v>
      </c>
      <c r="G49" s="1" t="s">
        <v>110</v>
      </c>
      <c r="H49" s="1" t="s">
        <v>97</v>
      </c>
    </row>
    <row r="50" spans="1:8" x14ac:dyDescent="0.3">
      <c r="A50" s="1">
        <v>48</v>
      </c>
      <c r="B50" s="1">
        <v>44.23480151999</v>
      </c>
      <c r="C50" s="1" t="s">
        <v>110</v>
      </c>
      <c r="D50" s="1" t="s">
        <v>97</v>
      </c>
      <c r="E50" s="1" t="s">
        <v>110</v>
      </c>
      <c r="F50" s="1" t="s">
        <v>97</v>
      </c>
      <c r="G50" s="1" t="s">
        <v>110</v>
      </c>
      <c r="H50" s="1" t="s">
        <v>97</v>
      </c>
    </row>
    <row r="51" spans="1:8" x14ac:dyDescent="0.3">
      <c r="A51" s="1">
        <v>49</v>
      </c>
      <c r="B51" s="1">
        <v>151.21532728995899</v>
      </c>
      <c r="C51" s="1" t="s">
        <v>135</v>
      </c>
      <c r="D51" s="1" t="s">
        <v>105</v>
      </c>
      <c r="E51" s="1" t="s">
        <v>135</v>
      </c>
      <c r="F51" s="1" t="s">
        <v>105</v>
      </c>
      <c r="G51" s="1" t="s">
        <v>100</v>
      </c>
      <c r="H51" s="1" t="s">
        <v>97</v>
      </c>
    </row>
    <row r="52" spans="1:8" x14ac:dyDescent="0.3">
      <c r="A52" s="1">
        <v>50</v>
      </c>
      <c r="B52" s="1">
        <v>33.721526503360003</v>
      </c>
      <c r="C52" s="1" t="s">
        <v>96</v>
      </c>
      <c r="D52" s="1" t="s">
        <v>105</v>
      </c>
      <c r="E52" s="1" t="s">
        <v>96</v>
      </c>
      <c r="F52" s="1" t="s">
        <v>105</v>
      </c>
      <c r="G52" s="1" t="s">
        <v>96</v>
      </c>
      <c r="H52" s="1" t="s">
        <v>105</v>
      </c>
    </row>
    <row r="53" spans="1:8" x14ac:dyDescent="0.3">
      <c r="A53" s="1">
        <v>51</v>
      </c>
      <c r="B53" s="1">
        <v>5.1840436032300001</v>
      </c>
      <c r="C53" s="1" t="s">
        <v>96</v>
      </c>
      <c r="D53" s="1" t="s">
        <v>105</v>
      </c>
      <c r="E53" s="1" t="s">
        <v>96</v>
      </c>
      <c r="F53" s="1" t="s">
        <v>105</v>
      </c>
      <c r="G53" s="1" t="s">
        <v>96</v>
      </c>
      <c r="H53" s="1" t="s">
        <v>105</v>
      </c>
    </row>
    <row r="54" spans="1:8" x14ac:dyDescent="0.3">
      <c r="A54" s="1">
        <v>52</v>
      </c>
      <c r="B54" s="1">
        <v>25.0867930628499</v>
      </c>
      <c r="C54" s="1" t="s">
        <v>96</v>
      </c>
      <c r="D54" s="1" t="s">
        <v>105</v>
      </c>
      <c r="E54" s="1" t="s">
        <v>96</v>
      </c>
      <c r="F54" s="1" t="s">
        <v>105</v>
      </c>
      <c r="G54" s="1" t="s">
        <v>96</v>
      </c>
      <c r="H54" s="1" t="s">
        <v>105</v>
      </c>
    </row>
    <row r="55" spans="1:8" x14ac:dyDescent="0.3">
      <c r="A55" s="1">
        <v>53</v>
      </c>
      <c r="B55" s="1">
        <v>80.841012881029897</v>
      </c>
      <c r="C55" s="1" t="s">
        <v>100</v>
      </c>
      <c r="D55" s="1" t="s">
        <v>97</v>
      </c>
      <c r="E55" s="1" t="s">
        <v>100</v>
      </c>
      <c r="F55" s="1" t="s">
        <v>97</v>
      </c>
      <c r="G55" s="1" t="s">
        <v>100</v>
      </c>
      <c r="H55" s="1" t="s">
        <v>97</v>
      </c>
    </row>
    <row r="56" spans="1:8" x14ac:dyDescent="0.3">
      <c r="A56" s="1">
        <v>54</v>
      </c>
      <c r="B56" s="1">
        <v>61.75028233866</v>
      </c>
      <c r="C56" s="1" t="s">
        <v>100</v>
      </c>
      <c r="D56" s="1" t="s">
        <v>97</v>
      </c>
      <c r="E56" s="1" t="s">
        <v>100</v>
      </c>
      <c r="F56" s="1" t="s">
        <v>97</v>
      </c>
      <c r="G56" s="1" t="s">
        <v>100</v>
      </c>
      <c r="H56" s="1" t="s">
        <v>97</v>
      </c>
    </row>
    <row r="57" spans="1:8" x14ac:dyDescent="0.3">
      <c r="A57" s="1">
        <v>55</v>
      </c>
      <c r="B57" s="1">
        <v>12.91053868555</v>
      </c>
      <c r="C57" s="1" t="s">
        <v>97</v>
      </c>
      <c r="D57" s="1" t="s">
        <v>97</v>
      </c>
      <c r="E57" s="1" t="s">
        <v>173</v>
      </c>
      <c r="F57" s="1" t="s">
        <v>98</v>
      </c>
      <c r="G57" s="1" t="s">
        <v>173</v>
      </c>
      <c r="H57" s="1" t="s">
        <v>98</v>
      </c>
    </row>
    <row r="58" spans="1:8" x14ac:dyDescent="0.3">
      <c r="A58" s="1">
        <v>56</v>
      </c>
      <c r="B58" s="1">
        <v>72.550812855339899</v>
      </c>
      <c r="C58" s="1" t="s">
        <v>100</v>
      </c>
      <c r="D58" s="1" t="s">
        <v>97</v>
      </c>
      <c r="E58" s="1" t="s">
        <v>107</v>
      </c>
      <c r="F58" s="1" t="s">
        <v>105</v>
      </c>
      <c r="G58" s="1" t="s">
        <v>107</v>
      </c>
      <c r="H58" s="1" t="s">
        <v>105</v>
      </c>
    </row>
    <row r="59" spans="1:8" x14ac:dyDescent="0.3">
      <c r="A59" s="1">
        <v>57</v>
      </c>
      <c r="B59" s="1">
        <v>67.630689196909898</v>
      </c>
      <c r="C59" s="1" t="s">
        <v>100</v>
      </c>
      <c r="D59" s="1" t="s">
        <v>97</v>
      </c>
      <c r="E59" s="1" t="s">
        <v>107</v>
      </c>
      <c r="F59" s="1" t="s">
        <v>105</v>
      </c>
      <c r="G59" s="1" t="s">
        <v>107</v>
      </c>
      <c r="H59" s="1" t="s">
        <v>105</v>
      </c>
    </row>
    <row r="60" spans="1:8" x14ac:dyDescent="0.3">
      <c r="A60" s="1">
        <v>58</v>
      </c>
      <c r="B60" s="1">
        <v>69.552128753879899</v>
      </c>
      <c r="C60" s="1" t="s">
        <v>170</v>
      </c>
      <c r="D60" s="1" t="s">
        <v>98</v>
      </c>
      <c r="E60" s="1" t="s">
        <v>170</v>
      </c>
      <c r="F60" s="1" t="s">
        <v>98</v>
      </c>
      <c r="G60" s="1" t="s">
        <v>170</v>
      </c>
      <c r="H60" s="1" t="s">
        <v>98</v>
      </c>
    </row>
    <row r="61" spans="1:8" x14ac:dyDescent="0.3">
      <c r="A61" s="1">
        <v>59</v>
      </c>
      <c r="B61" s="1">
        <v>31.843584158230001</v>
      </c>
      <c r="C61" s="1" t="s">
        <v>110</v>
      </c>
      <c r="D61" s="1" t="s">
        <v>97</v>
      </c>
      <c r="E61" s="1" t="s">
        <v>110</v>
      </c>
      <c r="F61" s="1" t="s">
        <v>97</v>
      </c>
      <c r="G61" s="1" t="s">
        <v>110</v>
      </c>
      <c r="H61" s="1" t="s">
        <v>97</v>
      </c>
    </row>
    <row r="62" spans="1:8" x14ac:dyDescent="0.3">
      <c r="A62" s="1">
        <v>60</v>
      </c>
      <c r="B62" s="1">
        <v>77.731705706349899</v>
      </c>
      <c r="C62" s="1" t="s">
        <v>100</v>
      </c>
      <c r="D62" s="1" t="s">
        <v>97</v>
      </c>
      <c r="E62" s="1" t="s">
        <v>110</v>
      </c>
      <c r="F62" s="1" t="s">
        <v>97</v>
      </c>
      <c r="G62" s="1" t="s">
        <v>100</v>
      </c>
      <c r="H62" s="1" t="s">
        <v>97</v>
      </c>
    </row>
    <row r="63" spans="1:8" x14ac:dyDescent="0.3">
      <c r="A63" s="1">
        <v>61</v>
      </c>
      <c r="B63" s="1">
        <v>31.13925684777</v>
      </c>
      <c r="C63" s="1" t="s">
        <v>170</v>
      </c>
      <c r="D63" s="1" t="s">
        <v>98</v>
      </c>
      <c r="E63" s="1" t="s">
        <v>170</v>
      </c>
      <c r="F63" s="1" t="s">
        <v>98</v>
      </c>
      <c r="G63" s="1" t="s">
        <v>170</v>
      </c>
      <c r="H63" s="1" t="s">
        <v>98</v>
      </c>
    </row>
    <row r="64" spans="1:8" x14ac:dyDescent="0.3">
      <c r="A64" s="1">
        <v>62</v>
      </c>
      <c r="B64" s="1">
        <v>152.198716777589</v>
      </c>
      <c r="C64" s="1" t="s">
        <v>100</v>
      </c>
      <c r="D64" s="1" t="s">
        <v>97</v>
      </c>
      <c r="E64" s="1" t="s">
        <v>100</v>
      </c>
      <c r="F64" s="1" t="s">
        <v>97</v>
      </c>
      <c r="G64" s="1" t="s">
        <v>107</v>
      </c>
      <c r="H64" s="1" t="s">
        <v>105</v>
      </c>
    </row>
    <row r="65" spans="1:8" x14ac:dyDescent="0.3">
      <c r="A65" s="1">
        <v>63</v>
      </c>
      <c r="B65" s="1">
        <v>18.0034957743399</v>
      </c>
      <c r="C65" s="1" t="s">
        <v>100</v>
      </c>
      <c r="D65" s="1" t="s">
        <v>97</v>
      </c>
      <c r="E65" s="1" t="s">
        <v>100</v>
      </c>
      <c r="F65" s="1" t="s">
        <v>97</v>
      </c>
      <c r="G65" s="1" t="s">
        <v>107</v>
      </c>
      <c r="H65" s="1" t="s">
        <v>105</v>
      </c>
    </row>
    <row r="66" spans="1:8" x14ac:dyDescent="0.3">
      <c r="A66" s="1">
        <v>64</v>
      </c>
      <c r="B66" s="1">
        <v>30.297928649509899</v>
      </c>
      <c r="C66" s="1" t="s">
        <v>100</v>
      </c>
      <c r="D66" s="1" t="s">
        <v>97</v>
      </c>
      <c r="E66" s="1" t="s">
        <v>100</v>
      </c>
      <c r="F66" s="1" t="s">
        <v>97</v>
      </c>
      <c r="G66" s="1" t="s">
        <v>100</v>
      </c>
      <c r="H66" s="1" t="s">
        <v>97</v>
      </c>
    </row>
    <row r="67" spans="1:8" x14ac:dyDescent="0.3">
      <c r="A67" s="1">
        <v>65</v>
      </c>
      <c r="B67" s="1">
        <v>17.9857196941499</v>
      </c>
      <c r="C67" s="1" t="s">
        <v>100</v>
      </c>
      <c r="D67" s="1" t="s">
        <v>97</v>
      </c>
      <c r="E67" s="1" t="s">
        <v>107</v>
      </c>
      <c r="F67" s="1" t="s">
        <v>98</v>
      </c>
      <c r="G67" s="1" t="s">
        <v>107</v>
      </c>
      <c r="H67" s="1" t="s">
        <v>105</v>
      </c>
    </row>
    <row r="68" spans="1:8" x14ac:dyDescent="0.3">
      <c r="A68" s="1">
        <v>66</v>
      </c>
      <c r="B68" s="1">
        <v>5.9904111869800003</v>
      </c>
      <c r="C68" s="1" t="s">
        <v>97</v>
      </c>
      <c r="D68" s="1" t="s">
        <v>97</v>
      </c>
      <c r="E68" s="1" t="s">
        <v>100</v>
      </c>
      <c r="F68" s="1" t="s">
        <v>97</v>
      </c>
      <c r="G68" s="1" t="s">
        <v>100</v>
      </c>
      <c r="H68" s="1" t="s">
        <v>97</v>
      </c>
    </row>
    <row r="69" spans="1:8" x14ac:dyDescent="0.3">
      <c r="A69" s="1">
        <v>67</v>
      </c>
      <c r="B69" s="1">
        <v>25.942670250780001</v>
      </c>
      <c r="C69" s="1" t="s">
        <v>97</v>
      </c>
      <c r="D69" s="1" t="s">
        <v>97</v>
      </c>
      <c r="E69" s="1" t="s">
        <v>100</v>
      </c>
      <c r="F69" s="1" t="s">
        <v>97</v>
      </c>
      <c r="G69" s="1" t="s">
        <v>100</v>
      </c>
      <c r="H69" s="1" t="s">
        <v>97</v>
      </c>
    </row>
    <row r="70" spans="1:8" x14ac:dyDescent="0.3">
      <c r="A70" s="1">
        <v>68</v>
      </c>
      <c r="B70" s="1">
        <v>37.369553578569899</v>
      </c>
      <c r="C70" s="1" t="s">
        <v>112</v>
      </c>
      <c r="D70" s="1" t="s">
        <v>97</v>
      </c>
      <c r="E70" s="1" t="s">
        <v>166</v>
      </c>
      <c r="F70" s="1" t="s">
        <v>98</v>
      </c>
      <c r="G70" s="1" t="s">
        <v>166</v>
      </c>
      <c r="H70" s="1" t="s">
        <v>98</v>
      </c>
    </row>
    <row r="71" spans="1:8" x14ac:dyDescent="0.3">
      <c r="A71" s="1">
        <v>69</v>
      </c>
      <c r="B71" s="1">
        <v>46.746487760370002</v>
      </c>
      <c r="C71" s="1" t="s">
        <v>100</v>
      </c>
      <c r="D71" s="1" t="s">
        <v>97</v>
      </c>
      <c r="E71" s="1" t="s">
        <v>100</v>
      </c>
      <c r="F71" s="1" t="s">
        <v>97</v>
      </c>
      <c r="G71" s="1" t="s">
        <v>100</v>
      </c>
      <c r="H71" s="1" t="s">
        <v>97</v>
      </c>
    </row>
    <row r="72" spans="1:8" x14ac:dyDescent="0.3">
      <c r="A72" s="1">
        <v>70</v>
      </c>
      <c r="B72" s="1">
        <v>68.547836129540002</v>
      </c>
      <c r="C72" s="1" t="s">
        <v>100</v>
      </c>
      <c r="D72" s="1" t="s">
        <v>97</v>
      </c>
      <c r="E72" s="1" t="s">
        <v>99</v>
      </c>
      <c r="F72" s="1" t="s">
        <v>105</v>
      </c>
      <c r="G72" s="1" t="s">
        <v>99</v>
      </c>
      <c r="H72" s="1" t="s">
        <v>105</v>
      </c>
    </row>
    <row r="73" spans="1:8" x14ac:dyDescent="0.3">
      <c r="A73" s="1">
        <v>71</v>
      </c>
      <c r="B73" s="1">
        <v>62.536551559190002</v>
      </c>
      <c r="C73" s="1" t="s">
        <v>100</v>
      </c>
      <c r="D73" s="1" t="s">
        <v>97</v>
      </c>
      <c r="E73" s="1" t="s">
        <v>135</v>
      </c>
      <c r="F73" s="1" t="s">
        <v>98</v>
      </c>
      <c r="G73" s="1" t="s">
        <v>100</v>
      </c>
      <c r="H73" s="1" t="s">
        <v>97</v>
      </c>
    </row>
    <row r="74" spans="1:8" x14ac:dyDescent="0.3">
      <c r="A74" s="1">
        <v>72</v>
      </c>
      <c r="B74" s="1">
        <v>5.6967859232700002</v>
      </c>
      <c r="C74" s="1" t="s">
        <v>100</v>
      </c>
      <c r="D74" s="1" t="s">
        <v>97</v>
      </c>
      <c r="E74" s="1" t="s">
        <v>107</v>
      </c>
      <c r="F74" s="1" t="s">
        <v>98</v>
      </c>
      <c r="G74" s="1" t="s">
        <v>100</v>
      </c>
      <c r="H74" s="1" t="s">
        <v>97</v>
      </c>
    </row>
    <row r="75" spans="1:8" x14ac:dyDescent="0.3">
      <c r="A75" s="1">
        <v>73</v>
      </c>
      <c r="B75" s="1">
        <v>3.4283521282199998</v>
      </c>
      <c r="C75" s="1" t="s">
        <v>97</v>
      </c>
      <c r="D75" s="1" t="s">
        <v>97</v>
      </c>
      <c r="E75" s="1" t="s">
        <v>107</v>
      </c>
      <c r="F75" s="1" t="s">
        <v>98</v>
      </c>
      <c r="G75" s="1" t="s">
        <v>100</v>
      </c>
      <c r="H75" s="1" t="s">
        <v>97</v>
      </c>
    </row>
    <row r="76" spans="1:8" x14ac:dyDescent="0.3">
      <c r="A76" s="1">
        <v>74</v>
      </c>
      <c r="B76" s="1">
        <v>38.7317530917299</v>
      </c>
      <c r="C76" s="1" t="s">
        <v>110</v>
      </c>
      <c r="D76" s="1" t="s">
        <v>97</v>
      </c>
      <c r="E76" s="1" t="s">
        <v>110</v>
      </c>
      <c r="F76" s="1" t="s">
        <v>97</v>
      </c>
      <c r="G76" s="1" t="s">
        <v>110</v>
      </c>
      <c r="H76" s="1" t="s">
        <v>97</v>
      </c>
    </row>
    <row r="77" spans="1:8" x14ac:dyDescent="0.3">
      <c r="A77" s="1">
        <v>75</v>
      </c>
      <c r="B77" s="1">
        <v>51.771219803889899</v>
      </c>
      <c r="C77" s="1" t="s">
        <v>110</v>
      </c>
      <c r="D77" s="1" t="s">
        <v>97</v>
      </c>
      <c r="E77" s="1" t="s">
        <v>110</v>
      </c>
      <c r="F77" s="1" t="s">
        <v>97</v>
      </c>
      <c r="G77" s="1" t="s">
        <v>110</v>
      </c>
      <c r="H77" s="1" t="s">
        <v>97</v>
      </c>
    </row>
    <row r="78" spans="1:8" x14ac:dyDescent="0.3">
      <c r="A78" s="1">
        <v>76</v>
      </c>
      <c r="B78" s="1">
        <v>111.51992121056</v>
      </c>
      <c r="C78" s="1" t="s">
        <v>110</v>
      </c>
      <c r="D78" s="1" t="s">
        <v>97</v>
      </c>
      <c r="E78" s="1" t="s">
        <v>110</v>
      </c>
      <c r="F78" s="1" t="s">
        <v>97</v>
      </c>
      <c r="G78" s="1" t="s">
        <v>110</v>
      </c>
      <c r="H78" s="1" t="s">
        <v>97</v>
      </c>
    </row>
    <row r="79" spans="1:8" x14ac:dyDescent="0.3">
      <c r="A79" s="1">
        <v>77</v>
      </c>
      <c r="B79" s="1">
        <v>35.007399122160002</v>
      </c>
      <c r="C79" s="1" t="s">
        <v>110</v>
      </c>
      <c r="D79" s="1" t="s">
        <v>97</v>
      </c>
      <c r="E79" s="1" t="s">
        <v>100</v>
      </c>
      <c r="F79" s="1" t="s">
        <v>97</v>
      </c>
      <c r="G79" s="1" t="s">
        <v>100</v>
      </c>
      <c r="H79" s="1" t="s">
        <v>97</v>
      </c>
    </row>
    <row r="80" spans="1:8" x14ac:dyDescent="0.3">
      <c r="A80" s="1">
        <v>78</v>
      </c>
      <c r="B80" s="1">
        <v>121.60462896708</v>
      </c>
      <c r="C80" s="1" t="s">
        <v>110</v>
      </c>
      <c r="D80" s="1" t="s">
        <v>97</v>
      </c>
      <c r="E80" s="1" t="s">
        <v>110</v>
      </c>
      <c r="F80" s="1" t="s">
        <v>97</v>
      </c>
      <c r="G80" s="1" t="s">
        <v>110</v>
      </c>
      <c r="H80" s="1" t="s">
        <v>97</v>
      </c>
    </row>
    <row r="81" spans="1:8" x14ac:dyDescent="0.3">
      <c r="A81" s="1">
        <v>79</v>
      </c>
      <c r="B81" s="1">
        <v>13.74648871396</v>
      </c>
      <c r="C81" s="1" t="s">
        <v>110</v>
      </c>
      <c r="D81" s="1" t="s">
        <v>97</v>
      </c>
      <c r="E81" s="1" t="s">
        <v>110</v>
      </c>
      <c r="F81" s="1" t="s">
        <v>97</v>
      </c>
      <c r="G81" s="1" t="s">
        <v>110</v>
      </c>
      <c r="H81" s="1" t="s">
        <v>97</v>
      </c>
    </row>
    <row r="82" spans="1:8" x14ac:dyDescent="0.3">
      <c r="A82" s="1">
        <v>80</v>
      </c>
      <c r="B82" s="1">
        <v>25.10335827674</v>
      </c>
      <c r="C82" s="1" t="s">
        <v>110</v>
      </c>
      <c r="D82" s="1" t="s">
        <v>97</v>
      </c>
      <c r="E82" s="1" t="s">
        <v>110</v>
      </c>
      <c r="F82" s="1" t="s">
        <v>97</v>
      </c>
      <c r="G82" s="1" t="s">
        <v>110</v>
      </c>
      <c r="H82" s="1" t="s">
        <v>97</v>
      </c>
    </row>
    <row r="83" spans="1:8" x14ac:dyDescent="0.3">
      <c r="A83" s="1">
        <v>81</v>
      </c>
      <c r="B83" s="1">
        <v>33.266030820609899</v>
      </c>
      <c r="C83" s="1" t="s">
        <v>100</v>
      </c>
      <c r="D83" s="1" t="s">
        <v>97</v>
      </c>
      <c r="E83" s="1" t="s">
        <v>99</v>
      </c>
      <c r="F83" s="1" t="s">
        <v>105</v>
      </c>
      <c r="G83" s="1" t="s">
        <v>99</v>
      </c>
      <c r="H83" s="1" t="s">
        <v>98</v>
      </c>
    </row>
    <row r="84" spans="1:8" x14ac:dyDescent="0.3">
      <c r="A84" s="1">
        <v>82</v>
      </c>
      <c r="B84" s="1">
        <v>68.082469841909898</v>
      </c>
      <c r="C84" s="1" t="s">
        <v>135</v>
      </c>
      <c r="D84" s="1" t="s">
        <v>105</v>
      </c>
      <c r="E84" s="1" t="s">
        <v>135</v>
      </c>
      <c r="F84" s="1" t="s">
        <v>105</v>
      </c>
      <c r="G84" s="1" t="s">
        <v>100</v>
      </c>
      <c r="H84" s="1" t="s">
        <v>97</v>
      </c>
    </row>
    <row r="85" spans="1:8" x14ac:dyDescent="0.3">
      <c r="A85" s="1">
        <v>83</v>
      </c>
      <c r="B85" s="1">
        <v>78.256585969400007</v>
      </c>
      <c r="C85" s="1" t="s">
        <v>135</v>
      </c>
      <c r="D85" s="1" t="s">
        <v>97</v>
      </c>
      <c r="E85" s="1" t="s">
        <v>135</v>
      </c>
      <c r="F85" s="1" t="s">
        <v>98</v>
      </c>
      <c r="G85" s="1" t="s">
        <v>100</v>
      </c>
      <c r="H85" s="1" t="s">
        <v>97</v>
      </c>
    </row>
    <row r="86" spans="1:8" x14ac:dyDescent="0.3">
      <c r="A86" s="1">
        <v>84</v>
      </c>
      <c r="B86" s="1">
        <v>89.385785512889896</v>
      </c>
      <c r="C86" s="1" t="s">
        <v>135</v>
      </c>
      <c r="D86" s="1" t="s">
        <v>97</v>
      </c>
      <c r="E86" s="1" t="s">
        <v>135</v>
      </c>
      <c r="F86" s="1" t="s">
        <v>98</v>
      </c>
      <c r="G86" s="1" t="s">
        <v>100</v>
      </c>
      <c r="H86" s="1" t="s">
        <v>97</v>
      </c>
    </row>
    <row r="87" spans="1:8" x14ac:dyDescent="0.3">
      <c r="A87" s="1">
        <v>85</v>
      </c>
      <c r="B87" s="1">
        <v>78.592200641399899</v>
      </c>
      <c r="C87" s="1" t="s">
        <v>135</v>
      </c>
      <c r="D87" s="1" t="s">
        <v>97</v>
      </c>
      <c r="E87" s="1" t="s">
        <v>100</v>
      </c>
      <c r="F87" s="1" t="s">
        <v>97</v>
      </c>
      <c r="G87" s="1" t="s">
        <v>100</v>
      </c>
      <c r="H87" s="1" t="s">
        <v>97</v>
      </c>
    </row>
    <row r="88" spans="1:8" x14ac:dyDescent="0.3">
      <c r="A88" s="1">
        <v>86</v>
      </c>
      <c r="B88" s="1">
        <v>73.117369576659897</v>
      </c>
      <c r="C88" s="1" t="s">
        <v>135</v>
      </c>
      <c r="D88" s="1" t="s">
        <v>97</v>
      </c>
      <c r="E88" s="1" t="s">
        <v>135</v>
      </c>
      <c r="F88" s="1" t="s">
        <v>98</v>
      </c>
      <c r="G88" s="1" t="s">
        <v>100</v>
      </c>
      <c r="H88" s="1" t="s">
        <v>97</v>
      </c>
    </row>
    <row r="89" spans="1:8" x14ac:dyDescent="0.3">
      <c r="A89" s="1">
        <v>87</v>
      </c>
      <c r="B89" s="1">
        <v>86.523775150570003</v>
      </c>
      <c r="C89" s="1" t="s">
        <v>100</v>
      </c>
      <c r="D89" s="1" t="s">
        <v>97</v>
      </c>
      <c r="E89" s="1" t="s">
        <v>100</v>
      </c>
      <c r="F89" s="1" t="s">
        <v>97</v>
      </c>
      <c r="G89" s="1" t="s">
        <v>100</v>
      </c>
      <c r="H89" s="1" t="s">
        <v>97</v>
      </c>
    </row>
    <row r="90" spans="1:8" x14ac:dyDescent="0.3">
      <c r="A90" s="1">
        <v>88</v>
      </c>
      <c r="B90" s="1">
        <v>85.681156438840006</v>
      </c>
      <c r="C90" s="1" t="s">
        <v>135</v>
      </c>
      <c r="D90" s="1" t="s">
        <v>97</v>
      </c>
      <c r="E90" s="1" t="s">
        <v>135</v>
      </c>
      <c r="F90" s="1" t="s">
        <v>98</v>
      </c>
      <c r="G90" s="1" t="s">
        <v>100</v>
      </c>
      <c r="H90" s="1" t="s">
        <v>97</v>
      </c>
    </row>
    <row r="91" spans="1:8" x14ac:dyDescent="0.3">
      <c r="A91" s="1">
        <v>89</v>
      </c>
      <c r="B91" s="1">
        <v>182.27903940324001</v>
      </c>
      <c r="C91" s="1" t="s">
        <v>110</v>
      </c>
      <c r="D91" s="1" t="s">
        <v>97</v>
      </c>
      <c r="E91" s="1" t="s">
        <v>100</v>
      </c>
      <c r="F91" s="1" t="s">
        <v>97</v>
      </c>
      <c r="G91" s="1" t="s">
        <v>100</v>
      </c>
      <c r="H91" s="1" t="s">
        <v>97</v>
      </c>
    </row>
    <row r="92" spans="1:8" x14ac:dyDescent="0.3">
      <c r="A92" s="1">
        <v>90</v>
      </c>
      <c r="B92" s="1">
        <v>147.441144864189</v>
      </c>
      <c r="C92" s="1" t="s">
        <v>100</v>
      </c>
      <c r="D92" s="1" t="s">
        <v>97</v>
      </c>
      <c r="E92" s="1" t="s">
        <v>122</v>
      </c>
      <c r="F92" s="1" t="s">
        <v>98</v>
      </c>
      <c r="G92" s="1" t="s">
        <v>122</v>
      </c>
      <c r="H92" s="1" t="s">
        <v>98</v>
      </c>
    </row>
    <row r="93" spans="1:8" x14ac:dyDescent="0.3">
      <c r="A93" s="1">
        <v>91</v>
      </c>
      <c r="B93" s="1">
        <v>83.137640339970005</v>
      </c>
      <c r="C93" s="1" t="s">
        <v>100</v>
      </c>
      <c r="D93" s="1" t="s">
        <v>97</v>
      </c>
      <c r="E93" s="1" t="s">
        <v>100</v>
      </c>
      <c r="F93" s="1" t="s">
        <v>97</v>
      </c>
      <c r="G93" s="1" t="s">
        <v>100</v>
      </c>
      <c r="H93" s="1" t="s">
        <v>97</v>
      </c>
    </row>
    <row r="94" spans="1:8" x14ac:dyDescent="0.3">
      <c r="A94" s="1">
        <v>92</v>
      </c>
      <c r="B94" s="1">
        <v>186.67244686890899</v>
      </c>
      <c r="C94" s="1" t="s">
        <v>135</v>
      </c>
      <c r="D94" s="1" t="s">
        <v>97</v>
      </c>
      <c r="E94" s="1" t="s">
        <v>135</v>
      </c>
      <c r="F94" s="1" t="s">
        <v>98</v>
      </c>
      <c r="G94" s="1" t="s">
        <v>100</v>
      </c>
      <c r="H94" s="1" t="s">
        <v>97</v>
      </c>
    </row>
    <row r="95" spans="1:8" x14ac:dyDescent="0.3">
      <c r="A95" s="1">
        <v>93</v>
      </c>
      <c r="B95" s="1">
        <v>202.606836458179</v>
      </c>
      <c r="C95" s="1" t="s">
        <v>135</v>
      </c>
      <c r="D95" s="1" t="s">
        <v>98</v>
      </c>
      <c r="E95" s="1" t="s">
        <v>135</v>
      </c>
      <c r="F95" s="1" t="s">
        <v>98</v>
      </c>
      <c r="G95" s="1" t="s">
        <v>100</v>
      </c>
      <c r="H95" s="1" t="s">
        <v>97</v>
      </c>
    </row>
    <row r="96" spans="1:8" x14ac:dyDescent="0.3">
      <c r="A96" s="1">
        <v>94</v>
      </c>
      <c r="B96" s="1">
        <v>34.7915922417099</v>
      </c>
      <c r="C96" s="1" t="s">
        <v>100</v>
      </c>
      <c r="D96" s="1" t="s">
        <v>97</v>
      </c>
      <c r="E96" s="1" t="s">
        <v>100</v>
      </c>
      <c r="F96" s="1" t="s">
        <v>97</v>
      </c>
      <c r="G96" s="1" t="s">
        <v>100</v>
      </c>
      <c r="H96" s="1" t="s">
        <v>97</v>
      </c>
    </row>
    <row r="97" spans="1:8" x14ac:dyDescent="0.3">
      <c r="A97" s="1">
        <v>95</v>
      </c>
      <c r="B97" s="1">
        <v>112.391841792359</v>
      </c>
      <c r="C97" s="1" t="s">
        <v>100</v>
      </c>
      <c r="D97" s="1" t="s">
        <v>97</v>
      </c>
      <c r="E97" s="1" t="s">
        <v>100</v>
      </c>
      <c r="F97" s="1" t="s">
        <v>97</v>
      </c>
      <c r="G97" s="1" t="s">
        <v>100</v>
      </c>
      <c r="H97" s="1" t="s">
        <v>97</v>
      </c>
    </row>
    <row r="98" spans="1:8" x14ac:dyDescent="0.3">
      <c r="A98" s="1">
        <v>96</v>
      </c>
      <c r="B98" s="1">
        <v>48.586184008110003</v>
      </c>
      <c r="C98" s="1" t="s">
        <v>100</v>
      </c>
      <c r="D98" s="1" t="s">
        <v>97</v>
      </c>
      <c r="E98" s="1" t="s">
        <v>122</v>
      </c>
      <c r="F98" s="1" t="s">
        <v>98</v>
      </c>
      <c r="G98" s="1" t="s">
        <v>122</v>
      </c>
      <c r="H98" s="1" t="s">
        <v>105</v>
      </c>
    </row>
    <row r="99" spans="1:8" x14ac:dyDescent="0.3">
      <c r="A99" s="1">
        <v>97</v>
      </c>
      <c r="B99" s="1">
        <v>199.45400145552</v>
      </c>
      <c r="C99" s="1" t="s">
        <v>135</v>
      </c>
      <c r="D99" s="1" t="s">
        <v>98</v>
      </c>
      <c r="E99" s="1" t="s">
        <v>135</v>
      </c>
      <c r="F99" s="1" t="s">
        <v>98</v>
      </c>
      <c r="G99" s="1" t="s">
        <v>100</v>
      </c>
      <c r="H99" s="1" t="s">
        <v>97</v>
      </c>
    </row>
    <row r="100" spans="1:8" x14ac:dyDescent="0.3">
      <c r="A100" s="1">
        <v>98</v>
      </c>
      <c r="B100" s="1">
        <v>106.24598676808</v>
      </c>
      <c r="C100" s="1" t="s">
        <v>135</v>
      </c>
      <c r="D100" s="1" t="s">
        <v>98</v>
      </c>
      <c r="E100" s="1" t="s">
        <v>135</v>
      </c>
      <c r="F100" s="1" t="s">
        <v>98</v>
      </c>
      <c r="G100" s="1" t="s">
        <v>100</v>
      </c>
      <c r="H100" s="1" t="s">
        <v>97</v>
      </c>
    </row>
    <row r="101" spans="1:8" x14ac:dyDescent="0.3">
      <c r="A101" s="1">
        <v>99</v>
      </c>
      <c r="B101" s="1">
        <v>132.934945194139</v>
      </c>
      <c r="C101" s="1" t="s">
        <v>112</v>
      </c>
      <c r="D101" s="1" t="s">
        <v>97</v>
      </c>
      <c r="E101" s="1" t="s">
        <v>112</v>
      </c>
      <c r="F101" s="1" t="s">
        <v>98</v>
      </c>
      <c r="G101" s="1" t="s">
        <v>100</v>
      </c>
      <c r="H101" s="1" t="s">
        <v>97</v>
      </c>
    </row>
    <row r="102" spans="1:8" x14ac:dyDescent="0.3">
      <c r="A102" s="1">
        <v>100</v>
      </c>
      <c r="B102" s="1">
        <v>113.39224311049</v>
      </c>
      <c r="C102" s="1" t="s">
        <v>100</v>
      </c>
      <c r="D102" s="1" t="s">
        <v>97</v>
      </c>
      <c r="E102" s="1" t="s">
        <v>107</v>
      </c>
      <c r="F102" s="1" t="s">
        <v>98</v>
      </c>
      <c r="G102" s="1" t="s">
        <v>100</v>
      </c>
      <c r="H102" s="1" t="s">
        <v>97</v>
      </c>
    </row>
    <row r="103" spans="1:8" x14ac:dyDescent="0.3">
      <c r="A103" s="1">
        <v>101</v>
      </c>
      <c r="B103" s="1">
        <v>183.12179653294899</v>
      </c>
      <c r="C103" s="1" t="s">
        <v>100</v>
      </c>
      <c r="D103" s="1" t="s">
        <v>97</v>
      </c>
      <c r="E103" s="1" t="s">
        <v>107</v>
      </c>
      <c r="F103" s="1" t="s">
        <v>98</v>
      </c>
      <c r="G103" s="1" t="s">
        <v>100</v>
      </c>
      <c r="H103" s="1" t="s">
        <v>97</v>
      </c>
    </row>
    <row r="104" spans="1:8" x14ac:dyDescent="0.3">
      <c r="A104" s="1">
        <v>102</v>
      </c>
      <c r="B104" s="1">
        <v>71.774210007099896</v>
      </c>
      <c r="C104" s="1" t="s">
        <v>112</v>
      </c>
      <c r="D104" s="1" t="s">
        <v>97</v>
      </c>
      <c r="E104" s="1" t="s">
        <v>112</v>
      </c>
      <c r="F104" s="1" t="s">
        <v>98</v>
      </c>
      <c r="G104" s="1" t="s">
        <v>100</v>
      </c>
      <c r="H104" s="1" t="s">
        <v>97</v>
      </c>
    </row>
    <row r="105" spans="1:8" x14ac:dyDescent="0.3">
      <c r="A105" s="1">
        <v>103</v>
      </c>
      <c r="B105" s="1">
        <v>147.93681815426899</v>
      </c>
      <c r="C105" s="1" t="s">
        <v>112</v>
      </c>
      <c r="D105" s="1" t="s">
        <v>97</v>
      </c>
      <c r="E105" s="1" t="s">
        <v>112</v>
      </c>
      <c r="F105" s="1" t="s">
        <v>98</v>
      </c>
      <c r="G105" s="1" t="s">
        <v>100</v>
      </c>
      <c r="H105" s="1" t="s">
        <v>97</v>
      </c>
    </row>
    <row r="106" spans="1:8" x14ac:dyDescent="0.3">
      <c r="A106" s="1">
        <v>104</v>
      </c>
      <c r="B106" s="1">
        <v>61.617814660400001</v>
      </c>
      <c r="C106" s="1" t="s">
        <v>100</v>
      </c>
      <c r="D106" s="1" t="s">
        <v>97</v>
      </c>
      <c r="E106" s="1" t="s">
        <v>107</v>
      </c>
      <c r="F106" s="1" t="s">
        <v>98</v>
      </c>
      <c r="G106" s="1" t="s">
        <v>100</v>
      </c>
      <c r="H106" s="1" t="s">
        <v>97</v>
      </c>
    </row>
    <row r="107" spans="1:8" x14ac:dyDescent="0.3">
      <c r="A107" s="1">
        <v>105</v>
      </c>
      <c r="B107" s="1">
        <v>75.512919174000004</v>
      </c>
      <c r="C107" s="1" t="s">
        <v>112</v>
      </c>
      <c r="D107" s="1" t="s">
        <v>97</v>
      </c>
      <c r="E107" s="1" t="s">
        <v>112</v>
      </c>
      <c r="F107" s="1" t="s">
        <v>98</v>
      </c>
      <c r="G107" s="1" t="s">
        <v>100</v>
      </c>
      <c r="H107" s="1" t="s">
        <v>97</v>
      </c>
    </row>
    <row r="108" spans="1:8" x14ac:dyDescent="0.3">
      <c r="A108" s="1">
        <v>106</v>
      </c>
      <c r="B108" s="1">
        <v>76.264547326590005</v>
      </c>
      <c r="C108" s="1" t="s">
        <v>112</v>
      </c>
      <c r="D108" s="1" t="s">
        <v>97</v>
      </c>
      <c r="E108" s="1" t="s">
        <v>112</v>
      </c>
      <c r="F108" s="1" t="s">
        <v>98</v>
      </c>
      <c r="G108" s="1" t="s">
        <v>100</v>
      </c>
      <c r="H108" s="1" t="s">
        <v>97</v>
      </c>
    </row>
    <row r="109" spans="1:8" x14ac:dyDescent="0.3">
      <c r="A109" s="1">
        <v>107</v>
      </c>
      <c r="B109" s="1">
        <v>38.2264490241799</v>
      </c>
      <c r="C109" s="1" t="s">
        <v>100</v>
      </c>
      <c r="D109" s="1" t="s">
        <v>97</v>
      </c>
      <c r="E109" s="1" t="s">
        <v>122</v>
      </c>
      <c r="F109" s="1" t="s">
        <v>98</v>
      </c>
      <c r="G109" s="1" t="s">
        <v>100</v>
      </c>
      <c r="H109" s="1" t="s">
        <v>97</v>
      </c>
    </row>
    <row r="110" spans="1:8" x14ac:dyDescent="0.3">
      <c r="A110" s="1">
        <v>108</v>
      </c>
      <c r="B110" s="1">
        <v>161.259356610049</v>
      </c>
      <c r="C110" s="1" t="s">
        <v>135</v>
      </c>
      <c r="D110" s="1" t="s">
        <v>97</v>
      </c>
      <c r="E110" s="1" t="s">
        <v>100</v>
      </c>
      <c r="F110" s="1" t="s">
        <v>97</v>
      </c>
      <c r="G110" s="1" t="s">
        <v>100</v>
      </c>
      <c r="H110" s="1" t="s">
        <v>97</v>
      </c>
    </row>
    <row r="111" spans="1:8" x14ac:dyDescent="0.3">
      <c r="A111" s="1">
        <v>109</v>
      </c>
      <c r="B111" s="1">
        <v>144.37600013309</v>
      </c>
      <c r="C111" s="1" t="s">
        <v>100</v>
      </c>
      <c r="D111" s="1" t="s">
        <v>97</v>
      </c>
      <c r="E111" s="1" t="s">
        <v>107</v>
      </c>
      <c r="F111" s="1" t="s">
        <v>98</v>
      </c>
      <c r="G111" s="1" t="s">
        <v>100</v>
      </c>
      <c r="H111" s="1" t="s">
        <v>97</v>
      </c>
    </row>
    <row r="112" spans="1:8" x14ac:dyDescent="0.3">
      <c r="A112" s="1">
        <v>110</v>
      </c>
      <c r="B112" s="1">
        <v>72.72744114887</v>
      </c>
      <c r="C112" s="1" t="s">
        <v>112</v>
      </c>
      <c r="D112" s="1" t="s">
        <v>97</v>
      </c>
      <c r="E112" s="1" t="s">
        <v>112</v>
      </c>
      <c r="F112" s="1" t="s">
        <v>98</v>
      </c>
      <c r="G112" s="1" t="s">
        <v>100</v>
      </c>
      <c r="H112" s="1" t="s">
        <v>97</v>
      </c>
    </row>
    <row r="113" spans="1:8" x14ac:dyDescent="0.3">
      <c r="A113" s="1">
        <v>111</v>
      </c>
      <c r="B113" s="1">
        <v>61.210470517909897</v>
      </c>
      <c r="C113" s="1" t="s">
        <v>100</v>
      </c>
      <c r="D113" s="1" t="s">
        <v>97</v>
      </c>
      <c r="E113" s="1" t="s">
        <v>107</v>
      </c>
      <c r="F113" s="1" t="s">
        <v>98</v>
      </c>
      <c r="G113" s="1" t="s">
        <v>100</v>
      </c>
      <c r="H113" s="1" t="s">
        <v>97</v>
      </c>
    </row>
    <row r="114" spans="1:8" x14ac:dyDescent="0.3">
      <c r="A114" s="1">
        <v>112</v>
      </c>
      <c r="B114" s="1">
        <v>40.533564580380002</v>
      </c>
      <c r="C114" s="1" t="s">
        <v>97</v>
      </c>
      <c r="D114" s="1" t="s">
        <v>97</v>
      </c>
      <c r="E114" s="1" t="s">
        <v>100</v>
      </c>
      <c r="F114" s="1" t="s">
        <v>97</v>
      </c>
      <c r="G114" s="1" t="s">
        <v>100</v>
      </c>
      <c r="H114" s="1" t="s">
        <v>97</v>
      </c>
    </row>
    <row r="115" spans="1:8" x14ac:dyDescent="0.3">
      <c r="A115" s="1">
        <v>113</v>
      </c>
      <c r="B115" s="1">
        <v>76.42528105577</v>
      </c>
      <c r="C115" s="1" t="s">
        <v>135</v>
      </c>
      <c r="D115" s="1" t="s">
        <v>97</v>
      </c>
      <c r="E115" s="1" t="s">
        <v>100</v>
      </c>
      <c r="F115" s="1" t="s">
        <v>97</v>
      </c>
      <c r="G115" s="1" t="s">
        <v>100</v>
      </c>
      <c r="H115" s="1" t="s">
        <v>97</v>
      </c>
    </row>
    <row r="116" spans="1:8" x14ac:dyDescent="0.3">
      <c r="A116" s="1">
        <v>114</v>
      </c>
      <c r="B116" s="1">
        <v>53.1947135708199</v>
      </c>
      <c r="C116" s="1" t="s">
        <v>135</v>
      </c>
      <c r="D116" s="1" t="s">
        <v>97</v>
      </c>
      <c r="E116" s="1" t="s">
        <v>135</v>
      </c>
      <c r="F116" s="1" t="s">
        <v>98</v>
      </c>
      <c r="G116" s="1" t="s">
        <v>100</v>
      </c>
      <c r="H116" s="1" t="s">
        <v>97</v>
      </c>
    </row>
    <row r="117" spans="1:8" x14ac:dyDescent="0.3">
      <c r="A117" s="1">
        <v>115</v>
      </c>
      <c r="B117" s="1">
        <v>68.060876391129895</v>
      </c>
      <c r="C117" s="1" t="s">
        <v>135</v>
      </c>
      <c r="D117" s="1" t="s">
        <v>97</v>
      </c>
      <c r="E117" s="1" t="s">
        <v>135</v>
      </c>
      <c r="F117" s="1" t="s">
        <v>98</v>
      </c>
      <c r="G117" s="1" t="s">
        <v>100</v>
      </c>
      <c r="H117" s="1" t="s">
        <v>97</v>
      </c>
    </row>
    <row r="118" spans="1:8" x14ac:dyDescent="0.3">
      <c r="A118" s="1">
        <v>116</v>
      </c>
      <c r="B118" s="1">
        <v>60.242552823110003</v>
      </c>
      <c r="C118" s="1" t="s">
        <v>100</v>
      </c>
      <c r="D118" s="1" t="s">
        <v>97</v>
      </c>
      <c r="E118" s="1" t="s">
        <v>122</v>
      </c>
      <c r="F118" s="1" t="s">
        <v>98</v>
      </c>
      <c r="G118" s="1" t="s">
        <v>122</v>
      </c>
      <c r="H118" s="1" t="s">
        <v>105</v>
      </c>
    </row>
    <row r="119" spans="1:8" x14ac:dyDescent="0.3">
      <c r="A119" s="1">
        <v>117</v>
      </c>
      <c r="B119" s="1">
        <v>61.806820073079898</v>
      </c>
      <c r="C119" s="1" t="s">
        <v>100</v>
      </c>
      <c r="D119" s="1" t="s">
        <v>97</v>
      </c>
      <c r="E119" s="1" t="s">
        <v>122</v>
      </c>
      <c r="F119" s="1" t="s">
        <v>98</v>
      </c>
      <c r="G119" s="1" t="s">
        <v>122</v>
      </c>
      <c r="H119" s="1" t="s">
        <v>105</v>
      </c>
    </row>
    <row r="120" spans="1:8" x14ac:dyDescent="0.3">
      <c r="A120" s="1">
        <v>118</v>
      </c>
      <c r="B120" s="1">
        <v>81.168386581389896</v>
      </c>
      <c r="C120" s="1" t="s">
        <v>100</v>
      </c>
      <c r="D120" s="1" t="s">
        <v>97</v>
      </c>
      <c r="E120" s="1" t="s">
        <v>135</v>
      </c>
      <c r="F120" s="1" t="s">
        <v>98</v>
      </c>
      <c r="G120" s="1" t="s">
        <v>100</v>
      </c>
      <c r="H120" s="1" t="s">
        <v>97</v>
      </c>
    </row>
    <row r="121" spans="1:8" x14ac:dyDescent="0.3">
      <c r="A121" s="1">
        <v>119</v>
      </c>
      <c r="B121" s="1">
        <v>77.137279061480001</v>
      </c>
      <c r="C121" s="1" t="s">
        <v>135</v>
      </c>
      <c r="D121" s="1" t="s">
        <v>97</v>
      </c>
      <c r="E121" s="1" t="s">
        <v>122</v>
      </c>
      <c r="F121" s="1" t="s">
        <v>98</v>
      </c>
      <c r="G121" s="1" t="s">
        <v>100</v>
      </c>
      <c r="H121" s="1" t="s">
        <v>97</v>
      </c>
    </row>
    <row r="122" spans="1:8" x14ac:dyDescent="0.3">
      <c r="A122" s="1">
        <v>120</v>
      </c>
      <c r="B122" s="1">
        <v>74.341988946300006</v>
      </c>
      <c r="C122" s="1" t="s">
        <v>135</v>
      </c>
      <c r="D122" s="1" t="s">
        <v>97</v>
      </c>
      <c r="E122" s="1" t="s">
        <v>135</v>
      </c>
      <c r="F122" s="1" t="s">
        <v>98</v>
      </c>
      <c r="G122" s="1" t="s">
        <v>100</v>
      </c>
      <c r="H122" s="1" t="s">
        <v>97</v>
      </c>
    </row>
    <row r="123" spans="1:8" x14ac:dyDescent="0.3">
      <c r="A123" s="1">
        <v>121</v>
      </c>
      <c r="B123" s="1">
        <v>82.522301508629894</v>
      </c>
      <c r="C123" s="1" t="s">
        <v>100</v>
      </c>
      <c r="D123" s="1" t="s">
        <v>97</v>
      </c>
      <c r="E123" s="1" t="s">
        <v>122</v>
      </c>
      <c r="F123" s="1" t="s">
        <v>98</v>
      </c>
      <c r="G123" s="1" t="s">
        <v>100</v>
      </c>
      <c r="H123" s="1" t="s">
        <v>97</v>
      </c>
    </row>
    <row r="124" spans="1:8" x14ac:dyDescent="0.3">
      <c r="A124" s="1">
        <v>122</v>
      </c>
      <c r="B124" s="1">
        <v>79.415411764219897</v>
      </c>
      <c r="C124" s="1" t="s">
        <v>112</v>
      </c>
      <c r="D124" s="1" t="s">
        <v>97</v>
      </c>
      <c r="E124" s="1" t="s">
        <v>112</v>
      </c>
      <c r="F124" s="1" t="s">
        <v>98</v>
      </c>
      <c r="G124" s="1" t="s">
        <v>100</v>
      </c>
      <c r="H124" s="1" t="s">
        <v>97</v>
      </c>
    </row>
    <row r="125" spans="1:8" x14ac:dyDescent="0.3">
      <c r="A125" s="1">
        <v>123</v>
      </c>
      <c r="B125" s="1">
        <v>72.779735674829894</v>
      </c>
      <c r="C125" s="1" t="s">
        <v>112</v>
      </c>
      <c r="D125" s="1" t="s">
        <v>97</v>
      </c>
      <c r="E125" s="1" t="s">
        <v>112</v>
      </c>
      <c r="F125" s="1" t="s">
        <v>98</v>
      </c>
      <c r="G125" s="1" t="s">
        <v>100</v>
      </c>
      <c r="H125" s="1" t="s">
        <v>97</v>
      </c>
    </row>
    <row r="126" spans="1:8" x14ac:dyDescent="0.3">
      <c r="A126" s="1">
        <v>124</v>
      </c>
      <c r="B126" s="1">
        <v>70.581951463460001</v>
      </c>
      <c r="C126" s="1" t="s">
        <v>135</v>
      </c>
      <c r="D126" s="1" t="s">
        <v>97</v>
      </c>
      <c r="E126" s="1" t="s">
        <v>135</v>
      </c>
      <c r="F126" s="1" t="s">
        <v>98</v>
      </c>
      <c r="G126" s="1" t="s">
        <v>100</v>
      </c>
      <c r="H126" s="1" t="s">
        <v>97</v>
      </c>
    </row>
    <row r="127" spans="1:8" x14ac:dyDescent="0.3">
      <c r="A127" s="1">
        <v>125</v>
      </c>
      <c r="B127" s="1">
        <v>77.452374059380006</v>
      </c>
      <c r="C127" s="1" t="s">
        <v>100</v>
      </c>
      <c r="D127" s="1" t="s">
        <v>97</v>
      </c>
      <c r="E127" s="1" t="s">
        <v>100</v>
      </c>
      <c r="F127" s="1" t="s">
        <v>97</v>
      </c>
      <c r="G127" s="1" t="s">
        <v>107</v>
      </c>
      <c r="H127" s="1" t="s">
        <v>105</v>
      </c>
    </row>
    <row r="128" spans="1:8" x14ac:dyDescent="0.3">
      <c r="A128" s="1">
        <v>126</v>
      </c>
      <c r="B128" s="1">
        <v>81.524567235470002</v>
      </c>
      <c r="C128" s="1" t="s">
        <v>100</v>
      </c>
      <c r="D128" s="1" t="s">
        <v>97</v>
      </c>
      <c r="E128" s="1" t="s">
        <v>100</v>
      </c>
      <c r="F128" s="1" t="s">
        <v>97</v>
      </c>
      <c r="G128" s="1" t="s">
        <v>100</v>
      </c>
      <c r="H128" s="1" t="s">
        <v>97</v>
      </c>
    </row>
    <row r="129" spans="1:8" x14ac:dyDescent="0.3">
      <c r="A129" s="1">
        <v>127</v>
      </c>
      <c r="B129" s="1">
        <v>70.475272259050001</v>
      </c>
      <c r="C129" s="1" t="s">
        <v>100</v>
      </c>
      <c r="D129" s="1" t="s">
        <v>97</v>
      </c>
      <c r="E129" s="1" t="s">
        <v>107</v>
      </c>
      <c r="F129" s="1" t="s">
        <v>105</v>
      </c>
      <c r="G129" s="1" t="s">
        <v>168</v>
      </c>
      <c r="H129" s="1" t="s">
        <v>105</v>
      </c>
    </row>
    <row r="130" spans="1:8" x14ac:dyDescent="0.3">
      <c r="A130" s="1">
        <v>128</v>
      </c>
      <c r="B130" s="1">
        <v>37.4208664521</v>
      </c>
      <c r="C130" s="1" t="s">
        <v>100</v>
      </c>
      <c r="D130" s="1" t="s">
        <v>97</v>
      </c>
      <c r="E130" s="1" t="s">
        <v>107</v>
      </c>
      <c r="F130" s="1" t="s">
        <v>105</v>
      </c>
      <c r="G130" s="1" t="s">
        <v>168</v>
      </c>
      <c r="H130" s="1" t="s">
        <v>105</v>
      </c>
    </row>
    <row r="131" spans="1:8" x14ac:dyDescent="0.3">
      <c r="A131" s="1">
        <v>129</v>
      </c>
      <c r="B131" s="1">
        <v>37.933355083999899</v>
      </c>
      <c r="C131" s="1" t="s">
        <v>100</v>
      </c>
      <c r="D131" s="1" t="s">
        <v>97</v>
      </c>
      <c r="E131" s="1" t="s">
        <v>107</v>
      </c>
      <c r="F131" s="1" t="s">
        <v>105</v>
      </c>
      <c r="G131" s="1" t="s">
        <v>168</v>
      </c>
      <c r="H131" s="1" t="s">
        <v>105</v>
      </c>
    </row>
    <row r="132" spans="1:8" x14ac:dyDescent="0.3">
      <c r="A132" s="1">
        <v>130</v>
      </c>
      <c r="B132" s="1">
        <v>104.613319919649</v>
      </c>
      <c r="C132" s="1" t="s">
        <v>100</v>
      </c>
      <c r="D132" s="1" t="s">
        <v>97</v>
      </c>
      <c r="E132" s="1" t="s">
        <v>100</v>
      </c>
      <c r="F132" s="1" t="s">
        <v>97</v>
      </c>
      <c r="G132" s="1" t="s">
        <v>107</v>
      </c>
      <c r="H132" s="1" t="s">
        <v>105</v>
      </c>
    </row>
    <row r="133" spans="1:8" x14ac:dyDescent="0.3">
      <c r="A133" s="1">
        <v>131</v>
      </c>
      <c r="B133" s="1">
        <v>207.01026849639899</v>
      </c>
      <c r="C133" s="1" t="s">
        <v>100</v>
      </c>
      <c r="D133" s="1" t="s">
        <v>97</v>
      </c>
      <c r="E133" s="1" t="s">
        <v>107</v>
      </c>
      <c r="F133" s="1" t="s">
        <v>105</v>
      </c>
      <c r="G133" s="1" t="s">
        <v>100</v>
      </c>
      <c r="H133" s="1" t="s">
        <v>97</v>
      </c>
    </row>
    <row r="134" spans="1:8" x14ac:dyDescent="0.3">
      <c r="A134" s="1">
        <v>132</v>
      </c>
      <c r="B134" s="1">
        <v>17.29793454308</v>
      </c>
      <c r="C134" s="1" t="s">
        <v>100</v>
      </c>
      <c r="D134" s="1" t="s">
        <v>97</v>
      </c>
      <c r="E134" s="1" t="s">
        <v>107</v>
      </c>
      <c r="F134" s="1" t="s">
        <v>105</v>
      </c>
      <c r="G134" s="1" t="s">
        <v>100</v>
      </c>
      <c r="H134" s="1" t="s">
        <v>97</v>
      </c>
    </row>
    <row r="135" spans="1:8" x14ac:dyDescent="0.3">
      <c r="A135" s="1">
        <v>133</v>
      </c>
      <c r="B135" s="1">
        <v>75.936937877359895</v>
      </c>
      <c r="C135" s="1" t="s">
        <v>100</v>
      </c>
      <c r="D135" s="1" t="s">
        <v>97</v>
      </c>
      <c r="E135" s="1" t="s">
        <v>107</v>
      </c>
      <c r="F135" s="1" t="s">
        <v>102</v>
      </c>
      <c r="G135" s="1" t="s">
        <v>107</v>
      </c>
      <c r="H135" s="1" t="s">
        <v>105</v>
      </c>
    </row>
    <row r="136" spans="1:8" x14ac:dyDescent="0.3">
      <c r="A136" s="1">
        <v>134</v>
      </c>
      <c r="B136" s="1">
        <v>77.373367430589894</v>
      </c>
      <c r="C136" s="1" t="s">
        <v>100</v>
      </c>
      <c r="D136" s="1" t="s">
        <v>97</v>
      </c>
      <c r="E136" s="1" t="s">
        <v>100</v>
      </c>
      <c r="F136" s="1" t="s">
        <v>97</v>
      </c>
      <c r="G136" s="1" t="s">
        <v>107</v>
      </c>
      <c r="H136" s="1" t="s">
        <v>105</v>
      </c>
    </row>
    <row r="137" spans="1:8" x14ac:dyDescent="0.3">
      <c r="A137" s="1">
        <v>135</v>
      </c>
      <c r="B137" s="1">
        <v>39.58715965623</v>
      </c>
      <c r="C137" s="1" t="s">
        <v>100</v>
      </c>
      <c r="D137" s="1" t="s">
        <v>97</v>
      </c>
      <c r="E137" s="1" t="s">
        <v>100</v>
      </c>
      <c r="F137" s="1" t="s">
        <v>97</v>
      </c>
      <c r="G137" s="1" t="s">
        <v>107</v>
      </c>
      <c r="H137" s="1" t="s">
        <v>105</v>
      </c>
    </row>
    <row r="138" spans="1:8" x14ac:dyDescent="0.3">
      <c r="A138" s="1">
        <v>136</v>
      </c>
      <c r="B138" s="1">
        <v>38.869816706039899</v>
      </c>
      <c r="C138" s="1" t="s">
        <v>100</v>
      </c>
      <c r="D138" s="1" t="s">
        <v>97</v>
      </c>
      <c r="E138" s="1" t="s">
        <v>100</v>
      </c>
      <c r="F138" s="1" t="s">
        <v>97</v>
      </c>
      <c r="G138" s="1" t="s">
        <v>107</v>
      </c>
      <c r="H138" s="1" t="s">
        <v>105</v>
      </c>
    </row>
    <row r="139" spans="1:8" x14ac:dyDescent="0.3">
      <c r="A139" s="1">
        <v>137</v>
      </c>
      <c r="B139" s="1">
        <v>38.436711726219897</v>
      </c>
      <c r="C139" s="1" t="s">
        <v>100</v>
      </c>
      <c r="D139" s="1" t="s">
        <v>97</v>
      </c>
      <c r="E139" s="1" t="s">
        <v>100</v>
      </c>
      <c r="F139" s="1" t="s">
        <v>97</v>
      </c>
      <c r="G139" s="1" t="s">
        <v>107</v>
      </c>
      <c r="H139" s="1" t="s">
        <v>105</v>
      </c>
    </row>
    <row r="140" spans="1:8" x14ac:dyDescent="0.3">
      <c r="A140" s="1">
        <v>138</v>
      </c>
      <c r="B140" s="1">
        <v>52.364538084739898</v>
      </c>
      <c r="C140" s="1" t="s">
        <v>100</v>
      </c>
      <c r="D140" s="1" t="s">
        <v>97</v>
      </c>
      <c r="E140" s="1" t="s">
        <v>107</v>
      </c>
      <c r="F140" s="1" t="s">
        <v>105</v>
      </c>
      <c r="G140" s="1" t="s">
        <v>107</v>
      </c>
      <c r="H140" s="1" t="s">
        <v>105</v>
      </c>
    </row>
    <row r="141" spans="1:8" x14ac:dyDescent="0.3">
      <c r="A141" s="1">
        <v>139</v>
      </c>
      <c r="B141" s="1">
        <v>53.490911944300002</v>
      </c>
      <c r="C141" s="1" t="s">
        <v>100</v>
      </c>
      <c r="D141" s="1" t="s">
        <v>97</v>
      </c>
      <c r="E141" s="1" t="s">
        <v>107</v>
      </c>
      <c r="F141" s="1" t="s">
        <v>102</v>
      </c>
      <c r="G141" s="1" t="s">
        <v>107</v>
      </c>
      <c r="H141" s="1" t="s">
        <v>105</v>
      </c>
    </row>
    <row r="142" spans="1:8" x14ac:dyDescent="0.3">
      <c r="A142" s="1">
        <v>140</v>
      </c>
      <c r="B142" s="1">
        <v>282.50548421153002</v>
      </c>
      <c r="C142" s="1" t="s">
        <v>100</v>
      </c>
      <c r="D142" s="1" t="s">
        <v>97</v>
      </c>
      <c r="E142" s="1" t="s">
        <v>112</v>
      </c>
      <c r="F142" s="1" t="s">
        <v>98</v>
      </c>
      <c r="G142" s="1" t="s">
        <v>100</v>
      </c>
      <c r="H142" s="1" t="s">
        <v>97</v>
      </c>
    </row>
    <row r="143" spans="1:8" x14ac:dyDescent="0.3">
      <c r="A143" s="1">
        <v>141</v>
      </c>
      <c r="B143" s="1">
        <v>297.43417485480001</v>
      </c>
      <c r="C143" s="1" t="s">
        <v>100</v>
      </c>
      <c r="D143" s="1" t="s">
        <v>97</v>
      </c>
      <c r="E143" s="1" t="s">
        <v>112</v>
      </c>
      <c r="F143" s="1" t="s">
        <v>98</v>
      </c>
      <c r="G143" s="1" t="s">
        <v>100</v>
      </c>
      <c r="H143" s="1" t="s">
        <v>97</v>
      </c>
    </row>
    <row r="144" spans="1:8" x14ac:dyDescent="0.3">
      <c r="A144" s="1">
        <v>142</v>
      </c>
      <c r="B144" s="1">
        <v>143.228645808979</v>
      </c>
      <c r="C144" s="1" t="s">
        <v>100</v>
      </c>
      <c r="D144" s="1" t="s">
        <v>97</v>
      </c>
      <c r="E144" s="1" t="s">
        <v>107</v>
      </c>
      <c r="F144" s="1" t="s">
        <v>105</v>
      </c>
      <c r="G144" s="1" t="s">
        <v>100</v>
      </c>
      <c r="H144" s="1" t="s">
        <v>97</v>
      </c>
    </row>
    <row r="145" spans="1:8" x14ac:dyDescent="0.3">
      <c r="A145" s="1">
        <v>143</v>
      </c>
      <c r="B145" s="1">
        <v>70.030067299530003</v>
      </c>
      <c r="C145" s="1" t="s">
        <v>100</v>
      </c>
      <c r="D145" s="1" t="s">
        <v>97</v>
      </c>
      <c r="E145" s="1" t="s">
        <v>107</v>
      </c>
      <c r="F145" s="1" t="s">
        <v>105</v>
      </c>
      <c r="G145" s="1" t="s">
        <v>107</v>
      </c>
      <c r="H145" s="1" t="s">
        <v>105</v>
      </c>
    </row>
    <row r="146" spans="1:8" x14ac:dyDescent="0.3">
      <c r="A146" s="1">
        <v>144</v>
      </c>
      <c r="B146" s="1">
        <v>24.749943780790002</v>
      </c>
      <c r="C146" s="1" t="s">
        <v>100</v>
      </c>
      <c r="D146" s="1" t="s">
        <v>97</v>
      </c>
      <c r="E146" s="1" t="s">
        <v>100</v>
      </c>
      <c r="F146" s="1" t="s">
        <v>97</v>
      </c>
      <c r="G146" s="1" t="s">
        <v>100</v>
      </c>
      <c r="H146" s="1" t="s">
        <v>97</v>
      </c>
    </row>
    <row r="147" spans="1:8" x14ac:dyDescent="0.3">
      <c r="A147" s="1">
        <v>145</v>
      </c>
      <c r="B147" s="1">
        <v>151.429420596619</v>
      </c>
      <c r="C147" s="1" t="s">
        <v>125</v>
      </c>
      <c r="D147" s="1" t="s">
        <v>105</v>
      </c>
      <c r="E147" s="1" t="s">
        <v>100</v>
      </c>
      <c r="F147" s="1" t="s">
        <v>97</v>
      </c>
      <c r="G147" s="1" t="s">
        <v>100</v>
      </c>
      <c r="H147" s="1" t="s">
        <v>97</v>
      </c>
    </row>
    <row r="148" spans="1:8" x14ac:dyDescent="0.3">
      <c r="A148" s="1">
        <v>146</v>
      </c>
      <c r="B148" s="1">
        <v>67.018077088319899</v>
      </c>
      <c r="C148" s="1" t="s">
        <v>125</v>
      </c>
      <c r="D148" s="1" t="s">
        <v>105</v>
      </c>
      <c r="E148" s="1" t="s">
        <v>100</v>
      </c>
      <c r="F148" s="1" t="s">
        <v>97</v>
      </c>
      <c r="G148" s="1" t="s">
        <v>100</v>
      </c>
      <c r="H148" s="1" t="s">
        <v>97</v>
      </c>
    </row>
    <row r="149" spans="1:8" x14ac:dyDescent="0.3">
      <c r="A149" s="1">
        <v>147</v>
      </c>
      <c r="B149" s="1">
        <v>91.456337122929895</v>
      </c>
      <c r="C149" s="1" t="s">
        <v>125</v>
      </c>
      <c r="D149" s="1" t="s">
        <v>105</v>
      </c>
      <c r="E149" s="1" t="s">
        <v>100</v>
      </c>
      <c r="F149" s="1" t="s">
        <v>97</v>
      </c>
      <c r="G149" s="1" t="s">
        <v>100</v>
      </c>
      <c r="H149" s="1" t="s">
        <v>97</v>
      </c>
    </row>
    <row r="150" spans="1:8" x14ac:dyDescent="0.3">
      <c r="A150" s="1">
        <v>148</v>
      </c>
      <c r="B150" s="1">
        <v>28.585958771969899</v>
      </c>
      <c r="C150" s="1" t="s">
        <v>125</v>
      </c>
      <c r="D150" s="1" t="s">
        <v>105</v>
      </c>
      <c r="E150" s="1" t="s">
        <v>107</v>
      </c>
      <c r="F150" s="1" t="s">
        <v>105</v>
      </c>
      <c r="G150" s="1" t="s">
        <v>168</v>
      </c>
      <c r="H150" s="1" t="s">
        <v>105</v>
      </c>
    </row>
    <row r="151" spans="1:8" x14ac:dyDescent="0.3">
      <c r="A151" s="1">
        <v>149</v>
      </c>
      <c r="B151" s="1">
        <v>28.486577304960001</v>
      </c>
      <c r="C151" s="1" t="s">
        <v>125</v>
      </c>
      <c r="D151" s="1" t="s">
        <v>105</v>
      </c>
      <c r="E151" s="1" t="s">
        <v>100</v>
      </c>
      <c r="F151" s="1" t="s">
        <v>97</v>
      </c>
      <c r="G151" s="1" t="s">
        <v>107</v>
      </c>
      <c r="H151" s="1" t="s">
        <v>105</v>
      </c>
    </row>
    <row r="152" spans="1:8" x14ac:dyDescent="0.3">
      <c r="A152" s="1">
        <v>150</v>
      </c>
      <c r="B152" s="1">
        <v>26.975945589679899</v>
      </c>
      <c r="C152" s="1" t="s">
        <v>125</v>
      </c>
      <c r="D152" s="1" t="s">
        <v>105</v>
      </c>
      <c r="E152" s="1" t="s">
        <v>100</v>
      </c>
      <c r="F152" s="1" t="s">
        <v>97</v>
      </c>
      <c r="G152" s="1" t="s">
        <v>107</v>
      </c>
      <c r="H152" s="1" t="s">
        <v>105</v>
      </c>
    </row>
    <row r="153" spans="1:8" x14ac:dyDescent="0.3">
      <c r="A153" s="1">
        <v>151</v>
      </c>
      <c r="B153" s="1">
        <v>50.4723130458</v>
      </c>
      <c r="C153" s="1" t="s">
        <v>100</v>
      </c>
      <c r="D153" s="1" t="s">
        <v>97</v>
      </c>
      <c r="E153" s="1" t="s">
        <v>172</v>
      </c>
      <c r="F153" s="1" t="s">
        <v>98</v>
      </c>
      <c r="G153" s="1" t="s">
        <v>171</v>
      </c>
      <c r="H153" s="1" t="s">
        <v>105</v>
      </c>
    </row>
    <row r="154" spans="1:8" x14ac:dyDescent="0.3">
      <c r="A154" s="1">
        <v>152</v>
      </c>
      <c r="B154" s="1">
        <v>52.650279845359897</v>
      </c>
      <c r="C154" s="1" t="s">
        <v>100</v>
      </c>
      <c r="D154" s="1" t="s">
        <v>97</v>
      </c>
      <c r="E154" s="1" t="s">
        <v>100</v>
      </c>
      <c r="F154" s="1" t="s">
        <v>97</v>
      </c>
      <c r="G154" s="1" t="s">
        <v>110</v>
      </c>
      <c r="H154" s="1" t="s">
        <v>97</v>
      </c>
    </row>
    <row r="155" spans="1:8" x14ac:dyDescent="0.3">
      <c r="A155" s="1">
        <v>153</v>
      </c>
      <c r="B155" s="1">
        <v>51.632058196389899</v>
      </c>
      <c r="C155" s="1" t="s">
        <v>100</v>
      </c>
      <c r="D155" s="1" t="s">
        <v>97</v>
      </c>
      <c r="E155" s="1" t="s">
        <v>100</v>
      </c>
      <c r="F155" s="1" t="s">
        <v>97</v>
      </c>
      <c r="G155" s="1" t="s">
        <v>100</v>
      </c>
      <c r="H155" s="1" t="s">
        <v>97</v>
      </c>
    </row>
    <row r="156" spans="1:8" x14ac:dyDescent="0.3">
      <c r="A156" s="1">
        <v>154</v>
      </c>
      <c r="B156" s="1">
        <v>53.337565111399897</v>
      </c>
      <c r="C156" s="1" t="s">
        <v>100</v>
      </c>
      <c r="D156" s="1" t="s">
        <v>97</v>
      </c>
      <c r="E156" s="1" t="s">
        <v>99</v>
      </c>
      <c r="F156" s="1" t="s">
        <v>98</v>
      </c>
      <c r="G156" s="1" t="s">
        <v>99</v>
      </c>
      <c r="H156" s="1" t="s">
        <v>98</v>
      </c>
    </row>
    <row r="157" spans="1:8" x14ac:dyDescent="0.3">
      <c r="A157" s="1">
        <v>155</v>
      </c>
      <c r="B157" s="1">
        <v>51.704607575040001</v>
      </c>
      <c r="C157" s="1" t="s">
        <v>100</v>
      </c>
      <c r="D157" s="1" t="s">
        <v>97</v>
      </c>
      <c r="E157" s="1" t="s">
        <v>112</v>
      </c>
      <c r="F157" s="1" t="s">
        <v>98</v>
      </c>
      <c r="G157" s="1" t="s">
        <v>100</v>
      </c>
      <c r="H157" s="1" t="s">
        <v>97</v>
      </c>
    </row>
    <row r="158" spans="1:8" x14ac:dyDescent="0.3">
      <c r="A158" s="1">
        <v>156</v>
      </c>
      <c r="B158" s="1">
        <v>50.399706671259899</v>
      </c>
      <c r="C158" s="1" t="s">
        <v>100</v>
      </c>
      <c r="D158" s="1" t="s">
        <v>97</v>
      </c>
      <c r="E158" s="1" t="s">
        <v>100</v>
      </c>
      <c r="F158" s="1" t="s">
        <v>97</v>
      </c>
      <c r="G158" s="1" t="s">
        <v>100</v>
      </c>
      <c r="H158" s="1" t="s">
        <v>97</v>
      </c>
    </row>
    <row r="159" spans="1:8" x14ac:dyDescent="0.3">
      <c r="A159" s="1">
        <v>157</v>
      </c>
      <c r="B159" s="1">
        <v>54.279558023530001</v>
      </c>
      <c r="C159" s="1" t="s">
        <v>100</v>
      </c>
      <c r="D159" s="1" t="s">
        <v>97</v>
      </c>
      <c r="E159" s="1" t="s">
        <v>100</v>
      </c>
      <c r="F159" s="1" t="s">
        <v>97</v>
      </c>
      <c r="G159" s="1" t="s">
        <v>100</v>
      </c>
      <c r="H159" s="1" t="s">
        <v>97</v>
      </c>
    </row>
    <row r="160" spans="1:8" x14ac:dyDescent="0.3">
      <c r="A160" s="1">
        <v>158</v>
      </c>
      <c r="B160" s="1">
        <v>52.151312318640002</v>
      </c>
      <c r="C160" s="1" t="s">
        <v>100</v>
      </c>
      <c r="D160" s="1" t="s">
        <v>97</v>
      </c>
      <c r="E160" s="1" t="s">
        <v>100</v>
      </c>
      <c r="F160" s="1" t="s">
        <v>97</v>
      </c>
      <c r="G160" s="1" t="s">
        <v>100</v>
      </c>
      <c r="H160" s="1" t="s">
        <v>97</v>
      </c>
    </row>
    <row r="161" spans="1:8" x14ac:dyDescent="0.3">
      <c r="A161" s="1">
        <v>159</v>
      </c>
      <c r="B161" s="1">
        <v>26.732594905309899</v>
      </c>
      <c r="C161" s="1" t="s">
        <v>100</v>
      </c>
      <c r="D161" s="1" t="s">
        <v>97</v>
      </c>
      <c r="E161" s="1" t="s">
        <v>100</v>
      </c>
      <c r="F161" s="1" t="s">
        <v>97</v>
      </c>
      <c r="G161" s="1" t="s">
        <v>100</v>
      </c>
      <c r="H161" s="1" t="s">
        <v>97</v>
      </c>
    </row>
    <row r="162" spans="1:8" x14ac:dyDescent="0.3">
      <c r="A162" s="1">
        <v>160</v>
      </c>
      <c r="B162" s="1">
        <v>25.987132178629899</v>
      </c>
      <c r="C162" s="1" t="s">
        <v>100</v>
      </c>
      <c r="D162" s="1" t="s">
        <v>97</v>
      </c>
      <c r="E162" s="1" t="s">
        <v>100</v>
      </c>
      <c r="F162" s="1" t="s">
        <v>97</v>
      </c>
      <c r="G162" s="1" t="s">
        <v>100</v>
      </c>
      <c r="H162" s="1" t="s">
        <v>97</v>
      </c>
    </row>
    <row r="163" spans="1:8" x14ac:dyDescent="0.3">
      <c r="A163" s="1">
        <v>161</v>
      </c>
      <c r="B163" s="1">
        <v>79.849855789179898</v>
      </c>
      <c r="C163" s="1" t="s">
        <v>110</v>
      </c>
      <c r="D163" s="1" t="s">
        <v>97</v>
      </c>
      <c r="E163" s="1" t="s">
        <v>110</v>
      </c>
      <c r="F163" s="1" t="s">
        <v>97</v>
      </c>
      <c r="G163" s="1" t="s">
        <v>110</v>
      </c>
      <c r="H163" s="1" t="s">
        <v>97</v>
      </c>
    </row>
    <row r="164" spans="1:8" x14ac:dyDescent="0.3">
      <c r="A164" s="1">
        <v>162</v>
      </c>
      <c r="B164" s="1">
        <v>80.388558372860004</v>
      </c>
      <c r="C164" s="1" t="s">
        <v>110</v>
      </c>
      <c r="D164" s="1" t="s">
        <v>97</v>
      </c>
      <c r="E164" s="1" t="s">
        <v>110</v>
      </c>
      <c r="F164" s="1" t="s">
        <v>97</v>
      </c>
      <c r="G164" s="1" t="s">
        <v>110</v>
      </c>
      <c r="H164" s="1" t="s">
        <v>97</v>
      </c>
    </row>
    <row r="165" spans="1:8" x14ac:dyDescent="0.3">
      <c r="A165" s="1">
        <v>163</v>
      </c>
      <c r="B165" s="1">
        <v>63.30127004042</v>
      </c>
      <c r="C165" s="1" t="s">
        <v>110</v>
      </c>
      <c r="D165" s="1" t="s">
        <v>97</v>
      </c>
      <c r="E165" s="1" t="s">
        <v>110</v>
      </c>
      <c r="F165" s="1" t="s">
        <v>97</v>
      </c>
      <c r="G165" s="1" t="s">
        <v>110</v>
      </c>
      <c r="H165" s="1" t="s">
        <v>97</v>
      </c>
    </row>
    <row r="166" spans="1:8" x14ac:dyDescent="0.3">
      <c r="A166" s="1">
        <v>164</v>
      </c>
      <c r="B166" s="1">
        <v>41.598667112249899</v>
      </c>
      <c r="C166" s="1" t="s">
        <v>110</v>
      </c>
      <c r="D166" s="1" t="s">
        <v>97</v>
      </c>
      <c r="E166" s="1" t="s">
        <v>110</v>
      </c>
      <c r="F166" s="1" t="s">
        <v>97</v>
      </c>
      <c r="G166" s="1" t="s">
        <v>110</v>
      </c>
      <c r="H166" s="1" t="s">
        <v>97</v>
      </c>
    </row>
    <row r="167" spans="1:8" x14ac:dyDescent="0.3">
      <c r="A167" s="1">
        <v>165</v>
      </c>
      <c r="B167" s="1">
        <v>27.064597215940001</v>
      </c>
      <c r="C167" s="1" t="s">
        <v>110</v>
      </c>
      <c r="D167" s="1" t="s">
        <v>97</v>
      </c>
      <c r="E167" s="1" t="s">
        <v>110</v>
      </c>
      <c r="F167" s="1" t="s">
        <v>97</v>
      </c>
      <c r="G167" s="1" t="s">
        <v>110</v>
      </c>
      <c r="H167" s="1" t="s">
        <v>97</v>
      </c>
    </row>
    <row r="168" spans="1:8" x14ac:dyDescent="0.3">
      <c r="A168" s="1">
        <v>166</v>
      </c>
      <c r="B168" s="1">
        <v>70.999410171060006</v>
      </c>
      <c r="C168" s="1" t="s">
        <v>100</v>
      </c>
      <c r="D168" s="1" t="s">
        <v>97</v>
      </c>
      <c r="E168" s="1" t="s">
        <v>107</v>
      </c>
      <c r="F168" s="1" t="s">
        <v>105</v>
      </c>
      <c r="G168" s="1" t="s">
        <v>107</v>
      </c>
      <c r="H168" s="1" t="s">
        <v>105</v>
      </c>
    </row>
    <row r="169" spans="1:8" x14ac:dyDescent="0.3">
      <c r="A169" s="1">
        <v>167</v>
      </c>
      <c r="B169" s="1">
        <v>78.248060307680007</v>
      </c>
      <c r="C169" s="1" t="s">
        <v>100</v>
      </c>
      <c r="D169" s="1" t="s">
        <v>97</v>
      </c>
      <c r="E169" s="1" t="s">
        <v>107</v>
      </c>
      <c r="F169" s="1" t="s">
        <v>105</v>
      </c>
      <c r="G169" s="1" t="s">
        <v>107</v>
      </c>
      <c r="H169" s="1" t="s">
        <v>105</v>
      </c>
    </row>
    <row r="170" spans="1:8" x14ac:dyDescent="0.3">
      <c r="A170" s="1">
        <v>168</v>
      </c>
      <c r="B170" s="1">
        <v>38.515747211140003</v>
      </c>
      <c r="C170" s="1" t="s">
        <v>100</v>
      </c>
      <c r="D170" s="1" t="s">
        <v>97</v>
      </c>
      <c r="E170" s="1" t="s">
        <v>107</v>
      </c>
      <c r="F170" s="1" t="s">
        <v>105</v>
      </c>
      <c r="G170" s="1" t="s">
        <v>107</v>
      </c>
      <c r="H170" s="1" t="s">
        <v>105</v>
      </c>
    </row>
    <row r="171" spans="1:8" x14ac:dyDescent="0.3">
      <c r="A171" s="1">
        <v>169</v>
      </c>
      <c r="B171" s="1">
        <v>74.768048417009894</v>
      </c>
      <c r="C171" s="1" t="s">
        <v>100</v>
      </c>
      <c r="D171" s="1" t="s">
        <v>97</v>
      </c>
      <c r="E171" s="1" t="s">
        <v>107</v>
      </c>
      <c r="F171" s="1" t="s">
        <v>105</v>
      </c>
      <c r="G171" s="1" t="s">
        <v>107</v>
      </c>
      <c r="H171" s="1" t="s">
        <v>105</v>
      </c>
    </row>
    <row r="172" spans="1:8" x14ac:dyDescent="0.3">
      <c r="A172" s="1">
        <v>170</v>
      </c>
      <c r="B172" s="1">
        <v>72.653262338589897</v>
      </c>
      <c r="C172" s="1" t="s">
        <v>100</v>
      </c>
      <c r="D172" s="1" t="s">
        <v>97</v>
      </c>
      <c r="E172" s="1" t="s">
        <v>107</v>
      </c>
      <c r="F172" s="1" t="s">
        <v>98</v>
      </c>
      <c r="G172" s="1" t="s">
        <v>168</v>
      </c>
      <c r="H172" s="1" t="s">
        <v>105</v>
      </c>
    </row>
    <row r="173" spans="1:8" x14ac:dyDescent="0.3">
      <c r="A173" s="1">
        <v>171</v>
      </c>
      <c r="B173" s="1">
        <v>72.61920959087</v>
      </c>
      <c r="C173" s="1" t="s">
        <v>100</v>
      </c>
      <c r="D173" s="1" t="s">
        <v>97</v>
      </c>
      <c r="E173" s="1" t="s">
        <v>107</v>
      </c>
      <c r="F173" s="1" t="s">
        <v>98</v>
      </c>
      <c r="G173" s="1" t="s">
        <v>168</v>
      </c>
      <c r="H173" s="1" t="s">
        <v>105</v>
      </c>
    </row>
    <row r="174" spans="1:8" x14ac:dyDescent="0.3">
      <c r="A174" s="1">
        <v>172</v>
      </c>
      <c r="B174" s="1">
        <v>78.306422376930001</v>
      </c>
      <c r="C174" s="1" t="s">
        <v>135</v>
      </c>
      <c r="D174" s="1" t="s">
        <v>97</v>
      </c>
      <c r="E174" s="1" t="s">
        <v>135</v>
      </c>
      <c r="F174" s="1" t="s">
        <v>98</v>
      </c>
      <c r="G174" s="1" t="s">
        <v>100</v>
      </c>
      <c r="H174" s="1" t="s">
        <v>97</v>
      </c>
    </row>
    <row r="175" spans="1:8" x14ac:dyDescent="0.3">
      <c r="A175" s="1">
        <v>173</v>
      </c>
      <c r="B175" s="1">
        <v>58.660237635149898</v>
      </c>
      <c r="C175" s="1" t="s">
        <v>100</v>
      </c>
      <c r="D175" s="1" t="s">
        <v>97</v>
      </c>
      <c r="E175" s="1" t="s">
        <v>122</v>
      </c>
      <c r="F175" s="1" t="s">
        <v>98</v>
      </c>
      <c r="G175" s="1" t="s">
        <v>122</v>
      </c>
      <c r="H175" s="1" t="s">
        <v>105</v>
      </c>
    </row>
    <row r="176" spans="1:8" x14ac:dyDescent="0.3">
      <c r="A176" s="1">
        <v>174</v>
      </c>
      <c r="B176" s="1">
        <v>317.18907334210002</v>
      </c>
      <c r="C176" s="1" t="s">
        <v>100</v>
      </c>
      <c r="D176" s="1" t="s">
        <v>97</v>
      </c>
      <c r="E176" s="1" t="s">
        <v>100</v>
      </c>
      <c r="F176" s="1" t="s">
        <v>97</v>
      </c>
      <c r="G176" s="1" t="s">
        <v>100</v>
      </c>
      <c r="H176" s="1" t="s">
        <v>97</v>
      </c>
    </row>
    <row r="177" spans="1:8" x14ac:dyDescent="0.3">
      <c r="A177" s="1">
        <v>175</v>
      </c>
      <c r="B177" s="1">
        <v>86.236713896159898</v>
      </c>
      <c r="C177" s="1" t="s">
        <v>100</v>
      </c>
      <c r="D177" s="1" t="s">
        <v>97</v>
      </c>
      <c r="E177" s="1" t="s">
        <v>100</v>
      </c>
      <c r="F177" s="1" t="s">
        <v>97</v>
      </c>
      <c r="G177" s="1" t="s">
        <v>100</v>
      </c>
      <c r="H177" s="1" t="s">
        <v>97</v>
      </c>
    </row>
    <row r="178" spans="1:8" x14ac:dyDescent="0.3">
      <c r="A178" s="1">
        <v>176</v>
      </c>
      <c r="B178" s="1">
        <v>297.98726502076897</v>
      </c>
      <c r="C178" s="1" t="s">
        <v>100</v>
      </c>
      <c r="D178" s="1" t="s">
        <v>97</v>
      </c>
      <c r="E178" s="1" t="s">
        <v>100</v>
      </c>
      <c r="F178" s="1" t="s">
        <v>97</v>
      </c>
      <c r="G178" s="1" t="s">
        <v>100</v>
      </c>
      <c r="H178" s="1" t="s">
        <v>97</v>
      </c>
    </row>
    <row r="179" spans="1:8" x14ac:dyDescent="0.3">
      <c r="A179" s="1">
        <v>177</v>
      </c>
      <c r="B179" s="1">
        <v>213.607351903509</v>
      </c>
      <c r="C179" s="1" t="s">
        <v>110</v>
      </c>
      <c r="D179" s="1" t="s">
        <v>97</v>
      </c>
      <c r="E179" s="1" t="s">
        <v>110</v>
      </c>
      <c r="F179" s="1" t="s">
        <v>97</v>
      </c>
      <c r="G179" s="1" t="s">
        <v>110</v>
      </c>
      <c r="H179" s="1" t="s">
        <v>97</v>
      </c>
    </row>
    <row r="180" spans="1:8" x14ac:dyDescent="0.3">
      <c r="A180" s="1">
        <v>178</v>
      </c>
      <c r="B180" s="1">
        <v>235.439745208289</v>
      </c>
      <c r="C180" s="1" t="s">
        <v>100</v>
      </c>
      <c r="D180" s="1" t="s">
        <v>97</v>
      </c>
      <c r="E180" s="1" t="s">
        <v>100</v>
      </c>
      <c r="F180" s="1" t="s">
        <v>97</v>
      </c>
      <c r="G180" s="1" t="s">
        <v>100</v>
      </c>
      <c r="H180" s="1" t="s">
        <v>97</v>
      </c>
    </row>
    <row r="181" spans="1:8" x14ac:dyDescent="0.3">
      <c r="A181" s="1">
        <v>179</v>
      </c>
      <c r="B181" s="1">
        <v>154.10017913427001</v>
      </c>
      <c r="C181" s="1" t="s">
        <v>135</v>
      </c>
      <c r="D181" s="1" t="s">
        <v>98</v>
      </c>
      <c r="E181" s="1" t="s">
        <v>135</v>
      </c>
      <c r="F181" s="1" t="s">
        <v>98</v>
      </c>
      <c r="G181" s="1" t="s">
        <v>100</v>
      </c>
      <c r="H181" s="1" t="s">
        <v>97</v>
      </c>
    </row>
    <row r="182" spans="1:8" x14ac:dyDescent="0.3">
      <c r="A182" s="1">
        <v>180</v>
      </c>
      <c r="B182" s="1">
        <v>69.295584071310003</v>
      </c>
      <c r="C182" s="1" t="s">
        <v>100</v>
      </c>
      <c r="D182" s="1" t="s">
        <v>97</v>
      </c>
      <c r="E182" s="1" t="s">
        <v>166</v>
      </c>
      <c r="F182" s="1" t="s">
        <v>98</v>
      </c>
      <c r="G182" s="1" t="s">
        <v>166</v>
      </c>
      <c r="H182" s="1" t="s">
        <v>98</v>
      </c>
    </row>
    <row r="183" spans="1:8" x14ac:dyDescent="0.3">
      <c r="A183" s="1">
        <v>181</v>
      </c>
      <c r="B183" s="1">
        <v>37.175021005700003</v>
      </c>
      <c r="C183" s="1" t="s">
        <v>135</v>
      </c>
      <c r="D183" s="1" t="s">
        <v>105</v>
      </c>
      <c r="E183" s="1" t="s">
        <v>135</v>
      </c>
      <c r="F183" s="1" t="s">
        <v>105</v>
      </c>
      <c r="G183" s="1" t="s">
        <v>100</v>
      </c>
      <c r="H183" s="1" t="s">
        <v>97</v>
      </c>
    </row>
    <row r="184" spans="1:8" x14ac:dyDescent="0.3">
      <c r="A184" s="1">
        <v>182</v>
      </c>
      <c r="B184" s="1">
        <v>41.247987986959899</v>
      </c>
      <c r="C184" s="1" t="s">
        <v>135</v>
      </c>
      <c r="D184" s="1" t="s">
        <v>105</v>
      </c>
      <c r="E184" s="1" t="s">
        <v>135</v>
      </c>
      <c r="F184" s="1" t="s">
        <v>105</v>
      </c>
      <c r="G184" s="1" t="s">
        <v>100</v>
      </c>
      <c r="H184" s="1" t="s">
        <v>97</v>
      </c>
    </row>
    <row r="185" spans="1:8" x14ac:dyDescent="0.3">
      <c r="A185" s="1">
        <v>183</v>
      </c>
      <c r="B185" s="1">
        <v>34.720272261630001</v>
      </c>
      <c r="C185" s="1" t="s">
        <v>135</v>
      </c>
      <c r="D185" s="1" t="s">
        <v>105</v>
      </c>
      <c r="E185" s="1" t="s">
        <v>135</v>
      </c>
      <c r="F185" s="1" t="s">
        <v>105</v>
      </c>
      <c r="G185" s="1" t="s">
        <v>100</v>
      </c>
      <c r="H185" s="1" t="s">
        <v>97</v>
      </c>
    </row>
    <row r="186" spans="1:8" x14ac:dyDescent="0.3">
      <c r="A186" s="1">
        <v>184</v>
      </c>
      <c r="B186" s="1">
        <v>24.6573776861099</v>
      </c>
      <c r="C186" s="1" t="s">
        <v>166</v>
      </c>
      <c r="D186" s="1" t="s">
        <v>105</v>
      </c>
      <c r="E186" s="1" t="s">
        <v>166</v>
      </c>
      <c r="F186" s="1" t="s">
        <v>98</v>
      </c>
      <c r="G186" s="1" t="s">
        <v>166</v>
      </c>
      <c r="H186" s="1" t="s">
        <v>105</v>
      </c>
    </row>
    <row r="187" spans="1:8" x14ac:dyDescent="0.3">
      <c r="A187" s="1">
        <v>185</v>
      </c>
      <c r="B187" s="1">
        <v>54.746170912399897</v>
      </c>
      <c r="C187" s="1" t="s">
        <v>135</v>
      </c>
      <c r="D187" s="1" t="s">
        <v>105</v>
      </c>
      <c r="E187" s="1" t="s">
        <v>99</v>
      </c>
      <c r="F187" s="1" t="s">
        <v>105</v>
      </c>
      <c r="G187" s="1" t="s">
        <v>99</v>
      </c>
      <c r="H187" s="1" t="s">
        <v>98</v>
      </c>
    </row>
    <row r="188" spans="1:8" x14ac:dyDescent="0.3">
      <c r="A188" s="1">
        <v>186</v>
      </c>
      <c r="B188" s="1">
        <v>50.912874144340002</v>
      </c>
      <c r="C188" s="1" t="s">
        <v>100</v>
      </c>
      <c r="D188" s="1" t="s">
        <v>97</v>
      </c>
      <c r="E188" s="1" t="s">
        <v>99</v>
      </c>
      <c r="F188" s="1" t="s">
        <v>105</v>
      </c>
      <c r="G188" s="1" t="s">
        <v>99</v>
      </c>
      <c r="H188" s="1" t="s">
        <v>98</v>
      </c>
    </row>
    <row r="189" spans="1:8" x14ac:dyDescent="0.3">
      <c r="A189" s="1">
        <v>187</v>
      </c>
      <c r="B189" s="1">
        <v>26.671334064690001</v>
      </c>
      <c r="C189" s="1" t="s">
        <v>135</v>
      </c>
      <c r="D189" s="1" t="s">
        <v>105</v>
      </c>
      <c r="E189" s="1" t="s">
        <v>99</v>
      </c>
      <c r="F189" s="1" t="s">
        <v>98</v>
      </c>
      <c r="G189" s="1" t="s">
        <v>99</v>
      </c>
      <c r="H189" s="1" t="s">
        <v>98</v>
      </c>
    </row>
    <row r="190" spans="1:8" x14ac:dyDescent="0.3">
      <c r="A190" s="1">
        <v>188</v>
      </c>
      <c r="B190" s="1">
        <v>37.671375476800002</v>
      </c>
      <c r="C190" s="1" t="s">
        <v>135</v>
      </c>
      <c r="D190" s="1" t="s">
        <v>105</v>
      </c>
      <c r="E190" s="1" t="s">
        <v>135</v>
      </c>
      <c r="F190" s="1" t="s">
        <v>105</v>
      </c>
      <c r="G190" s="1" t="s">
        <v>100</v>
      </c>
      <c r="H190" s="1" t="s">
        <v>97</v>
      </c>
    </row>
    <row r="191" spans="1:8" x14ac:dyDescent="0.3">
      <c r="A191" s="1">
        <v>189</v>
      </c>
      <c r="B191" s="1">
        <v>119.392331524799</v>
      </c>
      <c r="C191" s="1" t="s">
        <v>96</v>
      </c>
      <c r="D191" s="1" t="s">
        <v>105</v>
      </c>
      <c r="E191" s="1" t="s">
        <v>96</v>
      </c>
      <c r="F191" s="1" t="s">
        <v>105</v>
      </c>
      <c r="G191" s="1" t="s">
        <v>96</v>
      </c>
      <c r="H191" s="1" t="s">
        <v>105</v>
      </c>
    </row>
    <row r="192" spans="1:8" x14ac:dyDescent="0.3">
      <c r="A192" s="1">
        <v>190</v>
      </c>
      <c r="B192" s="1">
        <v>71.113439963229894</v>
      </c>
      <c r="C192" s="1" t="s">
        <v>100</v>
      </c>
      <c r="D192" s="1" t="s">
        <v>97</v>
      </c>
      <c r="E192" s="1" t="s">
        <v>125</v>
      </c>
      <c r="F192" s="1" t="s">
        <v>98</v>
      </c>
      <c r="G192" s="1" t="s">
        <v>100</v>
      </c>
      <c r="H192" s="1" t="s">
        <v>97</v>
      </c>
    </row>
    <row r="193" spans="1:8" x14ac:dyDescent="0.3">
      <c r="A193" s="1">
        <v>191</v>
      </c>
      <c r="B193" s="1">
        <v>77.297871320270005</v>
      </c>
      <c r="C193" s="1" t="s">
        <v>100</v>
      </c>
      <c r="D193" s="1" t="s">
        <v>97</v>
      </c>
      <c r="E193" s="1" t="s">
        <v>125</v>
      </c>
      <c r="F193" s="1" t="s">
        <v>98</v>
      </c>
      <c r="G193" s="1" t="s">
        <v>100</v>
      </c>
      <c r="H193" s="1" t="s">
        <v>97</v>
      </c>
    </row>
    <row r="194" spans="1:8" x14ac:dyDescent="0.3">
      <c r="A194" s="1">
        <v>192</v>
      </c>
      <c r="B194" s="1">
        <v>48.129788745660001</v>
      </c>
      <c r="C194" s="1" t="s">
        <v>100</v>
      </c>
      <c r="D194" s="1" t="s">
        <v>97</v>
      </c>
      <c r="E194" s="1" t="s">
        <v>99</v>
      </c>
      <c r="F194" s="1" t="s">
        <v>98</v>
      </c>
      <c r="G194" s="1" t="s">
        <v>99</v>
      </c>
      <c r="H194" s="1" t="s">
        <v>105</v>
      </c>
    </row>
    <row r="195" spans="1:8" x14ac:dyDescent="0.3">
      <c r="A195" s="1">
        <v>193</v>
      </c>
      <c r="B195" s="1">
        <v>89.56693676351</v>
      </c>
      <c r="C195" s="1" t="s">
        <v>110</v>
      </c>
      <c r="D195" s="1" t="s">
        <v>97</v>
      </c>
      <c r="E195" s="1" t="s">
        <v>100</v>
      </c>
      <c r="F195" s="1" t="s">
        <v>97</v>
      </c>
      <c r="G195" s="1" t="s">
        <v>100</v>
      </c>
      <c r="H195" s="1" t="s">
        <v>97</v>
      </c>
    </row>
    <row r="196" spans="1:8" x14ac:dyDescent="0.3">
      <c r="A196" s="1">
        <v>194</v>
      </c>
      <c r="B196" s="1">
        <v>47.89457337276</v>
      </c>
      <c r="C196" s="1" t="s">
        <v>100</v>
      </c>
      <c r="D196" s="1" t="s">
        <v>97</v>
      </c>
      <c r="E196" s="1" t="s">
        <v>99</v>
      </c>
      <c r="F196" s="1" t="s">
        <v>105</v>
      </c>
      <c r="G196" s="1" t="s">
        <v>99</v>
      </c>
      <c r="H196" s="1" t="s">
        <v>105</v>
      </c>
    </row>
    <row r="197" spans="1:8" x14ac:dyDescent="0.3">
      <c r="A197" s="1">
        <v>195</v>
      </c>
      <c r="B197" s="1">
        <v>191.01709539238001</v>
      </c>
      <c r="C197" s="1" t="s">
        <v>110</v>
      </c>
      <c r="D197" s="1" t="s">
        <v>97</v>
      </c>
      <c r="E197" s="1" t="s">
        <v>110</v>
      </c>
      <c r="F197" s="1" t="s">
        <v>97</v>
      </c>
      <c r="G197" s="1" t="s">
        <v>110</v>
      </c>
      <c r="H197" s="1" t="s">
        <v>97</v>
      </c>
    </row>
    <row r="198" spans="1:8" x14ac:dyDescent="0.3">
      <c r="A198" s="1">
        <v>196</v>
      </c>
      <c r="B198" s="1">
        <v>63.690784253220002</v>
      </c>
      <c r="C198" s="1" t="s">
        <v>100</v>
      </c>
      <c r="D198" s="1" t="s">
        <v>97</v>
      </c>
      <c r="E198" s="1" t="s">
        <v>99</v>
      </c>
      <c r="F198" s="1" t="s">
        <v>105</v>
      </c>
      <c r="G198" s="1" t="s">
        <v>99</v>
      </c>
      <c r="H198" s="1" t="s">
        <v>105</v>
      </c>
    </row>
    <row r="199" spans="1:8" x14ac:dyDescent="0.3">
      <c r="A199" s="1">
        <v>197</v>
      </c>
      <c r="B199" s="1">
        <v>63.5736053695599</v>
      </c>
      <c r="C199" s="1" t="s">
        <v>100</v>
      </c>
      <c r="D199" s="1" t="s">
        <v>97</v>
      </c>
      <c r="E199" s="1" t="s">
        <v>99</v>
      </c>
      <c r="F199" s="1" t="s">
        <v>105</v>
      </c>
      <c r="G199" s="1" t="s">
        <v>99</v>
      </c>
      <c r="H199" s="1" t="s">
        <v>105</v>
      </c>
    </row>
    <row r="200" spans="1:8" x14ac:dyDescent="0.3">
      <c r="A200" s="1">
        <v>198</v>
      </c>
      <c r="B200" s="1">
        <v>36.139126992679898</v>
      </c>
      <c r="C200" s="1" t="s">
        <v>100</v>
      </c>
      <c r="D200" s="1" t="s">
        <v>97</v>
      </c>
      <c r="E200" s="1" t="s">
        <v>107</v>
      </c>
      <c r="F200" s="1" t="s">
        <v>98</v>
      </c>
      <c r="G200" s="1" t="s">
        <v>107</v>
      </c>
      <c r="H200" s="1" t="s">
        <v>105</v>
      </c>
    </row>
    <row r="201" spans="1:8" x14ac:dyDescent="0.3">
      <c r="A201" s="1">
        <v>199</v>
      </c>
      <c r="B201" s="1">
        <v>70.582150064359894</v>
      </c>
      <c r="C201" s="1" t="s">
        <v>100</v>
      </c>
      <c r="D201" s="1" t="s">
        <v>97</v>
      </c>
      <c r="E201" s="1" t="s">
        <v>107</v>
      </c>
      <c r="F201" s="1" t="s">
        <v>98</v>
      </c>
      <c r="G201" s="1" t="s">
        <v>107</v>
      </c>
      <c r="H201" s="1" t="s">
        <v>105</v>
      </c>
    </row>
    <row r="202" spans="1:8" x14ac:dyDescent="0.3">
      <c r="A202" s="1">
        <v>200</v>
      </c>
      <c r="B202" s="1">
        <v>94.7462212359099</v>
      </c>
      <c r="C202" s="1" t="s">
        <v>100</v>
      </c>
      <c r="D202" s="1" t="s">
        <v>97</v>
      </c>
      <c r="E202" s="1" t="s">
        <v>100</v>
      </c>
      <c r="F202" s="1" t="s">
        <v>97</v>
      </c>
      <c r="G202" s="1" t="s">
        <v>100</v>
      </c>
      <c r="H202" s="1" t="s">
        <v>97</v>
      </c>
    </row>
    <row r="203" spans="1:8" x14ac:dyDescent="0.3">
      <c r="A203" s="1">
        <v>201</v>
      </c>
      <c r="B203" s="1">
        <v>49.459690149319897</v>
      </c>
      <c r="C203" s="1" t="s">
        <v>100</v>
      </c>
      <c r="D203" s="1" t="s">
        <v>97</v>
      </c>
      <c r="E203" s="1" t="s">
        <v>135</v>
      </c>
      <c r="F203" s="1" t="s">
        <v>98</v>
      </c>
      <c r="G203" s="1" t="s">
        <v>100</v>
      </c>
      <c r="H203" s="1" t="s">
        <v>97</v>
      </c>
    </row>
    <row r="204" spans="1:8" x14ac:dyDescent="0.3">
      <c r="A204" s="1">
        <v>202</v>
      </c>
      <c r="B204" s="1">
        <v>77.364669703719898</v>
      </c>
      <c r="C204" s="1" t="s">
        <v>100</v>
      </c>
      <c r="D204" s="1" t="s">
        <v>97</v>
      </c>
      <c r="E204" s="1" t="s">
        <v>100</v>
      </c>
      <c r="F204" s="1" t="s">
        <v>97</v>
      </c>
      <c r="G204" s="1" t="s">
        <v>100</v>
      </c>
      <c r="H204" s="1" t="s">
        <v>97</v>
      </c>
    </row>
    <row r="205" spans="1:8" x14ac:dyDescent="0.3">
      <c r="A205" s="1">
        <v>203</v>
      </c>
      <c r="B205" s="1">
        <v>70.8410054969399</v>
      </c>
      <c r="C205" s="1" t="s">
        <v>100</v>
      </c>
      <c r="D205" s="1" t="s">
        <v>97</v>
      </c>
      <c r="E205" s="1" t="s">
        <v>107</v>
      </c>
      <c r="F205" s="1" t="s">
        <v>105</v>
      </c>
      <c r="G205" s="1" t="s">
        <v>107</v>
      </c>
      <c r="H205" s="1" t="s">
        <v>105</v>
      </c>
    </row>
    <row r="206" spans="1:8" x14ac:dyDescent="0.3">
      <c r="A206" s="1">
        <v>204</v>
      </c>
      <c r="B206" s="1">
        <v>134.49036662399899</v>
      </c>
      <c r="C206" s="1" t="s">
        <v>100</v>
      </c>
      <c r="D206" s="1" t="s">
        <v>97</v>
      </c>
      <c r="E206" s="1" t="s">
        <v>100</v>
      </c>
      <c r="F206" s="1" t="s">
        <v>97</v>
      </c>
      <c r="G206" s="1" t="s">
        <v>107</v>
      </c>
      <c r="H206" s="1" t="s">
        <v>105</v>
      </c>
    </row>
    <row r="207" spans="1:8" x14ac:dyDescent="0.3">
      <c r="A207" s="1">
        <v>205</v>
      </c>
      <c r="B207" s="1">
        <v>39.448699663649897</v>
      </c>
      <c r="C207" s="1" t="s">
        <v>100</v>
      </c>
      <c r="D207" s="1" t="s">
        <v>97</v>
      </c>
      <c r="E207" s="1" t="s">
        <v>100</v>
      </c>
      <c r="F207" s="1" t="s">
        <v>97</v>
      </c>
      <c r="G207" s="1" t="s">
        <v>107</v>
      </c>
      <c r="H207" s="1" t="s">
        <v>105</v>
      </c>
    </row>
    <row r="208" spans="1:8" x14ac:dyDescent="0.3">
      <c r="A208" s="1">
        <v>206</v>
      </c>
      <c r="B208" s="1">
        <v>33.41502158598</v>
      </c>
      <c r="C208" s="1" t="s">
        <v>100</v>
      </c>
      <c r="D208" s="1" t="s">
        <v>97</v>
      </c>
      <c r="E208" s="1" t="s">
        <v>107</v>
      </c>
      <c r="F208" s="1" t="s">
        <v>98</v>
      </c>
      <c r="G208" s="1" t="s">
        <v>107</v>
      </c>
      <c r="H208" s="1" t="s">
        <v>105</v>
      </c>
    </row>
    <row r="209" spans="1:8" x14ac:dyDescent="0.3">
      <c r="A209" s="1">
        <v>207</v>
      </c>
      <c r="B209" s="1">
        <v>241.17816024256001</v>
      </c>
      <c r="C209" s="1" t="s">
        <v>110</v>
      </c>
      <c r="D209" s="1" t="s">
        <v>97</v>
      </c>
      <c r="E209" s="1" t="s">
        <v>110</v>
      </c>
      <c r="F209" s="1" t="s">
        <v>97</v>
      </c>
      <c r="G209" s="1" t="s">
        <v>100</v>
      </c>
      <c r="H209" s="1" t="s">
        <v>97</v>
      </c>
    </row>
    <row r="210" spans="1:8" x14ac:dyDescent="0.3">
      <c r="A210" s="1">
        <v>208</v>
      </c>
      <c r="B210" s="1">
        <v>32.198893291520001</v>
      </c>
      <c r="C210" s="1" t="s">
        <v>100</v>
      </c>
      <c r="D210" s="1" t="s">
        <v>97</v>
      </c>
      <c r="E210" s="1" t="s">
        <v>107</v>
      </c>
      <c r="F210" s="1" t="s">
        <v>98</v>
      </c>
      <c r="G210" s="1" t="s">
        <v>107</v>
      </c>
      <c r="H210" s="1" t="s">
        <v>105</v>
      </c>
    </row>
    <row r="211" spans="1:8" x14ac:dyDescent="0.3">
      <c r="A211" s="1">
        <v>209</v>
      </c>
      <c r="B211" s="1">
        <v>40.382956367989898</v>
      </c>
      <c r="C211" s="1" t="s">
        <v>100</v>
      </c>
      <c r="D211" s="1" t="s">
        <v>97</v>
      </c>
      <c r="E211" s="1" t="s">
        <v>107</v>
      </c>
      <c r="F211" s="1" t="s">
        <v>98</v>
      </c>
      <c r="G211" s="1" t="s">
        <v>107</v>
      </c>
      <c r="H211" s="1" t="s">
        <v>105</v>
      </c>
    </row>
    <row r="212" spans="1:8" x14ac:dyDescent="0.3">
      <c r="A212" s="1">
        <v>210</v>
      </c>
      <c r="B212" s="1">
        <v>21.1076352020199</v>
      </c>
      <c r="C212" s="1" t="s">
        <v>112</v>
      </c>
      <c r="D212" s="1" t="s">
        <v>105</v>
      </c>
      <c r="E212" s="1" t="s">
        <v>100</v>
      </c>
      <c r="F212" s="1" t="s">
        <v>97</v>
      </c>
      <c r="G212" s="1" t="s">
        <v>100</v>
      </c>
      <c r="H212" s="1" t="s">
        <v>97</v>
      </c>
    </row>
    <row r="213" spans="1:8" x14ac:dyDescent="0.3">
      <c r="A213" s="1">
        <v>211</v>
      </c>
      <c r="B213" s="1">
        <v>37.047113524129898</v>
      </c>
      <c r="C213" s="1" t="s">
        <v>100</v>
      </c>
      <c r="D213" s="1" t="s">
        <v>97</v>
      </c>
      <c r="E213" s="1" t="s">
        <v>99</v>
      </c>
      <c r="F213" s="1" t="s">
        <v>98</v>
      </c>
      <c r="G213" s="1" t="s">
        <v>99</v>
      </c>
      <c r="H213" s="1" t="s">
        <v>98</v>
      </c>
    </row>
    <row r="214" spans="1:8" x14ac:dyDescent="0.3">
      <c r="A214" s="1">
        <v>212</v>
      </c>
      <c r="B214" s="1">
        <v>42.37201474834</v>
      </c>
      <c r="C214" s="1" t="s">
        <v>100</v>
      </c>
      <c r="D214" s="1" t="s">
        <v>97</v>
      </c>
      <c r="E214" s="1" t="s">
        <v>100</v>
      </c>
      <c r="F214" s="1" t="s">
        <v>97</v>
      </c>
      <c r="G214" s="1" t="s">
        <v>100</v>
      </c>
      <c r="H214" s="1" t="s">
        <v>97</v>
      </c>
    </row>
    <row r="215" spans="1:8" x14ac:dyDescent="0.3">
      <c r="A215" s="1">
        <v>213</v>
      </c>
      <c r="B215" s="1">
        <v>31.184580314569899</v>
      </c>
      <c r="C215" s="1" t="s">
        <v>100</v>
      </c>
      <c r="D215" s="1" t="s">
        <v>97</v>
      </c>
      <c r="E215" s="1" t="s">
        <v>99</v>
      </c>
      <c r="F215" s="1" t="s">
        <v>98</v>
      </c>
      <c r="G215" s="1" t="s">
        <v>99</v>
      </c>
      <c r="H215" s="1" t="s">
        <v>105</v>
      </c>
    </row>
    <row r="216" spans="1:8" x14ac:dyDescent="0.3">
      <c r="A216" s="1">
        <v>214</v>
      </c>
      <c r="B216" s="1">
        <v>21.4423194610699</v>
      </c>
      <c r="C216" s="1" t="s">
        <v>97</v>
      </c>
      <c r="D216" s="1" t="s">
        <v>97</v>
      </c>
      <c r="E216" s="1" t="s">
        <v>100</v>
      </c>
      <c r="F216" s="1" t="s">
        <v>97</v>
      </c>
      <c r="G216" s="1" t="s">
        <v>100</v>
      </c>
      <c r="H216" s="1" t="s">
        <v>97</v>
      </c>
    </row>
    <row r="217" spans="1:8" x14ac:dyDescent="0.3">
      <c r="A217" s="1">
        <v>215</v>
      </c>
      <c r="B217" s="1">
        <v>42.4638756165199</v>
      </c>
      <c r="C217" s="1" t="s">
        <v>169</v>
      </c>
      <c r="D217" s="1" t="s">
        <v>105</v>
      </c>
      <c r="E217" s="1" t="s">
        <v>169</v>
      </c>
      <c r="F217" s="1" t="s">
        <v>105</v>
      </c>
      <c r="G217" s="1" t="s">
        <v>100</v>
      </c>
      <c r="H217" s="1" t="s">
        <v>97</v>
      </c>
    </row>
    <row r="218" spans="1:8" x14ac:dyDescent="0.3">
      <c r="A218" s="1">
        <v>216</v>
      </c>
      <c r="B218" s="1">
        <v>42.522968736750002</v>
      </c>
      <c r="C218" s="1" t="s">
        <v>100</v>
      </c>
      <c r="D218" s="1" t="s">
        <v>97</v>
      </c>
      <c r="E218" s="1" t="s">
        <v>100</v>
      </c>
      <c r="F218" s="1" t="s">
        <v>97</v>
      </c>
      <c r="G218" s="1" t="s">
        <v>100</v>
      </c>
      <c r="H218" s="1" t="s">
        <v>97</v>
      </c>
    </row>
    <row r="219" spans="1:8" x14ac:dyDescent="0.3">
      <c r="A219" s="1">
        <v>217</v>
      </c>
      <c r="B219" s="1">
        <v>42.423097937420003</v>
      </c>
      <c r="C219" s="1" t="s">
        <v>100</v>
      </c>
      <c r="D219" s="1" t="s">
        <v>97</v>
      </c>
      <c r="E219" s="1" t="s">
        <v>100</v>
      </c>
      <c r="F219" s="1" t="s">
        <v>97</v>
      </c>
      <c r="G219" s="1" t="s">
        <v>100</v>
      </c>
      <c r="H219" s="1" t="s">
        <v>97</v>
      </c>
    </row>
    <row r="220" spans="1:8" x14ac:dyDescent="0.3">
      <c r="A220" s="1">
        <v>218</v>
      </c>
      <c r="B220" s="1">
        <v>77.243867054120003</v>
      </c>
      <c r="C220" s="1" t="s">
        <v>100</v>
      </c>
      <c r="D220" s="1" t="s">
        <v>97</v>
      </c>
      <c r="E220" s="1" t="s">
        <v>99</v>
      </c>
      <c r="F220" s="1" t="s">
        <v>105</v>
      </c>
      <c r="G220" s="1" t="s">
        <v>99</v>
      </c>
      <c r="H220" s="1" t="s">
        <v>105</v>
      </c>
    </row>
    <row r="221" spans="1:8" x14ac:dyDescent="0.3">
      <c r="A221" s="1">
        <v>219</v>
      </c>
      <c r="B221" s="1">
        <v>36.320308297590003</v>
      </c>
      <c r="C221" s="1" t="s">
        <v>135</v>
      </c>
      <c r="D221" s="1" t="s">
        <v>98</v>
      </c>
      <c r="E221" s="1" t="s">
        <v>135</v>
      </c>
      <c r="F221" s="1" t="s">
        <v>98</v>
      </c>
      <c r="G221" s="1" t="s">
        <v>100</v>
      </c>
      <c r="H221" s="1" t="s">
        <v>97</v>
      </c>
    </row>
    <row r="222" spans="1:8" x14ac:dyDescent="0.3">
      <c r="A222" s="1">
        <v>220</v>
      </c>
      <c r="B222" s="1">
        <v>24.7515974567599</v>
      </c>
      <c r="C222" s="1" t="s">
        <v>100</v>
      </c>
      <c r="D222" s="1" t="s">
        <v>97</v>
      </c>
      <c r="E222" s="1" t="s">
        <v>166</v>
      </c>
      <c r="F222" s="1" t="s">
        <v>98</v>
      </c>
      <c r="G222" s="1" t="s">
        <v>166</v>
      </c>
      <c r="H222" s="1" t="s">
        <v>98</v>
      </c>
    </row>
    <row r="223" spans="1:8" x14ac:dyDescent="0.3">
      <c r="A223" s="1">
        <v>221</v>
      </c>
      <c r="B223" s="1">
        <v>76.238232154139894</v>
      </c>
      <c r="C223" s="1" t="s">
        <v>135</v>
      </c>
      <c r="D223" s="1" t="s">
        <v>97</v>
      </c>
      <c r="E223" s="1" t="s">
        <v>135</v>
      </c>
      <c r="F223" s="1" t="s">
        <v>98</v>
      </c>
      <c r="G223" s="1" t="s">
        <v>100</v>
      </c>
      <c r="H223" s="1" t="s">
        <v>97</v>
      </c>
    </row>
    <row r="224" spans="1:8" x14ac:dyDescent="0.3">
      <c r="A224" s="1">
        <v>222</v>
      </c>
      <c r="B224" s="1">
        <v>54.522821743089899</v>
      </c>
      <c r="C224" s="1" t="s">
        <v>100</v>
      </c>
      <c r="D224" s="1" t="s">
        <v>97</v>
      </c>
      <c r="E224" s="1" t="s">
        <v>100</v>
      </c>
      <c r="F224" s="1" t="s">
        <v>97</v>
      </c>
      <c r="G224" s="1" t="s">
        <v>110</v>
      </c>
      <c r="H224" s="1" t="s">
        <v>97</v>
      </c>
    </row>
    <row r="225" spans="1:8" x14ac:dyDescent="0.3">
      <c r="A225" s="1">
        <v>223</v>
      </c>
      <c r="B225" s="1">
        <v>28.496716301860001</v>
      </c>
      <c r="C225" s="1" t="s">
        <v>100</v>
      </c>
      <c r="D225" s="1" t="s">
        <v>97</v>
      </c>
      <c r="E225" s="1" t="s">
        <v>100</v>
      </c>
      <c r="F225" s="1" t="s">
        <v>97</v>
      </c>
      <c r="G225" s="1" t="s">
        <v>110</v>
      </c>
      <c r="H225" s="1" t="s">
        <v>97</v>
      </c>
    </row>
    <row r="226" spans="1:8" x14ac:dyDescent="0.3">
      <c r="A226" s="1">
        <v>224</v>
      </c>
      <c r="B226" s="1">
        <v>477.64770299577901</v>
      </c>
      <c r="C226" s="1" t="s">
        <v>112</v>
      </c>
      <c r="D226" s="1" t="s">
        <v>105</v>
      </c>
      <c r="E226" s="1" t="s">
        <v>112</v>
      </c>
      <c r="F226" s="1" t="s">
        <v>105</v>
      </c>
      <c r="G226" s="1" t="s">
        <v>100</v>
      </c>
      <c r="H226" s="1" t="s">
        <v>97</v>
      </c>
    </row>
    <row r="227" spans="1:8" x14ac:dyDescent="0.3">
      <c r="A227" s="1">
        <v>225</v>
      </c>
      <c r="B227" s="1">
        <v>114.061181238719</v>
      </c>
      <c r="C227" s="1" t="s">
        <v>100</v>
      </c>
      <c r="D227" s="1" t="s">
        <v>97</v>
      </c>
      <c r="E227" s="1" t="s">
        <v>107</v>
      </c>
      <c r="F227" s="1" t="s">
        <v>105</v>
      </c>
      <c r="G227" s="1" t="s">
        <v>100</v>
      </c>
      <c r="H227" s="1" t="s">
        <v>97</v>
      </c>
    </row>
    <row r="228" spans="1:8" x14ac:dyDescent="0.3">
      <c r="A228" s="1">
        <v>226</v>
      </c>
      <c r="B228" s="1">
        <v>18.24656382109</v>
      </c>
      <c r="C228" s="1" t="s">
        <v>100</v>
      </c>
      <c r="D228" s="1" t="s">
        <v>97</v>
      </c>
      <c r="E228" s="1" t="s">
        <v>100</v>
      </c>
      <c r="F228" s="1" t="s">
        <v>97</v>
      </c>
      <c r="G228" s="1" t="s">
        <v>110</v>
      </c>
      <c r="H228" s="1" t="s">
        <v>97</v>
      </c>
    </row>
    <row r="229" spans="1:8" x14ac:dyDescent="0.3">
      <c r="A229" s="1">
        <v>227</v>
      </c>
      <c r="B229" s="1">
        <v>34.208588112629897</v>
      </c>
      <c r="C229" s="1" t="s">
        <v>100</v>
      </c>
      <c r="D229" s="1" t="s">
        <v>97</v>
      </c>
      <c r="E229" s="1" t="s">
        <v>100</v>
      </c>
      <c r="F229" s="1" t="s">
        <v>97</v>
      </c>
      <c r="G229" s="1" t="s">
        <v>110</v>
      </c>
      <c r="H229" s="1" t="s">
        <v>97</v>
      </c>
    </row>
    <row r="230" spans="1:8" x14ac:dyDescent="0.3">
      <c r="A230" s="1">
        <v>228</v>
      </c>
      <c r="B230" s="1">
        <v>54.117976530470003</v>
      </c>
      <c r="C230" s="1" t="s">
        <v>100</v>
      </c>
      <c r="D230" s="1" t="s">
        <v>97</v>
      </c>
      <c r="E230" s="1" t="s">
        <v>100</v>
      </c>
      <c r="F230" s="1" t="s">
        <v>97</v>
      </c>
      <c r="G230" s="1" t="s">
        <v>110</v>
      </c>
      <c r="H230" s="1" t="s">
        <v>97</v>
      </c>
    </row>
    <row r="231" spans="1:8" x14ac:dyDescent="0.3">
      <c r="A231" s="1">
        <v>229</v>
      </c>
      <c r="B231" s="1">
        <v>52.995679256179898</v>
      </c>
      <c r="C231" s="1" t="s">
        <v>100</v>
      </c>
      <c r="D231" s="1" t="s">
        <v>97</v>
      </c>
      <c r="E231" s="1" t="s">
        <v>100</v>
      </c>
      <c r="F231" s="1" t="s">
        <v>97</v>
      </c>
      <c r="G231" s="1" t="s">
        <v>110</v>
      </c>
      <c r="H231" s="1" t="s">
        <v>97</v>
      </c>
    </row>
    <row r="232" spans="1:8" x14ac:dyDescent="0.3">
      <c r="A232" s="1">
        <v>230</v>
      </c>
      <c r="B232" s="1">
        <v>52.617806489960003</v>
      </c>
      <c r="C232" s="1" t="s">
        <v>100</v>
      </c>
      <c r="D232" s="1" t="s">
        <v>97</v>
      </c>
      <c r="E232" s="1" t="s">
        <v>100</v>
      </c>
      <c r="F232" s="1" t="s">
        <v>97</v>
      </c>
      <c r="G232" s="1" t="s">
        <v>110</v>
      </c>
      <c r="H232" s="1" t="s">
        <v>97</v>
      </c>
    </row>
    <row r="233" spans="1:8" x14ac:dyDescent="0.3">
      <c r="A233" s="1">
        <v>231</v>
      </c>
      <c r="B233" s="1">
        <v>52.32794672819</v>
      </c>
      <c r="C233" s="1" t="s">
        <v>100</v>
      </c>
      <c r="D233" s="1" t="s">
        <v>97</v>
      </c>
      <c r="E233" s="1" t="s">
        <v>112</v>
      </c>
      <c r="F233" s="1" t="s">
        <v>98</v>
      </c>
      <c r="G233" s="1" t="s">
        <v>100</v>
      </c>
      <c r="H233" s="1" t="s">
        <v>97</v>
      </c>
    </row>
    <row r="234" spans="1:8" x14ac:dyDescent="0.3">
      <c r="A234" s="1">
        <v>232</v>
      </c>
      <c r="B234" s="1">
        <v>52.965515588949899</v>
      </c>
      <c r="C234" s="1" t="s">
        <v>100</v>
      </c>
      <c r="D234" s="1" t="s">
        <v>97</v>
      </c>
      <c r="E234" s="1" t="s">
        <v>112</v>
      </c>
      <c r="F234" s="1" t="s">
        <v>98</v>
      </c>
      <c r="G234" s="1" t="s">
        <v>100</v>
      </c>
      <c r="H234" s="1" t="s">
        <v>97</v>
      </c>
    </row>
    <row r="235" spans="1:8" x14ac:dyDescent="0.3">
      <c r="A235" s="1">
        <v>233</v>
      </c>
      <c r="B235" s="1">
        <v>51.16982491561</v>
      </c>
      <c r="C235" s="1" t="s">
        <v>100</v>
      </c>
      <c r="D235" s="1" t="s">
        <v>97</v>
      </c>
      <c r="E235" s="1" t="s">
        <v>99</v>
      </c>
      <c r="F235" s="1" t="s">
        <v>98</v>
      </c>
      <c r="G235" s="1" t="s">
        <v>99</v>
      </c>
      <c r="H235" s="1" t="s">
        <v>98</v>
      </c>
    </row>
    <row r="236" spans="1:8" x14ac:dyDescent="0.3">
      <c r="A236" s="1">
        <v>234</v>
      </c>
      <c r="B236" s="1">
        <v>48.1124278871199</v>
      </c>
      <c r="C236" s="1" t="s">
        <v>100</v>
      </c>
      <c r="D236" s="1" t="s">
        <v>97</v>
      </c>
      <c r="E236" s="1" t="s">
        <v>99</v>
      </c>
      <c r="F236" s="1" t="s">
        <v>98</v>
      </c>
      <c r="G236" s="1" t="s">
        <v>99</v>
      </c>
      <c r="H236" s="1" t="s">
        <v>98</v>
      </c>
    </row>
    <row r="237" spans="1:8" x14ac:dyDescent="0.3">
      <c r="A237" s="1">
        <v>235</v>
      </c>
      <c r="B237" s="1">
        <v>52.9149059431399</v>
      </c>
      <c r="C237" s="1" t="s">
        <v>100</v>
      </c>
      <c r="D237" s="1" t="s">
        <v>97</v>
      </c>
      <c r="E237" s="1" t="s">
        <v>112</v>
      </c>
      <c r="F237" s="1" t="s">
        <v>98</v>
      </c>
      <c r="G237" s="1" t="s">
        <v>100</v>
      </c>
      <c r="H237" s="1" t="s">
        <v>97</v>
      </c>
    </row>
    <row r="238" spans="1:8" x14ac:dyDescent="0.3">
      <c r="A238" s="1">
        <v>236</v>
      </c>
      <c r="B238" s="1">
        <v>49.355300295459898</v>
      </c>
      <c r="C238" s="1" t="s">
        <v>100</v>
      </c>
      <c r="D238" s="1" t="s">
        <v>97</v>
      </c>
      <c r="E238" s="1" t="s">
        <v>99</v>
      </c>
      <c r="F238" s="1" t="s">
        <v>98</v>
      </c>
      <c r="G238" s="1" t="s">
        <v>99</v>
      </c>
      <c r="H238" s="1" t="s">
        <v>98</v>
      </c>
    </row>
    <row r="239" spans="1:8" x14ac:dyDescent="0.3">
      <c r="A239" s="1">
        <v>237</v>
      </c>
      <c r="B239" s="1">
        <v>25.22712963479</v>
      </c>
      <c r="C239" s="1" t="s">
        <v>110</v>
      </c>
      <c r="D239" s="1" t="s">
        <v>97</v>
      </c>
      <c r="E239" s="1" t="s">
        <v>100</v>
      </c>
      <c r="F239" s="1" t="s">
        <v>97</v>
      </c>
      <c r="G239" s="1" t="s">
        <v>100</v>
      </c>
      <c r="H239" s="1" t="s">
        <v>97</v>
      </c>
    </row>
    <row r="240" spans="1:8" x14ac:dyDescent="0.3">
      <c r="A240" s="1">
        <v>238</v>
      </c>
      <c r="B240" s="1">
        <v>27.49528017499</v>
      </c>
      <c r="C240" s="1" t="s">
        <v>110</v>
      </c>
      <c r="D240" s="1" t="s">
        <v>97</v>
      </c>
      <c r="E240" s="1" t="s">
        <v>100</v>
      </c>
      <c r="F240" s="1" t="s">
        <v>97</v>
      </c>
      <c r="G240" s="1" t="s">
        <v>100</v>
      </c>
      <c r="H240" s="1" t="s">
        <v>97</v>
      </c>
    </row>
    <row r="241" spans="1:8" x14ac:dyDescent="0.3">
      <c r="A241" s="1">
        <v>239</v>
      </c>
      <c r="B241" s="1">
        <v>52.00425233907</v>
      </c>
      <c r="C241" s="1" t="s">
        <v>110</v>
      </c>
      <c r="D241" s="1" t="s">
        <v>97</v>
      </c>
      <c r="E241" s="1" t="s">
        <v>99</v>
      </c>
      <c r="F241" s="1" t="s">
        <v>98</v>
      </c>
      <c r="G241" s="1" t="s">
        <v>99</v>
      </c>
      <c r="H241" s="1" t="s">
        <v>98</v>
      </c>
    </row>
    <row r="242" spans="1:8" x14ac:dyDescent="0.3">
      <c r="A242" s="1">
        <v>240</v>
      </c>
      <c r="B242" s="1">
        <v>119.611331971889</v>
      </c>
      <c r="C242" s="1" t="s">
        <v>100</v>
      </c>
      <c r="D242" s="1" t="s">
        <v>97</v>
      </c>
      <c r="E242" s="1" t="s">
        <v>100</v>
      </c>
      <c r="F242" s="1" t="s">
        <v>97</v>
      </c>
      <c r="G242" s="1" t="s">
        <v>100</v>
      </c>
      <c r="H242" s="1" t="s">
        <v>97</v>
      </c>
    </row>
    <row r="243" spans="1:8" x14ac:dyDescent="0.3">
      <c r="A243" s="1">
        <v>241</v>
      </c>
      <c r="B243" s="1">
        <v>121.1122986517</v>
      </c>
      <c r="C243" s="1" t="s">
        <v>100</v>
      </c>
      <c r="D243" s="1" t="s">
        <v>97</v>
      </c>
      <c r="E243" s="1" t="s">
        <v>100</v>
      </c>
      <c r="F243" s="1" t="s">
        <v>97</v>
      </c>
      <c r="G243" s="1" t="s">
        <v>100</v>
      </c>
      <c r="H243" s="1" t="s">
        <v>97</v>
      </c>
    </row>
    <row r="244" spans="1:8" x14ac:dyDescent="0.3">
      <c r="A244" s="1">
        <v>242</v>
      </c>
      <c r="B244" s="1">
        <v>75.684860242940005</v>
      </c>
      <c r="C244" s="1" t="s">
        <v>100</v>
      </c>
      <c r="D244" s="1" t="s">
        <v>97</v>
      </c>
      <c r="E244" s="1" t="s">
        <v>100</v>
      </c>
      <c r="F244" s="1" t="s">
        <v>97</v>
      </c>
      <c r="G244" s="1" t="s">
        <v>107</v>
      </c>
      <c r="H244" s="1" t="s">
        <v>105</v>
      </c>
    </row>
    <row r="245" spans="1:8" x14ac:dyDescent="0.3">
      <c r="A245" s="1">
        <v>243</v>
      </c>
      <c r="B245" s="1">
        <v>42.358332134199898</v>
      </c>
      <c r="C245" s="1" t="s">
        <v>100</v>
      </c>
      <c r="D245" s="1" t="s">
        <v>97</v>
      </c>
      <c r="E245" s="1" t="s">
        <v>100</v>
      </c>
      <c r="F245" s="1" t="s">
        <v>97</v>
      </c>
      <c r="G245" s="1" t="s">
        <v>100</v>
      </c>
      <c r="H245" s="1" t="s">
        <v>97</v>
      </c>
    </row>
    <row r="246" spans="1:8" x14ac:dyDescent="0.3">
      <c r="A246" s="1">
        <v>244</v>
      </c>
      <c r="B246" s="1">
        <v>152.99366223448899</v>
      </c>
      <c r="C246" s="1" t="s">
        <v>135</v>
      </c>
      <c r="D246" s="1" t="s">
        <v>97</v>
      </c>
      <c r="E246" s="1" t="s">
        <v>135</v>
      </c>
      <c r="F246" s="1" t="s">
        <v>98</v>
      </c>
      <c r="G246" s="1" t="s">
        <v>100</v>
      </c>
      <c r="H246" s="1" t="s">
        <v>97</v>
      </c>
    </row>
    <row r="247" spans="1:8" x14ac:dyDescent="0.3">
      <c r="A247" s="1">
        <v>245</v>
      </c>
      <c r="B247" s="1">
        <v>60.2453253763899</v>
      </c>
      <c r="C247" s="1" t="s">
        <v>100</v>
      </c>
      <c r="D247" s="1" t="s">
        <v>97</v>
      </c>
      <c r="E247" s="1" t="s">
        <v>122</v>
      </c>
      <c r="F247" s="1" t="s">
        <v>98</v>
      </c>
      <c r="G247" s="1" t="s">
        <v>122</v>
      </c>
      <c r="H247" s="1" t="s">
        <v>105</v>
      </c>
    </row>
    <row r="248" spans="1:8" x14ac:dyDescent="0.3">
      <c r="A248" s="1">
        <v>246</v>
      </c>
      <c r="B248" s="1">
        <v>78.229256496960005</v>
      </c>
      <c r="C248" s="1" t="s">
        <v>125</v>
      </c>
      <c r="D248" s="1" t="s">
        <v>97</v>
      </c>
      <c r="E248" s="1" t="s">
        <v>125</v>
      </c>
      <c r="F248" s="1" t="s">
        <v>98</v>
      </c>
      <c r="G248" s="1" t="s">
        <v>107</v>
      </c>
      <c r="H248" s="1" t="s">
        <v>105</v>
      </c>
    </row>
    <row r="249" spans="1:8" x14ac:dyDescent="0.3">
      <c r="A249" s="1">
        <v>247</v>
      </c>
      <c r="B249" s="1">
        <v>21.533147984109899</v>
      </c>
      <c r="C249" s="1" t="s">
        <v>100</v>
      </c>
      <c r="D249" s="1" t="s">
        <v>97</v>
      </c>
      <c r="E249" s="1" t="s">
        <v>100</v>
      </c>
      <c r="F249" s="1" t="s">
        <v>97</v>
      </c>
      <c r="G249" s="1" t="s">
        <v>100</v>
      </c>
      <c r="H249" s="1" t="s">
        <v>97</v>
      </c>
    </row>
    <row r="250" spans="1:8" x14ac:dyDescent="0.3">
      <c r="A250" s="1">
        <v>248</v>
      </c>
      <c r="B250" s="1">
        <v>55.137873998460002</v>
      </c>
      <c r="C250" s="1" t="s">
        <v>100</v>
      </c>
      <c r="D250" s="1" t="s">
        <v>97</v>
      </c>
      <c r="E250" s="1" t="s">
        <v>100</v>
      </c>
      <c r="F250" s="1" t="s">
        <v>97</v>
      </c>
      <c r="G250" s="1" t="s">
        <v>100</v>
      </c>
      <c r="H250" s="1" t="s">
        <v>97</v>
      </c>
    </row>
    <row r="251" spans="1:8" x14ac:dyDescent="0.3">
      <c r="A251" s="1">
        <v>249</v>
      </c>
      <c r="B251" s="1">
        <v>324.43035102453001</v>
      </c>
      <c r="C251" s="1" t="s">
        <v>100</v>
      </c>
      <c r="D251" s="1" t="s">
        <v>97</v>
      </c>
      <c r="E251" s="1" t="s">
        <v>100</v>
      </c>
      <c r="F251" s="1" t="s">
        <v>97</v>
      </c>
      <c r="G251" s="1" t="s">
        <v>100</v>
      </c>
      <c r="H251" s="1" t="s">
        <v>97</v>
      </c>
    </row>
    <row r="252" spans="1:8" x14ac:dyDescent="0.3">
      <c r="A252" s="1">
        <v>250</v>
      </c>
      <c r="B252" s="1">
        <v>69.784358776450006</v>
      </c>
      <c r="C252" s="1" t="s">
        <v>100</v>
      </c>
      <c r="D252" s="1" t="s">
        <v>97</v>
      </c>
      <c r="E252" s="1" t="s">
        <v>100</v>
      </c>
      <c r="F252" s="1" t="s">
        <v>97</v>
      </c>
      <c r="G252" s="1" t="s">
        <v>100</v>
      </c>
      <c r="H252" s="1" t="s">
        <v>97</v>
      </c>
    </row>
    <row r="253" spans="1:8" x14ac:dyDescent="0.3">
      <c r="A253" s="1">
        <v>251</v>
      </c>
      <c r="B253" s="1">
        <v>53.808648744129897</v>
      </c>
      <c r="C253" s="1" t="s">
        <v>135</v>
      </c>
      <c r="D253" s="1" t="s">
        <v>97</v>
      </c>
      <c r="E253" s="1" t="s">
        <v>135</v>
      </c>
      <c r="F253" s="1" t="s">
        <v>98</v>
      </c>
      <c r="G253" s="1" t="s">
        <v>100</v>
      </c>
      <c r="H253" s="1" t="s">
        <v>97</v>
      </c>
    </row>
    <row r="254" spans="1:8" x14ac:dyDescent="0.3">
      <c r="A254" s="1">
        <v>252</v>
      </c>
      <c r="B254" s="1">
        <v>66.977476200669898</v>
      </c>
      <c r="C254" s="1" t="s">
        <v>135</v>
      </c>
      <c r="D254" s="1" t="s">
        <v>97</v>
      </c>
      <c r="E254" s="1" t="s">
        <v>135</v>
      </c>
      <c r="F254" s="1" t="s">
        <v>98</v>
      </c>
      <c r="G254" s="1" t="s">
        <v>100</v>
      </c>
      <c r="H254" s="1" t="s">
        <v>97</v>
      </c>
    </row>
    <row r="255" spans="1:8" x14ac:dyDescent="0.3">
      <c r="A255" s="1">
        <v>253</v>
      </c>
      <c r="B255" s="1">
        <v>192.55774303856001</v>
      </c>
      <c r="C255" s="1" t="s">
        <v>100</v>
      </c>
      <c r="D255" s="1" t="s">
        <v>97</v>
      </c>
      <c r="E255" s="1" t="s">
        <v>100</v>
      </c>
      <c r="F255" s="1" t="s">
        <v>97</v>
      </c>
      <c r="G255" s="1" t="s">
        <v>100</v>
      </c>
      <c r="H255" s="1" t="s">
        <v>97</v>
      </c>
    </row>
    <row r="256" spans="1:8" x14ac:dyDescent="0.3">
      <c r="A256" s="1">
        <v>254</v>
      </c>
      <c r="B256" s="1">
        <v>110.529157032279</v>
      </c>
      <c r="C256" s="1" t="s">
        <v>135</v>
      </c>
      <c r="D256" s="1" t="s">
        <v>97</v>
      </c>
      <c r="E256" s="1" t="s">
        <v>135</v>
      </c>
      <c r="F256" s="1" t="s">
        <v>98</v>
      </c>
      <c r="G256" s="1" t="s">
        <v>100</v>
      </c>
      <c r="H256" s="1" t="s">
        <v>97</v>
      </c>
    </row>
    <row r="257" spans="1:8" x14ac:dyDescent="0.3">
      <c r="A257" s="1">
        <v>255</v>
      </c>
      <c r="B257" s="1">
        <v>72.835847876260004</v>
      </c>
      <c r="C257" s="1" t="s">
        <v>100</v>
      </c>
      <c r="D257" s="1" t="s">
        <v>97</v>
      </c>
      <c r="E257" s="1" t="s">
        <v>100</v>
      </c>
      <c r="F257" s="1" t="s">
        <v>97</v>
      </c>
      <c r="G257" s="1" t="s">
        <v>100</v>
      </c>
      <c r="H257" s="1" t="s">
        <v>97</v>
      </c>
    </row>
    <row r="258" spans="1:8" x14ac:dyDescent="0.3">
      <c r="A258" s="1">
        <v>256</v>
      </c>
      <c r="B258" s="1">
        <v>79.16595364474</v>
      </c>
      <c r="C258" s="1" t="s">
        <v>100</v>
      </c>
      <c r="D258" s="1" t="s">
        <v>97</v>
      </c>
      <c r="E258" s="1" t="s">
        <v>100</v>
      </c>
      <c r="F258" s="1" t="s">
        <v>97</v>
      </c>
      <c r="G258" s="1" t="s">
        <v>100</v>
      </c>
      <c r="H258" s="1" t="s">
        <v>97</v>
      </c>
    </row>
    <row r="259" spans="1:8" x14ac:dyDescent="0.3">
      <c r="A259" s="1">
        <v>257</v>
      </c>
      <c r="B259" s="1">
        <v>81.072773622360003</v>
      </c>
      <c r="C259" s="1" t="s">
        <v>135</v>
      </c>
      <c r="D259" s="1" t="s">
        <v>97</v>
      </c>
      <c r="E259" s="1" t="s">
        <v>135</v>
      </c>
      <c r="F259" s="1" t="s">
        <v>98</v>
      </c>
      <c r="G259" s="1" t="s">
        <v>100</v>
      </c>
      <c r="H259" s="1" t="s">
        <v>97</v>
      </c>
    </row>
    <row r="260" spans="1:8" x14ac:dyDescent="0.3">
      <c r="A260" s="1">
        <v>258</v>
      </c>
      <c r="B260" s="1">
        <v>78.682972114449896</v>
      </c>
      <c r="C260" s="1" t="s">
        <v>135</v>
      </c>
      <c r="D260" s="1" t="s">
        <v>97</v>
      </c>
      <c r="E260" s="1" t="s">
        <v>135</v>
      </c>
      <c r="F260" s="1" t="s">
        <v>98</v>
      </c>
      <c r="G260" s="1" t="s">
        <v>100</v>
      </c>
      <c r="H260" s="1" t="s">
        <v>97</v>
      </c>
    </row>
    <row r="261" spans="1:8" x14ac:dyDescent="0.3">
      <c r="A261" s="1">
        <v>259</v>
      </c>
      <c r="B261" s="1">
        <v>74.991212003269894</v>
      </c>
      <c r="C261" s="1" t="s">
        <v>100</v>
      </c>
      <c r="D261" s="1" t="s">
        <v>97</v>
      </c>
      <c r="E261" s="1" t="s">
        <v>122</v>
      </c>
      <c r="F261" s="1" t="s">
        <v>98</v>
      </c>
      <c r="G261" s="1" t="s">
        <v>122</v>
      </c>
      <c r="H261" s="1" t="s">
        <v>105</v>
      </c>
    </row>
    <row r="262" spans="1:8" x14ac:dyDescent="0.3">
      <c r="A262" s="1">
        <v>260</v>
      </c>
      <c r="B262" s="1">
        <v>50.203559562739898</v>
      </c>
      <c r="C262" s="1" t="s">
        <v>135</v>
      </c>
      <c r="D262" s="1" t="s">
        <v>97</v>
      </c>
      <c r="E262" s="1" t="s">
        <v>135</v>
      </c>
      <c r="F262" s="1" t="s">
        <v>98</v>
      </c>
      <c r="G262" s="1" t="s">
        <v>100</v>
      </c>
      <c r="H262" s="1" t="s">
        <v>97</v>
      </c>
    </row>
    <row r="263" spans="1:8" x14ac:dyDescent="0.3">
      <c r="A263" s="1">
        <v>261</v>
      </c>
      <c r="B263" s="1">
        <v>128.34220694448001</v>
      </c>
      <c r="C263" s="1" t="s">
        <v>100</v>
      </c>
      <c r="D263" s="1" t="s">
        <v>97</v>
      </c>
      <c r="E263" s="1" t="s">
        <v>100</v>
      </c>
      <c r="F263" s="1" t="s">
        <v>97</v>
      </c>
      <c r="G263" s="1" t="s">
        <v>100</v>
      </c>
      <c r="H263" s="1" t="s">
        <v>97</v>
      </c>
    </row>
    <row r="264" spans="1:8" x14ac:dyDescent="0.3">
      <c r="A264" s="1">
        <v>262</v>
      </c>
      <c r="B264" s="1">
        <v>0</v>
      </c>
      <c r="C264" s="1" t="s">
        <v>97</v>
      </c>
      <c r="D264" s="1" t="s">
        <v>97</v>
      </c>
      <c r="E264" s="1" t="s">
        <v>97</v>
      </c>
      <c r="F264" s="1" t="s">
        <v>97</v>
      </c>
      <c r="G264" s="1" t="s">
        <v>97</v>
      </c>
      <c r="H264" s="1" t="s">
        <v>97</v>
      </c>
    </row>
    <row r="265" spans="1:8" x14ac:dyDescent="0.3">
      <c r="A265" s="1">
        <v>263</v>
      </c>
      <c r="B265" s="1">
        <v>64.185563391919899</v>
      </c>
      <c r="C265" s="1" t="s">
        <v>100</v>
      </c>
      <c r="D265" s="1" t="s">
        <v>97</v>
      </c>
      <c r="E265" s="1" t="s">
        <v>99</v>
      </c>
      <c r="F265" s="1" t="s">
        <v>98</v>
      </c>
      <c r="G265" s="1" t="s">
        <v>99</v>
      </c>
      <c r="H265" s="1" t="s">
        <v>98</v>
      </c>
    </row>
    <row r="266" spans="1:8" x14ac:dyDescent="0.3">
      <c r="A266" s="1">
        <v>264</v>
      </c>
      <c r="B266" s="1">
        <v>58.6020091557399</v>
      </c>
      <c r="C266" s="1" t="s">
        <v>100</v>
      </c>
      <c r="D266" s="1" t="s">
        <v>97</v>
      </c>
      <c r="E266" s="1" t="s">
        <v>99</v>
      </c>
      <c r="F266" s="1" t="s">
        <v>98</v>
      </c>
      <c r="G266" s="1" t="s">
        <v>99</v>
      </c>
      <c r="H266" s="1" t="s">
        <v>98</v>
      </c>
    </row>
    <row r="267" spans="1:8" x14ac:dyDescent="0.3">
      <c r="A267" s="1">
        <v>265</v>
      </c>
      <c r="B267" s="1">
        <v>38.274507794240002</v>
      </c>
      <c r="C267" s="1" t="s">
        <v>96</v>
      </c>
      <c r="D267" s="1" t="s">
        <v>105</v>
      </c>
      <c r="E267" s="1" t="s">
        <v>96</v>
      </c>
      <c r="F267" s="1" t="s">
        <v>105</v>
      </c>
      <c r="G267" s="1" t="s">
        <v>96</v>
      </c>
      <c r="H267" s="1" t="s">
        <v>105</v>
      </c>
    </row>
    <row r="268" spans="1:8" x14ac:dyDescent="0.3">
      <c r="A268" s="1">
        <v>266</v>
      </c>
      <c r="B268" s="1">
        <v>60.807556154540002</v>
      </c>
      <c r="C268" s="1" t="s">
        <v>135</v>
      </c>
      <c r="D268" s="1" t="s">
        <v>105</v>
      </c>
      <c r="E268" s="1" t="s">
        <v>135</v>
      </c>
      <c r="F268" s="1" t="s">
        <v>105</v>
      </c>
      <c r="G268" s="1" t="s">
        <v>100</v>
      </c>
      <c r="H268" s="1" t="s">
        <v>97</v>
      </c>
    </row>
    <row r="269" spans="1:8" x14ac:dyDescent="0.3">
      <c r="A269" s="1">
        <v>267</v>
      </c>
      <c r="B269" s="1">
        <v>72.321917321089899</v>
      </c>
      <c r="C269" s="1" t="s">
        <v>135</v>
      </c>
      <c r="D269" s="1" t="s">
        <v>105</v>
      </c>
      <c r="E269" s="1" t="s">
        <v>135</v>
      </c>
      <c r="F269" s="1" t="s">
        <v>105</v>
      </c>
      <c r="G269" s="1" t="s">
        <v>100</v>
      </c>
      <c r="H269" s="1" t="s">
        <v>97</v>
      </c>
    </row>
    <row r="270" spans="1:8" x14ac:dyDescent="0.3">
      <c r="A270" s="1">
        <v>268</v>
      </c>
      <c r="B270" s="1">
        <v>25.65943357506</v>
      </c>
      <c r="C270" s="1" t="s">
        <v>100</v>
      </c>
      <c r="D270" s="1" t="s">
        <v>97</v>
      </c>
      <c r="E270" s="1" t="s">
        <v>99</v>
      </c>
      <c r="F270" s="1" t="s">
        <v>98</v>
      </c>
      <c r="G270" s="1" t="s">
        <v>99</v>
      </c>
      <c r="H270" s="1" t="s">
        <v>105</v>
      </c>
    </row>
    <row r="271" spans="1:8" x14ac:dyDescent="0.3">
      <c r="A271" s="1">
        <v>269</v>
      </c>
      <c r="B271" s="1">
        <v>29.972342347790001</v>
      </c>
      <c r="C271" s="1" t="s">
        <v>100</v>
      </c>
      <c r="D271" s="1" t="s">
        <v>97</v>
      </c>
      <c r="E271" s="1" t="s">
        <v>99</v>
      </c>
      <c r="F271" s="1" t="s">
        <v>98</v>
      </c>
      <c r="G271" s="1" t="s">
        <v>99</v>
      </c>
      <c r="H271" s="1" t="s">
        <v>105</v>
      </c>
    </row>
    <row r="272" spans="1:8" x14ac:dyDescent="0.3">
      <c r="A272" s="1">
        <v>270</v>
      </c>
      <c r="B272" s="1">
        <v>98.095202736139896</v>
      </c>
      <c r="C272" s="1" t="s">
        <v>110</v>
      </c>
      <c r="D272" s="1" t="s">
        <v>97</v>
      </c>
      <c r="E272" s="1" t="s">
        <v>100</v>
      </c>
      <c r="F272" s="1" t="s">
        <v>97</v>
      </c>
      <c r="G272" s="1" t="s">
        <v>100</v>
      </c>
      <c r="H272" s="1" t="s">
        <v>97</v>
      </c>
    </row>
    <row r="273" spans="1:8" x14ac:dyDescent="0.3">
      <c r="A273" s="1">
        <v>271</v>
      </c>
      <c r="B273" s="1">
        <v>37.405636184240002</v>
      </c>
      <c r="C273" s="1" t="s">
        <v>100</v>
      </c>
      <c r="D273" s="1" t="s">
        <v>97</v>
      </c>
      <c r="E273" s="1" t="s">
        <v>99</v>
      </c>
      <c r="F273" s="1" t="s">
        <v>105</v>
      </c>
      <c r="G273" s="1" t="s">
        <v>99</v>
      </c>
      <c r="H273" s="1" t="s">
        <v>105</v>
      </c>
    </row>
    <row r="274" spans="1:8" x14ac:dyDescent="0.3">
      <c r="A274" s="1">
        <v>272</v>
      </c>
      <c r="B274" s="1">
        <v>34.464968660700002</v>
      </c>
      <c r="C274" s="1" t="s">
        <v>100</v>
      </c>
      <c r="D274" s="1" t="s">
        <v>97</v>
      </c>
      <c r="E274" s="1" t="s">
        <v>99</v>
      </c>
      <c r="F274" s="1" t="s">
        <v>105</v>
      </c>
      <c r="G274" s="1" t="s">
        <v>99</v>
      </c>
      <c r="H274" s="1" t="s">
        <v>105</v>
      </c>
    </row>
    <row r="275" spans="1:8" x14ac:dyDescent="0.3">
      <c r="A275" s="1">
        <v>273</v>
      </c>
      <c r="B275" s="1">
        <v>34.581782834869898</v>
      </c>
      <c r="C275" s="1" t="s">
        <v>100</v>
      </c>
      <c r="D275" s="1" t="s">
        <v>97</v>
      </c>
      <c r="E275" s="1" t="s">
        <v>99</v>
      </c>
      <c r="F275" s="1" t="s">
        <v>105</v>
      </c>
      <c r="G275" s="1" t="s">
        <v>99</v>
      </c>
      <c r="H275" s="1" t="s">
        <v>105</v>
      </c>
    </row>
    <row r="276" spans="1:8" x14ac:dyDescent="0.3">
      <c r="A276" s="1">
        <v>274</v>
      </c>
      <c r="B276" s="1">
        <v>69.566797692570006</v>
      </c>
      <c r="C276" s="1" t="s">
        <v>100</v>
      </c>
      <c r="D276" s="1" t="s">
        <v>97</v>
      </c>
      <c r="E276" s="1" t="s">
        <v>99</v>
      </c>
      <c r="F276" s="1" t="s">
        <v>105</v>
      </c>
      <c r="G276" s="1" t="s">
        <v>99</v>
      </c>
      <c r="H276" s="1" t="s">
        <v>105</v>
      </c>
    </row>
    <row r="277" spans="1:8" x14ac:dyDescent="0.3">
      <c r="A277" s="1">
        <v>275</v>
      </c>
      <c r="B277" s="1">
        <v>45.614965698680003</v>
      </c>
      <c r="C277" s="1" t="s">
        <v>100</v>
      </c>
      <c r="D277" s="1" t="s">
        <v>97</v>
      </c>
      <c r="E277" s="1" t="s">
        <v>99</v>
      </c>
      <c r="F277" s="1" t="s">
        <v>98</v>
      </c>
      <c r="G277" s="1" t="s">
        <v>99</v>
      </c>
      <c r="H277" s="1" t="s">
        <v>105</v>
      </c>
    </row>
    <row r="278" spans="1:8" x14ac:dyDescent="0.3">
      <c r="A278" s="1">
        <v>276</v>
      </c>
      <c r="B278" s="1">
        <v>36.632646624300001</v>
      </c>
      <c r="C278" s="1" t="s">
        <v>97</v>
      </c>
      <c r="D278" s="1" t="s">
        <v>97</v>
      </c>
      <c r="E278" s="1" t="s">
        <v>166</v>
      </c>
      <c r="F278" s="1" t="s">
        <v>98</v>
      </c>
      <c r="G278" s="1" t="s">
        <v>166</v>
      </c>
      <c r="H278" s="1" t="s">
        <v>98</v>
      </c>
    </row>
    <row r="279" spans="1:8" x14ac:dyDescent="0.3">
      <c r="A279" s="1">
        <v>277</v>
      </c>
      <c r="B279" s="1">
        <v>36.602687059559898</v>
      </c>
      <c r="C279" s="1" t="s">
        <v>100</v>
      </c>
      <c r="D279" s="1" t="s">
        <v>97</v>
      </c>
      <c r="E279" s="1" t="s">
        <v>99</v>
      </c>
      <c r="F279" s="1" t="s">
        <v>105</v>
      </c>
      <c r="G279" s="1" t="s">
        <v>99</v>
      </c>
      <c r="H279" s="1" t="s">
        <v>105</v>
      </c>
    </row>
    <row r="280" spans="1:8" x14ac:dyDescent="0.3">
      <c r="A280" s="1">
        <v>278</v>
      </c>
      <c r="B280" s="1">
        <v>35.299327504049899</v>
      </c>
      <c r="C280" s="1" t="s">
        <v>100</v>
      </c>
      <c r="D280" s="1" t="s">
        <v>97</v>
      </c>
      <c r="E280" s="1" t="s">
        <v>107</v>
      </c>
      <c r="F280" s="1" t="s">
        <v>98</v>
      </c>
      <c r="G280" s="1" t="s">
        <v>107</v>
      </c>
      <c r="H280" s="1" t="s">
        <v>105</v>
      </c>
    </row>
    <row r="281" spans="1:8" x14ac:dyDescent="0.3">
      <c r="A281" s="1">
        <v>279</v>
      </c>
      <c r="B281" s="1">
        <v>36.483644530029899</v>
      </c>
      <c r="C281" s="1" t="s">
        <v>100</v>
      </c>
      <c r="D281" s="1" t="s">
        <v>97</v>
      </c>
      <c r="E281" s="1" t="s">
        <v>107</v>
      </c>
      <c r="F281" s="1" t="s">
        <v>98</v>
      </c>
      <c r="G281" s="1" t="s">
        <v>107</v>
      </c>
      <c r="H281" s="1" t="s">
        <v>105</v>
      </c>
    </row>
    <row r="282" spans="1:8" x14ac:dyDescent="0.3">
      <c r="A282" s="1">
        <v>280</v>
      </c>
      <c r="B282" s="1">
        <v>36.081036530760002</v>
      </c>
      <c r="C282" s="1" t="s">
        <v>100</v>
      </c>
      <c r="D282" s="1" t="s">
        <v>97</v>
      </c>
      <c r="E282" s="1" t="s">
        <v>107</v>
      </c>
      <c r="F282" s="1" t="s">
        <v>98</v>
      </c>
      <c r="G282" s="1" t="s">
        <v>107</v>
      </c>
      <c r="H282" s="1" t="s">
        <v>105</v>
      </c>
    </row>
    <row r="283" spans="1:8" x14ac:dyDescent="0.3">
      <c r="A283" s="1">
        <v>281</v>
      </c>
      <c r="B283" s="1">
        <v>104.307873355629</v>
      </c>
      <c r="C283" s="1" t="s">
        <v>100</v>
      </c>
      <c r="D283" s="1" t="s">
        <v>97</v>
      </c>
      <c r="E283" s="1" t="s">
        <v>100</v>
      </c>
      <c r="F283" s="1" t="s">
        <v>97</v>
      </c>
      <c r="G283" s="1" t="s">
        <v>100</v>
      </c>
      <c r="H283" s="1" t="s">
        <v>97</v>
      </c>
    </row>
    <row r="284" spans="1:8" x14ac:dyDescent="0.3">
      <c r="A284" s="1">
        <v>282</v>
      </c>
      <c r="B284" s="1">
        <v>154.08794440784899</v>
      </c>
      <c r="C284" s="1" t="s">
        <v>100</v>
      </c>
      <c r="D284" s="1" t="s">
        <v>97</v>
      </c>
      <c r="E284" s="1" t="s">
        <v>135</v>
      </c>
      <c r="F284" s="1" t="s">
        <v>98</v>
      </c>
      <c r="G284" s="1" t="s">
        <v>100</v>
      </c>
      <c r="H284" s="1" t="s">
        <v>97</v>
      </c>
    </row>
    <row r="285" spans="1:8" x14ac:dyDescent="0.3">
      <c r="A285" s="1">
        <v>283</v>
      </c>
      <c r="B285" s="1">
        <v>154.47984450576001</v>
      </c>
      <c r="C285" s="1" t="s">
        <v>135</v>
      </c>
      <c r="D285" s="1" t="s">
        <v>105</v>
      </c>
      <c r="E285" s="1" t="s">
        <v>100</v>
      </c>
      <c r="F285" s="1" t="s">
        <v>97</v>
      </c>
      <c r="G285" s="1" t="s">
        <v>100</v>
      </c>
      <c r="H285" s="1" t="s">
        <v>97</v>
      </c>
    </row>
    <row r="286" spans="1:8" x14ac:dyDescent="0.3">
      <c r="A286" s="1">
        <v>284</v>
      </c>
      <c r="B286" s="1">
        <v>70.875901090059898</v>
      </c>
      <c r="C286" s="1" t="s">
        <v>100</v>
      </c>
      <c r="D286" s="1" t="s">
        <v>97</v>
      </c>
      <c r="E286" s="1" t="s">
        <v>107</v>
      </c>
      <c r="F286" s="1" t="s">
        <v>105</v>
      </c>
      <c r="G286" s="1" t="s">
        <v>107</v>
      </c>
      <c r="H286" s="1" t="s">
        <v>105</v>
      </c>
    </row>
    <row r="287" spans="1:8" x14ac:dyDescent="0.3">
      <c r="A287" s="1">
        <v>285</v>
      </c>
      <c r="B287" s="1">
        <v>71.954194539710002</v>
      </c>
      <c r="C287" s="1" t="s">
        <v>100</v>
      </c>
      <c r="D287" s="1" t="s">
        <v>97</v>
      </c>
      <c r="E287" s="1" t="s">
        <v>107</v>
      </c>
      <c r="F287" s="1" t="s">
        <v>105</v>
      </c>
      <c r="G287" s="1" t="s">
        <v>107</v>
      </c>
      <c r="H287" s="1" t="s">
        <v>105</v>
      </c>
    </row>
    <row r="288" spans="1:8" x14ac:dyDescent="0.3">
      <c r="A288" s="1">
        <v>286</v>
      </c>
      <c r="B288" s="1">
        <v>67.055393886450005</v>
      </c>
      <c r="C288" s="1" t="s">
        <v>100</v>
      </c>
      <c r="D288" s="1" t="s">
        <v>97</v>
      </c>
      <c r="E288" s="1" t="s">
        <v>107</v>
      </c>
      <c r="F288" s="1" t="s">
        <v>105</v>
      </c>
      <c r="G288" s="1" t="s">
        <v>107</v>
      </c>
      <c r="H288" s="1" t="s">
        <v>105</v>
      </c>
    </row>
    <row r="289" spans="1:8" x14ac:dyDescent="0.3">
      <c r="A289" s="1">
        <v>287</v>
      </c>
      <c r="B289" s="1">
        <v>70.451194988769899</v>
      </c>
      <c r="C289" s="1" t="s">
        <v>100</v>
      </c>
      <c r="D289" s="1" t="s">
        <v>97</v>
      </c>
      <c r="E289" s="1" t="s">
        <v>107</v>
      </c>
      <c r="F289" s="1" t="s">
        <v>105</v>
      </c>
      <c r="G289" s="1" t="s">
        <v>107</v>
      </c>
      <c r="H289" s="1" t="s">
        <v>105</v>
      </c>
    </row>
    <row r="290" spans="1:8" x14ac:dyDescent="0.3">
      <c r="A290" s="1">
        <v>288</v>
      </c>
      <c r="B290" s="1">
        <v>70.477141946360007</v>
      </c>
      <c r="C290" s="1" t="s">
        <v>100</v>
      </c>
      <c r="D290" s="1" t="s">
        <v>97</v>
      </c>
      <c r="E290" s="1" t="s">
        <v>107</v>
      </c>
      <c r="F290" s="1" t="s">
        <v>105</v>
      </c>
      <c r="G290" s="1" t="s">
        <v>107</v>
      </c>
      <c r="H290" s="1" t="s">
        <v>105</v>
      </c>
    </row>
    <row r="291" spans="1:8" x14ac:dyDescent="0.3">
      <c r="A291" s="1">
        <v>289</v>
      </c>
      <c r="B291" s="1">
        <v>69.114031723750003</v>
      </c>
      <c r="C291" s="1" t="s">
        <v>100</v>
      </c>
      <c r="D291" s="1" t="s">
        <v>97</v>
      </c>
      <c r="E291" s="1" t="s">
        <v>107</v>
      </c>
      <c r="F291" s="1" t="s">
        <v>105</v>
      </c>
      <c r="G291" s="1" t="s">
        <v>107</v>
      </c>
      <c r="H291" s="1" t="s">
        <v>105</v>
      </c>
    </row>
    <row r="292" spans="1:8" x14ac:dyDescent="0.3">
      <c r="A292" s="1">
        <v>290</v>
      </c>
      <c r="B292" s="1">
        <v>40.863446034660001</v>
      </c>
      <c r="C292" s="1" t="s">
        <v>100</v>
      </c>
      <c r="D292" s="1" t="s">
        <v>97</v>
      </c>
      <c r="E292" s="1" t="s">
        <v>100</v>
      </c>
      <c r="F292" s="1" t="s">
        <v>97</v>
      </c>
      <c r="G292" s="1" t="s">
        <v>107</v>
      </c>
      <c r="H292" s="1" t="s">
        <v>105</v>
      </c>
    </row>
    <row r="293" spans="1:8" x14ac:dyDescent="0.3">
      <c r="A293" s="1">
        <v>291</v>
      </c>
      <c r="B293" s="1">
        <v>68.912304587570006</v>
      </c>
      <c r="C293" s="1" t="s">
        <v>100</v>
      </c>
      <c r="D293" s="1" t="s">
        <v>97</v>
      </c>
      <c r="E293" s="1" t="s">
        <v>107</v>
      </c>
      <c r="F293" s="1" t="s">
        <v>98</v>
      </c>
      <c r="G293" s="1" t="s">
        <v>107</v>
      </c>
      <c r="H293" s="1" t="s">
        <v>105</v>
      </c>
    </row>
    <row r="294" spans="1:8" x14ac:dyDescent="0.3">
      <c r="A294" s="1">
        <v>292</v>
      </c>
      <c r="B294" s="1">
        <v>89.2066843522299</v>
      </c>
      <c r="C294" s="1" t="s">
        <v>100</v>
      </c>
      <c r="D294" s="1" t="s">
        <v>97</v>
      </c>
      <c r="E294" s="1" t="s">
        <v>107</v>
      </c>
      <c r="F294" s="1" t="s">
        <v>98</v>
      </c>
      <c r="G294" s="1" t="s">
        <v>107</v>
      </c>
      <c r="H294" s="1" t="s">
        <v>105</v>
      </c>
    </row>
    <row r="295" spans="1:8" x14ac:dyDescent="0.3">
      <c r="A295" s="1">
        <v>293</v>
      </c>
      <c r="B295" s="1">
        <v>34.083703949220002</v>
      </c>
      <c r="C295" s="1" t="s">
        <v>100</v>
      </c>
      <c r="D295" s="1" t="s">
        <v>97</v>
      </c>
      <c r="E295" s="1" t="s">
        <v>107</v>
      </c>
      <c r="F295" s="1" t="s">
        <v>98</v>
      </c>
      <c r="G295" s="1" t="s">
        <v>107</v>
      </c>
      <c r="H295" s="1" t="s">
        <v>105</v>
      </c>
    </row>
    <row r="296" spans="1:8" x14ac:dyDescent="0.3">
      <c r="A296" s="1">
        <v>294</v>
      </c>
      <c r="B296" s="1">
        <v>36.01880214877</v>
      </c>
      <c r="C296" s="1" t="s">
        <v>100</v>
      </c>
      <c r="D296" s="1" t="s">
        <v>97</v>
      </c>
      <c r="E296" s="1" t="s">
        <v>107</v>
      </c>
      <c r="F296" s="1" t="s">
        <v>98</v>
      </c>
      <c r="G296" s="1" t="s">
        <v>107</v>
      </c>
      <c r="H296" s="1" t="s">
        <v>105</v>
      </c>
    </row>
    <row r="297" spans="1:8" x14ac:dyDescent="0.3">
      <c r="A297" s="1">
        <v>295</v>
      </c>
      <c r="B297" s="1">
        <v>72.58403148331</v>
      </c>
      <c r="C297" s="1" t="s">
        <v>100</v>
      </c>
      <c r="D297" s="1" t="s">
        <v>97</v>
      </c>
      <c r="E297" s="1" t="s">
        <v>107</v>
      </c>
      <c r="F297" s="1" t="s">
        <v>105</v>
      </c>
      <c r="G297" s="1" t="s">
        <v>107</v>
      </c>
      <c r="H297" s="1" t="s">
        <v>105</v>
      </c>
    </row>
    <row r="298" spans="1:8" x14ac:dyDescent="0.3">
      <c r="A298" s="1">
        <v>296</v>
      </c>
      <c r="B298" s="1">
        <v>80.367636673549896</v>
      </c>
      <c r="C298" s="1" t="s">
        <v>100</v>
      </c>
      <c r="D298" s="1" t="s">
        <v>97</v>
      </c>
      <c r="E298" s="1" t="s">
        <v>107</v>
      </c>
      <c r="F298" s="1" t="s">
        <v>105</v>
      </c>
      <c r="G298" s="1" t="s">
        <v>107</v>
      </c>
      <c r="H298" s="1" t="s">
        <v>105</v>
      </c>
    </row>
    <row r="299" spans="1:8" x14ac:dyDescent="0.3">
      <c r="A299" s="1">
        <v>297</v>
      </c>
      <c r="B299" s="1">
        <v>19.809219664699899</v>
      </c>
      <c r="C299" s="1" t="s">
        <v>100</v>
      </c>
      <c r="D299" s="1" t="s">
        <v>97</v>
      </c>
      <c r="E299" s="1" t="s">
        <v>107</v>
      </c>
      <c r="F299" s="1" t="s">
        <v>98</v>
      </c>
      <c r="G299" s="1" t="s">
        <v>107</v>
      </c>
      <c r="H299" s="1" t="s">
        <v>105</v>
      </c>
    </row>
    <row r="300" spans="1:8" x14ac:dyDescent="0.3">
      <c r="A300" s="1">
        <v>298</v>
      </c>
      <c r="B300" s="1">
        <v>35.572422494960001</v>
      </c>
      <c r="C300" s="1" t="s">
        <v>100</v>
      </c>
      <c r="D300" s="1" t="s">
        <v>97</v>
      </c>
      <c r="E300" s="1" t="s">
        <v>107</v>
      </c>
      <c r="F300" s="1" t="s">
        <v>98</v>
      </c>
      <c r="G300" s="1" t="s">
        <v>107</v>
      </c>
      <c r="H300" s="1" t="s">
        <v>105</v>
      </c>
    </row>
    <row r="301" spans="1:8" x14ac:dyDescent="0.3">
      <c r="A301" s="1">
        <v>299</v>
      </c>
      <c r="B301" s="1">
        <v>35.317307932170003</v>
      </c>
      <c r="C301" s="1" t="s">
        <v>100</v>
      </c>
      <c r="D301" s="1" t="s">
        <v>97</v>
      </c>
      <c r="E301" s="1" t="s">
        <v>107</v>
      </c>
      <c r="F301" s="1" t="s">
        <v>98</v>
      </c>
      <c r="G301" s="1" t="s">
        <v>107</v>
      </c>
      <c r="H301" s="1" t="s">
        <v>105</v>
      </c>
    </row>
    <row r="302" spans="1:8" x14ac:dyDescent="0.3">
      <c r="A302" s="1">
        <v>300</v>
      </c>
      <c r="B302" s="1">
        <v>28.9102159484199</v>
      </c>
      <c r="C302" s="1" t="s">
        <v>100</v>
      </c>
      <c r="D302" s="1" t="s">
        <v>97</v>
      </c>
      <c r="E302" s="1" t="s">
        <v>100</v>
      </c>
      <c r="F302" s="1" t="s">
        <v>97</v>
      </c>
      <c r="G302" s="1" t="s">
        <v>107</v>
      </c>
      <c r="H302" s="1" t="s">
        <v>105</v>
      </c>
    </row>
    <row r="303" spans="1:8" x14ac:dyDescent="0.3">
      <c r="A303" s="1">
        <v>301</v>
      </c>
      <c r="B303" s="1">
        <v>70.816942145309895</v>
      </c>
      <c r="C303" s="1" t="s">
        <v>100</v>
      </c>
      <c r="D303" s="1" t="s">
        <v>97</v>
      </c>
      <c r="E303" s="1" t="s">
        <v>107</v>
      </c>
      <c r="F303" s="1" t="s">
        <v>98</v>
      </c>
      <c r="G303" s="1" t="s">
        <v>107</v>
      </c>
      <c r="H303" s="1" t="s">
        <v>105</v>
      </c>
    </row>
    <row r="304" spans="1:8" x14ac:dyDescent="0.3">
      <c r="A304" s="1">
        <v>302</v>
      </c>
      <c r="B304" s="1">
        <v>51.645848993160001</v>
      </c>
      <c r="C304" s="1" t="s">
        <v>100</v>
      </c>
      <c r="D304" s="1" t="s">
        <v>97</v>
      </c>
      <c r="E304" s="1" t="s">
        <v>107</v>
      </c>
      <c r="F304" s="1" t="s">
        <v>98</v>
      </c>
      <c r="G304" s="1" t="s">
        <v>107</v>
      </c>
      <c r="H304" s="1" t="s">
        <v>105</v>
      </c>
    </row>
    <row r="305" spans="1:8" x14ac:dyDescent="0.3">
      <c r="A305" s="1">
        <v>303</v>
      </c>
      <c r="B305" s="1">
        <v>33.48950082943</v>
      </c>
      <c r="C305" s="1" t="s">
        <v>100</v>
      </c>
      <c r="D305" s="1" t="s">
        <v>97</v>
      </c>
      <c r="E305" s="1" t="s">
        <v>107</v>
      </c>
      <c r="F305" s="1" t="s">
        <v>98</v>
      </c>
      <c r="G305" s="1" t="s">
        <v>107</v>
      </c>
      <c r="H305" s="1" t="s">
        <v>105</v>
      </c>
    </row>
    <row r="306" spans="1:8" x14ac:dyDescent="0.3">
      <c r="A306" s="1">
        <v>304</v>
      </c>
      <c r="B306" s="1">
        <v>60.981084296399899</v>
      </c>
      <c r="C306" s="1" t="s">
        <v>100</v>
      </c>
      <c r="D306" s="1" t="s">
        <v>97</v>
      </c>
      <c r="E306" s="1" t="s">
        <v>107</v>
      </c>
      <c r="F306" s="1" t="s">
        <v>98</v>
      </c>
      <c r="G306" s="1" t="s">
        <v>107</v>
      </c>
      <c r="H306" s="1" t="s">
        <v>105</v>
      </c>
    </row>
    <row r="307" spans="1:8" x14ac:dyDescent="0.3">
      <c r="A307" s="1">
        <v>305</v>
      </c>
      <c r="B307" s="1">
        <v>69.830431565620003</v>
      </c>
      <c r="C307" s="1" t="s">
        <v>135</v>
      </c>
      <c r="D307" s="1" t="s">
        <v>105</v>
      </c>
      <c r="E307" s="1" t="s">
        <v>135</v>
      </c>
      <c r="F307" s="1" t="s">
        <v>105</v>
      </c>
      <c r="G307" s="1" t="s">
        <v>100</v>
      </c>
      <c r="H307" s="1" t="s">
        <v>97</v>
      </c>
    </row>
    <row r="308" spans="1:8" x14ac:dyDescent="0.3">
      <c r="A308" s="1">
        <v>306</v>
      </c>
      <c r="B308" s="1">
        <v>50.843742882400001</v>
      </c>
      <c r="C308" s="1" t="s">
        <v>135</v>
      </c>
      <c r="D308" s="1" t="s">
        <v>105</v>
      </c>
      <c r="E308" s="1" t="s">
        <v>135</v>
      </c>
      <c r="F308" s="1" t="s">
        <v>105</v>
      </c>
      <c r="G308" s="1" t="s">
        <v>100</v>
      </c>
      <c r="H308" s="1" t="s">
        <v>97</v>
      </c>
    </row>
    <row r="309" spans="1:8" x14ac:dyDescent="0.3">
      <c r="A309" s="1">
        <v>307</v>
      </c>
      <c r="B309" s="1">
        <v>72.3547665230099</v>
      </c>
      <c r="C309" s="1" t="s">
        <v>100</v>
      </c>
      <c r="D309" s="1" t="s">
        <v>97</v>
      </c>
      <c r="E309" s="1" t="s">
        <v>99</v>
      </c>
      <c r="F309" s="1" t="s">
        <v>105</v>
      </c>
      <c r="G309" s="1" t="s">
        <v>99</v>
      </c>
      <c r="H309" s="1" t="s">
        <v>105</v>
      </c>
    </row>
    <row r="310" spans="1:8" x14ac:dyDescent="0.3">
      <c r="A310" s="1">
        <v>308</v>
      </c>
      <c r="B310" s="1">
        <v>61.853241731239898</v>
      </c>
      <c r="C310" s="1" t="s">
        <v>100</v>
      </c>
      <c r="D310" s="1" t="s">
        <v>97</v>
      </c>
      <c r="E310" s="1" t="s">
        <v>99</v>
      </c>
      <c r="F310" s="1" t="s">
        <v>105</v>
      </c>
      <c r="G310" s="1" t="s">
        <v>99</v>
      </c>
      <c r="H310" s="1" t="s">
        <v>105</v>
      </c>
    </row>
    <row r="311" spans="1:8" x14ac:dyDescent="0.3">
      <c r="A311" s="1">
        <v>309</v>
      </c>
      <c r="B311" s="1">
        <v>45.355656279569899</v>
      </c>
      <c r="C311" s="1" t="s">
        <v>135</v>
      </c>
      <c r="D311" s="1" t="s">
        <v>105</v>
      </c>
      <c r="E311" s="1" t="s">
        <v>135</v>
      </c>
      <c r="F311" s="1" t="s">
        <v>98</v>
      </c>
      <c r="G311" s="1" t="s">
        <v>100</v>
      </c>
      <c r="H311" s="1" t="s">
        <v>97</v>
      </c>
    </row>
    <row r="312" spans="1:8" x14ac:dyDescent="0.3">
      <c r="A312" s="1">
        <v>310</v>
      </c>
      <c r="B312" s="1">
        <v>28.6005314529699</v>
      </c>
      <c r="C312" s="1" t="s">
        <v>135</v>
      </c>
      <c r="D312" s="1" t="s">
        <v>105</v>
      </c>
      <c r="E312" s="1" t="s">
        <v>135</v>
      </c>
      <c r="F312" s="1" t="s">
        <v>98</v>
      </c>
      <c r="G312" s="1" t="s">
        <v>100</v>
      </c>
      <c r="H312" s="1" t="s">
        <v>97</v>
      </c>
    </row>
    <row r="313" spans="1:8" x14ac:dyDescent="0.3">
      <c r="A313" s="1">
        <v>311</v>
      </c>
      <c r="B313" s="1">
        <v>23.127155794899899</v>
      </c>
      <c r="C313" s="1" t="s">
        <v>100</v>
      </c>
      <c r="D313" s="1" t="s">
        <v>97</v>
      </c>
      <c r="E313" s="1" t="s">
        <v>99</v>
      </c>
      <c r="F313" s="1" t="s">
        <v>98</v>
      </c>
      <c r="G313" s="1" t="s">
        <v>99</v>
      </c>
      <c r="H313" s="1" t="s">
        <v>105</v>
      </c>
    </row>
    <row r="314" spans="1:8" x14ac:dyDescent="0.3">
      <c r="A314" s="1">
        <v>312</v>
      </c>
      <c r="B314" s="1">
        <v>26.707945703450001</v>
      </c>
      <c r="C314" s="1" t="s">
        <v>100</v>
      </c>
      <c r="D314" s="1" t="s">
        <v>97</v>
      </c>
      <c r="E314" s="1" t="s">
        <v>99</v>
      </c>
      <c r="F314" s="1" t="s">
        <v>98</v>
      </c>
      <c r="G314" s="1" t="s">
        <v>99</v>
      </c>
      <c r="H314" s="1" t="s">
        <v>105</v>
      </c>
    </row>
    <row r="315" spans="1:8" x14ac:dyDescent="0.3">
      <c r="A315" s="1">
        <v>313</v>
      </c>
      <c r="B315" s="1">
        <v>30.340001637099899</v>
      </c>
      <c r="C315" s="1" t="s">
        <v>135</v>
      </c>
      <c r="D315" s="1" t="s">
        <v>105</v>
      </c>
      <c r="E315" s="1" t="s">
        <v>135</v>
      </c>
      <c r="F315" s="1" t="s">
        <v>98</v>
      </c>
      <c r="G315" s="1" t="s">
        <v>100</v>
      </c>
      <c r="H315" s="1" t="s">
        <v>97</v>
      </c>
    </row>
    <row r="316" spans="1:8" x14ac:dyDescent="0.3">
      <c r="A316" s="1">
        <v>314</v>
      </c>
      <c r="B316" s="1">
        <v>53.685253365180003</v>
      </c>
      <c r="C316" s="1" t="s">
        <v>135</v>
      </c>
      <c r="D316" s="1" t="s">
        <v>105</v>
      </c>
      <c r="E316" s="1" t="s">
        <v>135</v>
      </c>
      <c r="F316" s="1" t="s">
        <v>105</v>
      </c>
      <c r="G316" s="1" t="s">
        <v>100</v>
      </c>
      <c r="H316" s="1" t="s">
        <v>97</v>
      </c>
    </row>
    <row r="317" spans="1:8" x14ac:dyDescent="0.3">
      <c r="A317" s="1">
        <v>315</v>
      </c>
      <c r="B317" s="1">
        <v>35.7582305862</v>
      </c>
      <c r="C317" s="1" t="s">
        <v>135</v>
      </c>
      <c r="D317" s="1" t="s">
        <v>105</v>
      </c>
      <c r="E317" s="1" t="s">
        <v>135</v>
      </c>
      <c r="F317" s="1" t="s">
        <v>98</v>
      </c>
      <c r="G317" s="1" t="s">
        <v>100</v>
      </c>
      <c r="H317" s="1" t="s">
        <v>97</v>
      </c>
    </row>
    <row r="318" spans="1:8" x14ac:dyDescent="0.3">
      <c r="A318" s="1">
        <v>316</v>
      </c>
      <c r="B318" s="1">
        <v>36.181261324429897</v>
      </c>
      <c r="C318" s="1" t="s">
        <v>135</v>
      </c>
      <c r="D318" s="1" t="s">
        <v>105</v>
      </c>
      <c r="E318" s="1" t="s">
        <v>135</v>
      </c>
      <c r="F318" s="1" t="s">
        <v>98</v>
      </c>
      <c r="G318" s="1" t="s">
        <v>100</v>
      </c>
      <c r="H318" s="1" t="s">
        <v>97</v>
      </c>
    </row>
    <row r="319" spans="1:8" x14ac:dyDescent="0.3">
      <c r="A319" s="1">
        <v>317</v>
      </c>
      <c r="B319" s="1">
        <v>35.388346275579899</v>
      </c>
      <c r="C319" s="1" t="s">
        <v>135</v>
      </c>
      <c r="D319" s="1" t="s">
        <v>105</v>
      </c>
      <c r="E319" s="1" t="s">
        <v>135</v>
      </c>
      <c r="F319" s="1" t="s">
        <v>98</v>
      </c>
      <c r="G319" s="1" t="s">
        <v>100</v>
      </c>
      <c r="H319" s="1" t="s">
        <v>97</v>
      </c>
    </row>
    <row r="320" spans="1:8" x14ac:dyDescent="0.3">
      <c r="A320" s="1">
        <v>318</v>
      </c>
      <c r="B320" s="1">
        <v>37.902705532939898</v>
      </c>
      <c r="C320" s="1" t="s">
        <v>100</v>
      </c>
      <c r="D320" s="1" t="s">
        <v>97</v>
      </c>
      <c r="E320" s="1" t="s">
        <v>99</v>
      </c>
      <c r="F320" s="1" t="s">
        <v>98</v>
      </c>
      <c r="G320" s="1" t="s">
        <v>99</v>
      </c>
      <c r="H320" s="1" t="s">
        <v>98</v>
      </c>
    </row>
    <row r="321" spans="1:8" x14ac:dyDescent="0.3">
      <c r="A321" s="1">
        <v>319</v>
      </c>
      <c r="B321" s="1">
        <v>12.77075203839</v>
      </c>
      <c r="C321" s="1" t="s">
        <v>100</v>
      </c>
      <c r="D321" s="1" t="s">
        <v>97</v>
      </c>
      <c r="E321" s="1" t="s">
        <v>100</v>
      </c>
      <c r="F321" s="1" t="s">
        <v>97</v>
      </c>
      <c r="G321" s="1" t="s">
        <v>100</v>
      </c>
      <c r="H321" s="1" t="s">
        <v>97</v>
      </c>
    </row>
    <row r="322" spans="1:8" x14ac:dyDescent="0.3">
      <c r="A322" s="1">
        <v>320</v>
      </c>
      <c r="B322" s="1">
        <v>38.94774852418</v>
      </c>
      <c r="C322" s="1" t="s">
        <v>97</v>
      </c>
      <c r="D322" s="1" t="s">
        <v>97</v>
      </c>
      <c r="E322" s="1" t="s">
        <v>99</v>
      </c>
      <c r="F322" s="1" t="s">
        <v>98</v>
      </c>
      <c r="G322" s="1" t="s">
        <v>99</v>
      </c>
      <c r="H322" s="1" t="s">
        <v>98</v>
      </c>
    </row>
    <row r="323" spans="1:8" x14ac:dyDescent="0.3">
      <c r="A323" s="1">
        <v>321</v>
      </c>
      <c r="B323" s="1">
        <v>36.794802617019897</v>
      </c>
      <c r="C323" s="1" t="s">
        <v>135</v>
      </c>
      <c r="D323" s="1" t="s">
        <v>105</v>
      </c>
      <c r="E323" s="1" t="s">
        <v>135</v>
      </c>
      <c r="F323" s="1" t="s">
        <v>98</v>
      </c>
      <c r="G323" s="1" t="s">
        <v>100</v>
      </c>
      <c r="H323" s="1" t="s">
        <v>97</v>
      </c>
    </row>
    <row r="324" spans="1:8" x14ac:dyDescent="0.3">
      <c r="A324" s="1">
        <v>322</v>
      </c>
      <c r="B324" s="1">
        <v>1.4499332191800001</v>
      </c>
      <c r="C324" s="1" t="s">
        <v>100</v>
      </c>
      <c r="D324" s="1" t="s">
        <v>97</v>
      </c>
      <c r="E324" s="1" t="s">
        <v>100</v>
      </c>
      <c r="F324" s="1" t="s">
        <v>97</v>
      </c>
      <c r="G324" s="1" t="s">
        <v>100</v>
      </c>
      <c r="H324" s="1" t="s">
        <v>97</v>
      </c>
    </row>
    <row r="325" spans="1:8" x14ac:dyDescent="0.3">
      <c r="A325" s="1">
        <v>323</v>
      </c>
      <c r="B325" s="1">
        <v>14.18812932578</v>
      </c>
      <c r="C325" s="1" t="s">
        <v>100</v>
      </c>
      <c r="D325" s="1" t="s">
        <v>97</v>
      </c>
      <c r="E325" s="1" t="s">
        <v>100</v>
      </c>
      <c r="F325" s="1" t="s">
        <v>97</v>
      </c>
      <c r="G325" s="1" t="s">
        <v>100</v>
      </c>
      <c r="H325" s="1" t="s">
        <v>97</v>
      </c>
    </row>
    <row r="326" spans="1:8" x14ac:dyDescent="0.3">
      <c r="A326" s="1">
        <v>324</v>
      </c>
      <c r="B326" s="1">
        <v>60.36733259967</v>
      </c>
      <c r="C326" s="1" t="s">
        <v>170</v>
      </c>
      <c r="D326" s="1" t="s">
        <v>98</v>
      </c>
      <c r="E326" s="1" t="s">
        <v>170</v>
      </c>
      <c r="F326" s="1" t="s">
        <v>98</v>
      </c>
      <c r="G326" s="1" t="s">
        <v>170</v>
      </c>
      <c r="H326" s="1" t="s">
        <v>98</v>
      </c>
    </row>
    <row r="327" spans="1:8" x14ac:dyDescent="0.3">
      <c r="A327" s="1">
        <v>325</v>
      </c>
      <c r="B327" s="1">
        <v>78.944138562909899</v>
      </c>
      <c r="C327" s="1" t="s">
        <v>170</v>
      </c>
      <c r="D327" s="1" t="s">
        <v>98</v>
      </c>
      <c r="E327" s="1" t="s">
        <v>170</v>
      </c>
      <c r="F327" s="1" t="s">
        <v>98</v>
      </c>
      <c r="G327" s="1" t="s">
        <v>170</v>
      </c>
      <c r="H327" s="1" t="s">
        <v>98</v>
      </c>
    </row>
    <row r="328" spans="1:8" x14ac:dyDescent="0.3">
      <c r="A328" s="1">
        <v>326</v>
      </c>
      <c r="B328" s="1">
        <v>50.511487128959899</v>
      </c>
      <c r="C328" s="1" t="s">
        <v>169</v>
      </c>
      <c r="D328" s="1" t="s">
        <v>98</v>
      </c>
      <c r="E328" s="1" t="s">
        <v>100</v>
      </c>
      <c r="F328" s="1" t="s">
        <v>97</v>
      </c>
      <c r="G328" s="1" t="s">
        <v>100</v>
      </c>
      <c r="H328" s="1" t="s">
        <v>97</v>
      </c>
    </row>
    <row r="329" spans="1:8" x14ac:dyDescent="0.3">
      <c r="A329" s="1">
        <v>327</v>
      </c>
      <c r="B329" s="1">
        <v>38.6392714295799</v>
      </c>
      <c r="C329" s="1" t="s">
        <v>100</v>
      </c>
      <c r="D329" s="1" t="s">
        <v>97</v>
      </c>
      <c r="E329" s="1" t="s">
        <v>107</v>
      </c>
      <c r="F329" s="1" t="s">
        <v>105</v>
      </c>
      <c r="G329" s="1" t="s">
        <v>107</v>
      </c>
      <c r="H329" s="1" t="s">
        <v>105</v>
      </c>
    </row>
    <row r="330" spans="1:8" x14ac:dyDescent="0.3">
      <c r="A330" s="1">
        <v>328</v>
      </c>
      <c r="B330" s="1">
        <v>41.611509151470003</v>
      </c>
      <c r="C330" s="1" t="s">
        <v>100</v>
      </c>
      <c r="D330" s="1" t="s">
        <v>97</v>
      </c>
      <c r="E330" s="1" t="s">
        <v>107</v>
      </c>
      <c r="F330" s="1" t="s">
        <v>105</v>
      </c>
      <c r="G330" s="1" t="s">
        <v>107</v>
      </c>
      <c r="H330" s="1" t="s">
        <v>105</v>
      </c>
    </row>
    <row r="331" spans="1:8" x14ac:dyDescent="0.3">
      <c r="A331" s="1">
        <v>329</v>
      </c>
      <c r="B331" s="1">
        <v>25.2740894933</v>
      </c>
      <c r="C331" s="1" t="s">
        <v>100</v>
      </c>
      <c r="D331" s="1" t="s">
        <v>97</v>
      </c>
      <c r="E331" s="1" t="s">
        <v>100</v>
      </c>
      <c r="F331" s="1" t="s">
        <v>97</v>
      </c>
      <c r="G331" s="1" t="s">
        <v>110</v>
      </c>
      <c r="H331" s="1" t="s">
        <v>97</v>
      </c>
    </row>
    <row r="332" spans="1:8" x14ac:dyDescent="0.3">
      <c r="A332" s="1">
        <v>330</v>
      </c>
      <c r="B332" s="1">
        <v>27.341029657170001</v>
      </c>
      <c r="C332" s="1" t="s">
        <v>100</v>
      </c>
      <c r="D332" s="1" t="s">
        <v>97</v>
      </c>
      <c r="E332" s="1" t="s">
        <v>100</v>
      </c>
      <c r="F332" s="1" t="s">
        <v>97</v>
      </c>
      <c r="G332" s="1" t="s">
        <v>100</v>
      </c>
      <c r="H332" s="1" t="s">
        <v>97</v>
      </c>
    </row>
    <row r="333" spans="1:8" x14ac:dyDescent="0.3">
      <c r="A333" s="1">
        <v>331</v>
      </c>
      <c r="B333" s="1">
        <v>79.324345804999894</v>
      </c>
      <c r="C333" s="1" t="s">
        <v>100</v>
      </c>
      <c r="D333" s="1" t="s">
        <v>97</v>
      </c>
      <c r="E333" s="1" t="s">
        <v>135</v>
      </c>
      <c r="F333" s="1" t="s">
        <v>98</v>
      </c>
      <c r="G333" s="1" t="s">
        <v>100</v>
      </c>
      <c r="H333" s="1" t="s">
        <v>97</v>
      </c>
    </row>
    <row r="334" spans="1:8" x14ac:dyDescent="0.3">
      <c r="A334" s="1">
        <v>332</v>
      </c>
      <c r="B334" s="1">
        <v>78.026570296540001</v>
      </c>
      <c r="C334" s="1" t="s">
        <v>135</v>
      </c>
      <c r="D334" s="1" t="s">
        <v>97</v>
      </c>
      <c r="E334" s="1" t="s">
        <v>135</v>
      </c>
      <c r="F334" s="1" t="s">
        <v>98</v>
      </c>
      <c r="G334" s="1" t="s">
        <v>100</v>
      </c>
      <c r="H334" s="1" t="s">
        <v>97</v>
      </c>
    </row>
    <row r="335" spans="1:8" x14ac:dyDescent="0.3">
      <c r="A335" s="1">
        <v>333</v>
      </c>
      <c r="B335" s="1">
        <v>477.64770299577901</v>
      </c>
      <c r="C335" s="1" t="s">
        <v>112</v>
      </c>
      <c r="D335" s="1" t="s">
        <v>105</v>
      </c>
      <c r="E335" s="1" t="s">
        <v>112</v>
      </c>
      <c r="F335" s="1" t="s">
        <v>105</v>
      </c>
      <c r="G335" s="1" t="s">
        <v>100</v>
      </c>
      <c r="H335" s="1" t="s">
        <v>97</v>
      </c>
    </row>
    <row r="336" spans="1:8" x14ac:dyDescent="0.3">
      <c r="A336" s="1">
        <v>334</v>
      </c>
      <c r="B336" s="1">
        <v>477.64770299577901</v>
      </c>
      <c r="C336" s="1" t="s">
        <v>100</v>
      </c>
      <c r="D336" s="1" t="s">
        <v>97</v>
      </c>
      <c r="E336" s="1" t="s">
        <v>107</v>
      </c>
      <c r="F336" s="1" t="s">
        <v>105</v>
      </c>
      <c r="G336" s="1" t="s">
        <v>100</v>
      </c>
      <c r="H336" s="1" t="s">
        <v>97</v>
      </c>
    </row>
    <row r="337" spans="1:8" x14ac:dyDescent="0.3">
      <c r="A337" s="1">
        <v>335</v>
      </c>
      <c r="B337" s="1">
        <v>477.64770299577901</v>
      </c>
      <c r="C337" s="1" t="s">
        <v>112</v>
      </c>
      <c r="D337" s="1" t="s">
        <v>105</v>
      </c>
      <c r="E337" s="1" t="s">
        <v>112</v>
      </c>
      <c r="F337" s="1" t="s">
        <v>105</v>
      </c>
      <c r="G337" s="1" t="s">
        <v>100</v>
      </c>
      <c r="H337" s="1" t="s">
        <v>97</v>
      </c>
    </row>
    <row r="338" spans="1:8" x14ac:dyDescent="0.3">
      <c r="A338" s="1">
        <v>336</v>
      </c>
      <c r="B338" s="1">
        <v>477.64770299577901</v>
      </c>
      <c r="C338" s="1" t="s">
        <v>100</v>
      </c>
      <c r="D338" s="1" t="s">
        <v>97</v>
      </c>
      <c r="E338" s="1" t="s">
        <v>107</v>
      </c>
      <c r="F338" s="1" t="s">
        <v>105</v>
      </c>
      <c r="G338" s="1" t="s">
        <v>100</v>
      </c>
      <c r="H338" s="1" t="s">
        <v>97</v>
      </c>
    </row>
    <row r="339" spans="1:8" x14ac:dyDescent="0.3">
      <c r="A339" s="1">
        <v>337</v>
      </c>
      <c r="B339" s="1">
        <v>477.64770299577901</v>
      </c>
      <c r="C339" s="1" t="s">
        <v>100</v>
      </c>
      <c r="D339" s="1" t="s">
        <v>97</v>
      </c>
      <c r="E339" s="1" t="s">
        <v>107</v>
      </c>
      <c r="F339" s="1" t="s">
        <v>105</v>
      </c>
      <c r="G339" s="1" t="s">
        <v>100</v>
      </c>
      <c r="H339" s="1" t="s">
        <v>97</v>
      </c>
    </row>
    <row r="340" spans="1:8" x14ac:dyDescent="0.3">
      <c r="A340" s="1">
        <v>338</v>
      </c>
      <c r="B340" s="1">
        <v>114.061181238719</v>
      </c>
      <c r="C340" s="1" t="s">
        <v>112</v>
      </c>
      <c r="D340" s="1" t="s">
        <v>105</v>
      </c>
      <c r="E340" s="1" t="s">
        <v>112</v>
      </c>
      <c r="F340" s="1" t="s">
        <v>105</v>
      </c>
      <c r="G340" s="1" t="s">
        <v>100</v>
      </c>
      <c r="H340" s="1" t="s">
        <v>97</v>
      </c>
    </row>
    <row r="341" spans="1:8" x14ac:dyDescent="0.3">
      <c r="A341" s="1">
        <v>339</v>
      </c>
      <c r="B341" s="1">
        <v>477.64770299577901</v>
      </c>
      <c r="C341" s="1" t="s">
        <v>112</v>
      </c>
      <c r="D341" s="1" t="s">
        <v>105</v>
      </c>
      <c r="E341" s="1" t="s">
        <v>112</v>
      </c>
      <c r="F341" s="1" t="s">
        <v>105</v>
      </c>
      <c r="G341" s="1" t="s">
        <v>100</v>
      </c>
      <c r="H341" s="1" t="s">
        <v>97</v>
      </c>
    </row>
    <row r="342" spans="1:8" x14ac:dyDescent="0.3">
      <c r="A342" s="1">
        <v>340</v>
      </c>
      <c r="B342" s="1">
        <v>477.64770299577901</v>
      </c>
      <c r="C342" s="1" t="s">
        <v>100</v>
      </c>
      <c r="D342" s="1" t="s">
        <v>97</v>
      </c>
      <c r="E342" s="1" t="s">
        <v>107</v>
      </c>
      <c r="F342" s="1" t="s">
        <v>105</v>
      </c>
      <c r="G342" s="1" t="s">
        <v>100</v>
      </c>
      <c r="H342" s="1" t="s">
        <v>97</v>
      </c>
    </row>
    <row r="343" spans="1:8" x14ac:dyDescent="0.3">
      <c r="A343" s="1">
        <v>341</v>
      </c>
      <c r="B343" s="1">
        <v>151.429420596619</v>
      </c>
      <c r="C343" s="1" t="s">
        <v>125</v>
      </c>
      <c r="D343" s="1" t="s">
        <v>105</v>
      </c>
      <c r="E343" s="1" t="s">
        <v>100</v>
      </c>
      <c r="F343" s="1" t="s">
        <v>97</v>
      </c>
      <c r="G343" s="1" t="s">
        <v>100</v>
      </c>
      <c r="H343" s="1" t="s">
        <v>97</v>
      </c>
    </row>
    <row r="344" spans="1:8" x14ac:dyDescent="0.3">
      <c r="A344" s="1">
        <v>342</v>
      </c>
      <c r="B344" s="1">
        <v>91.456337122929895</v>
      </c>
      <c r="C344" s="1" t="s">
        <v>125</v>
      </c>
      <c r="D344" s="1" t="s">
        <v>105</v>
      </c>
      <c r="E344" s="1" t="s">
        <v>100</v>
      </c>
      <c r="F344" s="1" t="s">
        <v>97</v>
      </c>
      <c r="G344" s="1" t="s">
        <v>100</v>
      </c>
      <c r="H344" s="1" t="s">
        <v>97</v>
      </c>
    </row>
    <row r="345" spans="1:8" x14ac:dyDescent="0.3">
      <c r="A345" s="1">
        <v>343</v>
      </c>
      <c r="B345" s="1">
        <v>20.8022504632699</v>
      </c>
      <c r="C345" s="1" t="s">
        <v>125</v>
      </c>
      <c r="D345" s="1" t="s">
        <v>105</v>
      </c>
      <c r="E345" s="1" t="s">
        <v>107</v>
      </c>
      <c r="F345" s="1" t="s">
        <v>105</v>
      </c>
      <c r="G345" s="1" t="s">
        <v>168</v>
      </c>
      <c r="H345" s="1" t="s">
        <v>105</v>
      </c>
    </row>
    <row r="346" spans="1:8" x14ac:dyDescent="0.3">
      <c r="A346" s="1">
        <v>344</v>
      </c>
      <c r="B346" s="1">
        <v>25.69821281015</v>
      </c>
      <c r="C346" s="1" t="s">
        <v>125</v>
      </c>
      <c r="D346" s="1" t="s">
        <v>105</v>
      </c>
      <c r="E346" s="1" t="s">
        <v>100</v>
      </c>
      <c r="F346" s="1" t="s">
        <v>97</v>
      </c>
      <c r="G346" s="1" t="s">
        <v>107</v>
      </c>
      <c r="H346" s="1" t="s">
        <v>105</v>
      </c>
    </row>
    <row r="347" spans="1:8" x14ac:dyDescent="0.3">
      <c r="A347" s="1">
        <v>345</v>
      </c>
      <c r="B347" s="1">
        <v>0.72245013423000004</v>
      </c>
      <c r="C347" s="1" t="s">
        <v>125</v>
      </c>
      <c r="D347" s="1" t="s">
        <v>105</v>
      </c>
      <c r="E347" s="1" t="s">
        <v>107</v>
      </c>
      <c r="F347" s="1" t="s">
        <v>105</v>
      </c>
      <c r="G347" s="1" t="s">
        <v>168</v>
      </c>
      <c r="H347" s="1" t="s">
        <v>105</v>
      </c>
    </row>
    <row r="348" spans="1:8" x14ac:dyDescent="0.3">
      <c r="A348" s="1">
        <v>346</v>
      </c>
      <c r="B348" s="1">
        <v>0.70505600762999998</v>
      </c>
      <c r="C348" s="1" t="s">
        <v>125</v>
      </c>
      <c r="D348" s="1" t="s">
        <v>105</v>
      </c>
      <c r="E348" s="1" t="s">
        <v>107</v>
      </c>
      <c r="F348" s="1" t="s">
        <v>105</v>
      </c>
      <c r="G348" s="1" t="s">
        <v>107</v>
      </c>
      <c r="H348" s="1" t="s">
        <v>105</v>
      </c>
    </row>
    <row r="349" spans="1:8" x14ac:dyDescent="0.3">
      <c r="A349" s="1">
        <v>347</v>
      </c>
      <c r="B349" s="1">
        <v>151.429420596619</v>
      </c>
      <c r="C349" s="1" t="s">
        <v>125</v>
      </c>
      <c r="D349" s="1" t="s">
        <v>105</v>
      </c>
      <c r="E349" s="1" t="s">
        <v>100</v>
      </c>
      <c r="F349" s="1" t="s">
        <v>97</v>
      </c>
      <c r="G349" s="1" t="s">
        <v>100</v>
      </c>
      <c r="H349" s="1" t="s">
        <v>97</v>
      </c>
    </row>
    <row r="350" spans="1:8" x14ac:dyDescent="0.3">
      <c r="A350" s="1">
        <v>348</v>
      </c>
      <c r="B350" s="1">
        <v>91.456337122929895</v>
      </c>
      <c r="C350" s="1" t="s">
        <v>125</v>
      </c>
      <c r="D350" s="1" t="s">
        <v>105</v>
      </c>
      <c r="E350" s="1" t="s">
        <v>100</v>
      </c>
      <c r="F350" s="1" t="s">
        <v>97</v>
      </c>
      <c r="G350" s="1" t="s">
        <v>100</v>
      </c>
      <c r="H350" s="1" t="s">
        <v>97</v>
      </c>
    </row>
    <row r="351" spans="1:8" x14ac:dyDescent="0.3">
      <c r="A351" s="1">
        <v>349</v>
      </c>
      <c r="B351" s="1">
        <v>151.429420596619</v>
      </c>
      <c r="C351" s="1" t="s">
        <v>125</v>
      </c>
      <c r="D351" s="1" t="s">
        <v>105</v>
      </c>
      <c r="E351" s="1" t="s">
        <v>100</v>
      </c>
      <c r="F351" s="1" t="s">
        <v>97</v>
      </c>
      <c r="G351" s="1" t="s">
        <v>100</v>
      </c>
      <c r="H351" s="1" t="s">
        <v>97</v>
      </c>
    </row>
    <row r="352" spans="1:8" x14ac:dyDescent="0.3">
      <c r="A352" s="1">
        <v>350</v>
      </c>
      <c r="B352" s="1">
        <v>67.018077088319899</v>
      </c>
      <c r="C352" s="1" t="s">
        <v>125</v>
      </c>
      <c r="D352" s="1" t="s">
        <v>105</v>
      </c>
      <c r="E352" s="1" t="s">
        <v>100</v>
      </c>
      <c r="F352" s="1" t="s">
        <v>97</v>
      </c>
      <c r="G352" s="1" t="s">
        <v>100</v>
      </c>
      <c r="H352" s="1" t="s">
        <v>97</v>
      </c>
    </row>
    <row r="353" spans="1:8" x14ac:dyDescent="0.3">
      <c r="A353" s="1">
        <v>351</v>
      </c>
      <c r="B353" s="1">
        <v>151.429420596619</v>
      </c>
      <c r="C353" s="1" t="s">
        <v>125</v>
      </c>
      <c r="D353" s="1" t="s">
        <v>105</v>
      </c>
      <c r="E353" s="1" t="s">
        <v>100</v>
      </c>
      <c r="F353" s="1" t="s">
        <v>97</v>
      </c>
      <c r="G353" s="1" t="s">
        <v>100</v>
      </c>
      <c r="H353" s="1" t="s">
        <v>97</v>
      </c>
    </row>
    <row r="354" spans="1:8" x14ac:dyDescent="0.3">
      <c r="A354" s="1">
        <v>352</v>
      </c>
      <c r="B354" s="1">
        <v>27.0010423644</v>
      </c>
      <c r="C354" s="1" t="s">
        <v>125</v>
      </c>
      <c r="D354" s="1" t="s">
        <v>105</v>
      </c>
      <c r="E354" s="1" t="s">
        <v>107</v>
      </c>
      <c r="F354" s="1" t="s">
        <v>105</v>
      </c>
      <c r="G354" s="1" t="s">
        <v>168</v>
      </c>
      <c r="H354" s="1" t="s">
        <v>105</v>
      </c>
    </row>
    <row r="355" spans="1:8" x14ac:dyDescent="0.3">
      <c r="A355" s="1">
        <v>353</v>
      </c>
      <c r="B355" s="1">
        <v>27.744719255069899</v>
      </c>
      <c r="C355" s="1" t="s">
        <v>125</v>
      </c>
      <c r="D355" s="1" t="s">
        <v>105</v>
      </c>
      <c r="E355" s="1" t="s">
        <v>107</v>
      </c>
      <c r="F355" s="1" t="s">
        <v>105</v>
      </c>
      <c r="G355" s="1" t="s">
        <v>168</v>
      </c>
      <c r="H355" s="1" t="s">
        <v>105</v>
      </c>
    </row>
    <row r="356" spans="1:8" x14ac:dyDescent="0.3">
      <c r="A356" s="1">
        <v>354</v>
      </c>
      <c r="B356" s="1">
        <v>26.827317673460001</v>
      </c>
      <c r="C356" s="1" t="s">
        <v>125</v>
      </c>
      <c r="D356" s="1" t="s">
        <v>105</v>
      </c>
      <c r="E356" s="1" t="s">
        <v>107</v>
      </c>
      <c r="F356" s="1" t="s">
        <v>105</v>
      </c>
      <c r="G356" s="1" t="s">
        <v>168</v>
      </c>
      <c r="H356" s="1" t="s">
        <v>105</v>
      </c>
    </row>
    <row r="357" spans="1:8" x14ac:dyDescent="0.3">
      <c r="A357" s="1">
        <v>355</v>
      </c>
      <c r="B357" s="1">
        <v>27.296362296120002</v>
      </c>
      <c r="C357" s="1" t="s">
        <v>125</v>
      </c>
      <c r="D357" s="1" t="s">
        <v>105</v>
      </c>
      <c r="E357" s="1" t="s">
        <v>100</v>
      </c>
      <c r="F357" s="1" t="s">
        <v>97</v>
      </c>
      <c r="G357" s="1" t="s">
        <v>107</v>
      </c>
      <c r="H357" s="1" t="s">
        <v>105</v>
      </c>
    </row>
    <row r="358" spans="1:8" x14ac:dyDescent="0.3">
      <c r="A358" s="1">
        <v>356</v>
      </c>
      <c r="B358" s="1">
        <v>27.09430006306</v>
      </c>
      <c r="C358" s="1" t="s">
        <v>125</v>
      </c>
      <c r="D358" s="1" t="s">
        <v>105</v>
      </c>
      <c r="E358" s="1" t="s">
        <v>100</v>
      </c>
      <c r="F358" s="1" t="s">
        <v>97</v>
      </c>
      <c r="G358" s="1" t="s">
        <v>107</v>
      </c>
      <c r="H358" s="1" t="s">
        <v>105</v>
      </c>
    </row>
    <row r="359" spans="1:8" x14ac:dyDescent="0.3">
      <c r="A359" s="1">
        <v>357</v>
      </c>
      <c r="B359" s="1">
        <v>62.795860252280001</v>
      </c>
      <c r="C359" s="1" t="s">
        <v>112</v>
      </c>
      <c r="D359" s="1" t="s">
        <v>105</v>
      </c>
      <c r="E359" s="1" t="s">
        <v>107</v>
      </c>
      <c r="F359" s="1" t="s">
        <v>98</v>
      </c>
      <c r="G359" s="1" t="s">
        <v>107</v>
      </c>
      <c r="H359" s="1" t="s">
        <v>105</v>
      </c>
    </row>
    <row r="360" spans="1:8" x14ac:dyDescent="0.3">
      <c r="A360" s="1">
        <v>358</v>
      </c>
      <c r="B360" s="1">
        <v>39.282618711929899</v>
      </c>
      <c r="C360" s="1" t="s">
        <v>100</v>
      </c>
      <c r="D360" s="1" t="s">
        <v>97</v>
      </c>
      <c r="E360" s="1" t="s">
        <v>107</v>
      </c>
      <c r="F360" s="1" t="s">
        <v>105</v>
      </c>
      <c r="G360" s="1" t="s">
        <v>168</v>
      </c>
      <c r="H360" s="1" t="s">
        <v>105</v>
      </c>
    </row>
    <row r="361" spans="1:8" x14ac:dyDescent="0.3">
      <c r="A361" s="1">
        <v>359</v>
      </c>
      <c r="B361" s="1">
        <v>58.643179690250001</v>
      </c>
      <c r="C361" s="1" t="s">
        <v>100</v>
      </c>
      <c r="D361" s="1" t="s">
        <v>97</v>
      </c>
      <c r="E361" s="1" t="s">
        <v>107</v>
      </c>
      <c r="F361" s="1" t="s">
        <v>105</v>
      </c>
      <c r="G361" s="1" t="s">
        <v>168</v>
      </c>
      <c r="H361" s="1" t="s">
        <v>105</v>
      </c>
    </row>
    <row r="362" spans="1:8" x14ac:dyDescent="0.3">
      <c r="A362" s="1">
        <v>360</v>
      </c>
      <c r="B362" s="1">
        <v>68.3238423133499</v>
      </c>
      <c r="C362" s="1" t="s">
        <v>112</v>
      </c>
      <c r="D362" s="1" t="s">
        <v>105</v>
      </c>
      <c r="E362" s="1" t="s">
        <v>107</v>
      </c>
      <c r="F362" s="1" t="s">
        <v>98</v>
      </c>
      <c r="G362" s="1" t="s">
        <v>107</v>
      </c>
      <c r="H362" s="1" t="s">
        <v>105</v>
      </c>
    </row>
    <row r="363" spans="1:8" x14ac:dyDescent="0.3">
      <c r="A363" s="1">
        <v>361</v>
      </c>
      <c r="B363" s="1">
        <v>283.39256814973902</v>
      </c>
      <c r="C363" s="1" t="s">
        <v>135</v>
      </c>
      <c r="D363" s="1" t="s">
        <v>105</v>
      </c>
      <c r="E363" s="1" t="s">
        <v>135</v>
      </c>
      <c r="F363" s="1" t="s">
        <v>105</v>
      </c>
      <c r="G363" s="1" t="s">
        <v>100</v>
      </c>
      <c r="H363" s="1" t="s">
        <v>97</v>
      </c>
    </row>
    <row r="364" spans="1:8" x14ac:dyDescent="0.3">
      <c r="A364" s="1">
        <v>362</v>
      </c>
      <c r="B364" s="1">
        <v>283.39256814973902</v>
      </c>
      <c r="C364" s="1" t="s">
        <v>135</v>
      </c>
      <c r="D364" s="1" t="s">
        <v>105</v>
      </c>
      <c r="E364" s="1" t="s">
        <v>135</v>
      </c>
      <c r="F364" s="1" t="s">
        <v>105</v>
      </c>
      <c r="G364" s="1" t="s">
        <v>100</v>
      </c>
      <c r="H364" s="1" t="s">
        <v>97</v>
      </c>
    </row>
    <row r="365" spans="1:8" x14ac:dyDescent="0.3">
      <c r="A365" s="1">
        <v>363</v>
      </c>
      <c r="B365" s="1">
        <v>283.39256814973902</v>
      </c>
      <c r="C365" s="1" t="s">
        <v>135</v>
      </c>
      <c r="D365" s="1" t="s">
        <v>105</v>
      </c>
      <c r="E365" s="1" t="s">
        <v>135</v>
      </c>
      <c r="F365" s="1" t="s">
        <v>105</v>
      </c>
      <c r="G365" s="1" t="s">
        <v>100</v>
      </c>
      <c r="H365" s="1" t="s">
        <v>97</v>
      </c>
    </row>
    <row r="366" spans="1:8" x14ac:dyDescent="0.3">
      <c r="A366" s="1">
        <v>364</v>
      </c>
      <c r="B366" s="1">
        <v>73.975135599720005</v>
      </c>
      <c r="C366" s="1" t="s">
        <v>100</v>
      </c>
      <c r="D366" s="1" t="s">
        <v>97</v>
      </c>
      <c r="E366" s="1" t="s">
        <v>107</v>
      </c>
      <c r="F366" s="1" t="s">
        <v>98</v>
      </c>
      <c r="G366" s="1" t="s">
        <v>168</v>
      </c>
      <c r="H366" s="1" t="s">
        <v>105</v>
      </c>
    </row>
    <row r="367" spans="1:8" x14ac:dyDescent="0.3">
      <c r="A367" s="1">
        <v>365</v>
      </c>
      <c r="B367" s="1">
        <v>67.588163077440001</v>
      </c>
      <c r="C367" s="1" t="s">
        <v>100</v>
      </c>
      <c r="D367" s="1" t="s">
        <v>97</v>
      </c>
      <c r="E367" s="1" t="s">
        <v>107</v>
      </c>
      <c r="F367" s="1" t="s">
        <v>105</v>
      </c>
      <c r="G367" s="1" t="s">
        <v>107</v>
      </c>
      <c r="H367" s="1" t="s">
        <v>105</v>
      </c>
    </row>
    <row r="368" spans="1:8" x14ac:dyDescent="0.3">
      <c r="A368" s="1">
        <v>366</v>
      </c>
      <c r="B368" s="1">
        <v>42.625011527399899</v>
      </c>
      <c r="C368" s="1" t="s">
        <v>100</v>
      </c>
      <c r="D368" s="1" t="s">
        <v>97</v>
      </c>
      <c r="E368" s="1" t="s">
        <v>107</v>
      </c>
      <c r="F368" s="1" t="s">
        <v>105</v>
      </c>
      <c r="G368" s="1" t="s">
        <v>107</v>
      </c>
      <c r="H368" s="1" t="s">
        <v>105</v>
      </c>
    </row>
    <row r="369" spans="1:8" x14ac:dyDescent="0.3">
      <c r="A369" s="1">
        <v>367</v>
      </c>
      <c r="B369" s="1">
        <v>36.076866018449898</v>
      </c>
      <c r="C369" s="1" t="s">
        <v>100</v>
      </c>
      <c r="D369" s="1" t="s">
        <v>97</v>
      </c>
      <c r="E369" s="1" t="s">
        <v>107</v>
      </c>
      <c r="F369" s="1" t="s">
        <v>105</v>
      </c>
      <c r="G369" s="1" t="s">
        <v>107</v>
      </c>
      <c r="H369" s="1" t="s">
        <v>105</v>
      </c>
    </row>
    <row r="370" spans="1:8" x14ac:dyDescent="0.3">
      <c r="A370" s="1">
        <v>368</v>
      </c>
      <c r="B370" s="1">
        <v>36.459052711680002</v>
      </c>
      <c r="C370" s="1" t="s">
        <v>100</v>
      </c>
      <c r="D370" s="1" t="s">
        <v>97</v>
      </c>
      <c r="E370" s="1" t="s">
        <v>107</v>
      </c>
      <c r="F370" s="1" t="s">
        <v>105</v>
      </c>
      <c r="G370" s="1" t="s">
        <v>107</v>
      </c>
      <c r="H370" s="1" t="s">
        <v>105</v>
      </c>
    </row>
    <row r="371" spans="1:8" x14ac:dyDescent="0.3">
      <c r="A371" s="1">
        <v>369</v>
      </c>
      <c r="B371" s="1">
        <v>67.011159767129897</v>
      </c>
      <c r="C371" s="1" t="s">
        <v>100</v>
      </c>
      <c r="D371" s="1" t="s">
        <v>97</v>
      </c>
      <c r="E371" s="1" t="s">
        <v>107</v>
      </c>
      <c r="F371" s="1" t="s">
        <v>105</v>
      </c>
      <c r="G371" s="1" t="s">
        <v>107</v>
      </c>
      <c r="H371" s="1" t="s">
        <v>105</v>
      </c>
    </row>
    <row r="372" spans="1:8" x14ac:dyDescent="0.3">
      <c r="A372" s="1">
        <v>370</v>
      </c>
      <c r="B372" s="1">
        <v>48.472394899629897</v>
      </c>
      <c r="C372" s="1" t="s">
        <v>100</v>
      </c>
      <c r="D372" s="1" t="s">
        <v>97</v>
      </c>
      <c r="E372" s="1" t="s">
        <v>99</v>
      </c>
      <c r="F372" s="1" t="s">
        <v>98</v>
      </c>
      <c r="G372" s="1" t="s">
        <v>99</v>
      </c>
      <c r="H372" s="1" t="s">
        <v>98</v>
      </c>
    </row>
    <row r="373" spans="1:8" x14ac:dyDescent="0.3">
      <c r="A373" s="1">
        <v>371</v>
      </c>
      <c r="B373" s="1">
        <v>212.93269660132</v>
      </c>
      <c r="C373" s="1" t="s">
        <v>100</v>
      </c>
      <c r="D373" s="1" t="s">
        <v>97</v>
      </c>
      <c r="E373" s="1" t="s">
        <v>100</v>
      </c>
      <c r="F373" s="1" t="s">
        <v>97</v>
      </c>
      <c r="G373" s="1" t="s">
        <v>100</v>
      </c>
      <c r="H373" s="1" t="s">
        <v>97</v>
      </c>
    </row>
    <row r="374" spans="1:8" x14ac:dyDescent="0.3">
      <c r="A374" s="1">
        <v>372</v>
      </c>
      <c r="B374" s="1">
        <v>316.89247403289897</v>
      </c>
      <c r="C374" s="1" t="s">
        <v>110</v>
      </c>
      <c r="D374" s="1" t="s">
        <v>97</v>
      </c>
      <c r="E374" s="1" t="s">
        <v>100</v>
      </c>
      <c r="F374" s="1" t="s">
        <v>97</v>
      </c>
      <c r="G374" s="1" t="s">
        <v>100</v>
      </c>
      <c r="H374" s="1" t="s">
        <v>97</v>
      </c>
    </row>
    <row r="375" spans="1:8" x14ac:dyDescent="0.3">
      <c r="A375" s="1">
        <v>373</v>
      </c>
      <c r="B375" s="1">
        <v>316.89247403289897</v>
      </c>
      <c r="C375" s="1" t="s">
        <v>110</v>
      </c>
      <c r="D375" s="1" t="s">
        <v>97</v>
      </c>
      <c r="E375" s="1" t="s">
        <v>100</v>
      </c>
      <c r="F375" s="1" t="s">
        <v>97</v>
      </c>
      <c r="G375" s="1" t="s">
        <v>100</v>
      </c>
      <c r="H375" s="1" t="s">
        <v>97</v>
      </c>
    </row>
    <row r="376" spans="1:8" x14ac:dyDescent="0.3">
      <c r="A376" s="1">
        <v>374</v>
      </c>
      <c r="B376" s="1">
        <v>316.89247403289897</v>
      </c>
      <c r="C376" s="1" t="s">
        <v>110</v>
      </c>
      <c r="D376" s="1" t="s">
        <v>97</v>
      </c>
      <c r="E376" s="1" t="s">
        <v>100</v>
      </c>
      <c r="F376" s="1" t="s">
        <v>97</v>
      </c>
      <c r="G376" s="1" t="s">
        <v>100</v>
      </c>
      <c r="H376" s="1" t="s">
        <v>97</v>
      </c>
    </row>
    <row r="377" spans="1:8" x14ac:dyDescent="0.3">
      <c r="A377" s="1">
        <v>375</v>
      </c>
      <c r="B377" s="1">
        <v>316.89247403289897</v>
      </c>
      <c r="C377" s="1" t="s">
        <v>110</v>
      </c>
      <c r="D377" s="1" t="s">
        <v>97</v>
      </c>
      <c r="E377" s="1" t="s">
        <v>100</v>
      </c>
      <c r="F377" s="1" t="s">
        <v>97</v>
      </c>
      <c r="G377" s="1" t="s">
        <v>100</v>
      </c>
      <c r="H377" s="1" t="s">
        <v>97</v>
      </c>
    </row>
    <row r="378" spans="1:8" x14ac:dyDescent="0.3">
      <c r="A378" s="1">
        <v>376</v>
      </c>
      <c r="B378" s="1">
        <v>212.93269660132</v>
      </c>
      <c r="C378" s="1" t="s">
        <v>110</v>
      </c>
      <c r="D378" s="1" t="s">
        <v>97</v>
      </c>
      <c r="E378" s="1" t="s">
        <v>110</v>
      </c>
      <c r="F378" s="1" t="s">
        <v>97</v>
      </c>
      <c r="G378" s="1" t="s">
        <v>110</v>
      </c>
      <c r="H378" s="1" t="s">
        <v>97</v>
      </c>
    </row>
    <row r="379" spans="1:8" x14ac:dyDescent="0.3">
      <c r="A379" s="1">
        <v>377</v>
      </c>
      <c r="B379" s="1">
        <v>70.154637973619899</v>
      </c>
      <c r="C379" s="1" t="s">
        <v>100</v>
      </c>
      <c r="D379" s="1" t="s">
        <v>97</v>
      </c>
      <c r="E379" s="1" t="s">
        <v>107</v>
      </c>
      <c r="F379" s="1" t="s">
        <v>105</v>
      </c>
      <c r="G379" s="1" t="s">
        <v>107</v>
      </c>
      <c r="H379" s="1" t="s">
        <v>105</v>
      </c>
    </row>
    <row r="380" spans="1:8" x14ac:dyDescent="0.3">
      <c r="A380" s="1">
        <v>378</v>
      </c>
      <c r="B380" s="1">
        <v>143.228645808979</v>
      </c>
      <c r="C380" s="1" t="s">
        <v>100</v>
      </c>
      <c r="D380" s="1" t="s">
        <v>97</v>
      </c>
      <c r="E380" s="1" t="s">
        <v>107</v>
      </c>
      <c r="F380" s="1" t="s">
        <v>105</v>
      </c>
      <c r="G380" s="1" t="s">
        <v>100</v>
      </c>
      <c r="H380" s="1" t="s">
        <v>97</v>
      </c>
    </row>
    <row r="381" spans="1:8" x14ac:dyDescent="0.3">
      <c r="A381" s="1">
        <v>379</v>
      </c>
      <c r="B381" s="1">
        <v>297.43417485480001</v>
      </c>
      <c r="C381" s="1" t="s">
        <v>100</v>
      </c>
      <c r="D381" s="1" t="s">
        <v>97</v>
      </c>
      <c r="E381" s="1" t="s">
        <v>112</v>
      </c>
      <c r="F381" s="1" t="s">
        <v>98</v>
      </c>
      <c r="G381" s="1" t="s">
        <v>100</v>
      </c>
      <c r="H381" s="1" t="s">
        <v>97</v>
      </c>
    </row>
    <row r="382" spans="1:8" x14ac:dyDescent="0.3">
      <c r="A382" s="1">
        <v>380</v>
      </c>
      <c r="B382" s="1">
        <v>297.43417485480001</v>
      </c>
      <c r="C382" s="1" t="s">
        <v>100</v>
      </c>
      <c r="D382" s="1" t="s">
        <v>97</v>
      </c>
      <c r="E382" s="1" t="s">
        <v>112</v>
      </c>
      <c r="F382" s="1" t="s">
        <v>105</v>
      </c>
      <c r="G382" s="1" t="s">
        <v>100</v>
      </c>
      <c r="H382" s="1" t="s">
        <v>97</v>
      </c>
    </row>
    <row r="383" spans="1:8" x14ac:dyDescent="0.3">
      <c r="A383" s="1">
        <v>381</v>
      </c>
      <c r="B383" s="1">
        <v>297.43417485480001</v>
      </c>
      <c r="C383" s="1" t="s">
        <v>100</v>
      </c>
      <c r="D383" s="1" t="s">
        <v>97</v>
      </c>
      <c r="E383" s="1" t="s">
        <v>112</v>
      </c>
      <c r="F383" s="1" t="s">
        <v>98</v>
      </c>
      <c r="G383" s="1" t="s">
        <v>100</v>
      </c>
      <c r="H383" s="1" t="s">
        <v>97</v>
      </c>
    </row>
    <row r="384" spans="1:8" x14ac:dyDescent="0.3">
      <c r="A384" s="1">
        <v>382</v>
      </c>
      <c r="B384" s="1">
        <v>282.50548421153002</v>
      </c>
      <c r="C384" s="1" t="s">
        <v>100</v>
      </c>
      <c r="D384" s="1" t="s">
        <v>97</v>
      </c>
      <c r="E384" s="1" t="s">
        <v>112</v>
      </c>
      <c r="F384" s="1" t="s">
        <v>98</v>
      </c>
      <c r="G384" s="1" t="s">
        <v>100</v>
      </c>
      <c r="H384" s="1" t="s">
        <v>97</v>
      </c>
    </row>
    <row r="385" spans="1:8" x14ac:dyDescent="0.3">
      <c r="A385" s="1">
        <v>383</v>
      </c>
      <c r="B385" s="1">
        <v>282.50548421153002</v>
      </c>
      <c r="C385" s="1" t="s">
        <v>100</v>
      </c>
      <c r="D385" s="1" t="s">
        <v>97</v>
      </c>
      <c r="E385" s="1" t="s">
        <v>112</v>
      </c>
      <c r="F385" s="1" t="s">
        <v>98</v>
      </c>
      <c r="G385" s="1" t="s">
        <v>100</v>
      </c>
      <c r="H385" s="1" t="s">
        <v>97</v>
      </c>
    </row>
    <row r="386" spans="1:8" x14ac:dyDescent="0.3">
      <c r="A386" s="1">
        <v>384</v>
      </c>
      <c r="B386" s="1">
        <v>282.50548421153002</v>
      </c>
      <c r="C386" s="1" t="s">
        <v>100</v>
      </c>
      <c r="D386" s="1" t="s">
        <v>97</v>
      </c>
      <c r="E386" s="1" t="s">
        <v>112</v>
      </c>
      <c r="F386" s="1" t="s">
        <v>98</v>
      </c>
      <c r="G386" s="1" t="s">
        <v>100</v>
      </c>
      <c r="H386" s="1" t="s">
        <v>97</v>
      </c>
    </row>
    <row r="387" spans="1:8" x14ac:dyDescent="0.3">
      <c r="A387" s="1">
        <v>385</v>
      </c>
      <c r="B387" s="1">
        <v>100.661938374339</v>
      </c>
      <c r="C387" s="1" t="s">
        <v>100</v>
      </c>
      <c r="D387" s="1" t="s">
        <v>97</v>
      </c>
      <c r="E387" s="1" t="s">
        <v>100</v>
      </c>
      <c r="F387" s="1" t="s">
        <v>97</v>
      </c>
      <c r="G387" s="1" t="s">
        <v>107</v>
      </c>
      <c r="H387" s="1" t="s">
        <v>105</v>
      </c>
    </row>
    <row r="388" spans="1:8" x14ac:dyDescent="0.3">
      <c r="A388" s="1">
        <v>386</v>
      </c>
      <c r="B388" s="1">
        <v>39.46603790887</v>
      </c>
      <c r="C388" s="1" t="s">
        <v>100</v>
      </c>
      <c r="D388" s="1" t="s">
        <v>97</v>
      </c>
      <c r="E388" s="1" t="s">
        <v>100</v>
      </c>
      <c r="F388" s="1" t="s">
        <v>97</v>
      </c>
      <c r="G388" s="1" t="s">
        <v>107</v>
      </c>
      <c r="H388" s="1" t="s">
        <v>105</v>
      </c>
    </row>
    <row r="389" spans="1:8" x14ac:dyDescent="0.3">
      <c r="A389" s="1">
        <v>387</v>
      </c>
      <c r="B389" s="1">
        <v>39.678183707179898</v>
      </c>
      <c r="C389" s="1" t="s">
        <v>100</v>
      </c>
      <c r="D389" s="1" t="s">
        <v>97</v>
      </c>
      <c r="E389" s="1" t="s">
        <v>100</v>
      </c>
      <c r="F389" s="1" t="s">
        <v>97</v>
      </c>
      <c r="G389" s="1" t="s">
        <v>107</v>
      </c>
      <c r="H389" s="1" t="s">
        <v>105</v>
      </c>
    </row>
    <row r="390" spans="1:8" x14ac:dyDescent="0.3">
      <c r="A390" s="1">
        <v>388</v>
      </c>
      <c r="B390" s="1">
        <v>40.732416140399899</v>
      </c>
      <c r="C390" s="1" t="s">
        <v>100</v>
      </c>
      <c r="D390" s="1" t="s">
        <v>97</v>
      </c>
      <c r="E390" s="1" t="s">
        <v>100</v>
      </c>
      <c r="F390" s="1" t="s">
        <v>97</v>
      </c>
      <c r="G390" s="1" t="s">
        <v>107</v>
      </c>
      <c r="H390" s="1" t="s">
        <v>105</v>
      </c>
    </row>
    <row r="391" spans="1:8" x14ac:dyDescent="0.3">
      <c r="A391" s="1">
        <v>389</v>
      </c>
      <c r="B391" s="1">
        <v>33.041781744669898</v>
      </c>
      <c r="C391" s="1" t="s">
        <v>100</v>
      </c>
      <c r="D391" s="1" t="s">
        <v>97</v>
      </c>
      <c r="E391" s="1" t="s">
        <v>100</v>
      </c>
      <c r="F391" s="1" t="s">
        <v>97</v>
      </c>
      <c r="G391" s="1" t="s">
        <v>107</v>
      </c>
      <c r="H391" s="1" t="s">
        <v>105</v>
      </c>
    </row>
    <row r="392" spans="1:8" x14ac:dyDescent="0.3">
      <c r="A392" s="1">
        <v>390</v>
      </c>
      <c r="B392" s="1">
        <v>37.57801981707</v>
      </c>
      <c r="C392" s="1" t="s">
        <v>100</v>
      </c>
      <c r="D392" s="1" t="s">
        <v>97</v>
      </c>
      <c r="E392" s="1" t="s">
        <v>100</v>
      </c>
      <c r="F392" s="1" t="s">
        <v>97</v>
      </c>
      <c r="G392" s="1" t="s">
        <v>107</v>
      </c>
      <c r="H392" s="1" t="s">
        <v>105</v>
      </c>
    </row>
    <row r="393" spans="1:8" x14ac:dyDescent="0.3">
      <c r="A393" s="1">
        <v>391</v>
      </c>
      <c r="B393" s="1">
        <v>37.340576120740003</v>
      </c>
      <c r="C393" s="1" t="s">
        <v>100</v>
      </c>
      <c r="D393" s="1" t="s">
        <v>97</v>
      </c>
      <c r="E393" s="1" t="s">
        <v>100</v>
      </c>
      <c r="F393" s="1" t="s">
        <v>97</v>
      </c>
      <c r="G393" s="1" t="s">
        <v>107</v>
      </c>
      <c r="H393" s="1" t="s">
        <v>105</v>
      </c>
    </row>
    <row r="394" spans="1:8" x14ac:dyDescent="0.3">
      <c r="A394" s="1">
        <v>392</v>
      </c>
      <c r="B394" s="1">
        <v>35.779650321669898</v>
      </c>
      <c r="C394" s="1" t="s">
        <v>100</v>
      </c>
      <c r="D394" s="1" t="s">
        <v>97</v>
      </c>
      <c r="E394" s="1" t="s">
        <v>100</v>
      </c>
      <c r="F394" s="1" t="s">
        <v>97</v>
      </c>
      <c r="G394" s="1" t="s">
        <v>107</v>
      </c>
      <c r="H394" s="1" t="s">
        <v>105</v>
      </c>
    </row>
    <row r="395" spans="1:8" x14ac:dyDescent="0.3">
      <c r="A395" s="1">
        <v>393</v>
      </c>
      <c r="B395" s="1">
        <v>36.040770778160002</v>
      </c>
      <c r="C395" s="1" t="s">
        <v>100</v>
      </c>
      <c r="D395" s="1" t="s">
        <v>97</v>
      </c>
      <c r="E395" s="1" t="s">
        <v>100</v>
      </c>
      <c r="F395" s="1" t="s">
        <v>97</v>
      </c>
      <c r="G395" s="1" t="s">
        <v>107</v>
      </c>
      <c r="H395" s="1" t="s">
        <v>105</v>
      </c>
    </row>
    <row r="396" spans="1:8" x14ac:dyDescent="0.3">
      <c r="A396" s="1">
        <v>394</v>
      </c>
      <c r="B396" s="1">
        <v>38.964233509300001</v>
      </c>
      <c r="C396" s="1" t="s">
        <v>100</v>
      </c>
      <c r="D396" s="1" t="s">
        <v>97</v>
      </c>
      <c r="E396" s="1" t="s">
        <v>100</v>
      </c>
      <c r="F396" s="1" t="s">
        <v>97</v>
      </c>
      <c r="G396" s="1" t="s">
        <v>107</v>
      </c>
      <c r="H396" s="1" t="s">
        <v>105</v>
      </c>
    </row>
    <row r="397" spans="1:8" x14ac:dyDescent="0.3">
      <c r="A397" s="1">
        <v>395</v>
      </c>
      <c r="B397" s="1">
        <v>39.11881041542</v>
      </c>
      <c r="C397" s="1" t="s">
        <v>100</v>
      </c>
      <c r="D397" s="1" t="s">
        <v>97</v>
      </c>
      <c r="E397" s="1" t="s">
        <v>100</v>
      </c>
      <c r="F397" s="1" t="s">
        <v>97</v>
      </c>
      <c r="G397" s="1" t="s">
        <v>107</v>
      </c>
      <c r="H397" s="1" t="s">
        <v>105</v>
      </c>
    </row>
    <row r="398" spans="1:8" x14ac:dyDescent="0.3">
      <c r="A398" s="1">
        <v>396</v>
      </c>
      <c r="B398" s="1">
        <v>39.109525250220003</v>
      </c>
      <c r="C398" s="1" t="s">
        <v>100</v>
      </c>
      <c r="D398" s="1" t="s">
        <v>97</v>
      </c>
      <c r="E398" s="1" t="s">
        <v>100</v>
      </c>
      <c r="F398" s="1" t="s">
        <v>97</v>
      </c>
      <c r="G398" s="1" t="s">
        <v>107</v>
      </c>
      <c r="H398" s="1" t="s">
        <v>105</v>
      </c>
    </row>
    <row r="399" spans="1:8" x14ac:dyDescent="0.3">
      <c r="A399" s="1">
        <v>397</v>
      </c>
      <c r="B399" s="1">
        <v>39.162419800549898</v>
      </c>
      <c r="C399" s="1" t="s">
        <v>100</v>
      </c>
      <c r="D399" s="1" t="s">
        <v>97</v>
      </c>
      <c r="E399" s="1" t="s">
        <v>100</v>
      </c>
      <c r="F399" s="1" t="s">
        <v>97</v>
      </c>
      <c r="G399" s="1" t="s">
        <v>107</v>
      </c>
      <c r="H399" s="1" t="s">
        <v>105</v>
      </c>
    </row>
    <row r="400" spans="1:8" x14ac:dyDescent="0.3">
      <c r="A400" s="1">
        <v>398</v>
      </c>
      <c r="B400" s="1">
        <v>207.01026849639899</v>
      </c>
      <c r="C400" s="1" t="s">
        <v>100</v>
      </c>
      <c r="D400" s="1" t="s">
        <v>97</v>
      </c>
      <c r="E400" s="1" t="s">
        <v>107</v>
      </c>
      <c r="F400" s="1" t="s">
        <v>105</v>
      </c>
      <c r="G400" s="1" t="s">
        <v>100</v>
      </c>
      <c r="H400" s="1" t="s">
        <v>97</v>
      </c>
    </row>
    <row r="401" spans="1:8" x14ac:dyDescent="0.3">
      <c r="A401" s="1">
        <v>399</v>
      </c>
      <c r="B401" s="1">
        <v>50.206983200129898</v>
      </c>
      <c r="C401" s="1" t="s">
        <v>100</v>
      </c>
      <c r="D401" s="1" t="s">
        <v>97</v>
      </c>
      <c r="E401" s="1" t="s">
        <v>107</v>
      </c>
      <c r="F401" s="1" t="s">
        <v>105</v>
      </c>
      <c r="G401" s="1" t="s">
        <v>107</v>
      </c>
      <c r="H401" s="1" t="s">
        <v>105</v>
      </c>
    </row>
    <row r="402" spans="1:8" x14ac:dyDescent="0.3">
      <c r="A402" s="1">
        <v>400</v>
      </c>
      <c r="B402" s="1">
        <v>50.92850825611</v>
      </c>
      <c r="C402" s="1" t="s">
        <v>100</v>
      </c>
      <c r="D402" s="1" t="s">
        <v>97</v>
      </c>
      <c r="E402" s="1" t="s">
        <v>100</v>
      </c>
      <c r="F402" s="1" t="s">
        <v>97</v>
      </c>
      <c r="G402" s="1" t="s">
        <v>107</v>
      </c>
      <c r="H402" s="1" t="s">
        <v>105</v>
      </c>
    </row>
    <row r="403" spans="1:8" x14ac:dyDescent="0.3">
      <c r="A403" s="1">
        <v>401</v>
      </c>
      <c r="B403" s="1">
        <v>50.9330831329899</v>
      </c>
      <c r="C403" s="1" t="s">
        <v>100</v>
      </c>
      <c r="D403" s="1" t="s">
        <v>97</v>
      </c>
      <c r="E403" s="1" t="s">
        <v>107</v>
      </c>
      <c r="F403" s="1" t="s">
        <v>105</v>
      </c>
      <c r="G403" s="1" t="s">
        <v>107</v>
      </c>
      <c r="H403" s="1" t="s">
        <v>105</v>
      </c>
    </row>
    <row r="404" spans="1:8" x14ac:dyDescent="0.3">
      <c r="A404" s="1">
        <v>402</v>
      </c>
      <c r="B404" s="1">
        <v>51.6811405495299</v>
      </c>
      <c r="C404" s="1" t="s">
        <v>100</v>
      </c>
      <c r="D404" s="1" t="s">
        <v>97</v>
      </c>
      <c r="E404" s="1" t="s">
        <v>100</v>
      </c>
      <c r="F404" s="1" t="s">
        <v>97</v>
      </c>
      <c r="G404" s="1" t="s">
        <v>107</v>
      </c>
      <c r="H404" s="1" t="s">
        <v>105</v>
      </c>
    </row>
    <row r="405" spans="1:8" x14ac:dyDescent="0.3">
      <c r="A405" s="1">
        <v>403</v>
      </c>
      <c r="B405" s="1">
        <v>75.090381654889896</v>
      </c>
      <c r="C405" s="1" t="s">
        <v>100</v>
      </c>
      <c r="D405" s="1" t="s">
        <v>97</v>
      </c>
      <c r="E405" s="1" t="s">
        <v>107</v>
      </c>
      <c r="F405" s="1" t="s">
        <v>102</v>
      </c>
      <c r="G405" s="1" t="s">
        <v>107</v>
      </c>
      <c r="H405" s="1" t="s">
        <v>105</v>
      </c>
    </row>
    <row r="406" spans="1:8" x14ac:dyDescent="0.3">
      <c r="A406" s="1">
        <v>404</v>
      </c>
      <c r="B406" s="1">
        <v>37.796482669630002</v>
      </c>
      <c r="C406" s="1" t="s">
        <v>100</v>
      </c>
      <c r="D406" s="1" t="s">
        <v>97</v>
      </c>
      <c r="E406" s="1" t="s">
        <v>107</v>
      </c>
      <c r="F406" s="1" t="s">
        <v>105</v>
      </c>
      <c r="G406" s="1" t="s">
        <v>168</v>
      </c>
      <c r="H406" s="1" t="s">
        <v>105</v>
      </c>
    </row>
    <row r="407" spans="1:8" x14ac:dyDescent="0.3">
      <c r="A407" s="1">
        <v>405</v>
      </c>
      <c r="B407" s="1">
        <v>75.046189178069895</v>
      </c>
      <c r="C407" s="1" t="s">
        <v>100</v>
      </c>
      <c r="D407" s="1" t="s">
        <v>97</v>
      </c>
      <c r="E407" s="1" t="s">
        <v>107</v>
      </c>
      <c r="F407" s="1" t="s">
        <v>105</v>
      </c>
      <c r="G407" s="1" t="s">
        <v>168</v>
      </c>
      <c r="H407" s="1" t="s">
        <v>105</v>
      </c>
    </row>
    <row r="408" spans="1:8" x14ac:dyDescent="0.3">
      <c r="A408" s="1">
        <v>406</v>
      </c>
      <c r="B408" s="1">
        <v>38.203324023130001</v>
      </c>
      <c r="C408" s="1" t="s">
        <v>100</v>
      </c>
      <c r="D408" s="1" t="s">
        <v>97</v>
      </c>
      <c r="E408" s="1" t="s">
        <v>107</v>
      </c>
      <c r="F408" s="1" t="s">
        <v>105</v>
      </c>
      <c r="G408" s="1" t="s">
        <v>168</v>
      </c>
      <c r="H408" s="1" t="s">
        <v>105</v>
      </c>
    </row>
    <row r="409" spans="1:8" x14ac:dyDescent="0.3">
      <c r="A409" s="1">
        <v>407</v>
      </c>
      <c r="B409" s="1">
        <v>37.198566816629899</v>
      </c>
      <c r="C409" s="1" t="s">
        <v>100</v>
      </c>
      <c r="D409" s="1" t="s">
        <v>97</v>
      </c>
      <c r="E409" s="1" t="s">
        <v>107</v>
      </c>
      <c r="F409" s="1" t="s">
        <v>105</v>
      </c>
      <c r="G409" s="1" t="s">
        <v>168</v>
      </c>
      <c r="H409" s="1" t="s">
        <v>105</v>
      </c>
    </row>
    <row r="410" spans="1:8" x14ac:dyDescent="0.3">
      <c r="A410" s="1">
        <v>408</v>
      </c>
      <c r="B410" s="1">
        <v>36.0385512915799</v>
      </c>
      <c r="C410" s="1" t="s">
        <v>100</v>
      </c>
      <c r="D410" s="1" t="s">
        <v>97</v>
      </c>
      <c r="E410" s="1" t="s">
        <v>107</v>
      </c>
      <c r="F410" s="1" t="s">
        <v>105</v>
      </c>
      <c r="G410" s="1" t="s">
        <v>168</v>
      </c>
      <c r="H410" s="1" t="s">
        <v>105</v>
      </c>
    </row>
    <row r="411" spans="1:8" x14ac:dyDescent="0.3">
      <c r="A411" s="1">
        <v>409</v>
      </c>
      <c r="B411" s="1">
        <v>69.011762341139899</v>
      </c>
      <c r="C411" s="1" t="s">
        <v>100</v>
      </c>
      <c r="D411" s="1" t="s">
        <v>97</v>
      </c>
      <c r="E411" s="1" t="s">
        <v>107</v>
      </c>
      <c r="F411" s="1" t="s">
        <v>105</v>
      </c>
      <c r="G411" s="1" t="s">
        <v>168</v>
      </c>
      <c r="H411" s="1" t="s">
        <v>105</v>
      </c>
    </row>
    <row r="412" spans="1:8" x14ac:dyDescent="0.3">
      <c r="A412" s="1">
        <v>410</v>
      </c>
      <c r="B412" s="1">
        <v>324.43035102453001</v>
      </c>
      <c r="C412" s="1" t="s">
        <v>100</v>
      </c>
      <c r="D412" s="1" t="s">
        <v>97</v>
      </c>
      <c r="E412" s="1" t="s">
        <v>100</v>
      </c>
      <c r="F412" s="1" t="s">
        <v>97</v>
      </c>
      <c r="G412" s="1" t="s">
        <v>100</v>
      </c>
      <c r="H412" s="1" t="s">
        <v>97</v>
      </c>
    </row>
    <row r="413" spans="1:8" x14ac:dyDescent="0.3">
      <c r="A413" s="1">
        <v>411</v>
      </c>
      <c r="B413" s="1">
        <v>324.43035102453001</v>
      </c>
      <c r="C413" s="1" t="s">
        <v>100</v>
      </c>
      <c r="D413" s="1" t="s">
        <v>97</v>
      </c>
      <c r="E413" s="1" t="s">
        <v>100</v>
      </c>
      <c r="F413" s="1" t="s">
        <v>97</v>
      </c>
      <c r="G413" s="1" t="s">
        <v>100</v>
      </c>
      <c r="H413" s="1" t="s">
        <v>97</v>
      </c>
    </row>
    <row r="414" spans="1:8" x14ac:dyDescent="0.3">
      <c r="A414" s="1">
        <v>412</v>
      </c>
      <c r="B414" s="1">
        <v>324.43035102453001</v>
      </c>
      <c r="C414" s="1" t="s">
        <v>100</v>
      </c>
      <c r="D414" s="1" t="s">
        <v>97</v>
      </c>
      <c r="E414" s="1" t="s">
        <v>100</v>
      </c>
      <c r="F414" s="1" t="s">
        <v>97</v>
      </c>
      <c r="G414" s="1" t="s">
        <v>100</v>
      </c>
      <c r="H414" s="1" t="s">
        <v>97</v>
      </c>
    </row>
    <row r="415" spans="1:8" x14ac:dyDescent="0.3">
      <c r="A415" s="1">
        <v>413</v>
      </c>
      <c r="B415" s="1">
        <v>313.52446125773002</v>
      </c>
      <c r="C415" s="1" t="s">
        <v>125</v>
      </c>
      <c r="D415" s="1" t="s">
        <v>97</v>
      </c>
      <c r="E415" s="1" t="s">
        <v>125</v>
      </c>
      <c r="F415" s="1" t="s">
        <v>98</v>
      </c>
      <c r="G415" s="1" t="s">
        <v>100</v>
      </c>
      <c r="H415" s="1" t="s">
        <v>97</v>
      </c>
    </row>
    <row r="416" spans="1:8" x14ac:dyDescent="0.3">
      <c r="A416" s="1">
        <v>414</v>
      </c>
      <c r="B416" s="1">
        <v>313.52446125773002</v>
      </c>
      <c r="C416" s="1" t="s">
        <v>125</v>
      </c>
      <c r="D416" s="1" t="s">
        <v>97</v>
      </c>
      <c r="E416" s="1" t="s">
        <v>125</v>
      </c>
      <c r="F416" s="1" t="s">
        <v>98</v>
      </c>
      <c r="G416" s="1" t="s">
        <v>100</v>
      </c>
      <c r="H416" s="1" t="s">
        <v>97</v>
      </c>
    </row>
    <row r="417" spans="1:8" x14ac:dyDescent="0.3">
      <c r="A417" s="1">
        <v>415</v>
      </c>
      <c r="B417" s="1">
        <v>313.52446125773002</v>
      </c>
      <c r="C417" s="1" t="s">
        <v>125</v>
      </c>
      <c r="D417" s="1" t="s">
        <v>97</v>
      </c>
      <c r="E417" s="1" t="s">
        <v>125</v>
      </c>
      <c r="F417" s="1" t="s">
        <v>98</v>
      </c>
      <c r="G417" s="1" t="s">
        <v>100</v>
      </c>
      <c r="H417" s="1" t="s">
        <v>97</v>
      </c>
    </row>
    <row r="418" spans="1:8" x14ac:dyDescent="0.3">
      <c r="A418" s="1">
        <v>416</v>
      </c>
      <c r="B418" s="1">
        <v>152.99366223448899</v>
      </c>
      <c r="C418" s="1" t="s">
        <v>135</v>
      </c>
      <c r="D418" s="1" t="s">
        <v>97</v>
      </c>
      <c r="E418" s="1" t="s">
        <v>135</v>
      </c>
      <c r="F418" s="1" t="s">
        <v>98</v>
      </c>
      <c r="G418" s="1" t="s">
        <v>100</v>
      </c>
      <c r="H418" s="1" t="s">
        <v>97</v>
      </c>
    </row>
    <row r="419" spans="1:8" x14ac:dyDescent="0.3">
      <c r="A419" s="1">
        <v>417</v>
      </c>
      <c r="B419" s="1">
        <v>8.8404137606400006</v>
      </c>
      <c r="C419" s="1" t="s">
        <v>100</v>
      </c>
      <c r="D419" s="1" t="s">
        <v>97</v>
      </c>
      <c r="E419" s="1" t="s">
        <v>122</v>
      </c>
      <c r="F419" s="1" t="s">
        <v>98</v>
      </c>
      <c r="G419" s="1" t="s">
        <v>122</v>
      </c>
      <c r="H419" s="1" t="s">
        <v>105</v>
      </c>
    </row>
    <row r="420" spans="1:8" x14ac:dyDescent="0.3">
      <c r="A420" s="1">
        <v>418</v>
      </c>
      <c r="B420" s="1">
        <v>55.137873998460002</v>
      </c>
      <c r="C420" s="1" t="s">
        <v>100</v>
      </c>
      <c r="D420" s="1" t="s">
        <v>97</v>
      </c>
      <c r="E420" s="1" t="s">
        <v>100</v>
      </c>
      <c r="F420" s="1" t="s">
        <v>97</v>
      </c>
      <c r="G420" s="1" t="s">
        <v>100</v>
      </c>
      <c r="H420" s="1" t="s">
        <v>97</v>
      </c>
    </row>
    <row r="421" spans="1:8" x14ac:dyDescent="0.3">
      <c r="A421" s="1">
        <v>419</v>
      </c>
      <c r="B421" s="1">
        <v>317.18907334210002</v>
      </c>
      <c r="C421" s="1" t="s">
        <v>100</v>
      </c>
      <c r="D421" s="1" t="s">
        <v>97</v>
      </c>
      <c r="E421" s="1" t="s">
        <v>100</v>
      </c>
      <c r="F421" s="1" t="s">
        <v>97</v>
      </c>
      <c r="G421" s="1" t="s">
        <v>100</v>
      </c>
      <c r="H421" s="1" t="s">
        <v>97</v>
      </c>
    </row>
    <row r="422" spans="1:8" x14ac:dyDescent="0.3">
      <c r="A422" s="1">
        <v>420</v>
      </c>
      <c r="B422" s="1">
        <v>317.18907334210002</v>
      </c>
      <c r="C422" s="1" t="s">
        <v>100</v>
      </c>
      <c r="D422" s="1" t="s">
        <v>97</v>
      </c>
      <c r="E422" s="1" t="s">
        <v>100</v>
      </c>
      <c r="F422" s="1" t="s">
        <v>97</v>
      </c>
      <c r="G422" s="1" t="s">
        <v>100</v>
      </c>
      <c r="H422" s="1" t="s">
        <v>97</v>
      </c>
    </row>
    <row r="423" spans="1:8" x14ac:dyDescent="0.3">
      <c r="A423" s="1">
        <v>421</v>
      </c>
      <c r="B423" s="1">
        <v>317.18907334210002</v>
      </c>
      <c r="C423" s="1" t="s">
        <v>100</v>
      </c>
      <c r="D423" s="1" t="s">
        <v>97</v>
      </c>
      <c r="E423" s="1" t="s">
        <v>100</v>
      </c>
      <c r="F423" s="1" t="s">
        <v>97</v>
      </c>
      <c r="G423" s="1" t="s">
        <v>100</v>
      </c>
      <c r="H423" s="1" t="s">
        <v>97</v>
      </c>
    </row>
    <row r="424" spans="1:8" x14ac:dyDescent="0.3">
      <c r="A424" s="1">
        <v>422</v>
      </c>
      <c r="B424" s="1">
        <v>297.98726502076897</v>
      </c>
      <c r="C424" s="1" t="s">
        <v>100</v>
      </c>
      <c r="D424" s="1" t="s">
        <v>97</v>
      </c>
      <c r="E424" s="1" t="s">
        <v>107</v>
      </c>
      <c r="F424" s="1" t="s">
        <v>98</v>
      </c>
      <c r="G424" s="1" t="s">
        <v>100</v>
      </c>
      <c r="H424" s="1" t="s">
        <v>97</v>
      </c>
    </row>
    <row r="425" spans="1:8" x14ac:dyDescent="0.3">
      <c r="A425" s="1">
        <v>423</v>
      </c>
      <c r="B425" s="1">
        <v>147.93681815426899</v>
      </c>
      <c r="C425" s="1" t="s">
        <v>112</v>
      </c>
      <c r="D425" s="1" t="s">
        <v>97</v>
      </c>
      <c r="E425" s="1" t="s">
        <v>112</v>
      </c>
      <c r="F425" s="1" t="s">
        <v>98</v>
      </c>
      <c r="G425" s="1" t="s">
        <v>100</v>
      </c>
      <c r="H425" s="1" t="s">
        <v>97</v>
      </c>
    </row>
    <row r="426" spans="1:8" x14ac:dyDescent="0.3">
      <c r="A426" s="1">
        <v>424</v>
      </c>
      <c r="B426" s="1">
        <v>27.995428302739899</v>
      </c>
      <c r="C426" s="1" t="s">
        <v>100</v>
      </c>
      <c r="D426" s="1" t="s">
        <v>97</v>
      </c>
      <c r="E426" s="1" t="s">
        <v>122</v>
      </c>
      <c r="F426" s="1" t="s">
        <v>98</v>
      </c>
      <c r="G426" s="1" t="s">
        <v>122</v>
      </c>
      <c r="H426" s="1" t="s">
        <v>105</v>
      </c>
    </row>
    <row r="427" spans="1:8" x14ac:dyDescent="0.3">
      <c r="A427" s="1">
        <v>425</v>
      </c>
      <c r="B427" s="1">
        <v>183.12179653294899</v>
      </c>
      <c r="C427" s="1" t="s">
        <v>100</v>
      </c>
      <c r="D427" s="1" t="s">
        <v>97</v>
      </c>
      <c r="E427" s="1" t="s">
        <v>100</v>
      </c>
      <c r="F427" s="1" t="s">
        <v>97</v>
      </c>
      <c r="G427" s="1" t="s">
        <v>100</v>
      </c>
      <c r="H427" s="1" t="s">
        <v>97</v>
      </c>
    </row>
    <row r="428" spans="1:8" x14ac:dyDescent="0.3">
      <c r="A428" s="1">
        <v>426</v>
      </c>
      <c r="B428" s="1">
        <v>32.012651235470003</v>
      </c>
      <c r="C428" s="1" t="s">
        <v>100</v>
      </c>
      <c r="D428" s="1" t="s">
        <v>97</v>
      </c>
      <c r="E428" s="1" t="s">
        <v>122</v>
      </c>
      <c r="F428" s="1" t="s">
        <v>98</v>
      </c>
      <c r="G428" s="1" t="s">
        <v>122</v>
      </c>
      <c r="H428" s="1" t="s">
        <v>105</v>
      </c>
    </row>
    <row r="429" spans="1:8" x14ac:dyDescent="0.3">
      <c r="A429" s="1">
        <v>427</v>
      </c>
      <c r="B429" s="1">
        <v>128.34220694448001</v>
      </c>
      <c r="C429" s="1" t="s">
        <v>100</v>
      </c>
      <c r="D429" s="1" t="s">
        <v>97</v>
      </c>
      <c r="E429" s="1" t="s">
        <v>107</v>
      </c>
      <c r="F429" s="1" t="s">
        <v>98</v>
      </c>
      <c r="G429" s="1" t="s">
        <v>100</v>
      </c>
      <c r="H429" s="1" t="s">
        <v>97</v>
      </c>
    </row>
    <row r="430" spans="1:8" x14ac:dyDescent="0.3">
      <c r="A430" s="1">
        <v>428</v>
      </c>
      <c r="B430" s="1">
        <v>128.34220694448001</v>
      </c>
      <c r="C430" s="1" t="s">
        <v>100</v>
      </c>
      <c r="D430" s="1" t="s">
        <v>97</v>
      </c>
      <c r="E430" s="1" t="s">
        <v>107</v>
      </c>
      <c r="F430" s="1" t="s">
        <v>98</v>
      </c>
      <c r="G430" s="1" t="s">
        <v>100</v>
      </c>
      <c r="H430" s="1" t="s">
        <v>97</v>
      </c>
    </row>
    <row r="431" spans="1:8" x14ac:dyDescent="0.3">
      <c r="A431" s="1">
        <v>429</v>
      </c>
      <c r="B431" s="1">
        <v>132.934945194139</v>
      </c>
      <c r="C431" s="1" t="s">
        <v>112</v>
      </c>
      <c r="D431" s="1" t="s">
        <v>97</v>
      </c>
      <c r="E431" s="1" t="s">
        <v>112</v>
      </c>
      <c r="F431" s="1" t="s">
        <v>98</v>
      </c>
      <c r="G431" s="1" t="s">
        <v>100</v>
      </c>
      <c r="H431" s="1" t="s">
        <v>97</v>
      </c>
    </row>
    <row r="432" spans="1:8" x14ac:dyDescent="0.3">
      <c r="A432" s="1">
        <v>430</v>
      </c>
      <c r="B432" s="1">
        <v>82.7645073525199</v>
      </c>
      <c r="C432" s="1" t="s">
        <v>100</v>
      </c>
      <c r="D432" s="1" t="s">
        <v>97</v>
      </c>
      <c r="E432" s="1" t="s">
        <v>100</v>
      </c>
      <c r="F432" s="1" t="s">
        <v>97</v>
      </c>
      <c r="G432" s="1" t="s">
        <v>100</v>
      </c>
      <c r="H432" s="1" t="s">
        <v>97</v>
      </c>
    </row>
    <row r="433" spans="1:8" x14ac:dyDescent="0.3">
      <c r="A433" s="1">
        <v>431</v>
      </c>
      <c r="B433" s="1">
        <v>79.615931122220005</v>
      </c>
      <c r="C433" s="1" t="s">
        <v>97</v>
      </c>
      <c r="D433" s="1" t="s">
        <v>97</v>
      </c>
      <c r="E433" s="1" t="s">
        <v>97</v>
      </c>
      <c r="F433" s="1" t="s">
        <v>97</v>
      </c>
      <c r="G433" s="1" t="s">
        <v>100</v>
      </c>
      <c r="H433" s="1" t="s">
        <v>97</v>
      </c>
    </row>
    <row r="434" spans="1:8" x14ac:dyDescent="0.3">
      <c r="A434" s="1">
        <v>432</v>
      </c>
      <c r="B434" s="1">
        <v>75.65393899595</v>
      </c>
      <c r="C434" s="1" t="s">
        <v>97</v>
      </c>
      <c r="D434" s="1" t="s">
        <v>97</v>
      </c>
      <c r="E434" s="1" t="s">
        <v>97</v>
      </c>
      <c r="F434" s="1" t="s">
        <v>97</v>
      </c>
      <c r="G434" s="1" t="s">
        <v>100</v>
      </c>
      <c r="H434" s="1" t="s">
        <v>97</v>
      </c>
    </row>
    <row r="435" spans="1:8" x14ac:dyDescent="0.3">
      <c r="A435" s="1">
        <v>433</v>
      </c>
      <c r="B435" s="1">
        <v>199.45400145552</v>
      </c>
      <c r="C435" s="1" t="s">
        <v>100</v>
      </c>
      <c r="D435" s="1" t="s">
        <v>97</v>
      </c>
      <c r="E435" s="1" t="s">
        <v>100</v>
      </c>
      <c r="F435" s="1" t="s">
        <v>97</v>
      </c>
      <c r="G435" s="1" t="s">
        <v>100</v>
      </c>
      <c r="H435" s="1" t="s">
        <v>97</v>
      </c>
    </row>
    <row r="436" spans="1:8" x14ac:dyDescent="0.3">
      <c r="A436" s="1">
        <v>434</v>
      </c>
      <c r="B436" s="1">
        <v>199.45400145552</v>
      </c>
      <c r="C436" s="1" t="s">
        <v>135</v>
      </c>
      <c r="D436" s="1" t="s">
        <v>98</v>
      </c>
      <c r="E436" s="1" t="s">
        <v>135</v>
      </c>
      <c r="F436" s="1" t="s">
        <v>98</v>
      </c>
      <c r="G436" s="1" t="s">
        <v>100</v>
      </c>
      <c r="H436" s="1" t="s">
        <v>97</v>
      </c>
    </row>
    <row r="437" spans="1:8" x14ac:dyDescent="0.3">
      <c r="A437" s="1">
        <v>435</v>
      </c>
      <c r="B437" s="1">
        <v>202.606836458179</v>
      </c>
      <c r="C437" s="1" t="s">
        <v>100</v>
      </c>
      <c r="D437" s="1" t="s">
        <v>97</v>
      </c>
      <c r="E437" s="1" t="s">
        <v>100</v>
      </c>
      <c r="F437" s="1" t="s">
        <v>97</v>
      </c>
      <c r="G437" s="1" t="s">
        <v>100</v>
      </c>
      <c r="H437" s="1" t="s">
        <v>97</v>
      </c>
    </row>
    <row r="438" spans="1:8" x14ac:dyDescent="0.3">
      <c r="A438" s="1">
        <v>436</v>
      </c>
      <c r="B438" s="1">
        <v>461.88549871146</v>
      </c>
      <c r="C438" s="1" t="s">
        <v>100</v>
      </c>
      <c r="D438" s="1" t="s">
        <v>97</v>
      </c>
      <c r="E438" s="1" t="s">
        <v>100</v>
      </c>
      <c r="F438" s="1" t="s">
        <v>97</v>
      </c>
      <c r="G438" s="1" t="s">
        <v>100</v>
      </c>
      <c r="H438" s="1" t="s">
        <v>97</v>
      </c>
    </row>
    <row r="439" spans="1:8" x14ac:dyDescent="0.3">
      <c r="A439" s="1">
        <v>437</v>
      </c>
      <c r="B439" s="1">
        <v>86.523775150570003</v>
      </c>
      <c r="C439" s="1" t="s">
        <v>100</v>
      </c>
      <c r="D439" s="1" t="s">
        <v>97</v>
      </c>
      <c r="E439" s="1" t="s">
        <v>100</v>
      </c>
      <c r="F439" s="1" t="s">
        <v>97</v>
      </c>
      <c r="G439" s="1" t="s">
        <v>100</v>
      </c>
      <c r="H439" s="1" t="s">
        <v>97</v>
      </c>
    </row>
    <row r="440" spans="1:8" x14ac:dyDescent="0.3">
      <c r="A440" s="1">
        <v>438</v>
      </c>
      <c r="B440" s="1">
        <v>0</v>
      </c>
      <c r="C440" s="1" t="s">
        <v>135</v>
      </c>
      <c r="D440" s="1" t="s">
        <v>97</v>
      </c>
      <c r="E440" s="1" t="s">
        <v>100</v>
      </c>
      <c r="F440" s="1" t="s">
        <v>97</v>
      </c>
      <c r="G440" s="1" t="s">
        <v>100</v>
      </c>
      <c r="H440" s="1" t="s">
        <v>97</v>
      </c>
    </row>
    <row r="441" spans="1:8" x14ac:dyDescent="0.3">
      <c r="A441" s="1">
        <v>439</v>
      </c>
      <c r="B441" s="1">
        <v>202.606836458179</v>
      </c>
      <c r="C441" s="1" t="s">
        <v>97</v>
      </c>
      <c r="D441" s="1" t="s">
        <v>97</v>
      </c>
      <c r="E441" s="1" t="s">
        <v>100</v>
      </c>
      <c r="F441" s="1" t="s">
        <v>97</v>
      </c>
      <c r="G441" s="1" t="s">
        <v>100</v>
      </c>
      <c r="H441" s="1" t="s">
        <v>97</v>
      </c>
    </row>
    <row r="442" spans="1:8" x14ac:dyDescent="0.3">
      <c r="A442" s="1">
        <v>440</v>
      </c>
      <c r="B442" s="1">
        <v>72.238804938970006</v>
      </c>
      <c r="C442" s="1" t="s">
        <v>135</v>
      </c>
      <c r="D442" s="1" t="s">
        <v>98</v>
      </c>
      <c r="E442" s="1" t="s">
        <v>99</v>
      </c>
      <c r="F442" s="1" t="s">
        <v>98</v>
      </c>
      <c r="G442" s="1" t="s">
        <v>99</v>
      </c>
      <c r="H442" s="1" t="s">
        <v>98</v>
      </c>
    </row>
    <row r="443" spans="1:8" x14ac:dyDescent="0.3">
      <c r="A443" s="1">
        <v>441</v>
      </c>
      <c r="B443" s="1">
        <v>34.151194782810002</v>
      </c>
      <c r="C443" s="1" t="s">
        <v>100</v>
      </c>
      <c r="D443" s="1" t="s">
        <v>97</v>
      </c>
      <c r="E443" s="1" t="s">
        <v>99</v>
      </c>
      <c r="F443" s="1" t="s">
        <v>105</v>
      </c>
      <c r="G443" s="1" t="s">
        <v>99</v>
      </c>
      <c r="H443" s="1" t="s">
        <v>98</v>
      </c>
    </row>
    <row r="444" spans="1:8" x14ac:dyDescent="0.3">
      <c r="A444" s="1">
        <v>442</v>
      </c>
      <c r="B444" s="1">
        <v>33.12505015464</v>
      </c>
      <c r="C444" s="1" t="s">
        <v>100</v>
      </c>
      <c r="D444" s="1" t="s">
        <v>97</v>
      </c>
      <c r="E444" s="1" t="s">
        <v>99</v>
      </c>
      <c r="F444" s="1" t="s">
        <v>105</v>
      </c>
      <c r="G444" s="1" t="s">
        <v>99</v>
      </c>
      <c r="H444" s="1" t="s">
        <v>98</v>
      </c>
    </row>
    <row r="445" spans="1:8" x14ac:dyDescent="0.3">
      <c r="A445" s="1">
        <v>443</v>
      </c>
      <c r="B445" s="1">
        <v>32.860610252329899</v>
      </c>
      <c r="C445" s="1" t="s">
        <v>100</v>
      </c>
      <c r="D445" s="1" t="s">
        <v>97</v>
      </c>
      <c r="E445" s="1" t="s">
        <v>99</v>
      </c>
      <c r="F445" s="1" t="s">
        <v>105</v>
      </c>
      <c r="G445" s="1" t="s">
        <v>99</v>
      </c>
      <c r="H445" s="1" t="s">
        <v>98</v>
      </c>
    </row>
    <row r="446" spans="1:8" x14ac:dyDescent="0.3">
      <c r="A446" s="1">
        <v>444</v>
      </c>
      <c r="B446" s="1">
        <v>151.21532728995899</v>
      </c>
      <c r="C446" s="1" t="s">
        <v>135</v>
      </c>
      <c r="D446" s="1" t="s">
        <v>105</v>
      </c>
      <c r="E446" s="1" t="s">
        <v>135</v>
      </c>
      <c r="F446" s="1" t="s">
        <v>105</v>
      </c>
      <c r="G446" s="1" t="s">
        <v>100</v>
      </c>
      <c r="H446" s="1" t="s">
        <v>97</v>
      </c>
    </row>
    <row r="447" spans="1:8" x14ac:dyDescent="0.3">
      <c r="A447" s="1">
        <v>445</v>
      </c>
      <c r="B447" s="1">
        <v>58.365547172009897</v>
      </c>
      <c r="C447" s="1" t="s">
        <v>96</v>
      </c>
      <c r="D447" s="1" t="s">
        <v>105</v>
      </c>
      <c r="E447" s="1" t="s">
        <v>96</v>
      </c>
      <c r="F447" s="1" t="s">
        <v>105</v>
      </c>
      <c r="G447" s="1" t="s">
        <v>96</v>
      </c>
      <c r="H447" s="1" t="s">
        <v>105</v>
      </c>
    </row>
    <row r="448" spans="1:8" x14ac:dyDescent="0.3">
      <c r="A448" s="1">
        <v>446</v>
      </c>
      <c r="B448" s="1">
        <v>2.0916083097999998</v>
      </c>
      <c r="C448" s="1" t="s">
        <v>96</v>
      </c>
      <c r="D448" s="1" t="s">
        <v>105</v>
      </c>
      <c r="E448" s="1" t="s">
        <v>96</v>
      </c>
      <c r="F448" s="1" t="s">
        <v>105</v>
      </c>
      <c r="G448" s="1" t="s">
        <v>96</v>
      </c>
      <c r="H448" s="1" t="s">
        <v>105</v>
      </c>
    </row>
    <row r="449" spans="1:8" x14ac:dyDescent="0.3">
      <c r="A449" s="1">
        <v>447</v>
      </c>
      <c r="B449" s="1">
        <v>42.093487656999898</v>
      </c>
      <c r="C449" s="1" t="s">
        <v>100</v>
      </c>
      <c r="D449" s="1" t="s">
        <v>97</v>
      </c>
      <c r="E449" s="1" t="s">
        <v>99</v>
      </c>
      <c r="F449" s="1" t="s">
        <v>98</v>
      </c>
      <c r="G449" s="1" t="s">
        <v>99</v>
      </c>
      <c r="H449" s="1" t="s">
        <v>105</v>
      </c>
    </row>
    <row r="450" spans="1:8" x14ac:dyDescent="0.3">
      <c r="A450" s="1">
        <v>448</v>
      </c>
      <c r="B450" s="1">
        <v>48.399915731740002</v>
      </c>
      <c r="C450" s="1" t="s">
        <v>100</v>
      </c>
      <c r="D450" s="1" t="s">
        <v>97</v>
      </c>
      <c r="E450" s="1" t="s">
        <v>99</v>
      </c>
      <c r="F450" s="1" t="s">
        <v>98</v>
      </c>
      <c r="G450" s="1" t="s">
        <v>99</v>
      </c>
      <c r="H450" s="1" t="s">
        <v>105</v>
      </c>
    </row>
    <row r="451" spans="1:8" x14ac:dyDescent="0.3">
      <c r="A451" s="1">
        <v>449</v>
      </c>
      <c r="B451" s="1">
        <v>49.73730145116</v>
      </c>
      <c r="C451" s="1" t="s">
        <v>100</v>
      </c>
      <c r="D451" s="1" t="s">
        <v>97</v>
      </c>
      <c r="E451" s="1" t="s">
        <v>99</v>
      </c>
      <c r="F451" s="1" t="s">
        <v>105</v>
      </c>
      <c r="G451" s="1" t="s">
        <v>99</v>
      </c>
      <c r="H451" s="1" t="s">
        <v>105</v>
      </c>
    </row>
    <row r="452" spans="1:8" x14ac:dyDescent="0.3">
      <c r="A452" s="1">
        <v>450</v>
      </c>
      <c r="B452" s="1">
        <v>191.01709539238001</v>
      </c>
      <c r="C452" s="1" t="s">
        <v>110</v>
      </c>
      <c r="D452" s="1" t="s">
        <v>97</v>
      </c>
      <c r="E452" s="1" t="s">
        <v>110</v>
      </c>
      <c r="F452" s="1" t="s">
        <v>97</v>
      </c>
      <c r="G452" s="1" t="s">
        <v>110</v>
      </c>
      <c r="H452" s="1" t="s">
        <v>97</v>
      </c>
    </row>
    <row r="453" spans="1:8" x14ac:dyDescent="0.3">
      <c r="A453" s="1">
        <v>451</v>
      </c>
      <c r="B453" s="1">
        <v>72.321917321089899</v>
      </c>
      <c r="C453" s="1" t="s">
        <v>135</v>
      </c>
      <c r="D453" s="1" t="s">
        <v>105</v>
      </c>
      <c r="E453" s="1" t="s">
        <v>135</v>
      </c>
      <c r="F453" s="1" t="s">
        <v>105</v>
      </c>
      <c r="G453" s="1" t="s">
        <v>100</v>
      </c>
      <c r="H453" s="1" t="s">
        <v>97</v>
      </c>
    </row>
    <row r="454" spans="1:8" x14ac:dyDescent="0.3">
      <c r="A454" s="1">
        <v>452</v>
      </c>
      <c r="B454" s="1">
        <v>60.807556154540002</v>
      </c>
      <c r="C454" s="1" t="s">
        <v>135</v>
      </c>
      <c r="D454" s="1" t="s">
        <v>105</v>
      </c>
      <c r="E454" s="1" t="s">
        <v>135</v>
      </c>
      <c r="F454" s="1" t="s">
        <v>105</v>
      </c>
      <c r="G454" s="1" t="s">
        <v>100</v>
      </c>
      <c r="H454" s="1" t="s">
        <v>97</v>
      </c>
    </row>
    <row r="455" spans="1:8" x14ac:dyDescent="0.3">
      <c r="A455" s="1">
        <v>453</v>
      </c>
      <c r="B455" s="1">
        <v>25.1563552187</v>
      </c>
      <c r="C455" s="1" t="s">
        <v>100</v>
      </c>
      <c r="D455" s="1" t="s">
        <v>97</v>
      </c>
      <c r="E455" s="1" t="s">
        <v>99</v>
      </c>
      <c r="F455" s="1" t="s">
        <v>98</v>
      </c>
      <c r="G455" s="1" t="s">
        <v>99</v>
      </c>
      <c r="H455" s="1" t="s">
        <v>105</v>
      </c>
    </row>
    <row r="456" spans="1:8" x14ac:dyDescent="0.3">
      <c r="A456" s="1">
        <v>454</v>
      </c>
      <c r="B456" s="1">
        <v>28.59552985953</v>
      </c>
      <c r="C456" s="1" t="s">
        <v>100</v>
      </c>
      <c r="D456" s="1" t="s">
        <v>97</v>
      </c>
      <c r="E456" s="1" t="s">
        <v>99</v>
      </c>
      <c r="F456" s="1" t="s">
        <v>98</v>
      </c>
      <c r="G456" s="1" t="s">
        <v>99</v>
      </c>
      <c r="H456" s="1" t="s">
        <v>105</v>
      </c>
    </row>
    <row r="457" spans="1:8" x14ac:dyDescent="0.3">
      <c r="A457" s="1">
        <v>455</v>
      </c>
      <c r="B457" s="1">
        <v>32.334409048490002</v>
      </c>
      <c r="C457" s="1" t="s">
        <v>100</v>
      </c>
      <c r="D457" s="1" t="s">
        <v>97</v>
      </c>
      <c r="E457" s="1" t="s">
        <v>99</v>
      </c>
      <c r="F457" s="1" t="s">
        <v>105</v>
      </c>
      <c r="G457" s="1" t="s">
        <v>99</v>
      </c>
      <c r="H457" s="1" t="s">
        <v>105</v>
      </c>
    </row>
    <row r="458" spans="1:8" x14ac:dyDescent="0.3">
      <c r="A458" s="1">
        <v>456</v>
      </c>
      <c r="B458" s="1">
        <v>33.482518588710001</v>
      </c>
      <c r="C458" s="1" t="s">
        <v>100</v>
      </c>
      <c r="D458" s="1" t="s">
        <v>97</v>
      </c>
      <c r="E458" s="1" t="s">
        <v>99</v>
      </c>
      <c r="F458" s="1" t="s">
        <v>105</v>
      </c>
      <c r="G458" s="1" t="s">
        <v>99</v>
      </c>
      <c r="H458" s="1" t="s">
        <v>105</v>
      </c>
    </row>
    <row r="459" spans="1:8" x14ac:dyDescent="0.3">
      <c r="A459" s="1">
        <v>457</v>
      </c>
      <c r="B459" s="1">
        <v>32.149927107960004</v>
      </c>
      <c r="C459" s="1" t="s">
        <v>100</v>
      </c>
      <c r="D459" s="1" t="s">
        <v>97</v>
      </c>
      <c r="E459" s="1" t="s">
        <v>99</v>
      </c>
      <c r="F459" s="1" t="s">
        <v>105</v>
      </c>
      <c r="G459" s="1" t="s">
        <v>99</v>
      </c>
      <c r="H459" s="1" t="s">
        <v>105</v>
      </c>
    </row>
    <row r="460" spans="1:8" x14ac:dyDescent="0.3">
      <c r="A460" s="1">
        <v>458</v>
      </c>
      <c r="B460" s="1">
        <v>26.694465926549899</v>
      </c>
      <c r="C460" s="1" t="s">
        <v>100</v>
      </c>
      <c r="D460" s="1" t="s">
        <v>97</v>
      </c>
      <c r="E460" s="1" t="s">
        <v>99</v>
      </c>
      <c r="F460" s="1" t="s">
        <v>105</v>
      </c>
      <c r="G460" s="1" t="s">
        <v>99</v>
      </c>
      <c r="H460" s="1" t="s">
        <v>105</v>
      </c>
    </row>
    <row r="461" spans="1:8" x14ac:dyDescent="0.3">
      <c r="A461" s="1">
        <v>459</v>
      </c>
      <c r="B461" s="1">
        <v>36.596723450680003</v>
      </c>
      <c r="C461" s="1" t="s">
        <v>100</v>
      </c>
      <c r="D461" s="1" t="s">
        <v>97</v>
      </c>
      <c r="E461" s="1" t="s">
        <v>99</v>
      </c>
      <c r="F461" s="1" t="s">
        <v>105</v>
      </c>
      <c r="G461" s="1" t="s">
        <v>99</v>
      </c>
      <c r="H461" s="1" t="s">
        <v>105</v>
      </c>
    </row>
    <row r="462" spans="1:8" x14ac:dyDescent="0.3">
      <c r="A462" s="1">
        <v>460</v>
      </c>
      <c r="B462" s="1">
        <v>20.913392646799899</v>
      </c>
      <c r="C462" s="1" t="s">
        <v>100</v>
      </c>
      <c r="D462" s="1" t="s">
        <v>97</v>
      </c>
      <c r="E462" s="1" t="s">
        <v>99</v>
      </c>
      <c r="F462" s="1" t="s">
        <v>98</v>
      </c>
      <c r="G462" s="1" t="s">
        <v>99</v>
      </c>
      <c r="H462" s="1" t="s">
        <v>105</v>
      </c>
    </row>
    <row r="463" spans="1:8" x14ac:dyDescent="0.3">
      <c r="A463" s="1">
        <v>461</v>
      </c>
      <c r="B463" s="1">
        <v>25.2976601021299</v>
      </c>
      <c r="C463" s="1" t="s">
        <v>100</v>
      </c>
      <c r="D463" s="1" t="s">
        <v>97</v>
      </c>
      <c r="E463" s="1" t="s">
        <v>99</v>
      </c>
      <c r="F463" s="1" t="s">
        <v>98</v>
      </c>
      <c r="G463" s="1" t="s">
        <v>99</v>
      </c>
      <c r="H463" s="1" t="s">
        <v>105</v>
      </c>
    </row>
    <row r="464" spans="1:8" x14ac:dyDescent="0.3">
      <c r="A464" s="1">
        <v>462</v>
      </c>
      <c r="B464" s="1">
        <v>43.658018703659899</v>
      </c>
      <c r="C464" s="1" t="s">
        <v>100</v>
      </c>
      <c r="D464" s="1" t="s">
        <v>97</v>
      </c>
      <c r="E464" s="1" t="s">
        <v>99</v>
      </c>
      <c r="F464" s="1" t="s">
        <v>98</v>
      </c>
      <c r="G464" s="1" t="s">
        <v>99</v>
      </c>
      <c r="H464" s="1" t="s">
        <v>105</v>
      </c>
    </row>
    <row r="465" spans="1:8" x14ac:dyDescent="0.3">
      <c r="A465" s="1">
        <v>463</v>
      </c>
      <c r="B465" s="1">
        <v>51.348075674059899</v>
      </c>
      <c r="C465" s="1" t="s">
        <v>100</v>
      </c>
      <c r="D465" s="1" t="s">
        <v>97</v>
      </c>
      <c r="E465" s="1" t="s">
        <v>99</v>
      </c>
      <c r="F465" s="1" t="s">
        <v>98</v>
      </c>
      <c r="G465" s="1" t="s">
        <v>99</v>
      </c>
      <c r="H465" s="1" t="s">
        <v>105</v>
      </c>
    </row>
    <row r="466" spans="1:8" x14ac:dyDescent="0.3">
      <c r="A466" s="1">
        <v>464</v>
      </c>
      <c r="B466" s="1">
        <v>20.17152889978</v>
      </c>
      <c r="C466" s="1" t="s">
        <v>100</v>
      </c>
      <c r="D466" s="1" t="s">
        <v>97</v>
      </c>
      <c r="E466" s="1" t="s">
        <v>99</v>
      </c>
      <c r="F466" s="1" t="s">
        <v>98</v>
      </c>
      <c r="G466" s="1" t="s">
        <v>99</v>
      </c>
      <c r="H466" s="1" t="s">
        <v>105</v>
      </c>
    </row>
    <row r="467" spans="1:8" x14ac:dyDescent="0.3">
      <c r="A467" s="1">
        <v>465</v>
      </c>
      <c r="B467" s="1">
        <v>37.527465928239899</v>
      </c>
      <c r="C467" s="1" t="s">
        <v>100</v>
      </c>
      <c r="D467" s="1" t="s">
        <v>97</v>
      </c>
      <c r="E467" s="1" t="s">
        <v>99</v>
      </c>
      <c r="F467" s="1" t="s">
        <v>98</v>
      </c>
      <c r="G467" s="1" t="s">
        <v>99</v>
      </c>
      <c r="H467" s="1" t="s">
        <v>105</v>
      </c>
    </row>
    <row r="468" spans="1:8" x14ac:dyDescent="0.3">
      <c r="A468" s="1">
        <v>466</v>
      </c>
      <c r="B468" s="1">
        <v>50.511487128959899</v>
      </c>
      <c r="C468" s="1" t="s">
        <v>100</v>
      </c>
      <c r="D468" s="1" t="s">
        <v>97</v>
      </c>
      <c r="E468" s="1" t="s">
        <v>100</v>
      </c>
      <c r="F468" s="1" t="s">
        <v>97</v>
      </c>
      <c r="G468" s="1" t="s">
        <v>100</v>
      </c>
      <c r="H468" s="1" t="s">
        <v>97</v>
      </c>
    </row>
    <row r="469" spans="1:8" x14ac:dyDescent="0.3">
      <c r="A469" s="1">
        <v>467</v>
      </c>
      <c r="B469" s="1">
        <v>154.08794440784899</v>
      </c>
      <c r="C469" s="1" t="s">
        <v>167</v>
      </c>
      <c r="D469" s="1" t="s">
        <v>105</v>
      </c>
      <c r="E469" s="1" t="s">
        <v>100</v>
      </c>
      <c r="F469" s="1" t="s">
        <v>97</v>
      </c>
      <c r="G469" s="1" t="s">
        <v>100</v>
      </c>
      <c r="H469" s="1" t="s">
        <v>97</v>
      </c>
    </row>
    <row r="470" spans="1:8" x14ac:dyDescent="0.3">
      <c r="A470" s="1">
        <v>468</v>
      </c>
      <c r="B470" s="1">
        <v>154.08794440784899</v>
      </c>
      <c r="C470" s="1" t="s">
        <v>100</v>
      </c>
      <c r="D470" s="1" t="s">
        <v>97</v>
      </c>
      <c r="E470" s="1" t="s">
        <v>100</v>
      </c>
      <c r="F470" s="1" t="s">
        <v>97</v>
      </c>
      <c r="G470" s="1" t="s">
        <v>100</v>
      </c>
      <c r="H470" s="1" t="s">
        <v>97</v>
      </c>
    </row>
    <row r="471" spans="1:8" x14ac:dyDescent="0.3">
      <c r="A471" s="1">
        <v>469</v>
      </c>
      <c r="B471" s="1">
        <v>154.47984450576001</v>
      </c>
      <c r="C471" s="1" t="s">
        <v>100</v>
      </c>
      <c r="D471" s="1" t="s">
        <v>97</v>
      </c>
      <c r="E471" s="1" t="s">
        <v>100</v>
      </c>
      <c r="F471" s="1" t="s">
        <v>97</v>
      </c>
      <c r="G471" s="1" t="s">
        <v>100</v>
      </c>
      <c r="H471" s="1" t="s">
        <v>97</v>
      </c>
    </row>
    <row r="472" spans="1:8" x14ac:dyDescent="0.3">
      <c r="A472" s="1">
        <v>470</v>
      </c>
      <c r="B472" s="1">
        <v>154.47984450576001</v>
      </c>
      <c r="C472" s="1" t="s">
        <v>100</v>
      </c>
      <c r="D472" s="1" t="s">
        <v>97</v>
      </c>
      <c r="E472" s="1" t="s">
        <v>100</v>
      </c>
      <c r="F472" s="1" t="s">
        <v>97</v>
      </c>
      <c r="G472" s="1" t="s">
        <v>100</v>
      </c>
      <c r="H472" s="1" t="s">
        <v>97</v>
      </c>
    </row>
    <row r="473" spans="1:8" x14ac:dyDescent="0.3">
      <c r="A473" s="1">
        <v>471</v>
      </c>
      <c r="B473" s="1">
        <v>35.220460066009899</v>
      </c>
      <c r="C473" s="1" t="s">
        <v>100</v>
      </c>
      <c r="D473" s="1" t="s">
        <v>97</v>
      </c>
      <c r="E473" s="1" t="s">
        <v>107</v>
      </c>
      <c r="F473" s="1" t="s">
        <v>98</v>
      </c>
      <c r="G473" s="1" t="s">
        <v>107</v>
      </c>
      <c r="H473" s="1" t="s">
        <v>105</v>
      </c>
    </row>
    <row r="474" spans="1:8" x14ac:dyDescent="0.3">
      <c r="A474" s="1">
        <v>472</v>
      </c>
      <c r="B474" s="1">
        <v>36.069300488209898</v>
      </c>
      <c r="C474" s="1" t="s">
        <v>100</v>
      </c>
      <c r="D474" s="1" t="s">
        <v>97</v>
      </c>
      <c r="E474" s="1" t="s">
        <v>107</v>
      </c>
      <c r="F474" s="1" t="s">
        <v>98</v>
      </c>
      <c r="G474" s="1" t="s">
        <v>107</v>
      </c>
      <c r="H474" s="1" t="s">
        <v>105</v>
      </c>
    </row>
    <row r="475" spans="1:8" x14ac:dyDescent="0.3">
      <c r="A475" s="1">
        <v>473</v>
      </c>
      <c r="B475" s="1">
        <v>34.695820271350001</v>
      </c>
      <c r="C475" s="1" t="s">
        <v>100</v>
      </c>
      <c r="D475" s="1" t="s">
        <v>97</v>
      </c>
      <c r="E475" s="1" t="s">
        <v>99</v>
      </c>
      <c r="F475" s="1" t="s">
        <v>105</v>
      </c>
      <c r="G475" s="1" t="s">
        <v>99</v>
      </c>
      <c r="H475" s="1" t="s">
        <v>105</v>
      </c>
    </row>
    <row r="476" spans="1:8" x14ac:dyDescent="0.3">
      <c r="A476" s="1">
        <v>474</v>
      </c>
      <c r="B476" s="1">
        <v>13.1289511767199</v>
      </c>
      <c r="C476" s="1" t="s">
        <v>100</v>
      </c>
      <c r="D476" s="1" t="s">
        <v>97</v>
      </c>
      <c r="E476" s="1" t="s">
        <v>99</v>
      </c>
      <c r="F476" s="1" t="s">
        <v>98</v>
      </c>
      <c r="G476" s="1" t="s">
        <v>99</v>
      </c>
      <c r="H476" s="1" t="s">
        <v>105</v>
      </c>
    </row>
    <row r="477" spans="1:8" x14ac:dyDescent="0.3">
      <c r="A477" s="1">
        <v>475</v>
      </c>
      <c r="B477" s="1">
        <v>48.801995309059897</v>
      </c>
      <c r="C477" s="1" t="s">
        <v>100</v>
      </c>
      <c r="D477" s="1" t="s">
        <v>97</v>
      </c>
      <c r="E477" s="1" t="s">
        <v>99</v>
      </c>
      <c r="F477" s="1" t="s">
        <v>98</v>
      </c>
      <c r="G477" s="1" t="s">
        <v>99</v>
      </c>
      <c r="H477" s="1" t="s">
        <v>105</v>
      </c>
    </row>
    <row r="478" spans="1:8" x14ac:dyDescent="0.3">
      <c r="A478" s="1">
        <v>476</v>
      </c>
      <c r="B478" s="1">
        <v>17.034638113020002</v>
      </c>
      <c r="C478" s="1" t="s">
        <v>100</v>
      </c>
      <c r="D478" s="1" t="s">
        <v>97</v>
      </c>
      <c r="E478" s="1" t="s">
        <v>99</v>
      </c>
      <c r="F478" s="1" t="s">
        <v>98</v>
      </c>
      <c r="G478" s="1" t="s">
        <v>99</v>
      </c>
      <c r="H478" s="1" t="s">
        <v>105</v>
      </c>
    </row>
    <row r="479" spans="1:8" x14ac:dyDescent="0.3">
      <c r="A479" s="1">
        <v>477</v>
      </c>
      <c r="B479" s="1">
        <v>31.772255523550001</v>
      </c>
      <c r="C479" s="1" t="s">
        <v>100</v>
      </c>
      <c r="D479" s="1" t="s">
        <v>97</v>
      </c>
      <c r="E479" s="1" t="s">
        <v>99</v>
      </c>
      <c r="F479" s="1" t="s">
        <v>98</v>
      </c>
      <c r="G479" s="1" t="s">
        <v>99</v>
      </c>
      <c r="H479" s="1" t="s">
        <v>105</v>
      </c>
    </row>
    <row r="480" spans="1:8" x14ac:dyDescent="0.3">
      <c r="A480" s="1">
        <v>478</v>
      </c>
      <c r="B480" s="1">
        <v>37.075446584349898</v>
      </c>
      <c r="C480" s="1" t="s">
        <v>100</v>
      </c>
      <c r="D480" s="1" t="s">
        <v>97</v>
      </c>
      <c r="E480" s="1" t="s">
        <v>107</v>
      </c>
      <c r="F480" s="1" t="s">
        <v>98</v>
      </c>
      <c r="G480" s="1" t="s">
        <v>107</v>
      </c>
      <c r="H480" s="1" t="s">
        <v>105</v>
      </c>
    </row>
    <row r="481" spans="1:8" x14ac:dyDescent="0.3">
      <c r="A481" s="1">
        <v>479</v>
      </c>
      <c r="B481" s="1">
        <v>94.7462212359099</v>
      </c>
      <c r="C481" s="1" t="s">
        <v>100</v>
      </c>
      <c r="D481" s="1" t="s">
        <v>97</v>
      </c>
      <c r="E481" s="1" t="s">
        <v>100</v>
      </c>
      <c r="F481" s="1" t="s">
        <v>97</v>
      </c>
      <c r="G481" s="1" t="s">
        <v>100</v>
      </c>
      <c r="H481" s="1" t="s">
        <v>97</v>
      </c>
    </row>
    <row r="482" spans="1:8" x14ac:dyDescent="0.3">
      <c r="A482" s="1">
        <v>480</v>
      </c>
      <c r="B482" s="1">
        <v>283.39256814973902</v>
      </c>
      <c r="C482" s="1" t="s">
        <v>135</v>
      </c>
      <c r="D482" s="1" t="s">
        <v>105</v>
      </c>
      <c r="E482" s="1" t="s">
        <v>112</v>
      </c>
      <c r="F482" s="1" t="s">
        <v>105</v>
      </c>
      <c r="G482" s="1" t="s">
        <v>100</v>
      </c>
      <c r="H482" s="1" t="s">
        <v>97</v>
      </c>
    </row>
    <row r="483" spans="1:8" x14ac:dyDescent="0.3">
      <c r="A483" s="1">
        <v>481</v>
      </c>
      <c r="B483" s="1">
        <v>283.39256814973902</v>
      </c>
      <c r="C483" s="1" t="s">
        <v>135</v>
      </c>
      <c r="D483" s="1" t="s">
        <v>105</v>
      </c>
      <c r="E483" s="1" t="s">
        <v>112</v>
      </c>
      <c r="F483" s="1" t="s">
        <v>105</v>
      </c>
      <c r="G483" s="1" t="s">
        <v>100</v>
      </c>
      <c r="H483" s="1" t="s">
        <v>97</v>
      </c>
    </row>
    <row r="484" spans="1:8" x14ac:dyDescent="0.3">
      <c r="A484" s="1">
        <v>482</v>
      </c>
      <c r="B484" s="1">
        <v>283.39256814973902</v>
      </c>
      <c r="C484" s="1" t="s">
        <v>135</v>
      </c>
      <c r="D484" s="1" t="s">
        <v>105</v>
      </c>
      <c r="E484" s="1" t="s">
        <v>112</v>
      </c>
      <c r="F484" s="1" t="s">
        <v>105</v>
      </c>
      <c r="G484" s="1" t="s">
        <v>100</v>
      </c>
      <c r="H484" s="1" t="s">
        <v>97</v>
      </c>
    </row>
    <row r="485" spans="1:8" x14ac:dyDescent="0.3">
      <c r="A485" s="1">
        <v>483</v>
      </c>
      <c r="B485" s="1">
        <v>0</v>
      </c>
      <c r="C485" s="1" t="s">
        <v>97</v>
      </c>
      <c r="D485" s="1" t="s">
        <v>97</v>
      </c>
      <c r="E485" s="1" t="s">
        <v>100</v>
      </c>
      <c r="F485" s="1" t="s">
        <v>97</v>
      </c>
      <c r="G485" s="1" t="s">
        <v>100</v>
      </c>
      <c r="H485" s="1" t="s">
        <v>97</v>
      </c>
    </row>
    <row r="486" spans="1:8" x14ac:dyDescent="0.3">
      <c r="A486" s="1">
        <v>484</v>
      </c>
      <c r="B486" s="1">
        <v>161.259356610049</v>
      </c>
      <c r="C486" s="1" t="s">
        <v>135</v>
      </c>
      <c r="D486" s="1" t="s">
        <v>97</v>
      </c>
      <c r="E486" s="1" t="s">
        <v>135</v>
      </c>
      <c r="F486" s="1" t="s">
        <v>98</v>
      </c>
      <c r="G486" s="1" t="s">
        <v>100</v>
      </c>
      <c r="H486" s="1" t="s">
        <v>97</v>
      </c>
    </row>
    <row r="487" spans="1:8" x14ac:dyDescent="0.3">
      <c r="A487" s="1">
        <v>485</v>
      </c>
      <c r="B487" s="1">
        <v>0</v>
      </c>
      <c r="C487" s="1" t="s">
        <v>97</v>
      </c>
      <c r="D487" s="1" t="s">
        <v>97</v>
      </c>
      <c r="E487" s="1" t="s">
        <v>100</v>
      </c>
      <c r="F487" s="1" t="s">
        <v>97</v>
      </c>
      <c r="G487" s="1" t="s">
        <v>100</v>
      </c>
      <c r="H487" s="1" t="s">
        <v>97</v>
      </c>
    </row>
    <row r="488" spans="1:8" x14ac:dyDescent="0.3">
      <c r="A488" s="1">
        <v>486</v>
      </c>
      <c r="B488" s="1">
        <v>0</v>
      </c>
      <c r="C488" s="1" t="s">
        <v>97</v>
      </c>
      <c r="D488" s="1" t="s">
        <v>97</v>
      </c>
      <c r="E488" s="1" t="s">
        <v>100</v>
      </c>
      <c r="F488" s="1" t="s">
        <v>97</v>
      </c>
      <c r="G488" s="1" t="s">
        <v>100</v>
      </c>
      <c r="H488" s="1" t="s">
        <v>97</v>
      </c>
    </row>
    <row r="489" spans="1:8" x14ac:dyDescent="0.3">
      <c r="A489" s="1">
        <v>487</v>
      </c>
      <c r="B489" s="1">
        <v>0</v>
      </c>
      <c r="C489" s="1" t="s">
        <v>97</v>
      </c>
      <c r="D489" s="1" t="s">
        <v>97</v>
      </c>
      <c r="E489" s="1" t="s">
        <v>100</v>
      </c>
      <c r="F489" s="1" t="s">
        <v>97</v>
      </c>
      <c r="G489" s="1" t="s">
        <v>100</v>
      </c>
      <c r="H489" s="1" t="s">
        <v>97</v>
      </c>
    </row>
    <row r="490" spans="1:8" x14ac:dyDescent="0.3">
      <c r="A490" s="1">
        <v>488</v>
      </c>
      <c r="B490" s="1">
        <v>69.398156690220006</v>
      </c>
      <c r="C490" s="1" t="s">
        <v>100</v>
      </c>
      <c r="D490" s="1" t="s">
        <v>97</v>
      </c>
      <c r="E490" s="1" t="s">
        <v>107</v>
      </c>
      <c r="F490" s="1" t="s">
        <v>105</v>
      </c>
      <c r="G490" s="1" t="s">
        <v>107</v>
      </c>
      <c r="H490" s="1" t="s">
        <v>105</v>
      </c>
    </row>
    <row r="491" spans="1:8" x14ac:dyDescent="0.3">
      <c r="A491" s="1">
        <v>489</v>
      </c>
      <c r="B491" s="1">
        <v>67.141054918850003</v>
      </c>
      <c r="C491" s="1" t="s">
        <v>100</v>
      </c>
      <c r="D491" s="1" t="s">
        <v>97</v>
      </c>
      <c r="E491" s="1" t="s">
        <v>107</v>
      </c>
      <c r="F491" s="1" t="s">
        <v>105</v>
      </c>
      <c r="G491" s="1" t="s">
        <v>107</v>
      </c>
      <c r="H491" s="1" t="s">
        <v>105</v>
      </c>
    </row>
    <row r="492" spans="1:8" x14ac:dyDescent="0.3">
      <c r="A492" s="1">
        <v>490</v>
      </c>
      <c r="B492" s="1">
        <v>282.50548421153002</v>
      </c>
      <c r="C492" s="1" t="s">
        <v>100</v>
      </c>
      <c r="D492" s="1" t="s">
        <v>97</v>
      </c>
      <c r="E492" s="1" t="s">
        <v>100</v>
      </c>
      <c r="F492" s="1" t="s">
        <v>97</v>
      </c>
      <c r="G492" s="1" t="s">
        <v>100</v>
      </c>
      <c r="H492" s="1" t="s">
        <v>97</v>
      </c>
    </row>
    <row r="493" spans="1:8" x14ac:dyDescent="0.3">
      <c r="A493" s="1">
        <v>491</v>
      </c>
      <c r="B493" s="1">
        <v>282.50548421153002</v>
      </c>
      <c r="C493" s="1" t="s">
        <v>100</v>
      </c>
      <c r="D493" s="1" t="s">
        <v>97</v>
      </c>
      <c r="E493" s="1" t="s">
        <v>100</v>
      </c>
      <c r="F493" s="1" t="s">
        <v>97</v>
      </c>
      <c r="G493" s="1" t="s">
        <v>100</v>
      </c>
      <c r="H493" s="1" t="s">
        <v>97</v>
      </c>
    </row>
    <row r="494" spans="1:8" x14ac:dyDescent="0.3">
      <c r="A494" s="1">
        <v>492</v>
      </c>
      <c r="B494" s="1">
        <v>24.27368876337</v>
      </c>
      <c r="C494" s="1" t="s">
        <v>100</v>
      </c>
      <c r="D494" s="1" t="s">
        <v>97</v>
      </c>
      <c r="E494" s="1" t="s">
        <v>99</v>
      </c>
      <c r="F494" s="1" t="s">
        <v>98</v>
      </c>
      <c r="G494" s="1" t="s">
        <v>99</v>
      </c>
      <c r="H494" s="1" t="s">
        <v>98</v>
      </c>
    </row>
    <row r="495" spans="1:8" x14ac:dyDescent="0.3">
      <c r="A495" s="1">
        <v>493</v>
      </c>
      <c r="B495" s="1">
        <v>53.685253365180003</v>
      </c>
      <c r="C495" s="1" t="s">
        <v>135</v>
      </c>
      <c r="D495" s="1" t="s">
        <v>105</v>
      </c>
      <c r="E495" s="1" t="s">
        <v>124</v>
      </c>
      <c r="F495" s="1" t="s">
        <v>98</v>
      </c>
      <c r="G495" s="1" t="s">
        <v>100</v>
      </c>
      <c r="H495" s="1" t="s">
        <v>97</v>
      </c>
    </row>
    <row r="496" spans="1:8" x14ac:dyDescent="0.3">
      <c r="A496" s="1">
        <v>494</v>
      </c>
      <c r="B496" s="1">
        <v>79.266960653919895</v>
      </c>
      <c r="C496" s="1" t="s">
        <v>100</v>
      </c>
      <c r="D496" s="1" t="s">
        <v>97</v>
      </c>
      <c r="E496" s="1" t="s">
        <v>107</v>
      </c>
      <c r="F496" s="1" t="s">
        <v>105</v>
      </c>
      <c r="G496" s="1" t="s">
        <v>107</v>
      </c>
      <c r="H496" s="1" t="s">
        <v>105</v>
      </c>
    </row>
    <row r="497" spans="1:8" x14ac:dyDescent="0.3">
      <c r="A497" s="1">
        <v>495</v>
      </c>
      <c r="B497" s="1">
        <v>241.17816024256001</v>
      </c>
      <c r="C497" s="1" t="s">
        <v>110</v>
      </c>
      <c r="D497" s="1" t="s">
        <v>97</v>
      </c>
      <c r="E497" s="1" t="s">
        <v>110</v>
      </c>
      <c r="F497" s="1" t="s">
        <v>97</v>
      </c>
      <c r="G497" s="1" t="s">
        <v>110</v>
      </c>
      <c r="H497" s="1" t="s">
        <v>97</v>
      </c>
    </row>
    <row r="498" spans="1:8" x14ac:dyDescent="0.3">
      <c r="A498" s="1">
        <v>496</v>
      </c>
      <c r="B498" s="1">
        <v>80.009163578379898</v>
      </c>
      <c r="C498" s="1" t="s">
        <v>100</v>
      </c>
      <c r="D498" s="1" t="s">
        <v>97</v>
      </c>
      <c r="E498" s="1" t="s">
        <v>100</v>
      </c>
      <c r="F498" s="1" t="s">
        <v>97</v>
      </c>
      <c r="G498" s="1" t="s">
        <v>107</v>
      </c>
      <c r="H498" s="1" t="s">
        <v>105</v>
      </c>
    </row>
    <row r="499" spans="1:8" x14ac:dyDescent="0.3">
      <c r="A499" s="1">
        <v>497</v>
      </c>
      <c r="B499" s="1">
        <v>0</v>
      </c>
      <c r="C499" s="1" t="s">
        <v>97</v>
      </c>
      <c r="D499" s="1" t="s">
        <v>97</v>
      </c>
      <c r="E499" s="1" t="s">
        <v>124</v>
      </c>
      <c r="F499" s="1" t="s">
        <v>98</v>
      </c>
      <c r="G499" s="1" t="s">
        <v>100</v>
      </c>
      <c r="H499" s="1" t="s">
        <v>97</v>
      </c>
    </row>
    <row r="500" spans="1:8" x14ac:dyDescent="0.3">
      <c r="A500" s="1">
        <v>498</v>
      </c>
      <c r="B500" s="1">
        <v>43.653742232890004</v>
      </c>
      <c r="C500" s="1" t="s">
        <v>100</v>
      </c>
      <c r="D500" s="1" t="s">
        <v>97</v>
      </c>
      <c r="E500" s="1" t="s">
        <v>166</v>
      </c>
      <c r="F500" s="1" t="s">
        <v>98</v>
      </c>
      <c r="G500" s="1" t="s">
        <v>100</v>
      </c>
      <c r="H500" s="1" t="s">
        <v>97</v>
      </c>
    </row>
    <row r="502" spans="1:8" x14ac:dyDescent="0.3">
      <c r="A502" s="30" t="s">
        <v>180</v>
      </c>
      <c r="B502" s="28"/>
      <c r="C502" s="28"/>
      <c r="D502" s="28" t="s">
        <v>179</v>
      </c>
      <c r="E502" s="28"/>
      <c r="F502" s="28" t="s">
        <v>177</v>
      </c>
      <c r="G502" s="28"/>
      <c r="H502" s="28" t="s">
        <v>175</v>
      </c>
    </row>
    <row r="503" spans="1:8" x14ac:dyDescent="0.3">
      <c r="C503" s="1" t="s">
        <v>181</v>
      </c>
      <c r="D503" s="1" t="s">
        <v>120</v>
      </c>
      <c r="E503" s="1" t="s">
        <v>181</v>
      </c>
      <c r="F503" s="1" t="s">
        <v>120</v>
      </c>
      <c r="G503" s="1" t="s">
        <v>181</v>
      </c>
      <c r="H503" s="1" t="s">
        <v>120</v>
      </c>
    </row>
    <row r="504" spans="1:8" x14ac:dyDescent="0.3">
      <c r="B504" s="32" t="s">
        <v>110</v>
      </c>
      <c r="C504" s="32">
        <f>COUNTIF($C$2:$C$500,B504)</f>
        <v>46</v>
      </c>
      <c r="D504" s="33">
        <f>SUMIF($C$2:$C$500,B504,$B$2:$B$500)</f>
        <v>5286.9593606960998</v>
      </c>
      <c r="E504" s="32">
        <f>COUNTIF($E$2:$E$500,B504)</f>
        <v>35</v>
      </c>
      <c r="F504" s="33">
        <f>SUMIF($E$2:$E$500,B504,$B$2:$B$500)</f>
        <v>2960.3742010728856</v>
      </c>
      <c r="G504" s="32">
        <f>COUNTIF($G$2:$G$500,B504)</f>
        <v>43</v>
      </c>
      <c r="H504" s="33">
        <f>SUMIF($G$2:$G$500,B504,$B$2:$B$500)</f>
        <v>3066.9628809023357</v>
      </c>
    </row>
    <row r="505" spans="1:8" x14ac:dyDescent="0.3">
      <c r="B505" s="1" t="s">
        <v>96</v>
      </c>
      <c r="C505" s="1">
        <f t="shared" ref="C505:C544" si="0">COUNTIF($C$2:$C$500,B505)</f>
        <v>7</v>
      </c>
      <c r="D505" s="31">
        <f t="shared" ref="D505:D544" si="1">SUMIF($C$2:$C$500,B505,$B$2:$B$500)</f>
        <v>282.11635797028879</v>
      </c>
      <c r="E505" s="1">
        <f t="shared" ref="E505:E544" si="2">COUNTIF($E$2:$E$500,B505)</f>
        <v>7</v>
      </c>
      <c r="F505" s="31">
        <f t="shared" ref="F505:F544" si="3">SUMIF($E$2:$E$500,B505,$B$2:$B$500)</f>
        <v>282.11635797028879</v>
      </c>
      <c r="G505" s="1">
        <f t="shared" ref="G505:G544" si="4">COUNTIF($G$2:$G$500,B505)</f>
        <v>7</v>
      </c>
      <c r="H505" s="31">
        <f t="shared" ref="H505:H544" si="5">SUMIF($G$2:$G$500,B505,$B$2:$B$500)</f>
        <v>282.11635797028879</v>
      </c>
    </row>
    <row r="506" spans="1:8" x14ac:dyDescent="0.3">
      <c r="B506" s="1" t="s">
        <v>125</v>
      </c>
      <c r="C506" s="1">
        <f t="shared" si="0"/>
        <v>27</v>
      </c>
      <c r="D506" s="31">
        <f t="shared" si="1"/>
        <v>2690.2962819395525</v>
      </c>
      <c r="E506" s="1">
        <f t="shared" si="2"/>
        <v>7</v>
      </c>
      <c r="F506" s="31">
        <f t="shared" si="3"/>
        <v>1405.2151319605291</v>
      </c>
      <c r="G506" s="1">
        <f t="shared" si="4"/>
        <v>0</v>
      </c>
      <c r="H506" s="31">
        <f t="shared" si="5"/>
        <v>0</v>
      </c>
    </row>
    <row r="507" spans="1:8" x14ac:dyDescent="0.3">
      <c r="B507" s="1" t="s">
        <v>142</v>
      </c>
      <c r="C507" s="1">
        <f t="shared" si="0"/>
        <v>0</v>
      </c>
      <c r="D507" s="31">
        <f t="shared" si="1"/>
        <v>0</v>
      </c>
      <c r="E507" s="1">
        <f t="shared" si="2"/>
        <v>0</v>
      </c>
      <c r="F507" s="31">
        <f t="shared" si="3"/>
        <v>0</v>
      </c>
      <c r="G507" s="1">
        <f t="shared" si="4"/>
        <v>0</v>
      </c>
      <c r="H507" s="31">
        <f t="shared" si="5"/>
        <v>0</v>
      </c>
    </row>
    <row r="508" spans="1:8" x14ac:dyDescent="0.3">
      <c r="B508" s="1" t="s">
        <v>123</v>
      </c>
      <c r="C508" s="1">
        <f t="shared" si="0"/>
        <v>0</v>
      </c>
      <c r="D508" s="31">
        <f t="shared" si="1"/>
        <v>0</v>
      </c>
      <c r="E508" s="1">
        <f t="shared" si="2"/>
        <v>0</v>
      </c>
      <c r="F508" s="31">
        <f t="shared" si="3"/>
        <v>0</v>
      </c>
      <c r="G508" s="1">
        <f t="shared" si="4"/>
        <v>0</v>
      </c>
      <c r="H508" s="31">
        <f t="shared" si="5"/>
        <v>0</v>
      </c>
    </row>
    <row r="509" spans="1:8" x14ac:dyDescent="0.3">
      <c r="B509" s="1" t="s">
        <v>172</v>
      </c>
      <c r="C509" s="1">
        <f t="shared" si="0"/>
        <v>0</v>
      </c>
      <c r="D509" s="31">
        <f t="shared" si="1"/>
        <v>0</v>
      </c>
      <c r="E509" s="1">
        <f t="shared" si="2"/>
        <v>1</v>
      </c>
      <c r="F509" s="31">
        <f t="shared" si="3"/>
        <v>50.4723130458</v>
      </c>
      <c r="G509" s="1">
        <f t="shared" si="4"/>
        <v>0</v>
      </c>
      <c r="H509" s="31">
        <f t="shared" si="5"/>
        <v>0</v>
      </c>
    </row>
    <row r="510" spans="1:8" x14ac:dyDescent="0.3">
      <c r="B510" s="1" t="s">
        <v>143</v>
      </c>
      <c r="C510" s="1">
        <f t="shared" si="0"/>
        <v>0</v>
      </c>
      <c r="D510" s="31">
        <f t="shared" si="1"/>
        <v>0</v>
      </c>
      <c r="E510" s="1">
        <f t="shared" si="2"/>
        <v>0</v>
      </c>
      <c r="F510" s="31">
        <f t="shared" si="3"/>
        <v>0</v>
      </c>
      <c r="G510" s="1">
        <f t="shared" si="4"/>
        <v>0</v>
      </c>
      <c r="H510" s="31">
        <f t="shared" si="5"/>
        <v>0</v>
      </c>
    </row>
    <row r="511" spans="1:8" x14ac:dyDescent="0.3">
      <c r="B511" s="1" t="s">
        <v>144</v>
      </c>
      <c r="C511" s="1">
        <f t="shared" si="0"/>
        <v>0</v>
      </c>
      <c r="D511" s="31">
        <f t="shared" si="1"/>
        <v>0</v>
      </c>
      <c r="E511" s="1">
        <f t="shared" si="2"/>
        <v>0</v>
      </c>
      <c r="F511" s="31">
        <f t="shared" si="3"/>
        <v>0</v>
      </c>
      <c r="G511" s="1">
        <f t="shared" si="4"/>
        <v>0</v>
      </c>
      <c r="H511" s="31">
        <f t="shared" si="5"/>
        <v>0</v>
      </c>
    </row>
    <row r="512" spans="1:8" x14ac:dyDescent="0.3">
      <c r="B512" s="34" t="s">
        <v>124</v>
      </c>
      <c r="C512" s="34">
        <f t="shared" si="0"/>
        <v>0</v>
      </c>
      <c r="D512" s="35">
        <f t="shared" si="1"/>
        <v>0</v>
      </c>
      <c r="E512" s="34">
        <f t="shared" si="2"/>
        <v>2</v>
      </c>
      <c r="F512" s="35">
        <f t="shared" si="3"/>
        <v>53.685253365180003</v>
      </c>
      <c r="G512" s="34">
        <f t="shared" si="4"/>
        <v>0</v>
      </c>
      <c r="H512" s="35">
        <f t="shared" si="5"/>
        <v>0</v>
      </c>
    </row>
    <row r="513" spans="2:8" x14ac:dyDescent="0.3">
      <c r="B513" s="36" t="s">
        <v>99</v>
      </c>
      <c r="C513" s="36">
        <f t="shared" si="0"/>
        <v>0</v>
      </c>
      <c r="D513" s="37">
        <f t="shared" si="1"/>
        <v>0</v>
      </c>
      <c r="E513" s="36">
        <f t="shared" si="2"/>
        <v>61</v>
      </c>
      <c r="F513" s="37">
        <f t="shared" si="3"/>
        <v>2552.793068456087</v>
      </c>
      <c r="G513" s="36">
        <f t="shared" si="4"/>
        <v>61</v>
      </c>
      <c r="H513" s="37">
        <f t="shared" si="5"/>
        <v>2552.793068456087</v>
      </c>
    </row>
    <row r="514" spans="2:8" x14ac:dyDescent="0.3">
      <c r="B514" s="1" t="s">
        <v>140</v>
      </c>
      <c r="C514" s="1">
        <f t="shared" si="0"/>
        <v>0</v>
      </c>
      <c r="D514" s="31">
        <f t="shared" si="1"/>
        <v>0</v>
      </c>
      <c r="E514" s="1">
        <f t="shared" si="2"/>
        <v>0</v>
      </c>
      <c r="F514" s="31">
        <f t="shared" si="3"/>
        <v>0</v>
      </c>
      <c r="G514" s="1">
        <f t="shared" si="4"/>
        <v>0</v>
      </c>
      <c r="H514" s="31">
        <f t="shared" si="5"/>
        <v>0</v>
      </c>
    </row>
    <row r="515" spans="2:8" x14ac:dyDescent="0.3">
      <c r="B515" s="1" t="s">
        <v>134</v>
      </c>
      <c r="C515" s="1">
        <f t="shared" si="0"/>
        <v>0</v>
      </c>
      <c r="D515" s="31">
        <f t="shared" si="1"/>
        <v>0</v>
      </c>
      <c r="E515" s="1">
        <f t="shared" si="2"/>
        <v>0</v>
      </c>
      <c r="F515" s="31">
        <f t="shared" si="3"/>
        <v>0</v>
      </c>
      <c r="G515" s="1">
        <f t="shared" si="4"/>
        <v>0</v>
      </c>
      <c r="H515" s="31">
        <f t="shared" si="5"/>
        <v>0</v>
      </c>
    </row>
    <row r="516" spans="2:8" x14ac:dyDescent="0.3">
      <c r="B516" s="1" t="s">
        <v>105</v>
      </c>
      <c r="C516" s="1">
        <f t="shared" si="0"/>
        <v>0</v>
      </c>
      <c r="D516" s="31">
        <f t="shared" si="1"/>
        <v>0</v>
      </c>
      <c r="E516" s="1">
        <f t="shared" si="2"/>
        <v>0</v>
      </c>
      <c r="F516" s="31">
        <f t="shared" si="3"/>
        <v>0</v>
      </c>
      <c r="G516" s="1">
        <f t="shared" si="4"/>
        <v>0</v>
      </c>
      <c r="H516" s="31">
        <f t="shared" si="5"/>
        <v>0</v>
      </c>
    </row>
    <row r="517" spans="2:8" x14ac:dyDescent="0.3">
      <c r="B517" s="1" t="s">
        <v>100</v>
      </c>
      <c r="C517" s="1">
        <f t="shared" si="0"/>
        <v>305</v>
      </c>
      <c r="D517" s="31">
        <f t="shared" si="1"/>
        <v>26503.461997961385</v>
      </c>
      <c r="E517" s="1">
        <f t="shared" si="2"/>
        <v>165</v>
      </c>
      <c r="F517" s="31">
        <f t="shared" si="3"/>
        <v>16862.804381802158</v>
      </c>
      <c r="G517" s="1">
        <f t="shared" si="4"/>
        <v>249</v>
      </c>
      <c r="H517" s="31">
        <f t="shared" si="5"/>
        <v>33095.110523797201</v>
      </c>
    </row>
    <row r="518" spans="2:8" x14ac:dyDescent="0.3">
      <c r="B518" s="1" t="s">
        <v>162</v>
      </c>
      <c r="C518" s="1">
        <f t="shared" si="0"/>
        <v>0</v>
      </c>
      <c r="D518" s="31">
        <f t="shared" si="1"/>
        <v>0</v>
      </c>
      <c r="E518" s="1">
        <f t="shared" si="2"/>
        <v>0</v>
      </c>
      <c r="F518" s="31">
        <f t="shared" si="3"/>
        <v>0</v>
      </c>
      <c r="G518" s="1">
        <f t="shared" si="4"/>
        <v>0</v>
      </c>
      <c r="H518" s="31">
        <f t="shared" si="5"/>
        <v>0</v>
      </c>
    </row>
    <row r="519" spans="2:8" x14ac:dyDescent="0.3">
      <c r="B519" s="1" t="s">
        <v>112</v>
      </c>
      <c r="C519" s="1">
        <f t="shared" si="0"/>
        <v>21</v>
      </c>
      <c r="D519" s="31">
        <f t="shared" si="1"/>
        <v>3374.4322620813105</v>
      </c>
      <c r="E519" s="1">
        <f t="shared" si="2"/>
        <v>31</v>
      </c>
      <c r="F519" s="31">
        <f t="shared" si="3"/>
        <v>6495.3904410065279</v>
      </c>
      <c r="G519" s="1">
        <f t="shared" si="4"/>
        <v>0</v>
      </c>
      <c r="H519" s="31">
        <f t="shared" si="5"/>
        <v>0</v>
      </c>
    </row>
    <row r="520" spans="2:8" x14ac:dyDescent="0.3">
      <c r="B520" s="1" t="s">
        <v>103</v>
      </c>
      <c r="C520" s="1">
        <f t="shared" si="0"/>
        <v>0</v>
      </c>
      <c r="D520" s="31">
        <f t="shared" si="1"/>
        <v>0</v>
      </c>
      <c r="E520" s="1">
        <f t="shared" si="2"/>
        <v>0</v>
      </c>
      <c r="F520" s="31">
        <f t="shared" si="3"/>
        <v>0</v>
      </c>
      <c r="G520" s="1">
        <f t="shared" si="4"/>
        <v>0</v>
      </c>
      <c r="H520" s="31">
        <f t="shared" si="5"/>
        <v>0</v>
      </c>
    </row>
    <row r="521" spans="2:8" x14ac:dyDescent="0.3">
      <c r="B521" s="40" t="s">
        <v>166</v>
      </c>
      <c r="C521" s="40">
        <f t="shared" si="0"/>
        <v>1</v>
      </c>
      <c r="D521" s="41">
        <f t="shared" si="1"/>
        <v>24.6573776861099</v>
      </c>
      <c r="E521" s="40">
        <f t="shared" si="2"/>
        <v>6</v>
      </c>
      <c r="F521" s="41">
        <f t="shared" si="3"/>
        <v>236.36050164993972</v>
      </c>
      <c r="G521" s="40">
        <f t="shared" si="4"/>
        <v>5</v>
      </c>
      <c r="H521" s="41">
        <f t="shared" si="5"/>
        <v>192.70675941704971</v>
      </c>
    </row>
    <row r="522" spans="2:8" x14ac:dyDescent="0.3">
      <c r="B522" s="1" t="s">
        <v>168</v>
      </c>
      <c r="C522" s="1">
        <f t="shared" si="0"/>
        <v>0</v>
      </c>
      <c r="D522" s="31">
        <f t="shared" si="1"/>
        <v>0</v>
      </c>
      <c r="E522" s="1">
        <f t="shared" si="2"/>
        <v>0</v>
      </c>
      <c r="F522" s="31">
        <f t="shared" si="3"/>
        <v>0</v>
      </c>
      <c r="G522" s="1">
        <f t="shared" si="4"/>
        <v>22</v>
      </c>
      <c r="H522" s="31">
        <f t="shared" si="5"/>
        <v>1035.7157922730689</v>
      </c>
    </row>
    <row r="523" spans="2:8" x14ac:dyDescent="0.3">
      <c r="B523" s="1" t="s">
        <v>108</v>
      </c>
      <c r="C523" s="1">
        <f t="shared" si="0"/>
        <v>0</v>
      </c>
      <c r="D523" s="31">
        <f t="shared" si="1"/>
        <v>0</v>
      </c>
      <c r="E523" s="1">
        <f t="shared" si="2"/>
        <v>0</v>
      </c>
      <c r="F523" s="31">
        <f t="shared" si="3"/>
        <v>0</v>
      </c>
      <c r="G523" s="1">
        <f t="shared" si="4"/>
        <v>0</v>
      </c>
      <c r="H523" s="31">
        <f t="shared" si="5"/>
        <v>0</v>
      </c>
    </row>
    <row r="524" spans="2:8" x14ac:dyDescent="0.3">
      <c r="B524" s="1" t="s">
        <v>130</v>
      </c>
      <c r="C524" s="1">
        <f t="shared" si="0"/>
        <v>0</v>
      </c>
      <c r="D524" s="31">
        <f t="shared" si="1"/>
        <v>0</v>
      </c>
      <c r="E524" s="1">
        <f t="shared" si="2"/>
        <v>0</v>
      </c>
      <c r="F524" s="31">
        <f t="shared" si="3"/>
        <v>0</v>
      </c>
      <c r="G524" s="1">
        <f t="shared" si="4"/>
        <v>0</v>
      </c>
      <c r="H524" s="31">
        <f t="shared" si="5"/>
        <v>0</v>
      </c>
    </row>
    <row r="525" spans="2:8" x14ac:dyDescent="0.3">
      <c r="B525" s="1" t="s">
        <v>136</v>
      </c>
      <c r="C525" s="1">
        <f t="shared" si="0"/>
        <v>0</v>
      </c>
      <c r="D525" s="31">
        <f t="shared" si="1"/>
        <v>0</v>
      </c>
      <c r="E525" s="1">
        <f t="shared" si="2"/>
        <v>0</v>
      </c>
      <c r="F525" s="31">
        <f t="shared" si="3"/>
        <v>0</v>
      </c>
      <c r="G525" s="1">
        <f t="shared" si="4"/>
        <v>0</v>
      </c>
      <c r="H525" s="31">
        <f t="shared" si="5"/>
        <v>0</v>
      </c>
    </row>
    <row r="526" spans="2:8" x14ac:dyDescent="0.3">
      <c r="B526" s="1" t="s">
        <v>104</v>
      </c>
      <c r="C526" s="1">
        <f t="shared" si="0"/>
        <v>0</v>
      </c>
      <c r="D526" s="31">
        <f t="shared" si="1"/>
        <v>0</v>
      </c>
      <c r="E526" s="1">
        <f t="shared" si="2"/>
        <v>0</v>
      </c>
      <c r="F526" s="31">
        <f t="shared" si="3"/>
        <v>0</v>
      </c>
      <c r="G526" s="1">
        <f t="shared" si="4"/>
        <v>0</v>
      </c>
      <c r="H526" s="31">
        <f t="shared" si="5"/>
        <v>0</v>
      </c>
    </row>
    <row r="527" spans="2:8" x14ac:dyDescent="0.3">
      <c r="B527" s="1" t="s">
        <v>107</v>
      </c>
      <c r="C527" s="1">
        <f t="shared" si="0"/>
        <v>0</v>
      </c>
      <c r="D527" s="31">
        <f t="shared" si="1"/>
        <v>0</v>
      </c>
      <c r="E527" s="1">
        <f t="shared" si="2"/>
        <v>102</v>
      </c>
      <c r="F527" s="31">
        <f t="shared" si="3"/>
        <v>8180.0226476122234</v>
      </c>
      <c r="G527" s="1">
        <f t="shared" si="4"/>
        <v>95</v>
      </c>
      <c r="H527" s="31">
        <f t="shared" si="5"/>
        <v>5093.3703384446717</v>
      </c>
    </row>
    <row r="528" spans="2:8" x14ac:dyDescent="0.3">
      <c r="B528" s="1" t="s">
        <v>113</v>
      </c>
      <c r="C528" s="1">
        <f t="shared" si="0"/>
        <v>0</v>
      </c>
      <c r="D528" s="31">
        <f t="shared" si="1"/>
        <v>0</v>
      </c>
      <c r="E528" s="1">
        <f t="shared" si="2"/>
        <v>0</v>
      </c>
      <c r="F528" s="31">
        <f t="shared" si="3"/>
        <v>0</v>
      </c>
      <c r="G528" s="1">
        <f t="shared" si="4"/>
        <v>0</v>
      </c>
      <c r="H528" s="31">
        <f t="shared" si="5"/>
        <v>0</v>
      </c>
    </row>
    <row r="529" spans="2:8" x14ac:dyDescent="0.3">
      <c r="B529" s="1" t="s">
        <v>167</v>
      </c>
      <c r="C529" s="1">
        <f t="shared" si="0"/>
        <v>1</v>
      </c>
      <c r="D529" s="31">
        <f t="shared" si="1"/>
        <v>154.08794440784899</v>
      </c>
      <c r="E529" s="1">
        <f t="shared" si="2"/>
        <v>0</v>
      </c>
      <c r="F529" s="31">
        <f t="shared" si="3"/>
        <v>0</v>
      </c>
      <c r="G529" s="1">
        <f t="shared" si="4"/>
        <v>0</v>
      </c>
      <c r="H529" s="31">
        <f t="shared" si="5"/>
        <v>0</v>
      </c>
    </row>
    <row r="530" spans="2:8" x14ac:dyDescent="0.3">
      <c r="B530" s="1" t="s">
        <v>127</v>
      </c>
      <c r="C530" s="1">
        <f t="shared" si="0"/>
        <v>0</v>
      </c>
      <c r="D530" s="31">
        <f t="shared" si="1"/>
        <v>0</v>
      </c>
      <c r="E530" s="1">
        <f t="shared" si="2"/>
        <v>0</v>
      </c>
      <c r="F530" s="31">
        <f t="shared" si="3"/>
        <v>0</v>
      </c>
      <c r="G530" s="1">
        <f t="shared" si="4"/>
        <v>0</v>
      </c>
      <c r="H530" s="31">
        <f t="shared" si="5"/>
        <v>0</v>
      </c>
    </row>
    <row r="531" spans="2:8" x14ac:dyDescent="0.3">
      <c r="B531" s="1" t="s">
        <v>111</v>
      </c>
      <c r="C531" s="1">
        <f t="shared" si="0"/>
        <v>0</v>
      </c>
      <c r="D531" s="31">
        <f t="shared" si="1"/>
        <v>0</v>
      </c>
      <c r="E531" s="1">
        <f t="shared" si="2"/>
        <v>0</v>
      </c>
      <c r="F531" s="31">
        <f t="shared" si="3"/>
        <v>0</v>
      </c>
      <c r="G531" s="1">
        <f t="shared" si="4"/>
        <v>0</v>
      </c>
      <c r="H531" s="31">
        <f t="shared" si="5"/>
        <v>0</v>
      </c>
    </row>
    <row r="532" spans="2:8" x14ac:dyDescent="0.3">
      <c r="B532" s="1" t="s">
        <v>138</v>
      </c>
      <c r="C532" s="1">
        <f t="shared" si="0"/>
        <v>0</v>
      </c>
      <c r="D532" s="31">
        <f t="shared" si="1"/>
        <v>0</v>
      </c>
      <c r="E532" s="1">
        <f t="shared" si="2"/>
        <v>0</v>
      </c>
      <c r="F532" s="31">
        <f t="shared" si="3"/>
        <v>0</v>
      </c>
      <c r="G532" s="1">
        <f t="shared" si="4"/>
        <v>0</v>
      </c>
      <c r="H532" s="31">
        <f t="shared" si="5"/>
        <v>0</v>
      </c>
    </row>
    <row r="533" spans="2:8" x14ac:dyDescent="0.3">
      <c r="B533" s="1" t="s">
        <v>129</v>
      </c>
      <c r="C533" s="1">
        <f t="shared" si="0"/>
        <v>0</v>
      </c>
      <c r="D533" s="31">
        <f t="shared" si="1"/>
        <v>0</v>
      </c>
      <c r="E533" s="1">
        <f t="shared" si="2"/>
        <v>0</v>
      </c>
      <c r="F533" s="31">
        <f t="shared" si="3"/>
        <v>0</v>
      </c>
      <c r="G533" s="1">
        <f t="shared" si="4"/>
        <v>0</v>
      </c>
      <c r="H533" s="31">
        <f t="shared" si="5"/>
        <v>0</v>
      </c>
    </row>
    <row r="534" spans="2:8" x14ac:dyDescent="0.3">
      <c r="B534" s="1" t="s">
        <v>169</v>
      </c>
      <c r="C534" s="1">
        <f t="shared" si="0"/>
        <v>2</v>
      </c>
      <c r="D534" s="31">
        <f t="shared" si="1"/>
        <v>92.975362745479799</v>
      </c>
      <c r="E534" s="1">
        <f t="shared" si="2"/>
        <v>1</v>
      </c>
      <c r="F534" s="31">
        <f t="shared" si="3"/>
        <v>42.4638756165199</v>
      </c>
      <c r="G534" s="1">
        <f t="shared" si="4"/>
        <v>0</v>
      </c>
      <c r="H534" s="31">
        <f t="shared" si="5"/>
        <v>0</v>
      </c>
    </row>
    <row r="535" spans="2:8" x14ac:dyDescent="0.3">
      <c r="B535" s="1" t="s">
        <v>139</v>
      </c>
      <c r="C535" s="1">
        <f t="shared" si="0"/>
        <v>0</v>
      </c>
      <c r="D535" s="31">
        <f t="shared" si="1"/>
        <v>0</v>
      </c>
      <c r="E535" s="1">
        <f t="shared" si="2"/>
        <v>0</v>
      </c>
      <c r="F535" s="31">
        <f t="shared" si="3"/>
        <v>0</v>
      </c>
      <c r="G535" s="1">
        <f t="shared" si="4"/>
        <v>0</v>
      </c>
      <c r="H535" s="31">
        <f t="shared" si="5"/>
        <v>0</v>
      </c>
    </row>
    <row r="536" spans="2:8" x14ac:dyDescent="0.3">
      <c r="B536" s="1" t="s">
        <v>151</v>
      </c>
      <c r="C536" s="1">
        <f t="shared" si="0"/>
        <v>0</v>
      </c>
      <c r="D536" s="31">
        <f t="shared" si="1"/>
        <v>0</v>
      </c>
      <c r="E536" s="1">
        <f t="shared" si="2"/>
        <v>0</v>
      </c>
      <c r="F536" s="31">
        <f t="shared" si="3"/>
        <v>0</v>
      </c>
      <c r="G536" s="1">
        <f t="shared" si="4"/>
        <v>0</v>
      </c>
      <c r="H536" s="31">
        <f t="shared" si="5"/>
        <v>0</v>
      </c>
    </row>
    <row r="537" spans="2:8" x14ac:dyDescent="0.3">
      <c r="B537" s="1" t="s">
        <v>170</v>
      </c>
      <c r="C537" s="1">
        <f t="shared" si="0"/>
        <v>4</v>
      </c>
      <c r="D537" s="31">
        <f t="shared" si="1"/>
        <v>240.00285676422979</v>
      </c>
      <c r="E537" s="1">
        <f t="shared" si="2"/>
        <v>4</v>
      </c>
      <c r="F537" s="31">
        <f t="shared" si="3"/>
        <v>240.00285676422979</v>
      </c>
      <c r="G537" s="1">
        <f t="shared" si="4"/>
        <v>4</v>
      </c>
      <c r="H537" s="31">
        <f t="shared" si="5"/>
        <v>240.00285676422979</v>
      </c>
    </row>
    <row r="538" spans="2:8" x14ac:dyDescent="0.3">
      <c r="B538" s="1" t="s">
        <v>122</v>
      </c>
      <c r="C538" s="1">
        <f t="shared" si="0"/>
        <v>0</v>
      </c>
      <c r="D538" s="31">
        <f t="shared" si="1"/>
        <v>0</v>
      </c>
      <c r="E538" s="1">
        <f t="shared" si="2"/>
        <v>14</v>
      </c>
      <c r="F538" s="31">
        <f t="shared" si="3"/>
        <v>868.16500686338816</v>
      </c>
      <c r="G538" s="1">
        <f t="shared" si="4"/>
        <v>10</v>
      </c>
      <c r="H538" s="31">
        <f t="shared" si="5"/>
        <v>580.82197008214848</v>
      </c>
    </row>
    <row r="539" spans="2:8" x14ac:dyDescent="0.3">
      <c r="B539" s="1" t="s">
        <v>128</v>
      </c>
      <c r="C539" s="1">
        <f t="shared" si="0"/>
        <v>0</v>
      </c>
      <c r="D539" s="31">
        <f t="shared" si="1"/>
        <v>0</v>
      </c>
      <c r="E539" s="1">
        <f t="shared" si="2"/>
        <v>0</v>
      </c>
      <c r="F539" s="31">
        <f t="shared" si="3"/>
        <v>0</v>
      </c>
      <c r="G539" s="1">
        <f t="shared" si="4"/>
        <v>0</v>
      </c>
      <c r="H539" s="31">
        <f t="shared" si="5"/>
        <v>0</v>
      </c>
    </row>
    <row r="540" spans="2:8" x14ac:dyDescent="0.3">
      <c r="B540" s="1" t="s">
        <v>109</v>
      </c>
      <c r="C540" s="1">
        <f t="shared" si="0"/>
        <v>0</v>
      </c>
      <c r="D540" s="31">
        <f t="shared" si="1"/>
        <v>0</v>
      </c>
      <c r="E540" s="1">
        <f t="shared" si="2"/>
        <v>0</v>
      </c>
      <c r="F540" s="31">
        <f t="shared" si="3"/>
        <v>0</v>
      </c>
      <c r="G540" s="1">
        <f t="shared" si="4"/>
        <v>0</v>
      </c>
      <c r="H540" s="31">
        <f t="shared" si="5"/>
        <v>0</v>
      </c>
    </row>
    <row r="541" spans="2:8" x14ac:dyDescent="0.3">
      <c r="B541" s="1" t="s">
        <v>135</v>
      </c>
      <c r="C541" s="1">
        <f t="shared" si="0"/>
        <v>68</v>
      </c>
      <c r="D541" s="31">
        <f t="shared" si="1"/>
        <v>7010.2886395683136</v>
      </c>
      <c r="E541" s="1">
        <f t="shared" si="2"/>
        <v>59</v>
      </c>
      <c r="F541" s="31">
        <f t="shared" si="3"/>
        <v>5804.9369538489545</v>
      </c>
      <c r="G541" s="1">
        <f t="shared" si="4"/>
        <v>0</v>
      </c>
      <c r="H541" s="31">
        <f t="shared" si="5"/>
        <v>0</v>
      </c>
    </row>
    <row r="542" spans="2:8" x14ac:dyDescent="0.3">
      <c r="B542" s="1" t="s">
        <v>155</v>
      </c>
      <c r="C542" s="1">
        <f t="shared" si="0"/>
        <v>0</v>
      </c>
      <c r="D542" s="31">
        <f t="shared" si="1"/>
        <v>0</v>
      </c>
      <c r="E542" s="1">
        <f t="shared" si="2"/>
        <v>0</v>
      </c>
      <c r="F542" s="31">
        <f t="shared" si="3"/>
        <v>0</v>
      </c>
      <c r="G542" s="1">
        <f t="shared" si="4"/>
        <v>0</v>
      </c>
      <c r="H542" s="31">
        <f t="shared" si="5"/>
        <v>0</v>
      </c>
    </row>
    <row r="543" spans="2:8" x14ac:dyDescent="0.3">
      <c r="B543" s="1" t="s">
        <v>153</v>
      </c>
      <c r="C543" s="1">
        <f t="shared" si="0"/>
        <v>0</v>
      </c>
      <c r="D543" s="31">
        <f t="shared" si="1"/>
        <v>0</v>
      </c>
      <c r="E543" s="1">
        <f t="shared" si="2"/>
        <v>0</v>
      </c>
      <c r="F543" s="31">
        <f t="shared" si="3"/>
        <v>0</v>
      </c>
      <c r="G543" s="1">
        <f t="shared" si="4"/>
        <v>0</v>
      </c>
      <c r="H543" s="31">
        <f t="shared" si="5"/>
        <v>0</v>
      </c>
    </row>
    <row r="544" spans="2:8" x14ac:dyDescent="0.3">
      <c r="B544" s="1" t="s">
        <v>145</v>
      </c>
      <c r="C544" s="1">
        <f t="shared" si="0"/>
        <v>0</v>
      </c>
      <c r="D544" s="31">
        <f t="shared" si="1"/>
        <v>0</v>
      </c>
      <c r="E544" s="1">
        <f t="shared" si="2"/>
        <v>0</v>
      </c>
      <c r="F544" s="31">
        <f t="shared" si="3"/>
        <v>0</v>
      </c>
      <c r="G544" s="1">
        <f t="shared" si="4"/>
        <v>0</v>
      </c>
      <c r="H544" s="31">
        <f t="shared" si="5"/>
        <v>0</v>
      </c>
    </row>
    <row r="545" spans="2:7" x14ac:dyDescent="0.3">
      <c r="E545"/>
      <c r="F545"/>
    </row>
    <row r="546" spans="2:7" x14ac:dyDescent="0.3">
      <c r="B546" s="29" t="s">
        <v>183</v>
      </c>
      <c r="C546" s="29">
        <f>SUM(C504:C545)</f>
        <v>482</v>
      </c>
      <c r="D546" s="29"/>
      <c r="E546" s="29">
        <f>SUM(E504:E545)</f>
        <v>495</v>
      </c>
      <c r="F546"/>
      <c r="G546" s="29">
        <f>SUM(G504:G545)</f>
        <v>496</v>
      </c>
    </row>
    <row r="547" spans="2:7" x14ac:dyDescent="0.3">
      <c r="B547" s="1" t="s">
        <v>182</v>
      </c>
      <c r="C547" s="1">
        <f>498-C546</f>
        <v>16</v>
      </c>
      <c r="E547" s="1">
        <f>498-E546</f>
        <v>3</v>
      </c>
      <c r="G547" s="1">
        <f>498-G546</f>
        <v>2</v>
      </c>
    </row>
  </sheetData>
  <autoFilter ref="A1:H1" xr:uid="{00000000-0009-0000-0000-00001100000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4:N65"/>
  <sheetViews>
    <sheetView topLeftCell="A37" workbookViewId="0">
      <selection activeCell="P38" sqref="P38"/>
    </sheetView>
  </sheetViews>
  <sheetFormatPr defaultRowHeight="14.4" x14ac:dyDescent="0.3"/>
  <cols>
    <col min="2" max="2" width="11.88671875" customWidth="1"/>
    <col min="3" max="3" width="13.44140625" customWidth="1"/>
    <col min="4" max="4" width="10.5546875" bestFit="1" customWidth="1"/>
    <col min="5" max="8" width="10.6640625" bestFit="1" customWidth="1"/>
    <col min="9" max="13" width="11.6640625" bestFit="1" customWidth="1"/>
    <col min="14" max="14" width="10.5546875" bestFit="1" customWidth="1"/>
  </cols>
  <sheetData>
    <row r="24" spans="2:13" x14ac:dyDescent="0.3">
      <c r="B24" s="401" t="s">
        <v>550</v>
      </c>
      <c r="C24" t="s">
        <v>551</v>
      </c>
      <c r="D24" s="46">
        <f>D28/1000</f>
        <v>53.62</v>
      </c>
      <c r="E24" s="46">
        <f t="shared" ref="E24:M24" si="0">E28/1000</f>
        <v>64.683999999999997</v>
      </c>
      <c r="F24" s="46">
        <f t="shared" si="0"/>
        <v>75.748000000000005</v>
      </c>
      <c r="G24" s="46">
        <f t="shared" si="0"/>
        <v>86.813000000000002</v>
      </c>
      <c r="H24" s="46">
        <f t="shared" si="0"/>
        <v>97.876999999999995</v>
      </c>
      <c r="I24" s="46">
        <f t="shared" si="0"/>
        <v>108.94199999999999</v>
      </c>
      <c r="J24" s="46">
        <f t="shared" si="0"/>
        <v>120.006</v>
      </c>
      <c r="K24" s="46">
        <f t="shared" si="0"/>
        <v>131.07</v>
      </c>
      <c r="L24" s="46">
        <f t="shared" si="0"/>
        <v>142.13499999999999</v>
      </c>
      <c r="M24" s="46">
        <f t="shared" si="0"/>
        <v>153.19900000000001</v>
      </c>
    </row>
    <row r="25" spans="2:13" x14ac:dyDescent="0.3">
      <c r="B25" s="401"/>
      <c r="C25" t="s">
        <v>549</v>
      </c>
      <c r="D25" s="282">
        <v>0.15</v>
      </c>
      <c r="E25" s="282">
        <v>0.18</v>
      </c>
      <c r="F25" s="282">
        <v>0.21</v>
      </c>
      <c r="G25" s="282">
        <v>0.24</v>
      </c>
      <c r="H25" s="282">
        <v>0.27</v>
      </c>
      <c r="I25" s="282">
        <v>0.3</v>
      </c>
      <c r="J25" s="282">
        <v>0.33</v>
      </c>
      <c r="K25" s="282">
        <v>0.36</v>
      </c>
      <c r="L25" s="282">
        <v>0.39</v>
      </c>
      <c r="M25" s="282">
        <v>0.42</v>
      </c>
    </row>
    <row r="26" spans="2:13" x14ac:dyDescent="0.3">
      <c r="B26" s="401"/>
      <c r="C26" t="s">
        <v>548</v>
      </c>
      <c r="D26" s="282">
        <v>0.35</v>
      </c>
      <c r="E26" s="282">
        <v>0.42222222222222222</v>
      </c>
      <c r="F26" s="282">
        <v>0.49444444444444446</v>
      </c>
      <c r="G26" s="282">
        <v>0.56666666666666665</v>
      </c>
      <c r="H26" s="282">
        <v>0.63888888888888884</v>
      </c>
      <c r="I26" s="282">
        <v>0.71111111111111103</v>
      </c>
      <c r="J26" s="282">
        <v>0.78333333333333321</v>
      </c>
      <c r="K26" s="282">
        <v>0.8555555555555554</v>
      </c>
      <c r="L26" s="282">
        <v>0.92777777777777759</v>
      </c>
      <c r="M26" s="282">
        <v>0.99999999999999978</v>
      </c>
    </row>
    <row r="28" spans="2:13" x14ac:dyDescent="0.3">
      <c r="D28" s="46">
        <v>53620</v>
      </c>
      <c r="E28" s="46">
        <v>64684</v>
      </c>
      <c r="F28" s="46">
        <v>75748</v>
      </c>
      <c r="G28" s="46">
        <v>86813</v>
      </c>
      <c r="H28" s="46">
        <v>97877</v>
      </c>
      <c r="I28" s="46">
        <v>108942</v>
      </c>
      <c r="J28" s="46">
        <v>120006</v>
      </c>
      <c r="K28" s="46">
        <v>131070</v>
      </c>
      <c r="L28" s="46">
        <v>142135</v>
      </c>
      <c r="M28" s="46">
        <v>153199</v>
      </c>
    </row>
    <row r="52" spans="3:14" x14ac:dyDescent="0.3">
      <c r="C52" s="401" t="s">
        <v>550</v>
      </c>
      <c r="D52" t="s">
        <v>551</v>
      </c>
      <c r="E52" s="46">
        <f>E59/1000</f>
        <v>14.603393114309995</v>
      </c>
      <c r="F52" s="46">
        <f t="shared" ref="F52:N52" si="1">F59/1000</f>
        <v>15.29879278642</v>
      </c>
      <c r="G52" s="46">
        <f t="shared" si="1"/>
        <v>15.994192458529996</v>
      </c>
      <c r="H52" s="46">
        <f t="shared" si="1"/>
        <v>16.689592130639998</v>
      </c>
      <c r="I52" s="46">
        <f t="shared" si="1"/>
        <v>17.38499180274999</v>
      </c>
      <c r="J52" s="46">
        <f t="shared" si="1"/>
        <v>18.080391474859997</v>
      </c>
      <c r="K52" s="46">
        <f t="shared" si="1"/>
        <v>18.775791146970001</v>
      </c>
      <c r="L52" s="46">
        <f t="shared" si="1"/>
        <v>19.471190819080007</v>
      </c>
      <c r="M52" s="46">
        <f t="shared" si="1"/>
        <v>20.16659049119</v>
      </c>
      <c r="N52" s="46">
        <f t="shared" si="1"/>
        <v>20.8619901633</v>
      </c>
    </row>
    <row r="53" spans="3:14" x14ac:dyDescent="0.3">
      <c r="C53" s="401"/>
      <c r="D53" t="s">
        <v>549</v>
      </c>
      <c r="E53" s="282">
        <v>0.1426286716084483</v>
      </c>
      <c r="F53" s="282">
        <v>0.14942051311361249</v>
      </c>
      <c r="G53" s="282">
        <v>0.15621235461877672</v>
      </c>
      <c r="H53" s="282">
        <v>0.16300419612394088</v>
      </c>
      <c r="I53" s="282">
        <v>0.16979603762910511</v>
      </c>
      <c r="J53" s="282">
        <v>0.17658787913426932</v>
      </c>
      <c r="K53" s="282">
        <v>0.1833797206394335</v>
      </c>
      <c r="L53" s="282">
        <v>0.19017156214459771</v>
      </c>
      <c r="M53" s="282">
        <v>0.19696340364976192</v>
      </c>
      <c r="N53" s="282">
        <v>0.2037552451549261</v>
      </c>
    </row>
    <row r="54" spans="3:14" x14ac:dyDescent="0.3">
      <c r="C54" s="401"/>
      <c r="D54" t="s">
        <v>548</v>
      </c>
      <c r="E54" s="282">
        <v>0.7</v>
      </c>
      <c r="F54" s="282">
        <v>0.73333333333333328</v>
      </c>
      <c r="G54" s="282">
        <v>0.76666666666666661</v>
      </c>
      <c r="H54" s="282">
        <v>0.79999999999999993</v>
      </c>
      <c r="I54" s="282">
        <v>0.83333333333333326</v>
      </c>
      <c r="J54" s="282">
        <v>0.86666666666666659</v>
      </c>
      <c r="K54" s="282">
        <v>0.89999999999999991</v>
      </c>
      <c r="L54" s="282">
        <v>0.93333333333333324</v>
      </c>
      <c r="M54" s="282">
        <v>0.96666666666666656</v>
      </c>
      <c r="N54" s="282">
        <v>0.99999999999999989</v>
      </c>
    </row>
    <row r="56" spans="3:14" x14ac:dyDescent="0.3">
      <c r="E56" s="46">
        <v>53620</v>
      </c>
      <c r="F56" s="46">
        <v>64684</v>
      </c>
      <c r="G56" s="46">
        <v>75748</v>
      </c>
      <c r="H56" s="46">
        <v>86813</v>
      </c>
      <c r="I56" s="46">
        <v>97877</v>
      </c>
      <c r="J56" s="46">
        <v>108942</v>
      </c>
      <c r="K56" s="46">
        <v>120006</v>
      </c>
      <c r="L56" s="46">
        <v>131070</v>
      </c>
      <c r="M56" s="46">
        <v>142135</v>
      </c>
      <c r="N56" s="46">
        <v>153199</v>
      </c>
    </row>
    <row r="59" spans="3:14" x14ac:dyDescent="0.3">
      <c r="E59" s="254">
        <v>14603.393114309994</v>
      </c>
      <c r="F59" s="254">
        <v>15298.792786419999</v>
      </c>
      <c r="G59" s="254">
        <v>15994.192458529997</v>
      </c>
      <c r="H59" s="254">
        <v>16689.592130639998</v>
      </c>
      <c r="I59" s="254">
        <v>17384.991802749992</v>
      </c>
      <c r="J59" s="254">
        <v>18080.391474859996</v>
      </c>
      <c r="K59" s="254">
        <v>18775.791146970001</v>
      </c>
      <c r="L59" s="254">
        <v>19471.190819080006</v>
      </c>
      <c r="M59" s="254">
        <v>20166.59049119</v>
      </c>
      <c r="N59" s="254">
        <v>20861.990163300001</v>
      </c>
    </row>
    <row r="65" spans="5:14" x14ac:dyDescent="0.3">
      <c r="E65" s="282"/>
      <c r="F65" s="282"/>
      <c r="G65" s="282"/>
      <c r="H65" s="282"/>
      <c r="I65" s="282"/>
      <c r="J65" s="282"/>
      <c r="K65" s="282"/>
      <c r="L65" s="282"/>
      <c r="M65" s="282"/>
      <c r="N65" s="282"/>
    </row>
  </sheetData>
  <mergeCells count="2">
    <mergeCell ref="B24:B26"/>
    <mergeCell ref="C52:C54"/>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83970-DCE6-4791-B49B-F290167175BA}">
  <dimension ref="A2:U37"/>
  <sheetViews>
    <sheetView workbookViewId="0">
      <selection activeCell="A24" sqref="A24"/>
    </sheetView>
  </sheetViews>
  <sheetFormatPr defaultRowHeight="14.4" x14ac:dyDescent="0.3"/>
  <sheetData>
    <row r="2" spans="1:10" x14ac:dyDescent="0.3">
      <c r="A2" s="314" t="s">
        <v>638</v>
      </c>
      <c r="B2" s="314"/>
      <c r="C2" s="314"/>
      <c r="D2" s="314"/>
      <c r="E2" s="314"/>
      <c r="F2" s="314"/>
      <c r="G2" s="314"/>
      <c r="H2" s="314"/>
    </row>
    <row r="4" spans="1:10" x14ac:dyDescent="0.3">
      <c r="A4" t="s">
        <v>639</v>
      </c>
      <c r="D4" t="s">
        <v>640</v>
      </c>
    </row>
    <row r="7" spans="1:10" x14ac:dyDescent="0.3">
      <c r="A7" s="314" t="s">
        <v>641</v>
      </c>
      <c r="B7" s="42"/>
      <c r="C7" s="42"/>
      <c r="D7" s="42"/>
      <c r="E7" s="42"/>
      <c r="F7" s="42"/>
      <c r="G7" s="42"/>
      <c r="H7" s="42"/>
    </row>
    <row r="8" spans="1:10" x14ac:dyDescent="0.3">
      <c r="A8" t="s">
        <v>642</v>
      </c>
      <c r="B8" t="s">
        <v>643</v>
      </c>
      <c r="C8" t="s">
        <v>644</v>
      </c>
      <c r="D8" t="s">
        <v>645</v>
      </c>
      <c r="E8" t="s">
        <v>646</v>
      </c>
      <c r="H8" s="62" t="s">
        <v>647</v>
      </c>
    </row>
    <row r="9" spans="1:10" x14ac:dyDescent="0.3">
      <c r="A9" t="s">
        <v>648</v>
      </c>
      <c r="B9" s="315">
        <v>43941</v>
      </c>
      <c r="C9" s="315">
        <v>43961</v>
      </c>
      <c r="D9" s="315">
        <v>44129</v>
      </c>
      <c r="E9" s="315">
        <v>44165</v>
      </c>
    </row>
    <row r="13" spans="1:10" x14ac:dyDescent="0.3">
      <c r="A13" s="314" t="s">
        <v>471</v>
      </c>
      <c r="B13" s="42"/>
      <c r="C13" s="42"/>
      <c r="D13" s="42"/>
      <c r="E13" s="42"/>
      <c r="F13" s="42"/>
      <c r="G13" s="42"/>
      <c r="H13" s="42"/>
    </row>
    <row r="14" spans="1:10" x14ac:dyDescent="0.3">
      <c r="A14" t="s">
        <v>649</v>
      </c>
      <c r="J14" s="62" t="s">
        <v>650</v>
      </c>
    </row>
    <row r="15" spans="1:10" x14ac:dyDescent="0.3">
      <c r="A15" t="s">
        <v>651</v>
      </c>
    </row>
    <row r="16" spans="1:10" x14ac:dyDescent="0.3">
      <c r="A16" t="s">
        <v>652</v>
      </c>
    </row>
    <row r="18" spans="1:21" x14ac:dyDescent="0.3">
      <c r="A18" t="s">
        <v>653</v>
      </c>
      <c r="J18" s="62" t="s">
        <v>654</v>
      </c>
    </row>
    <row r="19" spans="1:21" x14ac:dyDescent="0.3">
      <c r="A19" t="s">
        <v>655</v>
      </c>
    </row>
    <row r="22" spans="1:21" x14ac:dyDescent="0.3">
      <c r="A22" s="314" t="s">
        <v>184</v>
      </c>
      <c r="B22" s="314"/>
      <c r="C22" s="314"/>
      <c r="D22" s="314"/>
      <c r="E22" s="314"/>
      <c r="F22" s="314"/>
      <c r="G22" s="314"/>
      <c r="H22" s="314"/>
    </row>
    <row r="24" spans="1:21" x14ac:dyDescent="0.3">
      <c r="A24" s="316" t="s">
        <v>656</v>
      </c>
      <c r="S24" s="62" t="s">
        <v>657</v>
      </c>
    </row>
    <row r="26" spans="1:21" x14ac:dyDescent="0.3">
      <c r="A26" t="s">
        <v>658</v>
      </c>
      <c r="U26" s="62" t="s">
        <v>659</v>
      </c>
    </row>
    <row r="28" spans="1:21" x14ac:dyDescent="0.3">
      <c r="A28" s="317" t="s">
        <v>660</v>
      </c>
      <c r="B28" s="317"/>
      <c r="C28" s="317"/>
      <c r="D28" s="317"/>
      <c r="E28" s="317"/>
      <c r="F28" s="317"/>
      <c r="G28" s="317"/>
      <c r="H28" s="317"/>
    </row>
    <row r="29" spans="1:21" x14ac:dyDescent="0.3">
      <c r="A29" t="s">
        <v>661</v>
      </c>
      <c r="J29" s="62" t="s">
        <v>662</v>
      </c>
    </row>
    <row r="33" spans="1:10" x14ac:dyDescent="0.3">
      <c r="A33" s="317" t="s">
        <v>663</v>
      </c>
      <c r="B33" s="317"/>
      <c r="C33" s="317"/>
      <c r="D33" s="317"/>
      <c r="E33" s="317"/>
      <c r="F33" s="317"/>
      <c r="G33" s="317"/>
      <c r="H33" s="317"/>
    </row>
    <row r="34" spans="1:10" ht="15.75" customHeight="1" x14ac:dyDescent="0.3">
      <c r="A34" s="402" t="s">
        <v>664</v>
      </c>
      <c r="B34" s="402"/>
      <c r="C34" s="402"/>
      <c r="D34" s="402"/>
      <c r="E34" s="402"/>
      <c r="F34" s="402"/>
      <c r="G34" s="402"/>
      <c r="H34" s="402"/>
      <c r="J34" s="62" t="s">
        <v>665</v>
      </c>
    </row>
    <row r="35" spans="1:10" x14ac:dyDescent="0.3">
      <c r="A35" s="402"/>
      <c r="B35" s="402"/>
      <c r="C35" s="402"/>
      <c r="D35" s="402"/>
      <c r="E35" s="402"/>
      <c r="F35" s="402"/>
      <c r="G35" s="402"/>
      <c r="H35" s="402"/>
    </row>
    <row r="36" spans="1:10" x14ac:dyDescent="0.3">
      <c r="A36" s="402"/>
      <c r="B36" s="402"/>
      <c r="C36" s="402"/>
      <c r="D36" s="402"/>
      <c r="E36" s="402"/>
      <c r="F36" s="402"/>
      <c r="G36" s="402"/>
      <c r="H36" s="402"/>
    </row>
    <row r="37" spans="1:10" x14ac:dyDescent="0.3">
      <c r="A37" s="402"/>
      <c r="B37" s="402"/>
      <c r="C37" s="402"/>
      <c r="D37" s="402"/>
      <c r="E37" s="402"/>
      <c r="F37" s="402"/>
      <c r="G37" s="402"/>
      <c r="H37" s="402"/>
    </row>
  </sheetData>
  <mergeCells count="1">
    <mergeCell ref="A34:H37"/>
  </mergeCells>
  <hyperlinks>
    <hyperlink ref="H8" r:id="rId1" xr:uid="{AFF7C855-95FD-4593-8315-130E7F01EBE7}"/>
    <hyperlink ref="J14" r:id="rId2" xr:uid="{F2C2186B-0D84-470A-A06F-E7C935F0661E}"/>
    <hyperlink ref="J18" r:id="rId3" xr:uid="{C59A7D46-0B7D-4666-ADB0-6B23B8D3F13C}"/>
    <hyperlink ref="J29" r:id="rId4" xr:uid="{70E2DC6B-7721-48FC-9967-5223952DD727}"/>
    <hyperlink ref="J34" r:id="rId5" location=":~:text=A%20typical%20cropping%20rotation%20for,next%20year%20and%20so%20on." xr:uid="{466CE146-FB2F-48E3-A057-D726FFE22BC1}"/>
    <hyperlink ref="S24" r:id="rId6" xr:uid="{045B37FA-CAA9-4815-9C28-5DA71761EFAC}"/>
    <hyperlink ref="U26" r:id="rId7" xr:uid="{A070C837-09C2-4B7D-993E-2F98C5792009}"/>
  </hyperlinks>
  <pageMargins left="0.7" right="0.7" top="0.75" bottom="0.75" header="0.3" footer="0.3"/>
  <pageSetup orientation="portrait" horizontalDpi="4294967293" verticalDpi="0"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37B6C-AA23-4471-8932-2FD396C57326}">
  <dimension ref="A1:LQ581"/>
  <sheetViews>
    <sheetView topLeftCell="A5" zoomScale="90" zoomScaleNormal="90" workbookViewId="0">
      <selection activeCell="D19" sqref="D19"/>
    </sheetView>
  </sheetViews>
  <sheetFormatPr defaultRowHeight="14.4" x14ac:dyDescent="0.3"/>
  <cols>
    <col min="2" max="2" width="46.44140625" customWidth="1"/>
    <col min="3" max="3" width="11.88671875" style="329" customWidth="1"/>
    <col min="4" max="4" width="15.6640625" style="329" customWidth="1"/>
    <col min="5" max="5" width="14.33203125" style="329" customWidth="1"/>
    <col min="6" max="6" width="15.109375" style="329" customWidth="1"/>
    <col min="7" max="7" width="11.109375" style="329" customWidth="1"/>
    <col min="8" max="8" width="14.109375" customWidth="1"/>
    <col min="9" max="9" width="11" customWidth="1"/>
    <col min="10" max="10" width="13.33203125" customWidth="1"/>
    <col min="11" max="11" width="11.33203125" customWidth="1"/>
    <col min="12" max="12" width="27.88671875" bestFit="1" customWidth="1"/>
    <col min="13" max="13" width="16.5546875" bestFit="1" customWidth="1"/>
    <col min="14" max="14" width="13.33203125" customWidth="1"/>
    <col min="15" max="15" width="12" customWidth="1"/>
    <col min="16" max="16" width="45.109375" customWidth="1"/>
    <col min="17" max="17" width="19.5546875" bestFit="1" customWidth="1"/>
    <col min="18" max="21" width="12" customWidth="1"/>
    <col min="22" max="22" width="11.44140625" customWidth="1"/>
    <col min="23" max="24" width="10.5546875" bestFit="1" customWidth="1"/>
  </cols>
  <sheetData>
    <row r="1" spans="1:19" x14ac:dyDescent="0.3">
      <c r="A1" t="s">
        <v>731</v>
      </c>
      <c r="C1" s="52" t="s">
        <v>72</v>
      </c>
      <c r="D1" s="62" t="s">
        <v>569</v>
      </c>
    </row>
    <row r="2" spans="1:19" ht="21" x14ac:dyDescent="0.4">
      <c r="C2" s="52" t="s">
        <v>1</v>
      </c>
      <c r="D2" s="54" t="s">
        <v>205</v>
      </c>
      <c r="J2" t="s">
        <v>678</v>
      </c>
      <c r="K2">
        <v>613379.50000000035</v>
      </c>
      <c r="Q2" s="216" t="s">
        <v>521</v>
      </c>
      <c r="R2" s="38" t="s">
        <v>94</v>
      </c>
      <c r="S2" s="38" t="s">
        <v>520</v>
      </c>
    </row>
    <row r="3" spans="1:19" x14ac:dyDescent="0.3">
      <c r="B3" t="s">
        <v>0</v>
      </c>
      <c r="C3" s="52" t="s">
        <v>2</v>
      </c>
      <c r="D3" s="54" t="s">
        <v>206</v>
      </c>
      <c r="J3" t="s">
        <v>762</v>
      </c>
      <c r="K3">
        <v>238252.39999999997</v>
      </c>
      <c r="Q3" s="215">
        <v>1</v>
      </c>
      <c r="R3" s="38" t="s">
        <v>506</v>
      </c>
      <c r="S3" s="38" t="s">
        <v>506</v>
      </c>
    </row>
    <row r="4" spans="1:19" x14ac:dyDescent="0.3">
      <c r="C4" s="52" t="s">
        <v>3</v>
      </c>
      <c r="D4" s="54" t="s">
        <v>224</v>
      </c>
      <c r="Q4" s="215">
        <v>2</v>
      </c>
      <c r="R4" s="38" t="s">
        <v>507</v>
      </c>
      <c r="S4" s="38" t="s">
        <v>506</v>
      </c>
    </row>
    <row r="5" spans="1:19" x14ac:dyDescent="0.3">
      <c r="C5" s="52" t="s">
        <v>4</v>
      </c>
      <c r="D5" s="54" t="s">
        <v>226</v>
      </c>
      <c r="Q5" s="215">
        <v>3</v>
      </c>
      <c r="R5" s="38" t="s">
        <v>508</v>
      </c>
      <c r="S5" s="38" t="s">
        <v>506</v>
      </c>
    </row>
    <row r="6" spans="1:19" x14ac:dyDescent="0.3">
      <c r="C6" s="52" t="s">
        <v>5</v>
      </c>
      <c r="D6" s="54" t="s">
        <v>228</v>
      </c>
      <c r="Q6" s="215">
        <v>4</v>
      </c>
      <c r="R6" s="38" t="s">
        <v>506</v>
      </c>
      <c r="S6" s="38" t="s">
        <v>507</v>
      </c>
    </row>
    <row r="7" spans="1:19" x14ac:dyDescent="0.3">
      <c r="C7" s="52" t="s">
        <v>6</v>
      </c>
      <c r="D7" s="63" t="s">
        <v>232</v>
      </c>
      <c r="G7" s="62" t="s">
        <v>230</v>
      </c>
      <c r="Q7" s="215">
        <v>5</v>
      </c>
      <c r="R7" s="38" t="s">
        <v>507</v>
      </c>
      <c r="S7" s="38" t="s">
        <v>507</v>
      </c>
    </row>
    <row r="8" spans="1:19" x14ac:dyDescent="0.3">
      <c r="C8" s="52" t="s">
        <v>185</v>
      </c>
      <c r="D8" s="64" t="s">
        <v>234</v>
      </c>
      <c r="G8" s="62" t="s">
        <v>233</v>
      </c>
      <c r="Q8" s="215">
        <v>6</v>
      </c>
      <c r="R8" s="38" t="s">
        <v>508</v>
      </c>
      <c r="S8" s="38" t="s">
        <v>507</v>
      </c>
    </row>
    <row r="9" spans="1:19" x14ac:dyDescent="0.3">
      <c r="C9" s="52" t="s">
        <v>231</v>
      </c>
      <c r="D9" s="54" t="s">
        <v>238</v>
      </c>
      <c r="Q9" s="215">
        <v>7</v>
      </c>
      <c r="R9" s="38" t="s">
        <v>506</v>
      </c>
      <c r="S9" s="38" t="s">
        <v>508</v>
      </c>
    </row>
    <row r="10" spans="1:19" x14ac:dyDescent="0.3">
      <c r="C10" s="52" t="s">
        <v>11</v>
      </c>
      <c r="D10" s="54" t="s">
        <v>241</v>
      </c>
      <c r="Q10" s="215">
        <v>8</v>
      </c>
      <c r="R10" s="38" t="s">
        <v>507</v>
      </c>
      <c r="S10" s="38" t="s">
        <v>508</v>
      </c>
    </row>
    <row r="11" spans="1:19" x14ac:dyDescent="0.3">
      <c r="B11" t="s">
        <v>780</v>
      </c>
      <c r="C11" s="52" t="s">
        <v>242</v>
      </c>
      <c r="D11" s="54" t="s">
        <v>243</v>
      </c>
      <c r="Q11" s="215">
        <v>9</v>
      </c>
      <c r="R11" s="38" t="s">
        <v>508</v>
      </c>
      <c r="S11" s="38" t="s">
        <v>508</v>
      </c>
    </row>
    <row r="12" spans="1:19" x14ac:dyDescent="0.3">
      <c r="B12" t="s">
        <v>781</v>
      </c>
      <c r="C12" s="52" t="s">
        <v>72</v>
      </c>
      <c r="D12" s="54" t="s">
        <v>591</v>
      </c>
      <c r="N12" s="52" t="s">
        <v>1</v>
      </c>
      <c r="O12" s="52" t="s">
        <v>1</v>
      </c>
      <c r="Q12" s="215">
        <v>10</v>
      </c>
      <c r="R12" s="38" t="s">
        <v>506</v>
      </c>
      <c r="S12" s="217" t="s">
        <v>509</v>
      </c>
    </row>
    <row r="13" spans="1:19" x14ac:dyDescent="0.3">
      <c r="B13" t="s">
        <v>782</v>
      </c>
      <c r="C13" s="52" t="s">
        <v>667</v>
      </c>
      <c r="D13" s="54" t="s">
        <v>669</v>
      </c>
      <c r="F13" s="318" t="s">
        <v>668</v>
      </c>
      <c r="N13" s="52"/>
      <c r="O13" s="52"/>
      <c r="Q13" s="215"/>
      <c r="R13" s="38"/>
      <c r="S13" s="217"/>
    </row>
    <row r="14" spans="1:19" x14ac:dyDescent="0.3">
      <c r="J14" s="52" t="s">
        <v>1</v>
      </c>
      <c r="K14" s="52" t="s">
        <v>1</v>
      </c>
      <c r="N14" s="395" t="s">
        <v>223</v>
      </c>
      <c r="O14" s="395"/>
      <c r="Q14" s="215">
        <v>11</v>
      </c>
      <c r="R14" s="38" t="s">
        <v>507</v>
      </c>
      <c r="S14" s="217" t="s">
        <v>509</v>
      </c>
    </row>
    <row r="15" spans="1:19" x14ac:dyDescent="0.3">
      <c r="I15" s="53" t="s">
        <v>15</v>
      </c>
      <c r="J15" s="53" t="s">
        <v>208</v>
      </c>
      <c r="K15" s="53" t="s">
        <v>209</v>
      </c>
      <c r="L15" s="53"/>
      <c r="M15" s="53"/>
      <c r="N15" s="53" t="s">
        <v>207</v>
      </c>
      <c r="O15" s="53" t="s">
        <v>222</v>
      </c>
      <c r="Q15" s="215">
        <v>12</v>
      </c>
      <c r="R15" s="38" t="s">
        <v>508</v>
      </c>
      <c r="S15" s="217" t="s">
        <v>509</v>
      </c>
    </row>
    <row r="16" spans="1:19" x14ac:dyDescent="0.3">
      <c r="B16" t="s">
        <v>523</v>
      </c>
      <c r="C16" s="384" t="s">
        <v>522</v>
      </c>
      <c r="D16" s="68">
        <v>1</v>
      </c>
      <c r="F16" s="53" t="s">
        <v>19</v>
      </c>
      <c r="I16" s="384">
        <v>1</v>
      </c>
      <c r="J16" s="53" t="s">
        <v>211</v>
      </c>
      <c r="K16" s="53" t="s">
        <v>210</v>
      </c>
      <c r="L16" s="53"/>
      <c r="M16" s="53"/>
      <c r="N16" s="53">
        <v>5000</v>
      </c>
      <c r="O16" s="53">
        <v>5000</v>
      </c>
      <c r="Q16" s="215">
        <v>13</v>
      </c>
      <c r="R16" s="38" t="s">
        <v>506</v>
      </c>
      <c r="S16" s="217" t="s">
        <v>510</v>
      </c>
    </row>
    <row r="17" spans="1:38" x14ac:dyDescent="0.3">
      <c r="A17" t="s">
        <v>12</v>
      </c>
      <c r="B17" t="s">
        <v>17</v>
      </c>
      <c r="C17" s="384" t="s">
        <v>6</v>
      </c>
      <c r="D17" s="4">
        <f>COUNT(C48:C270)</f>
        <v>223</v>
      </c>
      <c r="F17" s="384">
        <v>1</v>
      </c>
      <c r="G17" s="24" t="s">
        <v>207</v>
      </c>
      <c r="I17" s="384">
        <v>2</v>
      </c>
      <c r="J17" s="53" t="s">
        <v>212</v>
      </c>
      <c r="K17" s="53" t="s">
        <v>213</v>
      </c>
      <c r="L17" s="53"/>
      <c r="M17" s="53"/>
      <c r="N17" s="53">
        <v>5000</v>
      </c>
      <c r="O17" s="53">
        <v>5000</v>
      </c>
      <c r="Q17" s="215">
        <v>14</v>
      </c>
      <c r="R17" s="38" t="s">
        <v>507</v>
      </c>
      <c r="S17" s="217" t="s">
        <v>510</v>
      </c>
    </row>
    <row r="18" spans="1:38" x14ac:dyDescent="0.3">
      <c r="B18" t="s">
        <v>10</v>
      </c>
      <c r="C18" s="384" t="s">
        <v>11</v>
      </c>
      <c r="D18" s="5">
        <v>20</v>
      </c>
      <c r="F18" s="384">
        <v>2</v>
      </c>
      <c r="G18" s="24" t="s">
        <v>474</v>
      </c>
      <c r="I18" s="384">
        <v>3</v>
      </c>
      <c r="J18" s="53" t="s">
        <v>214</v>
      </c>
      <c r="K18" s="53" t="s">
        <v>215</v>
      </c>
      <c r="L18" s="53"/>
      <c r="M18" s="53"/>
      <c r="N18" s="53">
        <v>5000</v>
      </c>
      <c r="O18" s="53">
        <v>5000</v>
      </c>
      <c r="Q18" s="215">
        <v>15</v>
      </c>
      <c r="R18" s="38" t="s">
        <v>508</v>
      </c>
      <c r="S18" s="217" t="s">
        <v>510</v>
      </c>
    </row>
    <row r="19" spans="1:38" x14ac:dyDescent="0.3">
      <c r="B19" t="s">
        <v>18</v>
      </c>
      <c r="C19" s="384" t="s">
        <v>2</v>
      </c>
      <c r="D19" s="5">
        <v>4</v>
      </c>
      <c r="F19" s="57">
        <v>3</v>
      </c>
      <c r="G19" s="161" t="s">
        <v>475</v>
      </c>
      <c r="I19" s="384">
        <v>4</v>
      </c>
      <c r="J19" s="53" t="s">
        <v>216</v>
      </c>
      <c r="K19" s="53" t="s">
        <v>217</v>
      </c>
      <c r="L19" s="53"/>
      <c r="M19" s="53"/>
      <c r="N19" s="53">
        <v>5000</v>
      </c>
      <c r="O19" s="53">
        <v>5000</v>
      </c>
      <c r="Q19" s="215">
        <v>16</v>
      </c>
      <c r="R19" s="38" t="s">
        <v>506</v>
      </c>
      <c r="S19" s="217" t="s">
        <v>518</v>
      </c>
    </row>
    <row r="20" spans="1:38" x14ac:dyDescent="0.3">
      <c r="B20" t="s">
        <v>19</v>
      </c>
      <c r="C20" s="384" t="s">
        <v>13</v>
      </c>
      <c r="D20" s="5">
        <v>2</v>
      </c>
      <c r="I20" s="384">
        <v>5</v>
      </c>
      <c r="J20" s="53" t="s">
        <v>218</v>
      </c>
      <c r="K20" s="53" t="s">
        <v>219</v>
      </c>
      <c r="L20" s="53"/>
      <c r="M20" s="53"/>
      <c r="N20" s="53">
        <v>3000</v>
      </c>
      <c r="O20" s="53">
        <v>3000</v>
      </c>
      <c r="Q20" s="215">
        <v>17</v>
      </c>
      <c r="R20" s="38" t="s">
        <v>507</v>
      </c>
      <c r="S20" s="217" t="s">
        <v>518</v>
      </c>
    </row>
    <row r="21" spans="1:38" x14ac:dyDescent="0.3">
      <c r="B21" t="s">
        <v>15</v>
      </c>
      <c r="C21" s="384" t="s">
        <v>3</v>
      </c>
      <c r="D21" s="5">
        <v>6</v>
      </c>
      <c r="I21" s="384">
        <v>6</v>
      </c>
      <c r="J21" s="53" t="s">
        <v>220</v>
      </c>
      <c r="K21" s="53" t="s">
        <v>221</v>
      </c>
      <c r="L21" s="53"/>
      <c r="M21" s="53"/>
      <c r="N21" s="53">
        <v>3000</v>
      </c>
      <c r="O21" s="53">
        <v>3000</v>
      </c>
      <c r="Q21" s="215">
        <v>18</v>
      </c>
      <c r="R21" s="38" t="s">
        <v>508</v>
      </c>
      <c r="S21" s="217" t="s">
        <v>518</v>
      </c>
    </row>
    <row r="22" spans="1:38" x14ac:dyDescent="0.3">
      <c r="B22" t="s">
        <v>16</v>
      </c>
      <c r="C22" s="384" t="s">
        <v>14</v>
      </c>
      <c r="D22" s="6">
        <v>10</v>
      </c>
      <c r="Q22" s="215">
        <v>19</v>
      </c>
      <c r="R22" s="38" t="s">
        <v>506</v>
      </c>
      <c r="S22" s="217" t="s">
        <v>519</v>
      </c>
    </row>
    <row r="23" spans="1:38" x14ac:dyDescent="0.3">
      <c r="Q23" s="215">
        <v>20</v>
      </c>
      <c r="R23" s="38" t="s">
        <v>507</v>
      </c>
      <c r="S23" s="217" t="s">
        <v>519</v>
      </c>
    </row>
    <row r="24" spans="1:38" x14ac:dyDescent="0.3">
      <c r="C24" s="250" t="s">
        <v>763</v>
      </c>
      <c r="D24" s="8"/>
      <c r="F24" s="46">
        <v>613379.50000000035</v>
      </c>
      <c r="G24" s="13" t="s">
        <v>795</v>
      </c>
      <c r="Q24" s="215">
        <v>21</v>
      </c>
      <c r="R24" s="38" t="s">
        <v>508</v>
      </c>
      <c r="S24" s="217" t="s">
        <v>519</v>
      </c>
    </row>
    <row r="25" spans="1:38" x14ac:dyDescent="0.3">
      <c r="C25" s="250" t="s">
        <v>764</v>
      </c>
      <c r="D25" s="8"/>
      <c r="F25" s="46">
        <v>238252.39999999997</v>
      </c>
      <c r="M25" s="47">
        <f>M31/M28</f>
        <v>613379.50000000035</v>
      </c>
    </row>
    <row r="26" spans="1:38" x14ac:dyDescent="0.3">
      <c r="C26" s="13" t="s">
        <v>765</v>
      </c>
      <c r="F26" s="359">
        <f>N271</f>
        <v>89099.200160000008</v>
      </c>
    </row>
    <row r="27" spans="1:38" x14ac:dyDescent="0.3">
      <c r="C27" s="13" t="s">
        <v>505</v>
      </c>
    </row>
    <row r="28" spans="1:38" x14ac:dyDescent="0.3">
      <c r="B28" s="393" t="s">
        <v>793</v>
      </c>
      <c r="C28" s="29" t="s">
        <v>794</v>
      </c>
      <c r="D28" s="252">
        <f>D31/$F$24</f>
        <v>0.11620760088656366</v>
      </c>
      <c r="E28" s="252">
        <f t="shared" ref="E28:M28" si="0">E31/$F$24</f>
        <v>0.1194355898000793</v>
      </c>
      <c r="F28" s="252">
        <f t="shared" si="0"/>
        <v>0.12266357871359497</v>
      </c>
      <c r="G28" s="252">
        <f t="shared" si="0"/>
        <v>0.12589156762711065</v>
      </c>
      <c r="H28" s="252">
        <f t="shared" si="0"/>
        <v>0.12911955654062632</v>
      </c>
      <c r="I28" s="252">
        <f t="shared" si="0"/>
        <v>0.13234754545414196</v>
      </c>
      <c r="J28" s="252">
        <f t="shared" si="0"/>
        <v>0.13557553436765762</v>
      </c>
      <c r="K28" s="252">
        <f t="shared" si="0"/>
        <v>0.13880352328117329</v>
      </c>
      <c r="L28" s="252">
        <f t="shared" si="0"/>
        <v>0.14203151219468893</v>
      </c>
      <c r="M28" s="252">
        <f t="shared" si="0"/>
        <v>0.14525950110820457</v>
      </c>
    </row>
    <row r="29" spans="1:38" x14ac:dyDescent="0.3">
      <c r="B29" s="110"/>
      <c r="C29" s="29" t="s">
        <v>762</v>
      </c>
      <c r="D29" s="252">
        <f>D31/$F$25</f>
        <v>0.29917583255404784</v>
      </c>
      <c r="E29" s="252">
        <f t="shared" ref="E29:L29" si="1">E31/$F$25</f>
        <v>0.30748627234721582</v>
      </c>
      <c r="F29" s="252">
        <f t="shared" si="1"/>
        <v>0.3157967121403838</v>
      </c>
      <c r="G29" s="252">
        <f t="shared" si="1"/>
        <v>0.32410715193355183</v>
      </c>
      <c r="H29" s="252">
        <f t="shared" si="1"/>
        <v>0.33241759172671986</v>
      </c>
      <c r="I29" s="252">
        <f t="shared" si="1"/>
        <v>0.34072803151988784</v>
      </c>
      <c r="J29" s="252">
        <f t="shared" si="1"/>
        <v>0.34903847131305588</v>
      </c>
      <c r="K29" s="252">
        <f t="shared" si="1"/>
        <v>0.35734891110622385</v>
      </c>
      <c r="L29" s="252">
        <f t="shared" si="1"/>
        <v>0.36565935089939183</v>
      </c>
      <c r="M29" s="252">
        <f>M31/$F$25</f>
        <v>0.37396979069255981</v>
      </c>
    </row>
    <row r="30" spans="1:38" x14ac:dyDescent="0.3">
      <c r="H30" s="329"/>
      <c r="I30" s="329"/>
      <c r="J30" s="329"/>
      <c r="K30" s="329"/>
      <c r="L30" s="329"/>
      <c r="M30" s="329"/>
      <c r="P30" s="213">
        <v>0.35</v>
      </c>
      <c r="Q30" s="213">
        <f t="shared" ref="Q30:Y30" si="2">P30+(0.65/9)</f>
        <v>0.42222222222222222</v>
      </c>
      <c r="R30" s="213">
        <f t="shared" si="2"/>
        <v>0.49444444444444446</v>
      </c>
      <c r="S30" s="213">
        <f t="shared" si="2"/>
        <v>0.56666666666666665</v>
      </c>
      <c r="T30" s="213">
        <f t="shared" si="2"/>
        <v>0.63888888888888884</v>
      </c>
      <c r="U30" s="213">
        <f t="shared" si="2"/>
        <v>0.71111111111111103</v>
      </c>
      <c r="V30" s="213">
        <f t="shared" si="2"/>
        <v>0.78333333333333321</v>
      </c>
      <c r="W30" s="213">
        <f t="shared" si="2"/>
        <v>0.8555555555555554</v>
      </c>
      <c r="X30" s="213">
        <f t="shared" si="2"/>
        <v>0.92777777777777759</v>
      </c>
      <c r="Y30" s="213">
        <f t="shared" si="2"/>
        <v>0.99999999999999978</v>
      </c>
      <c r="AC30" s="213">
        <v>0.35</v>
      </c>
      <c r="AD30" s="213">
        <f t="shared" ref="AD30:AL30" si="3">AC30+(0.65/9)</f>
        <v>0.42222222222222222</v>
      </c>
      <c r="AE30" s="213">
        <f t="shared" si="3"/>
        <v>0.49444444444444446</v>
      </c>
      <c r="AF30" s="213">
        <f t="shared" si="3"/>
        <v>0.56666666666666665</v>
      </c>
      <c r="AG30" s="213">
        <f t="shared" si="3"/>
        <v>0.63888888888888884</v>
      </c>
      <c r="AH30" s="213">
        <f t="shared" si="3"/>
        <v>0.71111111111111103</v>
      </c>
      <c r="AI30" s="213">
        <f t="shared" si="3"/>
        <v>0.78333333333333321</v>
      </c>
      <c r="AJ30" s="213">
        <f t="shared" si="3"/>
        <v>0.8555555555555554</v>
      </c>
      <c r="AK30" s="213">
        <f t="shared" si="3"/>
        <v>0.92777777777777759</v>
      </c>
      <c r="AL30" s="213">
        <f t="shared" si="3"/>
        <v>0.99999999999999978</v>
      </c>
    </row>
    <row r="31" spans="1:38" x14ac:dyDescent="0.3">
      <c r="C31" s="359">
        <f>N271</f>
        <v>89099.200160000008</v>
      </c>
      <c r="D31" s="251">
        <f>$C$31*D32</f>
        <v>71279.360128000015</v>
      </c>
      <c r="E31" s="251">
        <f t="shared" ref="E31:M31" si="4">$C$31*E32</f>
        <v>73259.342353777785</v>
      </c>
      <c r="F31" s="251">
        <f t="shared" si="4"/>
        <v>75239.32457955557</v>
      </c>
      <c r="G31" s="251">
        <f t="shared" si="4"/>
        <v>77219.306805333355</v>
      </c>
      <c r="H31" s="251">
        <f t="shared" si="4"/>
        <v>79199.289031111141</v>
      </c>
      <c r="I31" s="251">
        <f t="shared" si="4"/>
        <v>81179.271256888911</v>
      </c>
      <c r="J31" s="251">
        <f t="shared" si="4"/>
        <v>83159.253482666696</v>
      </c>
      <c r="K31" s="251">
        <f t="shared" si="4"/>
        <v>85139.235708444481</v>
      </c>
      <c r="L31" s="251">
        <f t="shared" si="4"/>
        <v>87119.217934222252</v>
      </c>
      <c r="M31" s="251">
        <f t="shared" si="4"/>
        <v>89099.200160000022</v>
      </c>
      <c r="O31" t="s">
        <v>506</v>
      </c>
      <c r="P31" s="256">
        <f>ROUND(AC31,3)</f>
        <v>0.152</v>
      </c>
      <c r="Q31" s="256">
        <f t="shared" ref="Q31:Y33" si="5">ROUND(AD31,3)</f>
        <v>0.33300000000000002</v>
      </c>
      <c r="R31" s="256">
        <f t="shared" si="5"/>
        <v>0.27300000000000002</v>
      </c>
      <c r="S31" s="256">
        <f t="shared" si="5"/>
        <v>8.1000000000000003E-2</v>
      </c>
      <c r="T31" s="256">
        <f t="shared" si="5"/>
        <v>7.0999999999999994E-2</v>
      </c>
      <c r="U31" s="256">
        <f t="shared" si="5"/>
        <v>0.01</v>
      </c>
      <c r="V31" s="256">
        <f t="shared" si="5"/>
        <v>0.03</v>
      </c>
      <c r="W31" s="256">
        <f t="shared" si="5"/>
        <v>0.04</v>
      </c>
      <c r="X31" s="256">
        <f t="shared" si="5"/>
        <v>0.01</v>
      </c>
      <c r="Y31" s="256">
        <f t="shared" si="5"/>
        <v>0</v>
      </c>
      <c r="AC31" s="214">
        <v>0.15151515151515152</v>
      </c>
      <c r="AD31" s="214">
        <v>0.33333333333333331</v>
      </c>
      <c r="AE31" s="214">
        <v>0.27272727272727271</v>
      </c>
      <c r="AF31" s="214">
        <v>8.0808080808080815E-2</v>
      </c>
      <c r="AG31" s="214">
        <v>7.0707070707070704E-2</v>
      </c>
      <c r="AH31" s="214">
        <v>1.0101010101010102E-2</v>
      </c>
      <c r="AI31" s="214">
        <v>3.0303030303030304E-2</v>
      </c>
      <c r="AJ31" s="214">
        <v>4.0404040404040407E-2</v>
      </c>
      <c r="AK31" s="214">
        <v>0.01</v>
      </c>
      <c r="AL31" s="214">
        <v>0</v>
      </c>
    </row>
    <row r="32" spans="1:38" x14ac:dyDescent="0.3">
      <c r="B32" t="s">
        <v>95</v>
      </c>
      <c r="D32" s="27">
        <v>0.8</v>
      </c>
      <c r="E32" s="27">
        <f>D32+(0.2/9)</f>
        <v>0.8222222222222223</v>
      </c>
      <c r="F32" s="27">
        <f t="shared" ref="F32:M32" si="6">E32+(0.2/9)</f>
        <v>0.84444444444444455</v>
      </c>
      <c r="G32" s="27">
        <f t="shared" si="6"/>
        <v>0.86666666666666681</v>
      </c>
      <c r="H32" s="27">
        <f t="shared" si="6"/>
        <v>0.88888888888888906</v>
      </c>
      <c r="I32" s="27">
        <f t="shared" si="6"/>
        <v>0.91111111111111132</v>
      </c>
      <c r="J32" s="27">
        <f t="shared" si="6"/>
        <v>0.93333333333333357</v>
      </c>
      <c r="K32" s="27">
        <f t="shared" si="6"/>
        <v>0.95555555555555582</v>
      </c>
      <c r="L32" s="27">
        <f t="shared" si="6"/>
        <v>0.97777777777777808</v>
      </c>
      <c r="M32" s="27">
        <f t="shared" si="6"/>
        <v>1.0000000000000002</v>
      </c>
      <c r="O32" t="s">
        <v>507</v>
      </c>
      <c r="P32" s="256">
        <f>ROUND(AC32,3)</f>
        <v>0.21199999999999999</v>
      </c>
      <c r="Q32" s="256">
        <f t="shared" si="5"/>
        <v>0.29299999999999998</v>
      </c>
      <c r="R32" s="256">
        <f t="shared" si="5"/>
        <v>0.26300000000000001</v>
      </c>
      <c r="S32" s="256">
        <f t="shared" si="5"/>
        <v>0.111</v>
      </c>
      <c r="T32" s="256">
        <f t="shared" si="5"/>
        <v>5.0999999999999997E-2</v>
      </c>
      <c r="U32" s="256">
        <f t="shared" si="5"/>
        <v>0.02</v>
      </c>
      <c r="V32" s="256">
        <f t="shared" si="5"/>
        <v>0</v>
      </c>
      <c r="W32" s="256">
        <f t="shared" si="5"/>
        <v>0.02</v>
      </c>
      <c r="X32" s="256">
        <f t="shared" si="5"/>
        <v>0.02</v>
      </c>
      <c r="Y32" s="256">
        <f t="shared" si="5"/>
        <v>0.01</v>
      </c>
      <c r="AC32" s="214">
        <v>0.21212121212121213</v>
      </c>
      <c r="AD32" s="214">
        <v>0.29292929292929293</v>
      </c>
      <c r="AE32" s="214">
        <v>0.26262626262626265</v>
      </c>
      <c r="AF32" s="214">
        <v>0.1111111111111111</v>
      </c>
      <c r="AG32" s="214">
        <v>5.0505050505050504E-2</v>
      </c>
      <c r="AH32" s="214">
        <v>2.0202020202020204E-2</v>
      </c>
      <c r="AI32" s="214">
        <v>0</v>
      </c>
      <c r="AJ32" s="214">
        <v>2.0202020202020204E-2</v>
      </c>
      <c r="AK32" s="214">
        <v>0.02</v>
      </c>
      <c r="AL32" s="214">
        <v>0.01</v>
      </c>
    </row>
    <row r="33" spans="1:39" x14ac:dyDescent="0.3">
      <c r="B33" s="22" t="s">
        <v>85</v>
      </c>
      <c r="C33" s="384" t="s">
        <v>94</v>
      </c>
      <c r="D33" s="199">
        <v>0.152</v>
      </c>
      <c r="E33" s="236">
        <v>0.33300000000000002</v>
      </c>
      <c r="F33" s="236">
        <v>0.27300000000000002</v>
      </c>
      <c r="G33" s="236">
        <v>8.1000000000000003E-2</v>
      </c>
      <c r="H33" s="236">
        <v>7.0999999999999994E-2</v>
      </c>
      <c r="I33" s="236">
        <v>0.01</v>
      </c>
      <c r="J33" s="236">
        <v>0.03</v>
      </c>
      <c r="K33" s="236">
        <v>0.04</v>
      </c>
      <c r="L33" s="236">
        <v>0.01</v>
      </c>
      <c r="M33" s="237">
        <v>0</v>
      </c>
      <c r="O33" t="s">
        <v>508</v>
      </c>
      <c r="P33" s="256">
        <f>ROUND(AC33,3)</f>
        <v>0.44400000000000001</v>
      </c>
      <c r="Q33" s="256">
        <f t="shared" si="5"/>
        <v>0.374</v>
      </c>
      <c r="R33" s="256">
        <f t="shared" si="5"/>
        <v>8.1000000000000003E-2</v>
      </c>
      <c r="S33" s="256">
        <f t="shared" si="5"/>
        <v>6.0999999999999999E-2</v>
      </c>
      <c r="T33" s="256">
        <f t="shared" si="5"/>
        <v>0.02</v>
      </c>
      <c r="U33" s="256">
        <f t="shared" si="5"/>
        <v>0.02</v>
      </c>
      <c r="V33" s="256">
        <f t="shared" si="5"/>
        <v>0</v>
      </c>
      <c r="W33" s="256">
        <f t="shared" si="5"/>
        <v>0</v>
      </c>
      <c r="X33" s="256">
        <f t="shared" si="5"/>
        <v>0</v>
      </c>
      <c r="Y33" s="256">
        <f t="shared" si="5"/>
        <v>0</v>
      </c>
      <c r="AC33" s="214">
        <v>0.44444444444444442</v>
      </c>
      <c r="AD33" s="214">
        <v>0.37373737373737376</v>
      </c>
      <c r="AE33" s="214">
        <v>8.0808080808080815E-2</v>
      </c>
      <c r="AF33" s="214">
        <v>6.0606060606060608E-2</v>
      </c>
      <c r="AG33" s="214">
        <v>2.0202020202020204E-2</v>
      </c>
      <c r="AH33" s="214">
        <v>2.0202020202020204E-2</v>
      </c>
      <c r="AI33" s="214">
        <v>0</v>
      </c>
      <c r="AJ33" s="214">
        <v>0</v>
      </c>
      <c r="AK33" s="214">
        <v>0</v>
      </c>
      <c r="AL33" s="214">
        <v>0</v>
      </c>
    </row>
    <row r="34" spans="1:39" x14ac:dyDescent="0.3">
      <c r="B34" s="22"/>
      <c r="C34" s="384"/>
      <c r="D34" s="8"/>
      <c r="E34" s="8"/>
      <c r="F34" s="8"/>
      <c r="G34" s="8"/>
      <c r="H34" s="2"/>
    </row>
    <row r="35" spans="1:39" x14ac:dyDescent="0.3">
      <c r="B35" s="22"/>
      <c r="C35" s="384"/>
      <c r="D35" s="10"/>
      <c r="E35" s="8"/>
      <c r="F35" s="8"/>
      <c r="G35" s="8"/>
      <c r="H35" s="2"/>
      <c r="I35" s="29" t="s">
        <v>506</v>
      </c>
      <c r="J35" s="29" t="s">
        <v>507</v>
      </c>
      <c r="K35" s="29" t="s">
        <v>508</v>
      </c>
      <c r="L35" s="29" t="s">
        <v>509</v>
      </c>
      <c r="M35" s="29" t="s">
        <v>510</v>
      </c>
      <c r="N35" s="29" t="s">
        <v>518</v>
      </c>
      <c r="O35" s="29" t="s">
        <v>519</v>
      </c>
      <c r="Q35" s="214"/>
      <c r="AC35">
        <f>AC31*AC30</f>
        <v>5.3030303030303032E-2</v>
      </c>
      <c r="AD35">
        <f t="shared" ref="AD35:AL35" si="7">AD31*AD30</f>
        <v>0.14074074074074072</v>
      </c>
      <c r="AE35">
        <f t="shared" si="7"/>
        <v>0.13484848484848486</v>
      </c>
      <c r="AF35">
        <f t="shared" si="7"/>
        <v>4.5791245791245792E-2</v>
      </c>
      <c r="AG35">
        <f t="shared" si="7"/>
        <v>4.5173961840628503E-2</v>
      </c>
      <c r="AH35">
        <f t="shared" si="7"/>
        <v>7.1829405162738497E-3</v>
      </c>
      <c r="AI35">
        <f t="shared" si="7"/>
        <v>2.3737373737373734E-2</v>
      </c>
      <c r="AJ35">
        <f t="shared" si="7"/>
        <v>3.4567901234567898E-2</v>
      </c>
      <c r="AK35">
        <f t="shared" si="7"/>
        <v>9.2777777777777754E-3</v>
      </c>
      <c r="AL35">
        <f t="shared" si="7"/>
        <v>0</v>
      </c>
      <c r="AM35">
        <f>SUM(AC35:AL35)</f>
        <v>0.49435072951739606</v>
      </c>
    </row>
    <row r="36" spans="1:39" x14ac:dyDescent="0.3">
      <c r="B36" t="s">
        <v>26</v>
      </c>
      <c r="C36" s="384" t="s">
        <v>7</v>
      </c>
      <c r="D36" s="55">
        <v>1</v>
      </c>
      <c r="I36" s="234">
        <v>1</v>
      </c>
      <c r="J36" s="234">
        <v>0.5</v>
      </c>
      <c r="K36" s="235">
        <v>0.8</v>
      </c>
      <c r="L36" s="234">
        <f>(1-L37)/2</f>
        <v>0.25</v>
      </c>
      <c r="M36" s="235">
        <f>(1-M37)/2</f>
        <v>9.9999999999999978E-2</v>
      </c>
      <c r="N36" s="234">
        <f>(1-N38)/2</f>
        <v>0.25</v>
      </c>
      <c r="O36" s="235">
        <f>(1-O38)/2</f>
        <v>9.9999999999999978E-2</v>
      </c>
      <c r="AC36">
        <f>AC32*AC30</f>
        <v>7.4242424242424235E-2</v>
      </c>
      <c r="AD36">
        <f t="shared" ref="AD36:AL36" si="8">AD32*AD30</f>
        <v>0.12368125701459035</v>
      </c>
      <c r="AE36">
        <f t="shared" si="8"/>
        <v>0.12985409652076321</v>
      </c>
      <c r="AF36">
        <f t="shared" si="8"/>
        <v>6.2962962962962957E-2</v>
      </c>
      <c r="AG36">
        <f t="shared" si="8"/>
        <v>3.2267115600448933E-2</v>
      </c>
      <c r="AH36">
        <f t="shared" si="8"/>
        <v>1.4365881032547699E-2</v>
      </c>
      <c r="AI36">
        <f t="shared" si="8"/>
        <v>0</v>
      </c>
      <c r="AJ36">
        <f t="shared" si="8"/>
        <v>1.7283950617283949E-2</v>
      </c>
      <c r="AK36">
        <f t="shared" si="8"/>
        <v>1.8555555555555551E-2</v>
      </c>
      <c r="AL36">
        <f t="shared" si="8"/>
        <v>9.9999999999999985E-3</v>
      </c>
      <c r="AM36">
        <f>SUM(AC36:AL36)</f>
        <v>0.48321324354657691</v>
      </c>
    </row>
    <row r="37" spans="1:39" x14ac:dyDescent="0.3">
      <c r="C37" s="384" t="s">
        <v>8</v>
      </c>
      <c r="D37" s="55">
        <v>1</v>
      </c>
      <c r="I37" s="234">
        <v>1</v>
      </c>
      <c r="J37" s="234">
        <f>(1-J36)/2</f>
        <v>0.25</v>
      </c>
      <c r="K37" s="235">
        <f>(1-K36)/2</f>
        <v>9.9999999999999978E-2</v>
      </c>
      <c r="L37" s="234">
        <v>0.5</v>
      </c>
      <c r="M37" s="235">
        <v>0.8</v>
      </c>
      <c r="N37" s="234">
        <f>(1-N38)/2</f>
        <v>0.25</v>
      </c>
      <c r="O37" s="235">
        <f>(1-O38)/2</f>
        <v>9.9999999999999978E-2</v>
      </c>
      <c r="AC37">
        <f>AC33*AC30</f>
        <v>0.15555555555555553</v>
      </c>
      <c r="AD37">
        <f t="shared" ref="AD37:AL37" si="9">AD33*AD30</f>
        <v>0.15780022446689115</v>
      </c>
      <c r="AE37">
        <f t="shared" si="9"/>
        <v>3.9955106621773297E-2</v>
      </c>
      <c r="AF37">
        <f t="shared" si="9"/>
        <v>3.4343434343434343E-2</v>
      </c>
      <c r="AG37">
        <f t="shared" si="9"/>
        <v>1.2906846240179574E-2</v>
      </c>
      <c r="AH37">
        <f t="shared" si="9"/>
        <v>1.4365881032547699E-2</v>
      </c>
      <c r="AI37">
        <f t="shared" si="9"/>
        <v>0</v>
      </c>
      <c r="AJ37">
        <f t="shared" si="9"/>
        <v>0</v>
      </c>
      <c r="AK37">
        <f t="shared" si="9"/>
        <v>0</v>
      </c>
      <c r="AL37">
        <f t="shared" si="9"/>
        <v>0</v>
      </c>
      <c r="AM37">
        <f>SUM(AC37:AL37)</f>
        <v>0.41492704826038163</v>
      </c>
    </row>
    <row r="38" spans="1:39" x14ac:dyDescent="0.3">
      <c r="C38" s="384" t="s">
        <v>9</v>
      </c>
      <c r="D38" s="221">
        <v>-1</v>
      </c>
      <c r="I38" s="234">
        <v>1</v>
      </c>
      <c r="J38" s="234">
        <f>(1-J36)/2</f>
        <v>0.25</v>
      </c>
      <c r="K38" s="235">
        <f>(1-K36)/2</f>
        <v>9.9999999999999978E-2</v>
      </c>
      <c r="L38" s="234">
        <f>(1-L37)/2</f>
        <v>0.25</v>
      </c>
      <c r="M38" s="235">
        <f>(1-M37)/2</f>
        <v>9.9999999999999978E-2</v>
      </c>
      <c r="N38" s="234">
        <v>0.5</v>
      </c>
      <c r="O38" s="235">
        <v>0.8</v>
      </c>
    </row>
    <row r="39" spans="1:39" x14ac:dyDescent="0.3">
      <c r="I39" s="29" t="s">
        <v>511</v>
      </c>
      <c r="J39" s="29" t="s">
        <v>512</v>
      </c>
      <c r="K39" s="29" t="s">
        <v>513</v>
      </c>
      <c r="L39" s="29" t="s">
        <v>514</v>
      </c>
      <c r="M39" s="29" t="s">
        <v>515</v>
      </c>
      <c r="N39" s="29" t="s">
        <v>516</v>
      </c>
      <c r="O39" s="29" t="s">
        <v>517</v>
      </c>
    </row>
    <row r="40" spans="1:39" x14ac:dyDescent="0.3">
      <c r="A40" s="52" t="s">
        <v>72</v>
      </c>
      <c r="B40" t="s">
        <v>33</v>
      </c>
      <c r="C40" s="384" t="s">
        <v>34</v>
      </c>
      <c r="D40" s="238">
        <v>37.299999999999997</v>
      </c>
      <c r="E40" s="20" t="s">
        <v>78</v>
      </c>
    </row>
    <row r="41" spans="1:39" x14ac:dyDescent="0.3">
      <c r="A41" s="52" t="s">
        <v>1</v>
      </c>
      <c r="B41" t="s">
        <v>36</v>
      </c>
      <c r="C41" s="384" t="s">
        <v>35</v>
      </c>
      <c r="D41" s="5">
        <v>5.7</v>
      </c>
      <c r="E41" s="20" t="s">
        <v>78</v>
      </c>
    </row>
    <row r="42" spans="1:39" x14ac:dyDescent="0.3">
      <c r="A42" s="52" t="s">
        <v>1</v>
      </c>
      <c r="B42" t="s">
        <v>41</v>
      </c>
      <c r="C42" s="384" t="s">
        <v>42</v>
      </c>
      <c r="D42" s="219">
        <v>0.12</v>
      </c>
      <c r="E42" s="20" t="s">
        <v>465</v>
      </c>
    </row>
    <row r="43" spans="1:39" x14ac:dyDescent="0.3">
      <c r="B43" t="s">
        <v>71</v>
      </c>
      <c r="C43" s="384" t="s">
        <v>72</v>
      </c>
      <c r="D43" s="6">
        <v>1</v>
      </c>
      <c r="E43" s="20" t="s">
        <v>77</v>
      </c>
    </row>
    <row r="45" spans="1:39" x14ac:dyDescent="0.3">
      <c r="E45" s="397" t="s">
        <v>80</v>
      </c>
      <c r="F45" s="397"/>
      <c r="G45" s="397"/>
      <c r="H45" s="397"/>
      <c r="I45" s="397"/>
      <c r="J45" s="397"/>
      <c r="K45" s="397"/>
      <c r="L45" s="397"/>
      <c r="M45" s="397"/>
      <c r="N45" s="397"/>
    </row>
    <row r="46" spans="1:39" ht="43.2" x14ac:dyDescent="0.3">
      <c r="C46" s="385"/>
      <c r="D46" s="23" t="s">
        <v>79</v>
      </c>
      <c r="E46" s="27">
        <f>D32</f>
        <v>0.8</v>
      </c>
      <c r="F46" s="27">
        <f t="shared" ref="F46:N46" si="10">E32</f>
        <v>0.8222222222222223</v>
      </c>
      <c r="G46" s="27">
        <f t="shared" si="10"/>
        <v>0.84444444444444455</v>
      </c>
      <c r="H46" s="27">
        <f t="shared" si="10"/>
        <v>0.86666666666666681</v>
      </c>
      <c r="I46" s="27">
        <f t="shared" si="10"/>
        <v>0.88888888888888906</v>
      </c>
      <c r="J46" s="27">
        <f t="shared" si="10"/>
        <v>0.91111111111111132</v>
      </c>
      <c r="K46" s="27">
        <f t="shared" si="10"/>
        <v>0.93333333333333357</v>
      </c>
      <c r="L46" s="27">
        <f t="shared" si="10"/>
        <v>0.95555555555555582</v>
      </c>
      <c r="M46" s="27">
        <f t="shared" si="10"/>
        <v>0.97777777777777808</v>
      </c>
      <c r="N46" s="27">
        <f t="shared" si="10"/>
        <v>1.0000000000000002</v>
      </c>
      <c r="O46" s="23" t="s">
        <v>81</v>
      </c>
      <c r="P46" s="329"/>
    </row>
    <row r="47" spans="1:39" x14ac:dyDescent="0.3">
      <c r="B47" s="329" t="s">
        <v>17</v>
      </c>
      <c r="C47" s="384" t="s">
        <v>21</v>
      </c>
      <c r="D47" s="384" t="s">
        <v>23</v>
      </c>
      <c r="E47" s="396" t="s">
        <v>24</v>
      </c>
      <c r="F47" s="396"/>
      <c r="G47" s="396"/>
      <c r="H47" s="396"/>
      <c r="I47" s="396"/>
      <c r="J47" s="396"/>
      <c r="K47" s="396"/>
      <c r="L47" s="396"/>
      <c r="M47" s="396"/>
      <c r="N47" s="396"/>
      <c r="O47" s="384" t="s">
        <v>25</v>
      </c>
      <c r="P47" s="329"/>
      <c r="V47" t="s">
        <v>198</v>
      </c>
      <c r="W47" t="s">
        <v>197</v>
      </c>
    </row>
    <row r="48" spans="1:39" x14ac:dyDescent="0.3">
      <c r="B48">
        <v>1</v>
      </c>
      <c r="C48" s="136">
        <f>VLOOKUP(P48,$R$62:$T$81,3,FALSE)</f>
        <v>20</v>
      </c>
      <c r="D48" s="302">
        <v>12.14058</v>
      </c>
      <c r="E48" s="222">
        <f t="shared" ref="E48:M58" si="11">ROUND($N48*E$46,0)</f>
        <v>83</v>
      </c>
      <c r="F48" s="222">
        <f t="shared" si="11"/>
        <v>86</v>
      </c>
      <c r="G48" s="222">
        <f t="shared" si="11"/>
        <v>88</v>
      </c>
      <c r="H48" s="222">
        <f t="shared" si="11"/>
        <v>90</v>
      </c>
      <c r="I48" s="222">
        <f t="shared" si="11"/>
        <v>93</v>
      </c>
      <c r="J48" s="222">
        <f t="shared" si="11"/>
        <v>95</v>
      </c>
      <c r="K48" s="222">
        <f t="shared" si="11"/>
        <v>97</v>
      </c>
      <c r="L48" s="222">
        <f t="shared" si="11"/>
        <v>100</v>
      </c>
      <c r="M48" s="222">
        <f t="shared" si="11"/>
        <v>102</v>
      </c>
      <c r="N48" s="337">
        <v>104.32118699999999</v>
      </c>
      <c r="O48" s="137">
        <f t="shared" ref="O48:O58" si="12">($R$53*$W$48*N48)/(N48*D48)</f>
        <v>355.59915588876322</v>
      </c>
      <c r="P48" s="346" t="s">
        <v>792</v>
      </c>
      <c r="Q48" s="384" t="s">
        <v>21</v>
      </c>
      <c r="R48" t="s">
        <v>20</v>
      </c>
      <c r="V48">
        <v>1</v>
      </c>
      <c r="W48">
        <v>1233.48</v>
      </c>
    </row>
    <row r="49" spans="2:23" x14ac:dyDescent="0.3">
      <c r="B49">
        <v>2</v>
      </c>
      <c r="C49" s="138">
        <f t="shared" ref="C49:C112" si="13">VLOOKUP(P49,$R$62:$T$81,3,FALSE)</f>
        <v>20</v>
      </c>
      <c r="D49" s="303">
        <f t="shared" ref="D49:D58" si="14">D48</f>
        <v>12.14058</v>
      </c>
      <c r="E49" s="223">
        <f t="shared" si="11"/>
        <v>95</v>
      </c>
      <c r="F49" s="223">
        <f t="shared" si="11"/>
        <v>98</v>
      </c>
      <c r="G49" s="223">
        <f t="shared" si="11"/>
        <v>100</v>
      </c>
      <c r="H49" s="223">
        <f t="shared" si="11"/>
        <v>103</v>
      </c>
      <c r="I49" s="223">
        <f t="shared" si="11"/>
        <v>106</v>
      </c>
      <c r="J49" s="223">
        <f t="shared" si="11"/>
        <v>108</v>
      </c>
      <c r="K49" s="223">
        <f t="shared" si="11"/>
        <v>111</v>
      </c>
      <c r="L49" s="223">
        <f t="shared" si="11"/>
        <v>114</v>
      </c>
      <c r="M49" s="223">
        <f t="shared" si="11"/>
        <v>116</v>
      </c>
      <c r="N49" s="338">
        <v>118.851957</v>
      </c>
      <c r="O49" s="139">
        <f t="shared" si="12"/>
        <v>355.59915588876311</v>
      </c>
      <c r="P49" s="346" t="s">
        <v>792</v>
      </c>
      <c r="Q49" s="384" t="s">
        <v>23</v>
      </c>
      <c r="R49" t="s">
        <v>22</v>
      </c>
    </row>
    <row r="50" spans="2:23" x14ac:dyDescent="0.3">
      <c r="B50">
        <v>3</v>
      </c>
      <c r="C50" s="138">
        <f t="shared" si="13"/>
        <v>20</v>
      </c>
      <c r="D50" s="303">
        <f t="shared" si="14"/>
        <v>12.14058</v>
      </c>
      <c r="E50" s="223">
        <f t="shared" si="11"/>
        <v>110</v>
      </c>
      <c r="F50" s="223">
        <f t="shared" si="11"/>
        <v>113</v>
      </c>
      <c r="G50" s="223">
        <f t="shared" si="11"/>
        <v>116</v>
      </c>
      <c r="H50" s="223">
        <f t="shared" si="11"/>
        <v>119</v>
      </c>
      <c r="I50" s="223">
        <f t="shared" si="11"/>
        <v>123</v>
      </c>
      <c r="J50" s="223">
        <f t="shared" si="11"/>
        <v>126</v>
      </c>
      <c r="K50" s="223">
        <f t="shared" si="11"/>
        <v>129</v>
      </c>
      <c r="L50" s="223">
        <f t="shared" si="11"/>
        <v>132</v>
      </c>
      <c r="M50" s="223">
        <f t="shared" si="11"/>
        <v>135</v>
      </c>
      <c r="N50" s="338">
        <v>137.874326</v>
      </c>
      <c r="O50" s="139">
        <f t="shared" si="12"/>
        <v>355.59915588876316</v>
      </c>
      <c r="P50" s="346" t="s">
        <v>792</v>
      </c>
      <c r="Q50" s="384" t="s">
        <v>24</v>
      </c>
      <c r="R50" t="s">
        <v>75</v>
      </c>
    </row>
    <row r="51" spans="2:23" x14ac:dyDescent="0.3">
      <c r="B51">
        <v>4</v>
      </c>
      <c r="C51" s="138">
        <f t="shared" si="13"/>
        <v>20</v>
      </c>
      <c r="D51" s="303">
        <f t="shared" si="14"/>
        <v>12.14058</v>
      </c>
      <c r="E51" s="223">
        <f t="shared" si="11"/>
        <v>57</v>
      </c>
      <c r="F51" s="223">
        <f t="shared" si="11"/>
        <v>58</v>
      </c>
      <c r="G51" s="223">
        <f t="shared" si="11"/>
        <v>60</v>
      </c>
      <c r="H51" s="223">
        <f t="shared" si="11"/>
        <v>61</v>
      </c>
      <c r="I51" s="223">
        <f t="shared" si="11"/>
        <v>63</v>
      </c>
      <c r="J51" s="223">
        <f t="shared" si="11"/>
        <v>65</v>
      </c>
      <c r="K51" s="223">
        <f t="shared" si="11"/>
        <v>66</v>
      </c>
      <c r="L51" s="223">
        <f t="shared" si="11"/>
        <v>68</v>
      </c>
      <c r="M51" s="223">
        <f t="shared" si="11"/>
        <v>69</v>
      </c>
      <c r="N51" s="338">
        <v>70.804152000000002</v>
      </c>
      <c r="O51" s="139">
        <f t="shared" si="12"/>
        <v>355.59915588876322</v>
      </c>
      <c r="P51" s="346" t="s">
        <v>792</v>
      </c>
      <c r="Q51" s="384" t="s">
        <v>25</v>
      </c>
      <c r="R51" t="s">
        <v>76</v>
      </c>
    </row>
    <row r="52" spans="2:23" x14ac:dyDescent="0.3">
      <c r="B52">
        <v>5</v>
      </c>
      <c r="C52" s="138">
        <f t="shared" si="13"/>
        <v>20</v>
      </c>
      <c r="D52" s="303">
        <f t="shared" si="14"/>
        <v>12.14058</v>
      </c>
      <c r="E52" s="223">
        <f t="shared" si="11"/>
        <v>244</v>
      </c>
      <c r="F52" s="223">
        <f t="shared" si="11"/>
        <v>251</v>
      </c>
      <c r="G52" s="223">
        <f t="shared" si="11"/>
        <v>258</v>
      </c>
      <c r="H52" s="223">
        <f t="shared" si="11"/>
        <v>265</v>
      </c>
      <c r="I52" s="223">
        <f t="shared" si="11"/>
        <v>272</v>
      </c>
      <c r="J52" s="223">
        <f t="shared" si="11"/>
        <v>278</v>
      </c>
      <c r="K52" s="223">
        <f t="shared" si="11"/>
        <v>285</v>
      </c>
      <c r="L52" s="223">
        <f t="shared" si="11"/>
        <v>292</v>
      </c>
      <c r="M52" s="223">
        <f t="shared" si="11"/>
        <v>299</v>
      </c>
      <c r="N52" s="338">
        <v>305.58832200000001</v>
      </c>
      <c r="O52" s="139">
        <f t="shared" si="12"/>
        <v>355.59915588876316</v>
      </c>
      <c r="P52" s="346" t="s">
        <v>792</v>
      </c>
    </row>
    <row r="53" spans="2:23" x14ac:dyDescent="0.3">
      <c r="B53">
        <v>6</v>
      </c>
      <c r="C53" s="138">
        <f t="shared" si="13"/>
        <v>20</v>
      </c>
      <c r="D53" s="303">
        <f t="shared" si="14"/>
        <v>12.14058</v>
      </c>
      <c r="E53" s="223">
        <f t="shared" si="11"/>
        <v>74</v>
      </c>
      <c r="F53" s="223">
        <f t="shared" si="11"/>
        <v>76</v>
      </c>
      <c r="G53" s="223">
        <f t="shared" si="11"/>
        <v>78</v>
      </c>
      <c r="H53" s="223">
        <f t="shared" si="11"/>
        <v>80</v>
      </c>
      <c r="I53" s="223">
        <f t="shared" si="11"/>
        <v>82</v>
      </c>
      <c r="J53" s="223">
        <f t="shared" si="11"/>
        <v>84</v>
      </c>
      <c r="K53" s="223">
        <f t="shared" si="11"/>
        <v>86</v>
      </c>
      <c r="L53" s="223">
        <f t="shared" si="11"/>
        <v>88</v>
      </c>
      <c r="M53" s="223">
        <f t="shared" si="11"/>
        <v>90</v>
      </c>
      <c r="N53" s="338">
        <v>92.164693</v>
      </c>
      <c r="O53" s="139">
        <f t="shared" si="12"/>
        <v>355.59915588876322</v>
      </c>
      <c r="P53" s="346" t="s">
        <v>792</v>
      </c>
      <c r="Q53" s="384" t="s">
        <v>184</v>
      </c>
      <c r="R53">
        <v>3.5</v>
      </c>
      <c r="S53" t="s">
        <v>199</v>
      </c>
      <c r="U53" s="52" t="s">
        <v>72</v>
      </c>
    </row>
    <row r="54" spans="2:23" x14ac:dyDescent="0.3">
      <c r="B54">
        <v>7</v>
      </c>
      <c r="C54" s="138">
        <f t="shared" si="13"/>
        <v>20</v>
      </c>
      <c r="D54" s="303">
        <f t="shared" si="14"/>
        <v>12.14058</v>
      </c>
      <c r="E54" s="223">
        <f t="shared" si="11"/>
        <v>165</v>
      </c>
      <c r="F54" s="223">
        <f t="shared" si="11"/>
        <v>170</v>
      </c>
      <c r="G54" s="223">
        <f t="shared" si="11"/>
        <v>174</v>
      </c>
      <c r="H54" s="223">
        <f t="shared" si="11"/>
        <v>179</v>
      </c>
      <c r="I54" s="223">
        <f t="shared" si="11"/>
        <v>184</v>
      </c>
      <c r="J54" s="223">
        <f t="shared" si="11"/>
        <v>188</v>
      </c>
      <c r="K54" s="223">
        <f t="shared" si="11"/>
        <v>193</v>
      </c>
      <c r="L54" s="223">
        <f t="shared" si="11"/>
        <v>197</v>
      </c>
      <c r="M54" s="223">
        <f t="shared" si="11"/>
        <v>202</v>
      </c>
      <c r="N54" s="338">
        <v>206.51863900000001</v>
      </c>
      <c r="O54" s="139">
        <f t="shared" si="12"/>
        <v>355.59915588876316</v>
      </c>
      <c r="P54" s="346" t="s">
        <v>792</v>
      </c>
    </row>
    <row r="55" spans="2:23" x14ac:dyDescent="0.3">
      <c r="B55">
        <v>8</v>
      </c>
      <c r="C55" s="138">
        <f t="shared" si="13"/>
        <v>9</v>
      </c>
      <c r="D55" s="303">
        <f t="shared" si="14"/>
        <v>12.14058</v>
      </c>
      <c r="E55" s="223">
        <f t="shared" si="11"/>
        <v>313</v>
      </c>
      <c r="F55" s="223">
        <f t="shared" si="11"/>
        <v>321</v>
      </c>
      <c r="G55" s="223">
        <f t="shared" si="11"/>
        <v>330</v>
      </c>
      <c r="H55" s="223">
        <f t="shared" si="11"/>
        <v>339</v>
      </c>
      <c r="I55" s="223">
        <f t="shared" si="11"/>
        <v>347</v>
      </c>
      <c r="J55" s="223">
        <f t="shared" si="11"/>
        <v>356</v>
      </c>
      <c r="K55" s="223">
        <f t="shared" si="11"/>
        <v>365</v>
      </c>
      <c r="L55" s="223">
        <f t="shared" si="11"/>
        <v>373</v>
      </c>
      <c r="M55" s="223">
        <f t="shared" si="11"/>
        <v>382</v>
      </c>
      <c r="N55" s="338">
        <v>390.83070800000002</v>
      </c>
      <c r="O55" s="139">
        <f t="shared" si="12"/>
        <v>355.59915588876322</v>
      </c>
      <c r="P55" s="346" t="s">
        <v>693</v>
      </c>
      <c r="Q55" s="384" t="s">
        <v>204</v>
      </c>
      <c r="R55" s="46">
        <f>R53*W48</f>
        <v>4317.18</v>
      </c>
      <c r="S55" t="s">
        <v>200</v>
      </c>
    </row>
    <row r="56" spans="2:23" x14ac:dyDescent="0.3">
      <c r="B56">
        <v>9</v>
      </c>
      <c r="C56" s="138">
        <f t="shared" si="13"/>
        <v>9</v>
      </c>
      <c r="D56" s="303">
        <f t="shared" si="14"/>
        <v>12.14058</v>
      </c>
      <c r="E56" s="223">
        <f t="shared" si="11"/>
        <v>59</v>
      </c>
      <c r="F56" s="223">
        <f t="shared" si="11"/>
        <v>61</v>
      </c>
      <c r="G56" s="223">
        <f t="shared" si="11"/>
        <v>63</v>
      </c>
      <c r="H56" s="223">
        <f t="shared" si="11"/>
        <v>64</v>
      </c>
      <c r="I56" s="223">
        <f t="shared" si="11"/>
        <v>66</v>
      </c>
      <c r="J56" s="223">
        <f t="shared" si="11"/>
        <v>68</v>
      </c>
      <c r="K56" s="223">
        <f t="shared" si="11"/>
        <v>69</v>
      </c>
      <c r="L56" s="223">
        <f t="shared" si="11"/>
        <v>71</v>
      </c>
      <c r="M56" s="223">
        <f t="shared" si="11"/>
        <v>73</v>
      </c>
      <c r="N56" s="338">
        <v>74.264568999999995</v>
      </c>
      <c r="O56" s="139">
        <f t="shared" si="12"/>
        <v>355.59915588876316</v>
      </c>
      <c r="P56" s="346" t="s">
        <v>693</v>
      </c>
      <c r="R56" s="46">
        <f>R55*N48</f>
        <v>450373.34209266002</v>
      </c>
      <c r="S56" t="s">
        <v>201</v>
      </c>
    </row>
    <row r="57" spans="2:23" x14ac:dyDescent="0.3">
      <c r="B57">
        <v>10</v>
      </c>
      <c r="C57" s="138">
        <f t="shared" si="13"/>
        <v>9</v>
      </c>
      <c r="D57" s="303">
        <f t="shared" si="14"/>
        <v>12.14058</v>
      </c>
      <c r="E57" s="223">
        <f t="shared" si="11"/>
        <v>47</v>
      </c>
      <c r="F57" s="223">
        <f t="shared" si="11"/>
        <v>48</v>
      </c>
      <c r="G57" s="223">
        <f t="shared" si="11"/>
        <v>50</v>
      </c>
      <c r="H57" s="223">
        <f t="shared" si="11"/>
        <v>51</v>
      </c>
      <c r="I57" s="223">
        <f t="shared" si="11"/>
        <v>52</v>
      </c>
      <c r="J57" s="223">
        <f t="shared" si="11"/>
        <v>53</v>
      </c>
      <c r="K57" s="223">
        <f t="shared" si="11"/>
        <v>55</v>
      </c>
      <c r="L57" s="223">
        <f t="shared" si="11"/>
        <v>56</v>
      </c>
      <c r="M57" s="223">
        <f t="shared" si="11"/>
        <v>57</v>
      </c>
      <c r="N57" s="338">
        <v>58.693497999999998</v>
      </c>
      <c r="O57" s="139">
        <f t="shared" si="12"/>
        <v>355.59915588876316</v>
      </c>
      <c r="P57" s="346" t="s">
        <v>693</v>
      </c>
      <c r="R57">
        <f>N48*D48</f>
        <v>1266.5197164684598</v>
      </c>
      <c r="S57" t="s">
        <v>202</v>
      </c>
    </row>
    <row r="58" spans="2:23" x14ac:dyDescent="0.3">
      <c r="B58">
        <v>11</v>
      </c>
      <c r="C58" s="138">
        <f t="shared" si="13"/>
        <v>9</v>
      </c>
      <c r="D58" s="303">
        <f t="shared" si="14"/>
        <v>12.14058</v>
      </c>
      <c r="E58" s="223">
        <f t="shared" si="11"/>
        <v>136</v>
      </c>
      <c r="F58" s="223">
        <f t="shared" si="11"/>
        <v>140</v>
      </c>
      <c r="G58" s="223">
        <f t="shared" si="11"/>
        <v>144</v>
      </c>
      <c r="H58" s="223">
        <f t="shared" si="11"/>
        <v>147</v>
      </c>
      <c r="I58" s="223">
        <f t="shared" si="11"/>
        <v>151</v>
      </c>
      <c r="J58" s="223">
        <f t="shared" si="11"/>
        <v>155</v>
      </c>
      <c r="K58" s="223">
        <f t="shared" si="11"/>
        <v>159</v>
      </c>
      <c r="L58" s="223">
        <f t="shared" si="11"/>
        <v>162</v>
      </c>
      <c r="M58" s="223">
        <f t="shared" si="11"/>
        <v>166</v>
      </c>
      <c r="N58" s="338">
        <v>169.99438699999999</v>
      </c>
      <c r="O58" s="139">
        <f t="shared" si="12"/>
        <v>355.59915588876316</v>
      </c>
      <c r="P58" s="346" t="s">
        <v>693</v>
      </c>
      <c r="R58" s="47"/>
    </row>
    <row r="59" spans="2:23" x14ac:dyDescent="0.3">
      <c r="B59">
        <v>12</v>
      </c>
      <c r="C59" s="138">
        <f t="shared" si="13"/>
        <v>19</v>
      </c>
      <c r="D59" s="303">
        <f t="shared" ref="D59:D81" si="15">D58</f>
        <v>12.14058</v>
      </c>
      <c r="E59" s="223">
        <f t="shared" ref="E59:M78" si="16">ROUND($N59*E$46,0)</f>
        <v>198</v>
      </c>
      <c r="F59" s="223">
        <f t="shared" si="16"/>
        <v>203</v>
      </c>
      <c r="G59" s="223">
        <f t="shared" si="16"/>
        <v>209</v>
      </c>
      <c r="H59" s="223">
        <f t="shared" si="16"/>
        <v>214</v>
      </c>
      <c r="I59" s="223">
        <f t="shared" si="16"/>
        <v>220</v>
      </c>
      <c r="J59" s="223">
        <f t="shared" si="16"/>
        <v>225</v>
      </c>
      <c r="K59" s="223">
        <f t="shared" si="16"/>
        <v>231</v>
      </c>
      <c r="L59" s="223">
        <f t="shared" si="16"/>
        <v>236</v>
      </c>
      <c r="M59" s="223">
        <f t="shared" si="16"/>
        <v>242</v>
      </c>
      <c r="N59" s="338">
        <v>247.08045200000001</v>
      </c>
      <c r="O59" s="139">
        <f t="shared" ref="O59:O78" si="17">($R$53*$W$48*N59)/(N59*D59)</f>
        <v>355.59915588876316</v>
      </c>
      <c r="P59" s="346" t="s">
        <v>692</v>
      </c>
      <c r="R59" s="47"/>
    </row>
    <row r="60" spans="2:23" x14ac:dyDescent="0.3">
      <c r="B60">
        <v>13</v>
      </c>
      <c r="C60" s="138">
        <f t="shared" si="13"/>
        <v>19</v>
      </c>
      <c r="D60" s="303">
        <f t="shared" si="15"/>
        <v>12.14058</v>
      </c>
      <c r="E60" s="223">
        <f t="shared" si="16"/>
        <v>347</v>
      </c>
      <c r="F60" s="223">
        <f t="shared" si="16"/>
        <v>357</v>
      </c>
      <c r="G60" s="223">
        <f t="shared" si="16"/>
        <v>367</v>
      </c>
      <c r="H60" s="223">
        <f t="shared" si="16"/>
        <v>376</v>
      </c>
      <c r="I60" s="223">
        <f t="shared" si="16"/>
        <v>386</v>
      </c>
      <c r="J60" s="223">
        <f t="shared" si="16"/>
        <v>396</v>
      </c>
      <c r="K60" s="223">
        <f t="shared" si="16"/>
        <v>405</v>
      </c>
      <c r="L60" s="223">
        <f t="shared" si="16"/>
        <v>415</v>
      </c>
      <c r="M60" s="223">
        <f t="shared" si="16"/>
        <v>424</v>
      </c>
      <c r="N60" s="338">
        <v>434.11435</v>
      </c>
      <c r="O60" s="139">
        <f t="shared" si="17"/>
        <v>355.59915588876316</v>
      </c>
      <c r="P60" s="346" t="s">
        <v>692</v>
      </c>
    </row>
    <row r="61" spans="2:23" x14ac:dyDescent="0.3">
      <c r="B61">
        <v>14</v>
      </c>
      <c r="C61" s="138">
        <f t="shared" si="13"/>
        <v>19</v>
      </c>
      <c r="D61" s="303">
        <f t="shared" si="15"/>
        <v>12.14058</v>
      </c>
      <c r="E61" s="223">
        <f t="shared" si="16"/>
        <v>159</v>
      </c>
      <c r="F61" s="223">
        <f t="shared" si="16"/>
        <v>163</v>
      </c>
      <c r="G61" s="223">
        <f t="shared" si="16"/>
        <v>168</v>
      </c>
      <c r="H61" s="223">
        <f t="shared" si="16"/>
        <v>172</v>
      </c>
      <c r="I61" s="223">
        <f t="shared" si="16"/>
        <v>177</v>
      </c>
      <c r="J61" s="223">
        <f t="shared" si="16"/>
        <v>181</v>
      </c>
      <c r="K61" s="223">
        <f t="shared" si="16"/>
        <v>185</v>
      </c>
      <c r="L61" s="223">
        <f t="shared" si="16"/>
        <v>190</v>
      </c>
      <c r="M61" s="223">
        <f t="shared" si="16"/>
        <v>194</v>
      </c>
      <c r="N61" s="338">
        <v>198.59842</v>
      </c>
      <c r="O61" s="139">
        <f t="shared" si="17"/>
        <v>355.59915588876311</v>
      </c>
      <c r="P61" s="346" t="s">
        <v>692</v>
      </c>
      <c r="R61" s="13" t="s">
        <v>694</v>
      </c>
      <c r="T61" s="329" t="s">
        <v>695</v>
      </c>
      <c r="U61" t="s">
        <v>697</v>
      </c>
    </row>
    <row r="62" spans="2:23" x14ac:dyDescent="0.3">
      <c r="B62">
        <v>15</v>
      </c>
      <c r="C62" s="138">
        <f t="shared" si="13"/>
        <v>19</v>
      </c>
      <c r="D62" s="303">
        <f t="shared" si="15"/>
        <v>12.14058</v>
      </c>
      <c r="E62" s="223">
        <f t="shared" si="16"/>
        <v>939</v>
      </c>
      <c r="F62" s="223">
        <f t="shared" si="16"/>
        <v>965</v>
      </c>
      <c r="G62" s="223">
        <f t="shared" si="16"/>
        <v>991</v>
      </c>
      <c r="H62" s="223">
        <f t="shared" si="16"/>
        <v>1017</v>
      </c>
      <c r="I62" s="223">
        <f t="shared" si="16"/>
        <v>1043</v>
      </c>
      <c r="J62" s="223">
        <f t="shared" si="16"/>
        <v>1069</v>
      </c>
      <c r="K62" s="223">
        <f t="shared" si="16"/>
        <v>1095</v>
      </c>
      <c r="L62" s="223">
        <f t="shared" si="16"/>
        <v>1121</v>
      </c>
      <c r="M62" s="223">
        <f t="shared" si="16"/>
        <v>1147</v>
      </c>
      <c r="N62" s="338">
        <v>1173.3541560000001</v>
      </c>
      <c r="O62" s="139">
        <f t="shared" si="17"/>
        <v>355.59915588876316</v>
      </c>
      <c r="P62" s="346" t="s">
        <v>692</v>
      </c>
      <c r="R62" s="347" t="s">
        <v>192</v>
      </c>
      <c r="T62" s="329">
        <v>1</v>
      </c>
      <c r="U62">
        <v>180805</v>
      </c>
      <c r="W62" s="132" t="s">
        <v>698</v>
      </c>
    </row>
    <row r="63" spans="2:23" x14ac:dyDescent="0.3">
      <c r="B63">
        <v>16</v>
      </c>
      <c r="C63" s="138">
        <f t="shared" si="13"/>
        <v>19</v>
      </c>
      <c r="D63" s="303">
        <f t="shared" si="15"/>
        <v>12.14058</v>
      </c>
      <c r="E63" s="223">
        <f t="shared" si="16"/>
        <v>143</v>
      </c>
      <c r="F63" s="223">
        <f t="shared" si="16"/>
        <v>147</v>
      </c>
      <c r="G63" s="223">
        <f t="shared" si="16"/>
        <v>151</v>
      </c>
      <c r="H63" s="223">
        <f t="shared" si="16"/>
        <v>155</v>
      </c>
      <c r="I63" s="223">
        <f t="shared" si="16"/>
        <v>159</v>
      </c>
      <c r="J63" s="223">
        <f t="shared" si="16"/>
        <v>163</v>
      </c>
      <c r="K63" s="223">
        <f t="shared" si="16"/>
        <v>167</v>
      </c>
      <c r="L63" s="223">
        <f t="shared" si="16"/>
        <v>171</v>
      </c>
      <c r="M63" s="223">
        <f t="shared" si="16"/>
        <v>175</v>
      </c>
      <c r="N63" s="338">
        <v>179.027691</v>
      </c>
      <c r="O63" s="139">
        <f t="shared" si="17"/>
        <v>355.59915588876316</v>
      </c>
      <c r="P63" s="346" t="s">
        <v>692</v>
      </c>
      <c r="R63" s="347" t="s">
        <v>186</v>
      </c>
      <c r="T63" s="329">
        <v>2</v>
      </c>
      <c r="U63">
        <v>281047</v>
      </c>
    </row>
    <row r="64" spans="2:23" x14ac:dyDescent="0.3">
      <c r="B64">
        <v>17</v>
      </c>
      <c r="C64" s="138">
        <f t="shared" si="13"/>
        <v>19</v>
      </c>
      <c r="D64" s="303">
        <f t="shared" si="15"/>
        <v>12.14058</v>
      </c>
      <c r="E64" s="223">
        <f t="shared" si="16"/>
        <v>334</v>
      </c>
      <c r="F64" s="223">
        <f t="shared" si="16"/>
        <v>343</v>
      </c>
      <c r="G64" s="223">
        <f t="shared" si="16"/>
        <v>353</v>
      </c>
      <c r="H64" s="223">
        <f t="shared" si="16"/>
        <v>362</v>
      </c>
      <c r="I64" s="223">
        <f t="shared" si="16"/>
        <v>371</v>
      </c>
      <c r="J64" s="223">
        <f t="shared" si="16"/>
        <v>381</v>
      </c>
      <c r="K64" s="223">
        <f t="shared" si="16"/>
        <v>390</v>
      </c>
      <c r="L64" s="223">
        <f t="shared" si="16"/>
        <v>399</v>
      </c>
      <c r="M64" s="223">
        <f t="shared" si="16"/>
        <v>408</v>
      </c>
      <c r="N64" s="338">
        <v>417.65714700000001</v>
      </c>
      <c r="O64" s="139">
        <f t="shared" si="17"/>
        <v>355.59915588876311</v>
      </c>
      <c r="P64" s="346" t="s">
        <v>692</v>
      </c>
      <c r="R64" s="347" t="s">
        <v>189</v>
      </c>
      <c r="T64" s="329">
        <v>3</v>
      </c>
      <c r="U64">
        <v>101415</v>
      </c>
    </row>
    <row r="65" spans="2:24" x14ac:dyDescent="0.3">
      <c r="B65">
        <v>18</v>
      </c>
      <c r="C65" s="138">
        <f t="shared" si="13"/>
        <v>19</v>
      </c>
      <c r="D65" s="303">
        <f t="shared" si="15"/>
        <v>12.14058</v>
      </c>
      <c r="E65" s="223">
        <f t="shared" si="16"/>
        <v>495</v>
      </c>
      <c r="F65" s="223">
        <f t="shared" si="16"/>
        <v>509</v>
      </c>
      <c r="G65" s="223">
        <f t="shared" si="16"/>
        <v>523</v>
      </c>
      <c r="H65" s="223">
        <f t="shared" si="16"/>
        <v>537</v>
      </c>
      <c r="I65" s="223">
        <f t="shared" si="16"/>
        <v>550</v>
      </c>
      <c r="J65" s="223">
        <f t="shared" si="16"/>
        <v>564</v>
      </c>
      <c r="K65" s="223">
        <f t="shared" si="16"/>
        <v>578</v>
      </c>
      <c r="L65" s="223">
        <f t="shared" si="16"/>
        <v>592</v>
      </c>
      <c r="M65" s="223">
        <f t="shared" si="16"/>
        <v>605</v>
      </c>
      <c r="N65" s="338">
        <v>619.14669600000002</v>
      </c>
      <c r="O65" s="139">
        <f t="shared" si="17"/>
        <v>355.59915588876322</v>
      </c>
      <c r="P65" s="346" t="s">
        <v>692</v>
      </c>
      <c r="R65" s="347" t="s">
        <v>196</v>
      </c>
      <c r="T65" s="329">
        <v>4</v>
      </c>
      <c r="U65">
        <v>86000</v>
      </c>
    </row>
    <row r="66" spans="2:24" x14ac:dyDescent="0.3">
      <c r="B66">
        <v>19</v>
      </c>
      <c r="C66" s="138">
        <f t="shared" si="13"/>
        <v>19</v>
      </c>
      <c r="D66" s="303">
        <f t="shared" si="15"/>
        <v>12.14058</v>
      </c>
      <c r="E66" s="223">
        <f t="shared" si="16"/>
        <v>766</v>
      </c>
      <c r="F66" s="223">
        <f t="shared" si="16"/>
        <v>787</v>
      </c>
      <c r="G66" s="223">
        <f t="shared" si="16"/>
        <v>808</v>
      </c>
      <c r="H66" s="223">
        <f t="shared" si="16"/>
        <v>830</v>
      </c>
      <c r="I66" s="223">
        <f t="shared" si="16"/>
        <v>851</v>
      </c>
      <c r="J66" s="223">
        <f t="shared" si="16"/>
        <v>872</v>
      </c>
      <c r="K66" s="223">
        <f t="shared" si="16"/>
        <v>894</v>
      </c>
      <c r="L66" s="223">
        <f t="shared" si="16"/>
        <v>915</v>
      </c>
      <c r="M66" s="223">
        <f t="shared" si="16"/>
        <v>936</v>
      </c>
      <c r="N66" s="338">
        <v>957.40895399999999</v>
      </c>
      <c r="O66" s="139">
        <f t="shared" si="17"/>
        <v>355.59915588876316</v>
      </c>
      <c r="P66" s="346" t="s">
        <v>692</v>
      </c>
      <c r="R66" s="347" t="s">
        <v>193</v>
      </c>
      <c r="T66" s="329">
        <v>5</v>
      </c>
      <c r="U66" s="132">
        <v>1000000</v>
      </c>
    </row>
    <row r="67" spans="2:24" x14ac:dyDescent="0.3">
      <c r="B67">
        <v>20</v>
      </c>
      <c r="C67" s="138">
        <f t="shared" si="13"/>
        <v>19</v>
      </c>
      <c r="D67" s="303">
        <f t="shared" si="15"/>
        <v>12.14058</v>
      </c>
      <c r="E67" s="223">
        <f t="shared" si="16"/>
        <v>1274</v>
      </c>
      <c r="F67" s="223">
        <f t="shared" si="16"/>
        <v>1310</v>
      </c>
      <c r="G67" s="223">
        <f t="shared" si="16"/>
        <v>1345</v>
      </c>
      <c r="H67" s="223">
        <f t="shared" si="16"/>
        <v>1380</v>
      </c>
      <c r="I67" s="223">
        <f t="shared" si="16"/>
        <v>1416</v>
      </c>
      <c r="J67" s="223">
        <f t="shared" si="16"/>
        <v>1451</v>
      </c>
      <c r="K67" s="223">
        <f t="shared" si="16"/>
        <v>1487</v>
      </c>
      <c r="L67" s="223">
        <f t="shared" si="16"/>
        <v>1522</v>
      </c>
      <c r="M67" s="223">
        <f t="shared" si="16"/>
        <v>1557</v>
      </c>
      <c r="N67" s="338">
        <v>1592.7904599999999</v>
      </c>
      <c r="O67" s="139">
        <f t="shared" si="17"/>
        <v>355.59915588876316</v>
      </c>
      <c r="P67" s="346" t="s">
        <v>692</v>
      </c>
      <c r="R67" s="347" t="s">
        <v>190</v>
      </c>
      <c r="T67" s="329">
        <v>6</v>
      </c>
      <c r="U67">
        <v>125000</v>
      </c>
    </row>
    <row r="68" spans="2:24" x14ac:dyDescent="0.3">
      <c r="B68">
        <v>21</v>
      </c>
      <c r="C68" s="138">
        <f t="shared" si="13"/>
        <v>19</v>
      </c>
      <c r="D68" s="303">
        <f t="shared" si="15"/>
        <v>12.14058</v>
      </c>
      <c r="E68" s="223">
        <f t="shared" si="16"/>
        <v>228</v>
      </c>
      <c r="F68" s="223">
        <f t="shared" si="16"/>
        <v>234</v>
      </c>
      <c r="G68" s="223">
        <f t="shared" si="16"/>
        <v>241</v>
      </c>
      <c r="H68" s="223">
        <f t="shared" si="16"/>
        <v>247</v>
      </c>
      <c r="I68" s="223">
        <f t="shared" si="16"/>
        <v>253</v>
      </c>
      <c r="J68" s="223">
        <f t="shared" si="16"/>
        <v>260</v>
      </c>
      <c r="K68" s="223">
        <f t="shared" si="16"/>
        <v>266</v>
      </c>
      <c r="L68" s="223">
        <f t="shared" si="16"/>
        <v>272</v>
      </c>
      <c r="M68" s="223">
        <f t="shared" si="16"/>
        <v>279</v>
      </c>
      <c r="N68" s="338">
        <v>284.887542</v>
      </c>
      <c r="O68" s="139">
        <f t="shared" si="17"/>
        <v>355.59915588876316</v>
      </c>
      <c r="P68" s="346" t="s">
        <v>692</v>
      </c>
      <c r="R68" s="347" t="s">
        <v>188</v>
      </c>
      <c r="T68" s="329">
        <v>7</v>
      </c>
      <c r="U68" s="132">
        <v>1000000</v>
      </c>
    </row>
    <row r="69" spans="2:24" x14ac:dyDescent="0.3">
      <c r="B69">
        <v>22</v>
      </c>
      <c r="C69" s="138">
        <f t="shared" si="13"/>
        <v>19</v>
      </c>
      <c r="D69" s="303">
        <f t="shared" si="15"/>
        <v>12.14058</v>
      </c>
      <c r="E69" s="223">
        <f t="shared" si="16"/>
        <v>222</v>
      </c>
      <c r="F69" s="223">
        <f t="shared" si="16"/>
        <v>228</v>
      </c>
      <c r="G69" s="223">
        <f t="shared" si="16"/>
        <v>234</v>
      </c>
      <c r="H69" s="223">
        <f t="shared" si="16"/>
        <v>240</v>
      </c>
      <c r="I69" s="223">
        <f t="shared" si="16"/>
        <v>246</v>
      </c>
      <c r="J69" s="223">
        <f t="shared" si="16"/>
        <v>252</v>
      </c>
      <c r="K69" s="223">
        <f t="shared" si="16"/>
        <v>259</v>
      </c>
      <c r="L69" s="223">
        <f t="shared" si="16"/>
        <v>265</v>
      </c>
      <c r="M69" s="223">
        <f t="shared" si="16"/>
        <v>271</v>
      </c>
      <c r="N69" s="338">
        <v>277.10372999999998</v>
      </c>
      <c r="O69" s="139">
        <f t="shared" si="17"/>
        <v>355.59915588876316</v>
      </c>
      <c r="P69" s="346" t="s">
        <v>692</v>
      </c>
      <c r="R69" s="347" t="s">
        <v>195</v>
      </c>
      <c r="T69" s="329">
        <v>8</v>
      </c>
      <c r="U69">
        <v>123000</v>
      </c>
    </row>
    <row r="70" spans="2:24" x14ac:dyDescent="0.3">
      <c r="B70">
        <v>23</v>
      </c>
      <c r="C70" s="138">
        <f t="shared" si="13"/>
        <v>19</v>
      </c>
      <c r="D70" s="303">
        <f t="shared" si="15"/>
        <v>12.14058</v>
      </c>
      <c r="E70" s="223">
        <f t="shared" si="16"/>
        <v>608</v>
      </c>
      <c r="F70" s="223">
        <f t="shared" si="16"/>
        <v>625</v>
      </c>
      <c r="G70" s="223">
        <f t="shared" si="16"/>
        <v>642</v>
      </c>
      <c r="H70" s="223">
        <f t="shared" si="16"/>
        <v>659</v>
      </c>
      <c r="I70" s="223">
        <f t="shared" si="16"/>
        <v>675</v>
      </c>
      <c r="J70" s="223">
        <f t="shared" si="16"/>
        <v>692</v>
      </c>
      <c r="K70" s="223">
        <f t="shared" si="16"/>
        <v>709</v>
      </c>
      <c r="L70" s="223">
        <f t="shared" si="16"/>
        <v>726</v>
      </c>
      <c r="M70" s="223">
        <f t="shared" si="16"/>
        <v>743</v>
      </c>
      <c r="N70" s="338">
        <v>759.92250799999999</v>
      </c>
      <c r="O70" s="139">
        <f t="shared" si="17"/>
        <v>355.59915588876316</v>
      </c>
      <c r="P70" s="346" t="s">
        <v>692</v>
      </c>
      <c r="R70" s="347" t="s">
        <v>693</v>
      </c>
      <c r="T70" s="329">
        <v>9</v>
      </c>
      <c r="U70" s="43">
        <v>80000</v>
      </c>
    </row>
    <row r="71" spans="2:24" x14ac:dyDescent="0.3">
      <c r="B71">
        <v>24</v>
      </c>
      <c r="C71" s="138">
        <f t="shared" si="13"/>
        <v>19</v>
      </c>
      <c r="D71" s="303">
        <f t="shared" si="15"/>
        <v>12.14058</v>
      </c>
      <c r="E71" s="223">
        <f t="shared" si="16"/>
        <v>143</v>
      </c>
      <c r="F71" s="223">
        <f t="shared" si="16"/>
        <v>147</v>
      </c>
      <c r="G71" s="223">
        <f t="shared" si="16"/>
        <v>151</v>
      </c>
      <c r="H71" s="223">
        <f t="shared" si="16"/>
        <v>155</v>
      </c>
      <c r="I71" s="223">
        <f t="shared" si="16"/>
        <v>159</v>
      </c>
      <c r="J71" s="223">
        <f t="shared" si="16"/>
        <v>163</v>
      </c>
      <c r="K71" s="223">
        <f t="shared" si="16"/>
        <v>167</v>
      </c>
      <c r="L71" s="223">
        <f t="shared" si="16"/>
        <v>171</v>
      </c>
      <c r="M71" s="223">
        <f t="shared" si="16"/>
        <v>175</v>
      </c>
      <c r="N71" s="338">
        <v>179.027691</v>
      </c>
      <c r="O71" s="139">
        <f t="shared" si="17"/>
        <v>355.59915588876316</v>
      </c>
      <c r="P71" s="346" t="s">
        <v>692</v>
      </c>
      <c r="R71" s="347" t="s">
        <v>187</v>
      </c>
      <c r="T71" s="329">
        <v>10</v>
      </c>
      <c r="U71" s="43">
        <v>153709</v>
      </c>
    </row>
    <row r="72" spans="2:24" x14ac:dyDescent="0.3">
      <c r="B72">
        <v>25</v>
      </c>
      <c r="C72" s="138">
        <f t="shared" si="13"/>
        <v>19</v>
      </c>
      <c r="D72" s="303">
        <f t="shared" si="15"/>
        <v>12.14058</v>
      </c>
      <c r="E72" s="223">
        <f t="shared" si="16"/>
        <v>2859</v>
      </c>
      <c r="F72" s="223">
        <f t="shared" si="16"/>
        <v>2938</v>
      </c>
      <c r="G72" s="223">
        <f t="shared" si="16"/>
        <v>3018</v>
      </c>
      <c r="H72" s="223">
        <f t="shared" si="16"/>
        <v>3097</v>
      </c>
      <c r="I72" s="223">
        <f t="shared" si="16"/>
        <v>3176</v>
      </c>
      <c r="J72" s="223">
        <f t="shared" si="16"/>
        <v>3256</v>
      </c>
      <c r="K72" s="223">
        <f t="shared" si="16"/>
        <v>3335</v>
      </c>
      <c r="L72" s="223">
        <f t="shared" si="16"/>
        <v>3415</v>
      </c>
      <c r="M72" s="223">
        <f t="shared" si="16"/>
        <v>3494</v>
      </c>
      <c r="N72" s="338">
        <v>3573.437183</v>
      </c>
      <c r="O72" s="139">
        <f t="shared" si="17"/>
        <v>355.59915588876316</v>
      </c>
      <c r="P72" s="346" t="s">
        <v>692</v>
      </c>
      <c r="R72" s="347" t="s">
        <v>191</v>
      </c>
      <c r="T72" s="329">
        <v>11</v>
      </c>
      <c r="U72" s="43">
        <v>112900</v>
      </c>
    </row>
    <row r="73" spans="2:24" x14ac:dyDescent="0.3">
      <c r="B73">
        <v>26</v>
      </c>
      <c r="C73" s="138">
        <f t="shared" si="13"/>
        <v>19</v>
      </c>
      <c r="D73" s="303">
        <f t="shared" si="15"/>
        <v>12.14058</v>
      </c>
      <c r="E73" s="223">
        <f t="shared" si="16"/>
        <v>169</v>
      </c>
      <c r="F73" s="223">
        <f t="shared" si="16"/>
        <v>174</v>
      </c>
      <c r="G73" s="223">
        <f t="shared" si="16"/>
        <v>178</v>
      </c>
      <c r="H73" s="223">
        <f t="shared" si="16"/>
        <v>183</v>
      </c>
      <c r="I73" s="223">
        <f t="shared" si="16"/>
        <v>188</v>
      </c>
      <c r="J73" s="223">
        <f t="shared" si="16"/>
        <v>192</v>
      </c>
      <c r="K73" s="223">
        <f t="shared" si="16"/>
        <v>197</v>
      </c>
      <c r="L73" s="223">
        <f t="shared" si="16"/>
        <v>202</v>
      </c>
      <c r="M73" s="223">
        <f t="shared" si="16"/>
        <v>207</v>
      </c>
      <c r="N73" s="338">
        <v>211.274914</v>
      </c>
      <c r="O73" s="139">
        <f t="shared" si="17"/>
        <v>355.59915588876316</v>
      </c>
      <c r="P73" s="346" t="s">
        <v>692</v>
      </c>
      <c r="R73" s="347" t="s">
        <v>194</v>
      </c>
      <c r="T73" s="329">
        <v>12</v>
      </c>
      <c r="U73" s="43">
        <v>100000</v>
      </c>
    </row>
    <row r="74" spans="2:24" x14ac:dyDescent="0.3">
      <c r="B74">
        <v>27</v>
      </c>
      <c r="C74" s="138">
        <f t="shared" si="13"/>
        <v>19</v>
      </c>
      <c r="D74" s="303">
        <f t="shared" si="15"/>
        <v>12.14058</v>
      </c>
      <c r="E74" s="223">
        <f t="shared" si="16"/>
        <v>228</v>
      </c>
      <c r="F74" s="223">
        <f t="shared" si="16"/>
        <v>234</v>
      </c>
      <c r="G74" s="223">
        <f t="shared" si="16"/>
        <v>241</v>
      </c>
      <c r="H74" s="223">
        <f t="shared" si="16"/>
        <v>247</v>
      </c>
      <c r="I74" s="223">
        <f t="shared" si="16"/>
        <v>253</v>
      </c>
      <c r="J74" s="223">
        <f t="shared" si="16"/>
        <v>260</v>
      </c>
      <c r="K74" s="223">
        <f t="shared" si="16"/>
        <v>266</v>
      </c>
      <c r="L74" s="223">
        <f t="shared" si="16"/>
        <v>272</v>
      </c>
      <c r="M74" s="223">
        <f t="shared" si="16"/>
        <v>279</v>
      </c>
      <c r="N74" s="338">
        <v>285.109937</v>
      </c>
      <c r="O74" s="139">
        <f t="shared" si="17"/>
        <v>355.59915588876316</v>
      </c>
      <c r="P74" s="346" t="s">
        <v>692</v>
      </c>
      <c r="R74" s="347" t="s">
        <v>686</v>
      </c>
      <c r="T74" s="329">
        <v>13</v>
      </c>
      <c r="U74" s="43">
        <v>117902</v>
      </c>
    </row>
    <row r="75" spans="2:24" x14ac:dyDescent="0.3">
      <c r="B75">
        <v>28</v>
      </c>
      <c r="C75" s="138">
        <f t="shared" si="13"/>
        <v>19</v>
      </c>
      <c r="D75" s="303">
        <f t="shared" si="15"/>
        <v>12.14058</v>
      </c>
      <c r="E75" s="223">
        <f t="shared" si="16"/>
        <v>146</v>
      </c>
      <c r="F75" s="223">
        <f t="shared" si="16"/>
        <v>150</v>
      </c>
      <c r="G75" s="223">
        <f t="shared" si="16"/>
        <v>154</v>
      </c>
      <c r="H75" s="223">
        <f t="shared" si="16"/>
        <v>158</v>
      </c>
      <c r="I75" s="223">
        <f t="shared" si="16"/>
        <v>162</v>
      </c>
      <c r="J75" s="223">
        <f t="shared" si="16"/>
        <v>166</v>
      </c>
      <c r="K75" s="223">
        <f t="shared" si="16"/>
        <v>170</v>
      </c>
      <c r="L75" s="223">
        <f t="shared" si="16"/>
        <v>174</v>
      </c>
      <c r="M75" s="223">
        <f t="shared" si="16"/>
        <v>178</v>
      </c>
      <c r="N75" s="338">
        <v>181.91882100000001</v>
      </c>
      <c r="O75" s="139">
        <f t="shared" si="17"/>
        <v>355.59915588876311</v>
      </c>
      <c r="P75" s="346" t="s">
        <v>692</v>
      </c>
      <c r="R75" s="347" t="s">
        <v>687</v>
      </c>
      <c r="T75" s="329">
        <v>14</v>
      </c>
      <c r="U75" s="43">
        <v>107000</v>
      </c>
    </row>
    <row r="76" spans="2:24" x14ac:dyDescent="0.3">
      <c r="B76">
        <v>29</v>
      </c>
      <c r="C76" s="138">
        <f t="shared" si="13"/>
        <v>19</v>
      </c>
      <c r="D76" s="303">
        <f t="shared" si="15"/>
        <v>12.14058</v>
      </c>
      <c r="E76" s="223">
        <f t="shared" si="16"/>
        <v>136</v>
      </c>
      <c r="F76" s="223">
        <f t="shared" si="16"/>
        <v>139</v>
      </c>
      <c r="G76" s="223">
        <f t="shared" si="16"/>
        <v>143</v>
      </c>
      <c r="H76" s="223">
        <f t="shared" si="16"/>
        <v>147</v>
      </c>
      <c r="I76" s="223">
        <f t="shared" si="16"/>
        <v>151</v>
      </c>
      <c r="J76" s="223">
        <f t="shared" si="16"/>
        <v>154</v>
      </c>
      <c r="K76" s="223">
        <f t="shared" si="16"/>
        <v>158</v>
      </c>
      <c r="L76" s="223">
        <f t="shared" si="16"/>
        <v>162</v>
      </c>
      <c r="M76" s="223">
        <f t="shared" si="16"/>
        <v>166</v>
      </c>
      <c r="N76" s="338">
        <v>169.464721</v>
      </c>
      <c r="O76" s="139">
        <f t="shared" si="17"/>
        <v>355.59915588876316</v>
      </c>
      <c r="P76" s="346" t="s">
        <v>692</v>
      </c>
      <c r="R76" s="347" t="s">
        <v>688</v>
      </c>
      <c r="T76" s="329">
        <v>15</v>
      </c>
      <c r="U76" s="43">
        <v>200434</v>
      </c>
    </row>
    <row r="77" spans="2:24" x14ac:dyDescent="0.3">
      <c r="B77">
        <v>30</v>
      </c>
      <c r="C77" s="138">
        <f t="shared" si="13"/>
        <v>19</v>
      </c>
      <c r="D77" s="303">
        <f t="shared" si="15"/>
        <v>12.14058</v>
      </c>
      <c r="E77" s="223">
        <f t="shared" si="16"/>
        <v>268</v>
      </c>
      <c r="F77" s="223">
        <f t="shared" si="16"/>
        <v>275</v>
      </c>
      <c r="G77" s="223">
        <f t="shared" si="16"/>
        <v>283</v>
      </c>
      <c r="H77" s="223">
        <f t="shared" si="16"/>
        <v>290</v>
      </c>
      <c r="I77" s="223">
        <f t="shared" si="16"/>
        <v>298</v>
      </c>
      <c r="J77" s="223">
        <f t="shared" si="16"/>
        <v>305</v>
      </c>
      <c r="K77" s="223">
        <f t="shared" si="16"/>
        <v>312</v>
      </c>
      <c r="L77" s="223">
        <f t="shared" si="16"/>
        <v>320</v>
      </c>
      <c r="M77" s="223">
        <f t="shared" si="16"/>
        <v>327</v>
      </c>
      <c r="N77" s="338">
        <v>334.70394299999998</v>
      </c>
      <c r="O77" s="139">
        <f t="shared" si="17"/>
        <v>355.59915588876316</v>
      </c>
      <c r="P77" s="346" t="s">
        <v>692</v>
      </c>
      <c r="R77" s="347" t="s">
        <v>689</v>
      </c>
      <c r="T77" s="329">
        <v>16</v>
      </c>
      <c r="U77" s="43">
        <v>57185</v>
      </c>
    </row>
    <row r="78" spans="2:24" x14ac:dyDescent="0.3">
      <c r="B78">
        <v>31</v>
      </c>
      <c r="C78" s="138">
        <f t="shared" si="13"/>
        <v>19</v>
      </c>
      <c r="D78" s="303">
        <f t="shared" si="15"/>
        <v>12.14058</v>
      </c>
      <c r="E78" s="223">
        <f t="shared" si="16"/>
        <v>3838</v>
      </c>
      <c r="F78" s="223">
        <f t="shared" si="16"/>
        <v>3945</v>
      </c>
      <c r="G78" s="223">
        <f t="shared" si="16"/>
        <v>4052</v>
      </c>
      <c r="H78" s="223">
        <f t="shared" si="16"/>
        <v>4158</v>
      </c>
      <c r="I78" s="223">
        <f t="shared" si="16"/>
        <v>4265</v>
      </c>
      <c r="J78" s="223">
        <f t="shared" si="16"/>
        <v>4371</v>
      </c>
      <c r="K78" s="223">
        <f t="shared" si="16"/>
        <v>4478</v>
      </c>
      <c r="L78" s="223">
        <f t="shared" si="16"/>
        <v>4585</v>
      </c>
      <c r="M78" s="223">
        <f t="shared" si="16"/>
        <v>4691</v>
      </c>
      <c r="N78" s="338">
        <v>4797.9421080000002</v>
      </c>
      <c r="O78" s="139">
        <f t="shared" si="17"/>
        <v>355.59915588876316</v>
      </c>
      <c r="P78" s="346" t="s">
        <v>692</v>
      </c>
      <c r="R78" s="347" t="s">
        <v>690</v>
      </c>
      <c r="T78" s="329">
        <v>17</v>
      </c>
      <c r="U78" s="132">
        <v>1000000</v>
      </c>
    </row>
    <row r="79" spans="2:24" x14ac:dyDescent="0.3">
      <c r="B79">
        <v>32</v>
      </c>
      <c r="C79" s="138">
        <f t="shared" si="13"/>
        <v>1</v>
      </c>
      <c r="D79" s="303">
        <f t="shared" si="15"/>
        <v>12.14058</v>
      </c>
      <c r="E79" s="223">
        <f t="shared" ref="E79:M94" si="18">ROUND($N79*E$46,0)</f>
        <v>128</v>
      </c>
      <c r="F79" s="223">
        <f t="shared" si="18"/>
        <v>132</v>
      </c>
      <c r="G79" s="223">
        <f t="shared" si="18"/>
        <v>135</v>
      </c>
      <c r="H79" s="223">
        <f t="shared" si="18"/>
        <v>139</v>
      </c>
      <c r="I79" s="223">
        <f t="shared" si="18"/>
        <v>143</v>
      </c>
      <c r="J79" s="223">
        <f t="shared" si="18"/>
        <v>146</v>
      </c>
      <c r="K79" s="223">
        <f t="shared" si="18"/>
        <v>150</v>
      </c>
      <c r="L79" s="223">
        <f t="shared" si="18"/>
        <v>153</v>
      </c>
      <c r="M79" s="223">
        <f t="shared" si="18"/>
        <v>157</v>
      </c>
      <c r="N79" s="338">
        <v>160.34654</v>
      </c>
      <c r="O79" s="139">
        <f>($R$53*$W$48*N79)/(N79*D79)</f>
        <v>355.59915588876316</v>
      </c>
      <c r="P79" s="346" t="s">
        <v>192</v>
      </c>
      <c r="R79" s="347" t="s">
        <v>691</v>
      </c>
      <c r="T79" s="329">
        <v>18</v>
      </c>
      <c r="U79" s="43">
        <v>45000</v>
      </c>
    </row>
    <row r="80" spans="2:24" x14ac:dyDescent="0.3">
      <c r="B80">
        <v>33</v>
      </c>
      <c r="C80" s="138">
        <f t="shared" si="13"/>
        <v>1</v>
      </c>
      <c r="D80" s="303">
        <f t="shared" si="15"/>
        <v>12.14058</v>
      </c>
      <c r="E80" s="223">
        <f t="shared" si="18"/>
        <v>232</v>
      </c>
      <c r="F80" s="223">
        <f t="shared" si="18"/>
        <v>238</v>
      </c>
      <c r="G80" s="223">
        <f t="shared" si="18"/>
        <v>245</v>
      </c>
      <c r="H80" s="223">
        <f t="shared" si="18"/>
        <v>251</v>
      </c>
      <c r="I80" s="223">
        <f t="shared" si="18"/>
        <v>258</v>
      </c>
      <c r="J80" s="223">
        <f t="shared" si="18"/>
        <v>264</v>
      </c>
      <c r="K80" s="223">
        <f t="shared" si="18"/>
        <v>270</v>
      </c>
      <c r="L80" s="223">
        <f t="shared" si="18"/>
        <v>277</v>
      </c>
      <c r="M80" s="223">
        <f t="shared" si="18"/>
        <v>283</v>
      </c>
      <c r="N80" s="338">
        <v>289.78022499999997</v>
      </c>
      <c r="O80" s="139">
        <f t="shared" ref="O80:O143" si="19">($R$53*$W$48*N80)/(N80*D80)</f>
        <v>355.59915588876316</v>
      </c>
      <c r="P80" s="346" t="s">
        <v>192</v>
      </c>
      <c r="R80" s="347" t="s">
        <v>692</v>
      </c>
      <c r="T80" s="329">
        <v>19</v>
      </c>
      <c r="U80" s="367">
        <f>AB81*AB82</f>
        <v>84369.857120000001</v>
      </c>
      <c r="X80" t="s">
        <v>766</v>
      </c>
    </row>
    <row r="81" spans="2:29" x14ac:dyDescent="0.3">
      <c r="B81">
        <v>34</v>
      </c>
      <c r="C81" s="138">
        <f t="shared" si="13"/>
        <v>1</v>
      </c>
      <c r="D81" s="303">
        <f t="shared" si="15"/>
        <v>12.14058</v>
      </c>
      <c r="E81" s="223">
        <f t="shared" si="18"/>
        <v>472</v>
      </c>
      <c r="F81" s="223">
        <f t="shared" si="18"/>
        <v>485</v>
      </c>
      <c r="G81" s="223">
        <f t="shared" si="18"/>
        <v>499</v>
      </c>
      <c r="H81" s="223">
        <f t="shared" si="18"/>
        <v>512</v>
      </c>
      <c r="I81" s="223">
        <f t="shared" si="18"/>
        <v>525</v>
      </c>
      <c r="J81" s="223">
        <f t="shared" si="18"/>
        <v>538</v>
      </c>
      <c r="K81" s="223">
        <f t="shared" si="18"/>
        <v>551</v>
      </c>
      <c r="L81" s="223">
        <f t="shared" si="18"/>
        <v>564</v>
      </c>
      <c r="M81" s="223">
        <f t="shared" si="18"/>
        <v>577</v>
      </c>
      <c r="N81" s="338">
        <v>590.45778700000005</v>
      </c>
      <c r="O81" s="139">
        <f t="shared" si="19"/>
        <v>355.59915588876316</v>
      </c>
      <c r="P81" s="346" t="s">
        <v>192</v>
      </c>
      <c r="R81" s="346" t="s">
        <v>792</v>
      </c>
      <c r="T81" s="329">
        <v>20</v>
      </c>
      <c r="U81" s="43">
        <v>31120</v>
      </c>
      <c r="X81" t="s">
        <v>767</v>
      </c>
      <c r="AB81">
        <v>16873.971423999999</v>
      </c>
      <c r="AC81" t="s">
        <v>276</v>
      </c>
    </row>
    <row r="82" spans="2:29" x14ac:dyDescent="0.3">
      <c r="B82">
        <v>35</v>
      </c>
      <c r="C82" s="138">
        <f t="shared" si="13"/>
        <v>1</v>
      </c>
      <c r="D82" s="303">
        <f t="shared" ref="D82:D144" si="20">D81</f>
        <v>12.14058</v>
      </c>
      <c r="E82" s="223">
        <f t="shared" si="18"/>
        <v>153</v>
      </c>
      <c r="F82" s="223">
        <f t="shared" si="18"/>
        <v>158</v>
      </c>
      <c r="G82" s="223">
        <f t="shared" si="18"/>
        <v>162</v>
      </c>
      <c r="H82" s="223">
        <f t="shared" si="18"/>
        <v>166</v>
      </c>
      <c r="I82" s="223">
        <f t="shared" si="18"/>
        <v>170</v>
      </c>
      <c r="J82" s="223">
        <f t="shared" si="18"/>
        <v>175</v>
      </c>
      <c r="K82" s="223">
        <f t="shared" si="18"/>
        <v>179</v>
      </c>
      <c r="L82" s="223">
        <f t="shared" si="18"/>
        <v>183</v>
      </c>
      <c r="M82" s="223">
        <f t="shared" si="18"/>
        <v>187</v>
      </c>
      <c r="N82" s="338">
        <v>191.704185</v>
      </c>
      <c r="O82" s="139">
        <f t="shared" si="19"/>
        <v>355.59915588876316</v>
      </c>
      <c r="P82" s="346" t="s">
        <v>192</v>
      </c>
      <c r="X82" t="s">
        <v>768</v>
      </c>
      <c r="AB82">
        <v>5</v>
      </c>
      <c r="AC82" t="s">
        <v>769</v>
      </c>
    </row>
    <row r="83" spans="2:29" x14ac:dyDescent="0.3">
      <c r="B83">
        <v>36</v>
      </c>
      <c r="C83" s="138">
        <f t="shared" si="13"/>
        <v>2</v>
      </c>
      <c r="D83" s="303">
        <f t="shared" si="20"/>
        <v>12.14058</v>
      </c>
      <c r="E83" s="223">
        <f t="shared" si="18"/>
        <v>504</v>
      </c>
      <c r="F83" s="223">
        <f t="shared" si="18"/>
        <v>518</v>
      </c>
      <c r="G83" s="223">
        <f t="shared" si="18"/>
        <v>532</v>
      </c>
      <c r="H83" s="223">
        <f t="shared" si="18"/>
        <v>546</v>
      </c>
      <c r="I83" s="223">
        <f t="shared" si="18"/>
        <v>560</v>
      </c>
      <c r="J83" s="223">
        <f t="shared" si="18"/>
        <v>574</v>
      </c>
      <c r="K83" s="223">
        <f t="shared" si="18"/>
        <v>588</v>
      </c>
      <c r="L83" s="223">
        <f t="shared" si="18"/>
        <v>602</v>
      </c>
      <c r="M83" s="223">
        <f t="shared" si="18"/>
        <v>616</v>
      </c>
      <c r="N83" s="338">
        <v>629.821639</v>
      </c>
      <c r="O83" s="139">
        <f t="shared" si="19"/>
        <v>355.59915588876316</v>
      </c>
      <c r="P83" s="346" t="s">
        <v>186</v>
      </c>
    </row>
    <row r="84" spans="2:29" x14ac:dyDescent="0.3">
      <c r="B84">
        <v>37</v>
      </c>
      <c r="C84" s="138">
        <f t="shared" si="13"/>
        <v>2</v>
      </c>
      <c r="D84" s="303">
        <f t="shared" si="20"/>
        <v>12.14058</v>
      </c>
      <c r="E84" s="223">
        <f t="shared" si="18"/>
        <v>194</v>
      </c>
      <c r="F84" s="223">
        <f t="shared" si="18"/>
        <v>200</v>
      </c>
      <c r="G84" s="223">
        <f t="shared" si="18"/>
        <v>205</v>
      </c>
      <c r="H84" s="223">
        <f t="shared" si="18"/>
        <v>210</v>
      </c>
      <c r="I84" s="223">
        <f t="shared" si="18"/>
        <v>216</v>
      </c>
      <c r="J84" s="223">
        <f t="shared" si="18"/>
        <v>221</v>
      </c>
      <c r="K84" s="223">
        <f t="shared" si="18"/>
        <v>227</v>
      </c>
      <c r="L84" s="223">
        <f t="shared" si="18"/>
        <v>232</v>
      </c>
      <c r="M84" s="223">
        <f t="shared" si="18"/>
        <v>237</v>
      </c>
      <c r="N84" s="338">
        <v>242.85495399999999</v>
      </c>
      <c r="O84" s="139">
        <f t="shared" si="19"/>
        <v>355.59915588876311</v>
      </c>
      <c r="P84" s="346" t="s">
        <v>186</v>
      </c>
    </row>
    <row r="85" spans="2:29" x14ac:dyDescent="0.3">
      <c r="B85">
        <v>38</v>
      </c>
      <c r="C85" s="138">
        <f t="shared" si="13"/>
        <v>2</v>
      </c>
      <c r="D85" s="303">
        <f t="shared" si="20"/>
        <v>12.14058</v>
      </c>
      <c r="E85" s="223">
        <f t="shared" si="18"/>
        <v>515</v>
      </c>
      <c r="F85" s="223">
        <f t="shared" si="18"/>
        <v>529</v>
      </c>
      <c r="G85" s="223">
        <f t="shared" si="18"/>
        <v>543</v>
      </c>
      <c r="H85" s="223">
        <f t="shared" si="18"/>
        <v>558</v>
      </c>
      <c r="I85" s="223">
        <f t="shared" si="18"/>
        <v>572</v>
      </c>
      <c r="J85" s="223">
        <f t="shared" si="18"/>
        <v>586</v>
      </c>
      <c r="K85" s="223">
        <f t="shared" si="18"/>
        <v>600</v>
      </c>
      <c r="L85" s="223">
        <f t="shared" si="18"/>
        <v>615</v>
      </c>
      <c r="M85" s="223">
        <f t="shared" si="18"/>
        <v>629</v>
      </c>
      <c r="N85" s="338">
        <v>643.38771299999996</v>
      </c>
      <c r="O85" s="139">
        <f t="shared" si="19"/>
        <v>355.59915588876316</v>
      </c>
      <c r="P85" s="346" t="s">
        <v>186</v>
      </c>
    </row>
    <row r="86" spans="2:29" x14ac:dyDescent="0.3">
      <c r="B86">
        <v>39</v>
      </c>
      <c r="C86" s="138">
        <f t="shared" si="13"/>
        <v>2</v>
      </c>
      <c r="D86" s="303">
        <f t="shared" si="20"/>
        <v>12.14058</v>
      </c>
      <c r="E86" s="223">
        <f t="shared" si="18"/>
        <v>233</v>
      </c>
      <c r="F86" s="223">
        <f t="shared" si="18"/>
        <v>240</v>
      </c>
      <c r="G86" s="223">
        <f t="shared" si="18"/>
        <v>246</v>
      </c>
      <c r="H86" s="223">
        <f t="shared" si="18"/>
        <v>252</v>
      </c>
      <c r="I86" s="223">
        <f t="shared" si="18"/>
        <v>259</v>
      </c>
      <c r="J86" s="223">
        <f t="shared" si="18"/>
        <v>265</v>
      </c>
      <c r="K86" s="223">
        <f t="shared" si="18"/>
        <v>272</v>
      </c>
      <c r="L86" s="223">
        <f t="shared" si="18"/>
        <v>278</v>
      </c>
      <c r="M86" s="223">
        <f t="shared" si="18"/>
        <v>285</v>
      </c>
      <c r="N86" s="338">
        <v>291.33698700000002</v>
      </c>
      <c r="O86" s="139">
        <f t="shared" si="19"/>
        <v>355.59915588876316</v>
      </c>
      <c r="P86" s="346" t="s">
        <v>186</v>
      </c>
    </row>
    <row r="87" spans="2:29" x14ac:dyDescent="0.3">
      <c r="B87">
        <v>40</v>
      </c>
      <c r="C87" s="138">
        <f t="shared" si="13"/>
        <v>2</v>
      </c>
      <c r="D87" s="303">
        <f t="shared" si="20"/>
        <v>12.14058</v>
      </c>
      <c r="E87" s="223">
        <f t="shared" si="18"/>
        <v>213</v>
      </c>
      <c r="F87" s="223">
        <f t="shared" si="18"/>
        <v>219</v>
      </c>
      <c r="G87" s="223">
        <f t="shared" si="18"/>
        <v>225</v>
      </c>
      <c r="H87" s="223">
        <f t="shared" si="18"/>
        <v>231</v>
      </c>
      <c r="I87" s="223">
        <f t="shared" si="18"/>
        <v>237</v>
      </c>
      <c r="J87" s="223">
        <f t="shared" si="18"/>
        <v>243</v>
      </c>
      <c r="K87" s="223">
        <f t="shared" si="18"/>
        <v>249</v>
      </c>
      <c r="L87" s="223">
        <f t="shared" si="18"/>
        <v>255</v>
      </c>
      <c r="M87" s="223">
        <f t="shared" si="18"/>
        <v>261</v>
      </c>
      <c r="N87" s="338">
        <v>266.428787</v>
      </c>
      <c r="O87" s="139">
        <f t="shared" si="19"/>
        <v>355.59915588876311</v>
      </c>
      <c r="P87" s="346" t="s">
        <v>186</v>
      </c>
    </row>
    <row r="88" spans="2:29" x14ac:dyDescent="0.3">
      <c r="B88">
        <v>41</v>
      </c>
      <c r="C88" s="138">
        <f t="shared" si="13"/>
        <v>2</v>
      </c>
      <c r="D88" s="303">
        <f t="shared" si="20"/>
        <v>12.14058</v>
      </c>
      <c r="E88" s="223">
        <f t="shared" si="18"/>
        <v>192</v>
      </c>
      <c r="F88" s="223">
        <f t="shared" si="18"/>
        <v>197</v>
      </c>
      <c r="G88" s="223">
        <f t="shared" si="18"/>
        <v>203</v>
      </c>
      <c r="H88" s="223">
        <f t="shared" si="18"/>
        <v>208</v>
      </c>
      <c r="I88" s="223">
        <f t="shared" si="18"/>
        <v>213</v>
      </c>
      <c r="J88" s="223">
        <f t="shared" si="18"/>
        <v>219</v>
      </c>
      <c r="K88" s="223">
        <f t="shared" si="18"/>
        <v>224</v>
      </c>
      <c r="L88" s="223">
        <f t="shared" si="18"/>
        <v>230</v>
      </c>
      <c r="M88" s="223">
        <f t="shared" si="18"/>
        <v>235</v>
      </c>
      <c r="N88" s="338">
        <v>240.186218</v>
      </c>
      <c r="O88" s="139">
        <f t="shared" si="19"/>
        <v>355.59915588876316</v>
      </c>
      <c r="P88" s="346" t="s">
        <v>186</v>
      </c>
    </row>
    <row r="89" spans="2:29" x14ac:dyDescent="0.3">
      <c r="B89">
        <v>42</v>
      </c>
      <c r="C89" s="138">
        <f t="shared" si="13"/>
        <v>2</v>
      </c>
      <c r="D89" s="303">
        <f t="shared" si="20"/>
        <v>12.14058</v>
      </c>
      <c r="E89" s="223">
        <f t="shared" si="18"/>
        <v>269</v>
      </c>
      <c r="F89" s="223">
        <f t="shared" si="18"/>
        <v>276</v>
      </c>
      <c r="G89" s="223">
        <f t="shared" si="18"/>
        <v>284</v>
      </c>
      <c r="H89" s="223">
        <f t="shared" si="18"/>
        <v>291</v>
      </c>
      <c r="I89" s="223">
        <f t="shared" si="18"/>
        <v>299</v>
      </c>
      <c r="J89" s="223">
        <f t="shared" si="18"/>
        <v>306</v>
      </c>
      <c r="K89" s="223">
        <f t="shared" si="18"/>
        <v>314</v>
      </c>
      <c r="L89" s="223">
        <f t="shared" si="18"/>
        <v>321</v>
      </c>
      <c r="M89" s="223">
        <f t="shared" si="18"/>
        <v>329</v>
      </c>
      <c r="N89" s="338">
        <v>336.26070600000003</v>
      </c>
      <c r="O89" s="139">
        <f t="shared" si="19"/>
        <v>355.59915588876316</v>
      </c>
      <c r="P89" s="346" t="s">
        <v>186</v>
      </c>
    </row>
    <row r="90" spans="2:29" x14ac:dyDescent="0.3">
      <c r="B90">
        <v>43</v>
      </c>
      <c r="C90" s="138">
        <f t="shared" si="13"/>
        <v>2</v>
      </c>
      <c r="D90" s="303">
        <f t="shared" si="20"/>
        <v>12.14058</v>
      </c>
      <c r="E90" s="223">
        <f t="shared" si="18"/>
        <v>149</v>
      </c>
      <c r="F90" s="223">
        <f t="shared" si="18"/>
        <v>153</v>
      </c>
      <c r="G90" s="223">
        <f t="shared" si="18"/>
        <v>157</v>
      </c>
      <c r="H90" s="223">
        <f t="shared" si="18"/>
        <v>161</v>
      </c>
      <c r="I90" s="223">
        <f t="shared" si="18"/>
        <v>165</v>
      </c>
      <c r="J90" s="223">
        <f t="shared" si="18"/>
        <v>169</v>
      </c>
      <c r="K90" s="223">
        <f t="shared" si="18"/>
        <v>174</v>
      </c>
      <c r="L90" s="223">
        <f t="shared" si="18"/>
        <v>178</v>
      </c>
      <c r="M90" s="223">
        <f t="shared" si="18"/>
        <v>182</v>
      </c>
      <c r="N90" s="338">
        <v>185.92192499999999</v>
      </c>
      <c r="O90" s="139">
        <f t="shared" si="19"/>
        <v>355.59915588876311</v>
      </c>
      <c r="P90" s="346" t="s">
        <v>186</v>
      </c>
    </row>
    <row r="91" spans="2:29" x14ac:dyDescent="0.3">
      <c r="B91">
        <v>44</v>
      </c>
      <c r="C91" s="138">
        <f t="shared" si="13"/>
        <v>2</v>
      </c>
      <c r="D91" s="303">
        <f t="shared" si="20"/>
        <v>12.14058</v>
      </c>
      <c r="E91" s="223">
        <f t="shared" si="18"/>
        <v>233</v>
      </c>
      <c r="F91" s="223">
        <f t="shared" si="18"/>
        <v>239</v>
      </c>
      <c r="G91" s="223">
        <f t="shared" si="18"/>
        <v>246</v>
      </c>
      <c r="H91" s="223">
        <f t="shared" si="18"/>
        <v>252</v>
      </c>
      <c r="I91" s="223">
        <f t="shared" si="18"/>
        <v>259</v>
      </c>
      <c r="J91" s="223">
        <f t="shared" si="18"/>
        <v>265</v>
      </c>
      <c r="K91" s="223">
        <f t="shared" si="18"/>
        <v>272</v>
      </c>
      <c r="L91" s="223">
        <f t="shared" si="18"/>
        <v>278</v>
      </c>
      <c r="M91" s="223">
        <f t="shared" si="18"/>
        <v>285</v>
      </c>
      <c r="N91" s="338">
        <v>291.11459300000001</v>
      </c>
      <c r="O91" s="139">
        <f t="shared" si="19"/>
        <v>355.59915588876316</v>
      </c>
      <c r="P91" s="346" t="s">
        <v>186</v>
      </c>
    </row>
    <row r="92" spans="2:29" x14ac:dyDescent="0.3">
      <c r="B92">
        <v>45</v>
      </c>
      <c r="C92" s="138">
        <f t="shared" si="13"/>
        <v>2</v>
      </c>
      <c r="D92" s="303">
        <f t="shared" si="20"/>
        <v>12.14058</v>
      </c>
      <c r="E92" s="223">
        <f t="shared" si="18"/>
        <v>169</v>
      </c>
      <c r="F92" s="223">
        <f t="shared" si="18"/>
        <v>174</v>
      </c>
      <c r="G92" s="223">
        <f t="shared" si="18"/>
        <v>178</v>
      </c>
      <c r="H92" s="223">
        <f t="shared" si="18"/>
        <v>183</v>
      </c>
      <c r="I92" s="223">
        <f t="shared" si="18"/>
        <v>188</v>
      </c>
      <c r="J92" s="223">
        <f t="shared" si="18"/>
        <v>192</v>
      </c>
      <c r="K92" s="223">
        <f t="shared" si="18"/>
        <v>197</v>
      </c>
      <c r="L92" s="223">
        <f t="shared" si="18"/>
        <v>202</v>
      </c>
      <c r="M92" s="223">
        <f t="shared" si="18"/>
        <v>207</v>
      </c>
      <c r="N92" s="338">
        <v>211.274914</v>
      </c>
      <c r="O92" s="139">
        <f t="shared" si="19"/>
        <v>355.59915588876316</v>
      </c>
      <c r="P92" s="346" t="s">
        <v>186</v>
      </c>
    </row>
    <row r="93" spans="2:29" x14ac:dyDescent="0.3">
      <c r="B93">
        <v>46</v>
      </c>
      <c r="C93" s="138">
        <f t="shared" si="13"/>
        <v>3</v>
      </c>
      <c r="D93" s="303">
        <f t="shared" si="20"/>
        <v>12.14058</v>
      </c>
      <c r="E93" s="223">
        <f t="shared" si="18"/>
        <v>128</v>
      </c>
      <c r="F93" s="223">
        <f t="shared" si="18"/>
        <v>132</v>
      </c>
      <c r="G93" s="223">
        <f t="shared" si="18"/>
        <v>135</v>
      </c>
      <c r="H93" s="223">
        <f t="shared" si="18"/>
        <v>139</v>
      </c>
      <c r="I93" s="223">
        <f t="shared" si="18"/>
        <v>143</v>
      </c>
      <c r="J93" s="223">
        <f t="shared" si="18"/>
        <v>146</v>
      </c>
      <c r="K93" s="223">
        <f t="shared" si="18"/>
        <v>150</v>
      </c>
      <c r="L93" s="223">
        <f t="shared" si="18"/>
        <v>153</v>
      </c>
      <c r="M93" s="223">
        <f t="shared" si="18"/>
        <v>157</v>
      </c>
      <c r="N93" s="338">
        <v>160.34654</v>
      </c>
      <c r="O93" s="139">
        <f t="shared" si="19"/>
        <v>355.59915588876316</v>
      </c>
      <c r="P93" s="346" t="s">
        <v>189</v>
      </c>
    </row>
    <row r="94" spans="2:29" x14ac:dyDescent="0.3">
      <c r="B94">
        <v>47</v>
      </c>
      <c r="C94" s="138">
        <f t="shared" si="13"/>
        <v>2</v>
      </c>
      <c r="D94" s="303">
        <f t="shared" si="20"/>
        <v>12.14058</v>
      </c>
      <c r="E94" s="223">
        <f t="shared" si="18"/>
        <v>204</v>
      </c>
      <c r="F94" s="223">
        <f t="shared" si="18"/>
        <v>209</v>
      </c>
      <c r="G94" s="223">
        <f t="shared" si="18"/>
        <v>215</v>
      </c>
      <c r="H94" s="223">
        <f t="shared" si="18"/>
        <v>220</v>
      </c>
      <c r="I94" s="223">
        <f t="shared" si="18"/>
        <v>226</v>
      </c>
      <c r="J94" s="223">
        <f t="shared" si="18"/>
        <v>232</v>
      </c>
      <c r="K94" s="223">
        <f t="shared" si="18"/>
        <v>237</v>
      </c>
      <c r="L94" s="223">
        <f t="shared" si="18"/>
        <v>243</v>
      </c>
      <c r="M94" s="223">
        <f t="shared" si="18"/>
        <v>249</v>
      </c>
      <c r="N94" s="338">
        <v>254.419476</v>
      </c>
      <c r="O94" s="139">
        <f t="shared" si="19"/>
        <v>355.59915588876311</v>
      </c>
      <c r="P94" s="346" t="s">
        <v>186</v>
      </c>
    </row>
    <row r="95" spans="2:29" x14ac:dyDescent="0.3">
      <c r="B95">
        <v>48</v>
      </c>
      <c r="C95" s="138">
        <f t="shared" si="13"/>
        <v>2</v>
      </c>
      <c r="D95" s="303">
        <f t="shared" si="20"/>
        <v>12.14058</v>
      </c>
      <c r="E95" s="223">
        <f t="shared" ref="E95:M123" si="21">ROUND($N95*E$46,0)</f>
        <v>323</v>
      </c>
      <c r="F95" s="223">
        <f t="shared" si="21"/>
        <v>332</v>
      </c>
      <c r="G95" s="223">
        <f t="shared" si="21"/>
        <v>341</v>
      </c>
      <c r="H95" s="223">
        <f t="shared" si="21"/>
        <v>350</v>
      </c>
      <c r="I95" s="223">
        <f t="shared" si="21"/>
        <v>359</v>
      </c>
      <c r="J95" s="223">
        <f t="shared" si="21"/>
        <v>368</v>
      </c>
      <c r="K95" s="223">
        <f t="shared" si="21"/>
        <v>377</v>
      </c>
      <c r="L95" s="223">
        <f t="shared" si="21"/>
        <v>386</v>
      </c>
      <c r="M95" s="223">
        <f t="shared" si="21"/>
        <v>395</v>
      </c>
      <c r="N95" s="338">
        <v>403.64628399999998</v>
      </c>
      <c r="O95" s="139">
        <f t="shared" si="19"/>
        <v>355.59915588876311</v>
      </c>
      <c r="P95" s="346" t="s">
        <v>186</v>
      </c>
    </row>
    <row r="96" spans="2:29" x14ac:dyDescent="0.3">
      <c r="B96">
        <v>49</v>
      </c>
      <c r="C96" s="138">
        <f t="shared" si="13"/>
        <v>2</v>
      </c>
      <c r="D96" s="303">
        <f t="shared" si="20"/>
        <v>12.14058</v>
      </c>
      <c r="E96" s="223">
        <f t="shared" si="21"/>
        <v>173</v>
      </c>
      <c r="F96" s="223">
        <f t="shared" si="21"/>
        <v>178</v>
      </c>
      <c r="G96" s="223">
        <f t="shared" si="21"/>
        <v>182</v>
      </c>
      <c r="H96" s="223">
        <f t="shared" si="21"/>
        <v>187</v>
      </c>
      <c r="I96" s="223">
        <f t="shared" si="21"/>
        <v>192</v>
      </c>
      <c r="J96" s="223">
        <f t="shared" si="21"/>
        <v>197</v>
      </c>
      <c r="K96" s="223">
        <f t="shared" si="21"/>
        <v>202</v>
      </c>
      <c r="L96" s="223">
        <f t="shared" si="21"/>
        <v>206</v>
      </c>
      <c r="M96" s="223">
        <f t="shared" si="21"/>
        <v>211</v>
      </c>
      <c r="N96" s="338">
        <v>215.94520199999999</v>
      </c>
      <c r="O96" s="139">
        <f t="shared" si="19"/>
        <v>355.59915588876311</v>
      </c>
      <c r="P96" s="346" t="s">
        <v>186</v>
      </c>
    </row>
    <row r="97" spans="2:16" x14ac:dyDescent="0.3">
      <c r="B97">
        <v>50</v>
      </c>
      <c r="C97" s="138">
        <f t="shared" si="13"/>
        <v>2</v>
      </c>
      <c r="D97" s="303">
        <f t="shared" si="20"/>
        <v>12.14058</v>
      </c>
      <c r="E97" s="223">
        <f t="shared" si="21"/>
        <v>562</v>
      </c>
      <c r="F97" s="223">
        <f t="shared" si="21"/>
        <v>578</v>
      </c>
      <c r="G97" s="223">
        <f t="shared" si="21"/>
        <v>594</v>
      </c>
      <c r="H97" s="223">
        <f t="shared" si="21"/>
        <v>609</v>
      </c>
      <c r="I97" s="223">
        <f t="shared" si="21"/>
        <v>625</v>
      </c>
      <c r="J97" s="223">
        <f t="shared" si="21"/>
        <v>641</v>
      </c>
      <c r="K97" s="223">
        <f t="shared" si="21"/>
        <v>656</v>
      </c>
      <c r="L97" s="223">
        <f t="shared" si="21"/>
        <v>672</v>
      </c>
      <c r="M97" s="223">
        <f t="shared" si="21"/>
        <v>687</v>
      </c>
      <c r="N97" s="338">
        <v>702.98947799999996</v>
      </c>
      <c r="O97" s="139">
        <f t="shared" si="19"/>
        <v>355.59915588876316</v>
      </c>
      <c r="P97" s="346" t="s">
        <v>186</v>
      </c>
    </row>
    <row r="98" spans="2:16" x14ac:dyDescent="0.3">
      <c r="B98">
        <v>51</v>
      </c>
      <c r="C98" s="138">
        <f t="shared" si="13"/>
        <v>2</v>
      </c>
      <c r="D98" s="303">
        <f t="shared" si="20"/>
        <v>12.14058</v>
      </c>
      <c r="E98" s="223">
        <f t="shared" si="21"/>
        <v>167</v>
      </c>
      <c r="F98" s="223">
        <f t="shared" si="21"/>
        <v>172</v>
      </c>
      <c r="G98" s="223">
        <f t="shared" si="21"/>
        <v>176</v>
      </c>
      <c r="H98" s="223">
        <f t="shared" si="21"/>
        <v>181</v>
      </c>
      <c r="I98" s="223">
        <f t="shared" si="21"/>
        <v>185</v>
      </c>
      <c r="J98" s="223">
        <f t="shared" si="21"/>
        <v>190</v>
      </c>
      <c r="K98" s="223">
        <f t="shared" si="21"/>
        <v>195</v>
      </c>
      <c r="L98" s="223">
        <f t="shared" si="21"/>
        <v>199</v>
      </c>
      <c r="M98" s="223">
        <f t="shared" si="21"/>
        <v>204</v>
      </c>
      <c r="N98" s="338">
        <v>208.606179</v>
      </c>
      <c r="O98" s="139">
        <f t="shared" si="19"/>
        <v>355.59915588876322</v>
      </c>
      <c r="P98" s="346" t="s">
        <v>186</v>
      </c>
    </row>
    <row r="99" spans="2:16" x14ac:dyDescent="0.3">
      <c r="B99">
        <v>52</v>
      </c>
      <c r="C99" s="138">
        <f t="shared" si="13"/>
        <v>2</v>
      </c>
      <c r="D99" s="303">
        <f t="shared" si="20"/>
        <v>12.14058</v>
      </c>
      <c r="E99" s="223">
        <f t="shared" si="21"/>
        <v>193</v>
      </c>
      <c r="F99" s="223">
        <f t="shared" si="21"/>
        <v>198</v>
      </c>
      <c r="G99" s="223">
        <f t="shared" si="21"/>
        <v>204</v>
      </c>
      <c r="H99" s="223">
        <f t="shared" si="21"/>
        <v>209</v>
      </c>
      <c r="I99" s="223">
        <f t="shared" si="21"/>
        <v>214</v>
      </c>
      <c r="J99" s="223">
        <f t="shared" si="21"/>
        <v>220</v>
      </c>
      <c r="K99" s="223">
        <f t="shared" si="21"/>
        <v>225</v>
      </c>
      <c r="L99" s="223">
        <f t="shared" si="21"/>
        <v>231</v>
      </c>
      <c r="M99" s="223">
        <f t="shared" si="21"/>
        <v>236</v>
      </c>
      <c r="N99" s="338">
        <v>241.298192</v>
      </c>
      <c r="O99" s="139">
        <f t="shared" si="19"/>
        <v>355.59915588876316</v>
      </c>
      <c r="P99" s="346" t="s">
        <v>186</v>
      </c>
    </row>
    <row r="100" spans="2:16" x14ac:dyDescent="0.3">
      <c r="B100">
        <v>53</v>
      </c>
      <c r="C100" s="138">
        <f t="shared" si="13"/>
        <v>2</v>
      </c>
      <c r="D100" s="303">
        <f t="shared" si="20"/>
        <v>12.14058</v>
      </c>
      <c r="E100" s="223">
        <f t="shared" si="21"/>
        <v>179</v>
      </c>
      <c r="F100" s="223">
        <f t="shared" si="21"/>
        <v>184</v>
      </c>
      <c r="G100" s="223">
        <f t="shared" si="21"/>
        <v>189</v>
      </c>
      <c r="H100" s="223">
        <f t="shared" si="21"/>
        <v>194</v>
      </c>
      <c r="I100" s="223">
        <f t="shared" si="21"/>
        <v>199</v>
      </c>
      <c r="J100" s="223">
        <f t="shared" si="21"/>
        <v>204</v>
      </c>
      <c r="K100" s="223">
        <f t="shared" si="21"/>
        <v>209</v>
      </c>
      <c r="L100" s="223">
        <f t="shared" si="21"/>
        <v>214</v>
      </c>
      <c r="M100" s="223">
        <f t="shared" si="21"/>
        <v>219</v>
      </c>
      <c r="N100" s="338">
        <v>223.50662</v>
      </c>
      <c r="O100" s="139">
        <f t="shared" si="19"/>
        <v>355.59915588876322</v>
      </c>
      <c r="P100" s="346" t="s">
        <v>186</v>
      </c>
    </row>
    <row r="101" spans="2:16" x14ac:dyDescent="0.3">
      <c r="B101">
        <v>54</v>
      </c>
      <c r="C101" s="138">
        <f t="shared" si="13"/>
        <v>2</v>
      </c>
      <c r="D101" s="303">
        <f t="shared" si="20"/>
        <v>12.14058</v>
      </c>
      <c r="E101" s="223">
        <f t="shared" si="21"/>
        <v>219</v>
      </c>
      <c r="F101" s="223">
        <f t="shared" si="21"/>
        <v>225</v>
      </c>
      <c r="G101" s="223">
        <f t="shared" si="21"/>
        <v>231</v>
      </c>
      <c r="H101" s="223">
        <f t="shared" si="21"/>
        <v>237</v>
      </c>
      <c r="I101" s="223">
        <f t="shared" si="21"/>
        <v>243</v>
      </c>
      <c r="J101" s="223">
        <f t="shared" si="21"/>
        <v>249</v>
      </c>
      <c r="K101" s="223">
        <f t="shared" si="21"/>
        <v>256</v>
      </c>
      <c r="L101" s="223">
        <f t="shared" si="21"/>
        <v>262</v>
      </c>
      <c r="M101" s="223">
        <f t="shared" si="21"/>
        <v>268</v>
      </c>
      <c r="N101" s="338">
        <v>273.76781</v>
      </c>
      <c r="O101" s="139">
        <f t="shared" si="19"/>
        <v>355.59915588876316</v>
      </c>
      <c r="P101" s="346" t="s">
        <v>186</v>
      </c>
    </row>
    <row r="102" spans="2:16" x14ac:dyDescent="0.3">
      <c r="B102">
        <v>55</v>
      </c>
      <c r="C102" s="138">
        <f t="shared" si="13"/>
        <v>2</v>
      </c>
      <c r="D102" s="303">
        <f t="shared" si="20"/>
        <v>12.14058</v>
      </c>
      <c r="E102" s="223">
        <f t="shared" si="21"/>
        <v>126</v>
      </c>
      <c r="F102" s="223">
        <f t="shared" si="21"/>
        <v>130</v>
      </c>
      <c r="G102" s="223">
        <f t="shared" si="21"/>
        <v>133</v>
      </c>
      <c r="H102" s="223">
        <f t="shared" si="21"/>
        <v>137</v>
      </c>
      <c r="I102" s="223">
        <f t="shared" si="21"/>
        <v>140</v>
      </c>
      <c r="J102" s="223">
        <f t="shared" si="21"/>
        <v>144</v>
      </c>
      <c r="K102" s="223">
        <f t="shared" si="21"/>
        <v>147</v>
      </c>
      <c r="L102" s="223">
        <f t="shared" si="21"/>
        <v>151</v>
      </c>
      <c r="M102" s="223">
        <f t="shared" si="21"/>
        <v>154</v>
      </c>
      <c r="N102" s="338">
        <v>157.67780500000001</v>
      </c>
      <c r="O102" s="139">
        <f t="shared" si="19"/>
        <v>355.59915588876316</v>
      </c>
      <c r="P102" s="346" t="s">
        <v>186</v>
      </c>
    </row>
    <row r="103" spans="2:16" x14ac:dyDescent="0.3">
      <c r="B103">
        <v>56</v>
      </c>
      <c r="C103" s="138">
        <f t="shared" si="13"/>
        <v>2</v>
      </c>
      <c r="D103" s="303">
        <f t="shared" si="20"/>
        <v>12.14058</v>
      </c>
      <c r="E103" s="223">
        <f t="shared" si="21"/>
        <v>141</v>
      </c>
      <c r="F103" s="223">
        <f t="shared" si="21"/>
        <v>145</v>
      </c>
      <c r="G103" s="223">
        <f t="shared" si="21"/>
        <v>149</v>
      </c>
      <c r="H103" s="223">
        <f t="shared" si="21"/>
        <v>153</v>
      </c>
      <c r="I103" s="223">
        <f t="shared" si="21"/>
        <v>157</v>
      </c>
      <c r="J103" s="223">
        <f t="shared" si="21"/>
        <v>161</v>
      </c>
      <c r="K103" s="223">
        <f t="shared" si="21"/>
        <v>165</v>
      </c>
      <c r="L103" s="223">
        <f t="shared" si="21"/>
        <v>169</v>
      </c>
      <c r="M103" s="223">
        <f t="shared" si="21"/>
        <v>173</v>
      </c>
      <c r="N103" s="338">
        <v>176.80374399999999</v>
      </c>
      <c r="O103" s="139">
        <f t="shared" si="19"/>
        <v>355.59915588876311</v>
      </c>
      <c r="P103" s="346" t="s">
        <v>186</v>
      </c>
    </row>
    <row r="104" spans="2:16" x14ac:dyDescent="0.3">
      <c r="B104">
        <v>57</v>
      </c>
      <c r="C104" s="138">
        <f t="shared" si="13"/>
        <v>2</v>
      </c>
      <c r="D104" s="303">
        <f t="shared" si="20"/>
        <v>12.14058</v>
      </c>
      <c r="E104" s="223">
        <f t="shared" si="21"/>
        <v>123</v>
      </c>
      <c r="F104" s="223">
        <f t="shared" si="21"/>
        <v>126</v>
      </c>
      <c r="G104" s="223">
        <f t="shared" si="21"/>
        <v>130</v>
      </c>
      <c r="H104" s="223">
        <f t="shared" si="21"/>
        <v>133</v>
      </c>
      <c r="I104" s="223">
        <f t="shared" si="21"/>
        <v>137</v>
      </c>
      <c r="J104" s="223">
        <f t="shared" si="21"/>
        <v>140</v>
      </c>
      <c r="K104" s="223">
        <f t="shared" si="21"/>
        <v>143</v>
      </c>
      <c r="L104" s="223">
        <f t="shared" si="21"/>
        <v>147</v>
      </c>
      <c r="M104" s="223">
        <f t="shared" si="21"/>
        <v>150</v>
      </c>
      <c r="N104" s="338">
        <v>153.674701</v>
      </c>
      <c r="O104" s="139">
        <f t="shared" si="19"/>
        <v>355.59915588876311</v>
      </c>
      <c r="P104" s="346" t="s">
        <v>186</v>
      </c>
    </row>
    <row r="105" spans="2:16" x14ac:dyDescent="0.3">
      <c r="B105">
        <v>58</v>
      </c>
      <c r="C105" s="138">
        <f t="shared" si="13"/>
        <v>2</v>
      </c>
      <c r="D105" s="303">
        <f t="shared" si="20"/>
        <v>12.14058</v>
      </c>
      <c r="E105" s="223">
        <f t="shared" si="21"/>
        <v>265</v>
      </c>
      <c r="F105" s="223">
        <f t="shared" si="21"/>
        <v>272</v>
      </c>
      <c r="G105" s="223">
        <f t="shared" si="21"/>
        <v>280</v>
      </c>
      <c r="H105" s="223">
        <f t="shared" si="21"/>
        <v>287</v>
      </c>
      <c r="I105" s="223">
        <f t="shared" si="21"/>
        <v>295</v>
      </c>
      <c r="J105" s="223">
        <f t="shared" si="21"/>
        <v>302</v>
      </c>
      <c r="K105" s="223">
        <f t="shared" si="21"/>
        <v>309</v>
      </c>
      <c r="L105" s="223">
        <f t="shared" si="21"/>
        <v>317</v>
      </c>
      <c r="M105" s="223">
        <f t="shared" si="21"/>
        <v>324</v>
      </c>
      <c r="N105" s="338">
        <v>331.36802399999999</v>
      </c>
      <c r="O105" s="139">
        <f t="shared" si="19"/>
        <v>355.59915588876316</v>
      </c>
      <c r="P105" s="346" t="s">
        <v>186</v>
      </c>
    </row>
    <row r="106" spans="2:16" x14ac:dyDescent="0.3">
      <c r="B106">
        <v>59</v>
      </c>
      <c r="C106" s="138">
        <f t="shared" si="13"/>
        <v>2</v>
      </c>
      <c r="D106" s="303">
        <f t="shared" si="20"/>
        <v>12.14058</v>
      </c>
      <c r="E106" s="223">
        <f t="shared" si="21"/>
        <v>160</v>
      </c>
      <c r="F106" s="223">
        <f t="shared" si="21"/>
        <v>165</v>
      </c>
      <c r="G106" s="223">
        <f t="shared" si="21"/>
        <v>169</v>
      </c>
      <c r="H106" s="223">
        <f t="shared" si="21"/>
        <v>173</v>
      </c>
      <c r="I106" s="223">
        <f t="shared" si="21"/>
        <v>178</v>
      </c>
      <c r="J106" s="223">
        <f t="shared" si="21"/>
        <v>182</v>
      </c>
      <c r="K106" s="223">
        <f t="shared" si="21"/>
        <v>187</v>
      </c>
      <c r="L106" s="223">
        <f t="shared" si="21"/>
        <v>191</v>
      </c>
      <c r="M106" s="223">
        <f t="shared" si="21"/>
        <v>196</v>
      </c>
      <c r="N106" s="338">
        <v>200.155182</v>
      </c>
      <c r="O106" s="139">
        <f t="shared" si="19"/>
        <v>355.59915588876316</v>
      </c>
      <c r="P106" s="346" t="s">
        <v>186</v>
      </c>
    </row>
    <row r="107" spans="2:16" x14ac:dyDescent="0.3">
      <c r="B107">
        <v>60</v>
      </c>
      <c r="C107" s="138">
        <f t="shared" si="13"/>
        <v>2</v>
      </c>
      <c r="D107" s="303">
        <f t="shared" si="20"/>
        <v>12.14058</v>
      </c>
      <c r="E107" s="223">
        <f t="shared" si="21"/>
        <v>356</v>
      </c>
      <c r="F107" s="223">
        <f t="shared" si="21"/>
        <v>366</v>
      </c>
      <c r="G107" s="223">
        <f t="shared" si="21"/>
        <v>376</v>
      </c>
      <c r="H107" s="223">
        <f t="shared" si="21"/>
        <v>386</v>
      </c>
      <c r="I107" s="223">
        <f t="shared" si="21"/>
        <v>396</v>
      </c>
      <c r="J107" s="223">
        <f t="shared" si="21"/>
        <v>406</v>
      </c>
      <c r="K107" s="223">
        <f t="shared" si="21"/>
        <v>416</v>
      </c>
      <c r="L107" s="223">
        <f t="shared" si="21"/>
        <v>426</v>
      </c>
      <c r="M107" s="223">
        <f t="shared" si="21"/>
        <v>436</v>
      </c>
      <c r="N107" s="338">
        <v>445.45647700000001</v>
      </c>
      <c r="O107" s="139">
        <f t="shared" si="19"/>
        <v>355.59915588876322</v>
      </c>
      <c r="P107" s="346" t="s">
        <v>186</v>
      </c>
    </row>
    <row r="108" spans="2:16" x14ac:dyDescent="0.3">
      <c r="B108">
        <v>61</v>
      </c>
      <c r="C108" s="138">
        <f t="shared" si="13"/>
        <v>2</v>
      </c>
      <c r="D108" s="303">
        <f t="shared" si="20"/>
        <v>12.14058</v>
      </c>
      <c r="E108" s="223">
        <f t="shared" si="21"/>
        <v>194</v>
      </c>
      <c r="F108" s="223">
        <f t="shared" si="21"/>
        <v>200</v>
      </c>
      <c r="G108" s="223">
        <f t="shared" si="21"/>
        <v>205</v>
      </c>
      <c r="H108" s="223">
        <f t="shared" si="21"/>
        <v>210</v>
      </c>
      <c r="I108" s="223">
        <f t="shared" si="21"/>
        <v>216</v>
      </c>
      <c r="J108" s="223">
        <f t="shared" si="21"/>
        <v>221</v>
      </c>
      <c r="K108" s="223">
        <f t="shared" si="21"/>
        <v>227</v>
      </c>
      <c r="L108" s="223">
        <f t="shared" si="21"/>
        <v>232</v>
      </c>
      <c r="M108" s="223">
        <f t="shared" si="21"/>
        <v>237</v>
      </c>
      <c r="N108" s="338">
        <v>242.85495399999999</v>
      </c>
      <c r="O108" s="139">
        <f t="shared" si="19"/>
        <v>355.59915588876311</v>
      </c>
      <c r="P108" s="346" t="s">
        <v>186</v>
      </c>
    </row>
    <row r="109" spans="2:16" x14ac:dyDescent="0.3">
      <c r="B109">
        <v>62</v>
      </c>
      <c r="C109" s="138">
        <f t="shared" si="13"/>
        <v>2</v>
      </c>
      <c r="D109" s="303">
        <f t="shared" si="20"/>
        <v>12.14058</v>
      </c>
      <c r="E109" s="223">
        <f t="shared" si="21"/>
        <v>246</v>
      </c>
      <c r="F109" s="223">
        <f t="shared" si="21"/>
        <v>253</v>
      </c>
      <c r="G109" s="223">
        <f t="shared" si="21"/>
        <v>260</v>
      </c>
      <c r="H109" s="223">
        <f t="shared" si="21"/>
        <v>266</v>
      </c>
      <c r="I109" s="223">
        <f t="shared" si="21"/>
        <v>273</v>
      </c>
      <c r="J109" s="223">
        <f t="shared" si="21"/>
        <v>280</v>
      </c>
      <c r="K109" s="223">
        <f t="shared" si="21"/>
        <v>287</v>
      </c>
      <c r="L109" s="223">
        <f t="shared" si="21"/>
        <v>294</v>
      </c>
      <c r="M109" s="223">
        <f t="shared" si="21"/>
        <v>301</v>
      </c>
      <c r="N109" s="338">
        <v>307.349402</v>
      </c>
      <c r="O109" s="139">
        <f t="shared" si="19"/>
        <v>355.59915588876311</v>
      </c>
      <c r="P109" s="346" t="s">
        <v>186</v>
      </c>
    </row>
    <row r="110" spans="2:16" x14ac:dyDescent="0.3">
      <c r="B110">
        <v>63</v>
      </c>
      <c r="C110" s="138">
        <f t="shared" si="13"/>
        <v>2</v>
      </c>
      <c r="D110" s="303">
        <f t="shared" si="20"/>
        <v>12.14058</v>
      </c>
      <c r="E110" s="223">
        <f t="shared" si="21"/>
        <v>346</v>
      </c>
      <c r="F110" s="223">
        <f t="shared" si="21"/>
        <v>356</v>
      </c>
      <c r="G110" s="223">
        <f t="shared" si="21"/>
        <v>365</v>
      </c>
      <c r="H110" s="223">
        <f t="shared" si="21"/>
        <v>375</v>
      </c>
      <c r="I110" s="223">
        <f t="shared" si="21"/>
        <v>385</v>
      </c>
      <c r="J110" s="223">
        <f t="shared" si="21"/>
        <v>394</v>
      </c>
      <c r="K110" s="223">
        <f t="shared" si="21"/>
        <v>404</v>
      </c>
      <c r="L110" s="223">
        <f t="shared" si="21"/>
        <v>414</v>
      </c>
      <c r="M110" s="223">
        <f t="shared" si="21"/>
        <v>423</v>
      </c>
      <c r="N110" s="338">
        <v>432.77998300000002</v>
      </c>
      <c r="O110" s="139">
        <f t="shared" si="19"/>
        <v>355.59915588876322</v>
      </c>
      <c r="P110" s="346" t="s">
        <v>186</v>
      </c>
    </row>
    <row r="111" spans="2:16" x14ac:dyDescent="0.3">
      <c r="B111">
        <v>64</v>
      </c>
      <c r="C111" s="138">
        <f t="shared" si="13"/>
        <v>2</v>
      </c>
      <c r="D111" s="303">
        <f t="shared" si="20"/>
        <v>12.14058</v>
      </c>
      <c r="E111" s="223">
        <f t="shared" si="21"/>
        <v>226</v>
      </c>
      <c r="F111" s="223">
        <f t="shared" si="21"/>
        <v>233</v>
      </c>
      <c r="G111" s="223">
        <f t="shared" si="21"/>
        <v>239</v>
      </c>
      <c r="H111" s="223">
        <f t="shared" si="21"/>
        <v>245</v>
      </c>
      <c r="I111" s="223">
        <f t="shared" si="21"/>
        <v>251</v>
      </c>
      <c r="J111" s="223">
        <f t="shared" si="21"/>
        <v>258</v>
      </c>
      <c r="K111" s="223">
        <f t="shared" si="21"/>
        <v>264</v>
      </c>
      <c r="L111" s="223">
        <f t="shared" si="21"/>
        <v>270</v>
      </c>
      <c r="M111" s="223">
        <f t="shared" si="21"/>
        <v>277</v>
      </c>
      <c r="N111" s="338">
        <v>282.88599099999999</v>
      </c>
      <c r="O111" s="139">
        <f t="shared" si="19"/>
        <v>355.59915588876316</v>
      </c>
      <c r="P111" s="346" t="s">
        <v>186</v>
      </c>
    </row>
    <row r="112" spans="2:16" x14ac:dyDescent="0.3">
      <c r="B112">
        <v>65</v>
      </c>
      <c r="C112" s="138">
        <f t="shared" si="13"/>
        <v>2</v>
      </c>
      <c r="D112" s="303">
        <f t="shared" si="20"/>
        <v>12.14058</v>
      </c>
      <c r="E112" s="223">
        <f t="shared" si="21"/>
        <v>639</v>
      </c>
      <c r="F112" s="223">
        <f t="shared" si="21"/>
        <v>657</v>
      </c>
      <c r="G112" s="223">
        <f t="shared" si="21"/>
        <v>674</v>
      </c>
      <c r="H112" s="223">
        <f t="shared" si="21"/>
        <v>692</v>
      </c>
      <c r="I112" s="223">
        <f t="shared" si="21"/>
        <v>710</v>
      </c>
      <c r="J112" s="223">
        <f t="shared" si="21"/>
        <v>728</v>
      </c>
      <c r="K112" s="223">
        <f t="shared" si="21"/>
        <v>745</v>
      </c>
      <c r="L112" s="223">
        <f t="shared" si="21"/>
        <v>763</v>
      </c>
      <c r="M112" s="223">
        <f t="shared" si="21"/>
        <v>781</v>
      </c>
      <c r="N112" s="338">
        <v>798.61917600000004</v>
      </c>
      <c r="O112" s="139">
        <f t="shared" si="19"/>
        <v>355.59915588876311</v>
      </c>
      <c r="P112" s="346" t="s">
        <v>186</v>
      </c>
    </row>
    <row r="113" spans="2:16" x14ac:dyDescent="0.3">
      <c r="B113">
        <v>66</v>
      </c>
      <c r="C113" s="138">
        <f t="shared" ref="C113:C176" si="22">VLOOKUP(P113,$R$62:$T$81,3,FALSE)</f>
        <v>2</v>
      </c>
      <c r="D113" s="303">
        <f t="shared" si="20"/>
        <v>12.14058</v>
      </c>
      <c r="E113" s="223">
        <f t="shared" si="21"/>
        <v>138</v>
      </c>
      <c r="F113" s="223">
        <f t="shared" si="21"/>
        <v>142</v>
      </c>
      <c r="G113" s="223">
        <f t="shared" si="21"/>
        <v>146</v>
      </c>
      <c r="H113" s="223">
        <f t="shared" si="21"/>
        <v>150</v>
      </c>
      <c r="I113" s="223">
        <f t="shared" si="21"/>
        <v>154</v>
      </c>
      <c r="J113" s="223">
        <f t="shared" si="21"/>
        <v>158</v>
      </c>
      <c r="K113" s="223">
        <f t="shared" si="21"/>
        <v>161</v>
      </c>
      <c r="L113" s="223">
        <f t="shared" si="21"/>
        <v>165</v>
      </c>
      <c r="M113" s="223">
        <f t="shared" si="21"/>
        <v>169</v>
      </c>
      <c r="N113" s="338">
        <v>173.02303499999999</v>
      </c>
      <c r="O113" s="139">
        <f t="shared" si="19"/>
        <v>355.59915588876316</v>
      </c>
      <c r="P113" s="346" t="s">
        <v>186</v>
      </c>
    </row>
    <row r="114" spans="2:16" x14ac:dyDescent="0.3">
      <c r="B114">
        <v>67</v>
      </c>
      <c r="C114" s="138">
        <f t="shared" si="22"/>
        <v>2</v>
      </c>
      <c r="D114" s="303">
        <f t="shared" si="20"/>
        <v>12.14058</v>
      </c>
      <c r="E114" s="223">
        <f t="shared" si="21"/>
        <v>165</v>
      </c>
      <c r="F114" s="223">
        <f t="shared" si="21"/>
        <v>170</v>
      </c>
      <c r="G114" s="223">
        <f t="shared" si="21"/>
        <v>175</v>
      </c>
      <c r="H114" s="223">
        <f t="shared" si="21"/>
        <v>179</v>
      </c>
      <c r="I114" s="223">
        <f t="shared" si="21"/>
        <v>184</v>
      </c>
      <c r="J114" s="223">
        <f t="shared" si="21"/>
        <v>188</v>
      </c>
      <c r="K114" s="223">
        <f t="shared" si="21"/>
        <v>193</v>
      </c>
      <c r="L114" s="223">
        <f t="shared" si="21"/>
        <v>198</v>
      </c>
      <c r="M114" s="223">
        <f t="shared" si="21"/>
        <v>202</v>
      </c>
      <c r="N114" s="338">
        <v>206.827021</v>
      </c>
      <c r="O114" s="139">
        <f t="shared" si="19"/>
        <v>355.59915588876316</v>
      </c>
      <c r="P114" s="346" t="s">
        <v>186</v>
      </c>
    </row>
    <row r="115" spans="2:16" x14ac:dyDescent="0.3">
      <c r="B115">
        <v>68</v>
      </c>
      <c r="C115" s="138">
        <f t="shared" si="22"/>
        <v>2</v>
      </c>
      <c r="D115" s="303">
        <f t="shared" si="20"/>
        <v>12.14058</v>
      </c>
      <c r="E115" s="223">
        <f t="shared" si="21"/>
        <v>174</v>
      </c>
      <c r="F115" s="223">
        <f t="shared" si="21"/>
        <v>178</v>
      </c>
      <c r="G115" s="223">
        <f t="shared" si="21"/>
        <v>183</v>
      </c>
      <c r="H115" s="223">
        <f t="shared" si="21"/>
        <v>188</v>
      </c>
      <c r="I115" s="223">
        <f t="shared" si="21"/>
        <v>193</v>
      </c>
      <c r="J115" s="223">
        <f t="shared" si="21"/>
        <v>198</v>
      </c>
      <c r="K115" s="223">
        <f t="shared" si="21"/>
        <v>203</v>
      </c>
      <c r="L115" s="223">
        <f t="shared" si="21"/>
        <v>207</v>
      </c>
      <c r="M115" s="223">
        <f t="shared" si="21"/>
        <v>212</v>
      </c>
      <c r="N115" s="338">
        <v>217.057175</v>
      </c>
      <c r="O115" s="139">
        <f t="shared" si="19"/>
        <v>355.59915588876316</v>
      </c>
      <c r="P115" s="346" t="s">
        <v>186</v>
      </c>
    </row>
    <row r="116" spans="2:16" x14ac:dyDescent="0.3">
      <c r="B116">
        <v>69</v>
      </c>
      <c r="C116" s="138">
        <f t="shared" si="22"/>
        <v>4</v>
      </c>
      <c r="D116" s="303">
        <f t="shared" si="20"/>
        <v>12.14058</v>
      </c>
      <c r="E116" s="223">
        <f t="shared" si="21"/>
        <v>122</v>
      </c>
      <c r="F116" s="223">
        <f t="shared" si="21"/>
        <v>125</v>
      </c>
      <c r="G116" s="223">
        <f t="shared" si="21"/>
        <v>129</v>
      </c>
      <c r="H116" s="223">
        <f t="shared" si="21"/>
        <v>132</v>
      </c>
      <c r="I116" s="223">
        <f t="shared" si="21"/>
        <v>135</v>
      </c>
      <c r="J116" s="223">
        <f t="shared" si="21"/>
        <v>139</v>
      </c>
      <c r="K116" s="223">
        <f t="shared" si="21"/>
        <v>142</v>
      </c>
      <c r="L116" s="223">
        <f t="shared" si="21"/>
        <v>146</v>
      </c>
      <c r="M116" s="223">
        <f t="shared" si="21"/>
        <v>149</v>
      </c>
      <c r="N116" s="338">
        <v>152.34033299999999</v>
      </c>
      <c r="O116" s="139">
        <f t="shared" si="19"/>
        <v>355.59915588876311</v>
      </c>
      <c r="P116" s="346" t="s">
        <v>196</v>
      </c>
    </row>
    <row r="117" spans="2:16" x14ac:dyDescent="0.3">
      <c r="B117">
        <v>70</v>
      </c>
      <c r="C117" s="138">
        <f t="shared" si="22"/>
        <v>4</v>
      </c>
      <c r="D117" s="303">
        <f t="shared" si="20"/>
        <v>12.14058</v>
      </c>
      <c r="E117" s="223">
        <f t="shared" si="21"/>
        <v>123</v>
      </c>
      <c r="F117" s="223">
        <f t="shared" si="21"/>
        <v>127</v>
      </c>
      <c r="G117" s="223">
        <f t="shared" si="21"/>
        <v>130</v>
      </c>
      <c r="H117" s="223">
        <f t="shared" si="21"/>
        <v>133</v>
      </c>
      <c r="I117" s="223">
        <f t="shared" si="21"/>
        <v>137</v>
      </c>
      <c r="J117" s="223">
        <f t="shared" si="21"/>
        <v>140</v>
      </c>
      <c r="K117" s="223">
        <f t="shared" si="21"/>
        <v>144</v>
      </c>
      <c r="L117" s="223">
        <f t="shared" si="21"/>
        <v>147</v>
      </c>
      <c r="M117" s="223">
        <f t="shared" si="21"/>
        <v>150</v>
      </c>
      <c r="N117" s="338">
        <v>153.897096</v>
      </c>
      <c r="O117" s="139">
        <f t="shared" si="19"/>
        <v>355.59915588876316</v>
      </c>
      <c r="P117" s="346" t="s">
        <v>196</v>
      </c>
    </row>
    <row r="118" spans="2:16" x14ac:dyDescent="0.3">
      <c r="B118">
        <v>71</v>
      </c>
      <c r="C118" s="138">
        <f t="shared" si="22"/>
        <v>5</v>
      </c>
      <c r="D118" s="303">
        <f t="shared" si="20"/>
        <v>12.14058</v>
      </c>
      <c r="E118" s="223">
        <f t="shared" si="21"/>
        <v>131</v>
      </c>
      <c r="F118" s="223">
        <f t="shared" si="21"/>
        <v>134</v>
      </c>
      <c r="G118" s="223">
        <f t="shared" si="21"/>
        <v>138</v>
      </c>
      <c r="H118" s="223">
        <f t="shared" si="21"/>
        <v>141</v>
      </c>
      <c r="I118" s="223">
        <f t="shared" si="21"/>
        <v>145</v>
      </c>
      <c r="J118" s="223">
        <f t="shared" si="21"/>
        <v>149</v>
      </c>
      <c r="K118" s="223">
        <f t="shared" si="21"/>
        <v>152</v>
      </c>
      <c r="L118" s="223">
        <f t="shared" si="21"/>
        <v>156</v>
      </c>
      <c r="M118" s="223">
        <f t="shared" si="21"/>
        <v>160</v>
      </c>
      <c r="N118" s="338">
        <v>163.23767100000001</v>
      </c>
      <c r="O118" s="139">
        <f t="shared" si="19"/>
        <v>355.59915588876316</v>
      </c>
      <c r="P118" s="346" t="s">
        <v>193</v>
      </c>
    </row>
    <row r="119" spans="2:16" x14ac:dyDescent="0.3">
      <c r="B119">
        <v>72</v>
      </c>
      <c r="C119" s="138">
        <f t="shared" si="22"/>
        <v>6</v>
      </c>
      <c r="D119" s="303">
        <f t="shared" si="20"/>
        <v>12.14058</v>
      </c>
      <c r="E119" s="223">
        <f t="shared" si="21"/>
        <v>258</v>
      </c>
      <c r="F119" s="223">
        <f t="shared" si="21"/>
        <v>265</v>
      </c>
      <c r="G119" s="223">
        <f t="shared" si="21"/>
        <v>272</v>
      </c>
      <c r="H119" s="223">
        <f t="shared" si="21"/>
        <v>279</v>
      </c>
      <c r="I119" s="223">
        <f t="shared" si="21"/>
        <v>286</v>
      </c>
      <c r="J119" s="223">
        <f t="shared" si="21"/>
        <v>293</v>
      </c>
      <c r="K119" s="223">
        <f t="shared" si="21"/>
        <v>301</v>
      </c>
      <c r="L119" s="223">
        <f t="shared" si="21"/>
        <v>308</v>
      </c>
      <c r="M119" s="223">
        <f t="shared" si="21"/>
        <v>315</v>
      </c>
      <c r="N119" s="338">
        <v>322.02744799999999</v>
      </c>
      <c r="O119" s="139">
        <f t="shared" si="19"/>
        <v>355.59915588876316</v>
      </c>
      <c r="P119" s="346" t="s">
        <v>190</v>
      </c>
    </row>
    <row r="120" spans="2:16" x14ac:dyDescent="0.3">
      <c r="B120">
        <v>73</v>
      </c>
      <c r="C120" s="138">
        <f t="shared" si="22"/>
        <v>6</v>
      </c>
      <c r="D120" s="303">
        <f t="shared" si="20"/>
        <v>12.14058</v>
      </c>
      <c r="E120" s="223">
        <f t="shared" si="21"/>
        <v>222</v>
      </c>
      <c r="F120" s="223">
        <f t="shared" si="21"/>
        <v>228</v>
      </c>
      <c r="G120" s="223">
        <f t="shared" si="21"/>
        <v>234</v>
      </c>
      <c r="H120" s="223">
        <f t="shared" si="21"/>
        <v>240</v>
      </c>
      <c r="I120" s="223">
        <f t="shared" si="21"/>
        <v>247</v>
      </c>
      <c r="J120" s="223">
        <f t="shared" si="21"/>
        <v>253</v>
      </c>
      <c r="K120" s="223">
        <f t="shared" si="21"/>
        <v>259</v>
      </c>
      <c r="L120" s="223">
        <f t="shared" si="21"/>
        <v>265</v>
      </c>
      <c r="M120" s="223">
        <f t="shared" si="21"/>
        <v>271</v>
      </c>
      <c r="N120" s="338">
        <v>277.32612399999999</v>
      </c>
      <c r="O120" s="139">
        <f t="shared" si="19"/>
        <v>355.59915588876316</v>
      </c>
      <c r="P120" s="346" t="s">
        <v>190</v>
      </c>
    </row>
    <row r="121" spans="2:16" x14ac:dyDescent="0.3">
      <c r="B121">
        <v>74</v>
      </c>
      <c r="C121" s="138">
        <f t="shared" si="22"/>
        <v>6</v>
      </c>
      <c r="D121" s="303">
        <f t="shared" si="20"/>
        <v>12.14058</v>
      </c>
      <c r="E121" s="223">
        <f t="shared" si="21"/>
        <v>334</v>
      </c>
      <c r="F121" s="223">
        <f t="shared" si="21"/>
        <v>343</v>
      </c>
      <c r="G121" s="223">
        <f t="shared" si="21"/>
        <v>353</v>
      </c>
      <c r="H121" s="223">
        <f t="shared" si="21"/>
        <v>362</v>
      </c>
      <c r="I121" s="223">
        <f t="shared" si="21"/>
        <v>371</v>
      </c>
      <c r="J121" s="223">
        <f t="shared" si="21"/>
        <v>381</v>
      </c>
      <c r="K121" s="223">
        <f t="shared" si="21"/>
        <v>390</v>
      </c>
      <c r="L121" s="223">
        <f t="shared" si="21"/>
        <v>399</v>
      </c>
      <c r="M121" s="223">
        <f t="shared" si="21"/>
        <v>408</v>
      </c>
      <c r="N121" s="338">
        <v>417.65714700000001</v>
      </c>
      <c r="O121" s="139">
        <f t="shared" si="19"/>
        <v>355.59915588876311</v>
      </c>
      <c r="P121" s="346" t="s">
        <v>190</v>
      </c>
    </row>
    <row r="122" spans="2:16" x14ac:dyDescent="0.3">
      <c r="B122">
        <v>75</v>
      </c>
      <c r="C122" s="138">
        <f t="shared" si="22"/>
        <v>7</v>
      </c>
      <c r="D122" s="303">
        <f t="shared" si="20"/>
        <v>12.14058</v>
      </c>
      <c r="E122" s="223">
        <f t="shared" si="21"/>
        <v>157</v>
      </c>
      <c r="F122" s="223">
        <f t="shared" si="21"/>
        <v>162</v>
      </c>
      <c r="G122" s="223">
        <f t="shared" si="21"/>
        <v>166</v>
      </c>
      <c r="H122" s="223">
        <f t="shared" si="21"/>
        <v>170</v>
      </c>
      <c r="I122" s="223">
        <f t="shared" si="21"/>
        <v>175</v>
      </c>
      <c r="J122" s="223">
        <f t="shared" si="21"/>
        <v>179</v>
      </c>
      <c r="K122" s="223">
        <f t="shared" si="21"/>
        <v>183</v>
      </c>
      <c r="L122" s="223">
        <f t="shared" si="21"/>
        <v>188</v>
      </c>
      <c r="M122" s="223">
        <f t="shared" si="21"/>
        <v>192</v>
      </c>
      <c r="N122" s="338">
        <v>196.596868</v>
      </c>
      <c r="O122" s="139">
        <f t="shared" si="19"/>
        <v>355.59915588876316</v>
      </c>
      <c r="P122" s="346" t="s">
        <v>188</v>
      </c>
    </row>
    <row r="123" spans="2:16" x14ac:dyDescent="0.3">
      <c r="B123">
        <v>76</v>
      </c>
      <c r="C123" s="138">
        <f t="shared" si="22"/>
        <v>8</v>
      </c>
      <c r="D123" s="303">
        <f t="shared" si="20"/>
        <v>12.14058</v>
      </c>
      <c r="E123" s="223">
        <f t="shared" si="21"/>
        <v>176</v>
      </c>
      <c r="F123" s="223">
        <f t="shared" si="21"/>
        <v>181</v>
      </c>
      <c r="G123" s="223">
        <f t="shared" si="21"/>
        <v>186</v>
      </c>
      <c r="H123" s="223">
        <f t="shared" ref="H123:M140" si="23">ROUND($N123*H$46,0)</f>
        <v>191</v>
      </c>
      <c r="I123" s="223">
        <f t="shared" si="23"/>
        <v>196</v>
      </c>
      <c r="J123" s="223">
        <f t="shared" si="23"/>
        <v>201</v>
      </c>
      <c r="K123" s="223">
        <f t="shared" si="23"/>
        <v>206</v>
      </c>
      <c r="L123" s="223">
        <f t="shared" si="23"/>
        <v>211</v>
      </c>
      <c r="M123" s="223">
        <f t="shared" si="23"/>
        <v>216</v>
      </c>
      <c r="N123" s="338">
        <v>220.61548999999999</v>
      </c>
      <c r="O123" s="139">
        <f t="shared" si="19"/>
        <v>355.59915588876316</v>
      </c>
      <c r="P123" s="346" t="s">
        <v>195</v>
      </c>
    </row>
    <row r="124" spans="2:16" x14ac:dyDescent="0.3">
      <c r="B124">
        <v>77</v>
      </c>
      <c r="C124" s="138">
        <f t="shared" si="22"/>
        <v>8</v>
      </c>
      <c r="D124" s="303">
        <f t="shared" si="20"/>
        <v>12.14058</v>
      </c>
      <c r="E124" s="223">
        <f t="shared" ref="E124:M155" si="24">ROUND($N124*E$46,0)</f>
        <v>169</v>
      </c>
      <c r="F124" s="223">
        <f t="shared" si="24"/>
        <v>174</v>
      </c>
      <c r="G124" s="223">
        <f t="shared" si="24"/>
        <v>178</v>
      </c>
      <c r="H124" s="223">
        <f t="shared" si="23"/>
        <v>183</v>
      </c>
      <c r="I124" s="223">
        <f t="shared" si="23"/>
        <v>188</v>
      </c>
      <c r="J124" s="223">
        <f t="shared" si="23"/>
        <v>192</v>
      </c>
      <c r="K124" s="223">
        <f t="shared" si="23"/>
        <v>197</v>
      </c>
      <c r="L124" s="223">
        <f t="shared" si="23"/>
        <v>202</v>
      </c>
      <c r="M124" s="223">
        <f t="shared" si="23"/>
        <v>207</v>
      </c>
      <c r="N124" s="338">
        <v>211.274914</v>
      </c>
      <c r="O124" s="139">
        <f t="shared" si="19"/>
        <v>355.59915588876316</v>
      </c>
      <c r="P124" s="346" t="s">
        <v>195</v>
      </c>
    </row>
    <row r="125" spans="2:16" x14ac:dyDescent="0.3">
      <c r="B125">
        <v>78</v>
      </c>
      <c r="C125" s="138">
        <f t="shared" si="22"/>
        <v>9</v>
      </c>
      <c r="D125" s="303">
        <f t="shared" si="20"/>
        <v>12.14058</v>
      </c>
      <c r="E125" s="223">
        <f t="shared" si="24"/>
        <v>120</v>
      </c>
      <c r="F125" s="223">
        <f t="shared" si="24"/>
        <v>124</v>
      </c>
      <c r="G125" s="223">
        <f t="shared" si="24"/>
        <v>127</v>
      </c>
      <c r="H125" s="223">
        <f t="shared" si="23"/>
        <v>130</v>
      </c>
      <c r="I125" s="223">
        <f t="shared" si="23"/>
        <v>134</v>
      </c>
      <c r="J125" s="223">
        <f t="shared" si="23"/>
        <v>137</v>
      </c>
      <c r="K125" s="223">
        <f t="shared" si="23"/>
        <v>140</v>
      </c>
      <c r="L125" s="223">
        <f t="shared" si="23"/>
        <v>144</v>
      </c>
      <c r="M125" s="223">
        <f t="shared" si="23"/>
        <v>147</v>
      </c>
      <c r="N125" s="338">
        <v>150.33878100000001</v>
      </c>
      <c r="O125" s="139">
        <f t="shared" si="19"/>
        <v>355.59915588876316</v>
      </c>
      <c r="P125" s="346" t="s">
        <v>693</v>
      </c>
    </row>
    <row r="126" spans="2:16" x14ac:dyDescent="0.3">
      <c r="B126">
        <v>79</v>
      </c>
      <c r="C126" s="138">
        <f t="shared" si="22"/>
        <v>1</v>
      </c>
      <c r="D126" s="303">
        <f t="shared" si="20"/>
        <v>12.14058</v>
      </c>
      <c r="E126" s="223">
        <f t="shared" si="24"/>
        <v>321</v>
      </c>
      <c r="F126" s="223">
        <f t="shared" si="24"/>
        <v>330</v>
      </c>
      <c r="G126" s="223">
        <f t="shared" si="24"/>
        <v>339</v>
      </c>
      <c r="H126" s="223">
        <f t="shared" si="23"/>
        <v>348</v>
      </c>
      <c r="I126" s="223">
        <f t="shared" si="23"/>
        <v>357</v>
      </c>
      <c r="J126" s="223">
        <f t="shared" si="23"/>
        <v>366</v>
      </c>
      <c r="K126" s="223">
        <f t="shared" si="23"/>
        <v>374</v>
      </c>
      <c r="L126" s="223">
        <f t="shared" si="23"/>
        <v>383</v>
      </c>
      <c r="M126" s="223">
        <f t="shared" si="23"/>
        <v>392</v>
      </c>
      <c r="N126" s="338">
        <v>401.19994300000002</v>
      </c>
      <c r="O126" s="139">
        <f t="shared" si="19"/>
        <v>355.59915588876316</v>
      </c>
      <c r="P126" s="346" t="s">
        <v>192</v>
      </c>
    </row>
    <row r="127" spans="2:16" x14ac:dyDescent="0.3">
      <c r="B127">
        <v>80</v>
      </c>
      <c r="C127" s="138">
        <f t="shared" si="22"/>
        <v>1</v>
      </c>
      <c r="D127" s="303">
        <f t="shared" si="20"/>
        <v>12.14058</v>
      </c>
      <c r="E127" s="223">
        <f t="shared" si="24"/>
        <v>177</v>
      </c>
      <c r="F127" s="223">
        <f t="shared" si="24"/>
        <v>182</v>
      </c>
      <c r="G127" s="223">
        <f t="shared" si="24"/>
        <v>187</v>
      </c>
      <c r="H127" s="223">
        <f t="shared" si="23"/>
        <v>192</v>
      </c>
      <c r="I127" s="223">
        <f t="shared" si="23"/>
        <v>197</v>
      </c>
      <c r="J127" s="223">
        <f t="shared" si="23"/>
        <v>202</v>
      </c>
      <c r="K127" s="223">
        <f t="shared" si="23"/>
        <v>207</v>
      </c>
      <c r="L127" s="223">
        <f t="shared" si="23"/>
        <v>211</v>
      </c>
      <c r="M127" s="223">
        <f t="shared" si="23"/>
        <v>216</v>
      </c>
      <c r="N127" s="338">
        <v>221.28267299999999</v>
      </c>
      <c r="O127" s="139">
        <f t="shared" si="19"/>
        <v>355.59915588876316</v>
      </c>
      <c r="P127" s="346" t="s">
        <v>192</v>
      </c>
    </row>
    <row r="128" spans="2:16" x14ac:dyDescent="0.3">
      <c r="B128">
        <v>81</v>
      </c>
      <c r="C128" s="138">
        <f t="shared" si="22"/>
        <v>1</v>
      </c>
      <c r="D128" s="303">
        <f t="shared" si="20"/>
        <v>12.14058</v>
      </c>
      <c r="E128" s="223">
        <f t="shared" si="24"/>
        <v>188</v>
      </c>
      <c r="F128" s="223">
        <f t="shared" si="24"/>
        <v>193</v>
      </c>
      <c r="G128" s="223">
        <f t="shared" si="24"/>
        <v>198</v>
      </c>
      <c r="H128" s="223">
        <f t="shared" si="23"/>
        <v>204</v>
      </c>
      <c r="I128" s="223">
        <f t="shared" si="23"/>
        <v>209</v>
      </c>
      <c r="J128" s="223">
        <f t="shared" si="23"/>
        <v>214</v>
      </c>
      <c r="K128" s="223">
        <f t="shared" si="23"/>
        <v>219</v>
      </c>
      <c r="L128" s="223">
        <f t="shared" si="23"/>
        <v>224</v>
      </c>
      <c r="M128" s="223">
        <f t="shared" si="23"/>
        <v>230</v>
      </c>
      <c r="N128" s="338">
        <v>234.848747</v>
      </c>
      <c r="O128" s="139">
        <f t="shared" si="19"/>
        <v>355.59915588876316</v>
      </c>
      <c r="P128" s="346" t="s">
        <v>192</v>
      </c>
    </row>
    <row r="129" spans="2:16" x14ac:dyDescent="0.3">
      <c r="B129">
        <v>82</v>
      </c>
      <c r="C129" s="138">
        <f t="shared" si="22"/>
        <v>1</v>
      </c>
      <c r="D129" s="303">
        <f t="shared" si="20"/>
        <v>12.14058</v>
      </c>
      <c r="E129" s="223">
        <f t="shared" si="24"/>
        <v>1287</v>
      </c>
      <c r="F129" s="223">
        <f t="shared" si="24"/>
        <v>1323</v>
      </c>
      <c r="G129" s="223">
        <f t="shared" si="24"/>
        <v>1359</v>
      </c>
      <c r="H129" s="223">
        <f t="shared" si="23"/>
        <v>1394</v>
      </c>
      <c r="I129" s="223">
        <f t="shared" si="23"/>
        <v>1430</v>
      </c>
      <c r="J129" s="223">
        <f t="shared" si="23"/>
        <v>1466</v>
      </c>
      <c r="K129" s="223">
        <f t="shared" si="23"/>
        <v>1502</v>
      </c>
      <c r="L129" s="223">
        <f t="shared" si="23"/>
        <v>1537</v>
      </c>
      <c r="M129" s="223">
        <f t="shared" si="23"/>
        <v>1573</v>
      </c>
      <c r="N129" s="338">
        <v>1608.802874</v>
      </c>
      <c r="O129" s="139">
        <f t="shared" si="19"/>
        <v>355.59915588876322</v>
      </c>
      <c r="P129" s="346" t="s">
        <v>192</v>
      </c>
    </row>
    <row r="130" spans="2:16" x14ac:dyDescent="0.3">
      <c r="B130">
        <v>83</v>
      </c>
      <c r="C130" s="138">
        <f t="shared" si="22"/>
        <v>1</v>
      </c>
      <c r="D130" s="303">
        <f t="shared" si="20"/>
        <v>12.14058</v>
      </c>
      <c r="E130" s="223">
        <f t="shared" si="24"/>
        <v>291</v>
      </c>
      <c r="F130" s="223">
        <f t="shared" si="24"/>
        <v>299</v>
      </c>
      <c r="G130" s="223">
        <f t="shared" si="24"/>
        <v>307</v>
      </c>
      <c r="H130" s="223">
        <f t="shared" si="23"/>
        <v>315</v>
      </c>
      <c r="I130" s="223">
        <f t="shared" si="23"/>
        <v>323</v>
      </c>
      <c r="J130" s="223">
        <f t="shared" si="23"/>
        <v>331</v>
      </c>
      <c r="K130" s="223">
        <f t="shared" si="23"/>
        <v>339</v>
      </c>
      <c r="L130" s="223">
        <f t="shared" si="23"/>
        <v>347</v>
      </c>
      <c r="M130" s="223">
        <f t="shared" si="23"/>
        <v>355</v>
      </c>
      <c r="N130" s="338">
        <v>363.170458</v>
      </c>
      <c r="O130" s="139">
        <f t="shared" si="19"/>
        <v>355.59915588876316</v>
      </c>
      <c r="P130" s="346" t="s">
        <v>192</v>
      </c>
    </row>
    <row r="131" spans="2:16" x14ac:dyDescent="0.3">
      <c r="B131">
        <v>84</v>
      </c>
      <c r="C131" s="138">
        <f t="shared" si="22"/>
        <v>1</v>
      </c>
      <c r="D131" s="303">
        <f t="shared" si="20"/>
        <v>12.14058</v>
      </c>
      <c r="E131" s="223">
        <f t="shared" si="24"/>
        <v>160</v>
      </c>
      <c r="F131" s="223">
        <f t="shared" si="24"/>
        <v>165</v>
      </c>
      <c r="G131" s="223">
        <f t="shared" si="24"/>
        <v>169</v>
      </c>
      <c r="H131" s="223">
        <f t="shared" si="23"/>
        <v>174</v>
      </c>
      <c r="I131" s="223">
        <f t="shared" si="23"/>
        <v>178</v>
      </c>
      <c r="J131" s="223">
        <f t="shared" si="23"/>
        <v>183</v>
      </c>
      <c r="K131" s="223">
        <f t="shared" si="23"/>
        <v>187</v>
      </c>
      <c r="L131" s="223">
        <f t="shared" si="23"/>
        <v>192</v>
      </c>
      <c r="M131" s="223">
        <f t="shared" si="23"/>
        <v>196</v>
      </c>
      <c r="N131" s="338">
        <v>200.59997100000001</v>
      </c>
      <c r="O131" s="139">
        <f t="shared" si="19"/>
        <v>355.59915588876316</v>
      </c>
      <c r="P131" s="346" t="s">
        <v>192</v>
      </c>
    </row>
    <row r="132" spans="2:16" x14ac:dyDescent="0.3">
      <c r="B132">
        <v>85</v>
      </c>
      <c r="C132" s="138">
        <f t="shared" si="22"/>
        <v>1</v>
      </c>
      <c r="D132" s="303">
        <f t="shared" si="20"/>
        <v>12.14058</v>
      </c>
      <c r="E132" s="223">
        <f t="shared" si="24"/>
        <v>260</v>
      </c>
      <c r="F132" s="223">
        <f t="shared" si="24"/>
        <v>267</v>
      </c>
      <c r="G132" s="223">
        <f t="shared" si="24"/>
        <v>274</v>
      </c>
      <c r="H132" s="223">
        <f t="shared" si="23"/>
        <v>282</v>
      </c>
      <c r="I132" s="223">
        <f t="shared" si="23"/>
        <v>289</v>
      </c>
      <c r="J132" s="223">
        <f t="shared" si="23"/>
        <v>296</v>
      </c>
      <c r="K132" s="223">
        <f t="shared" si="23"/>
        <v>303</v>
      </c>
      <c r="L132" s="223">
        <f t="shared" si="23"/>
        <v>310</v>
      </c>
      <c r="M132" s="223">
        <f t="shared" si="23"/>
        <v>318</v>
      </c>
      <c r="N132" s="338">
        <v>324.91857900000002</v>
      </c>
      <c r="O132" s="139">
        <f t="shared" si="19"/>
        <v>355.59915588876316</v>
      </c>
      <c r="P132" s="346" t="s">
        <v>192</v>
      </c>
    </row>
    <row r="133" spans="2:16" x14ac:dyDescent="0.3">
      <c r="B133">
        <v>86</v>
      </c>
      <c r="C133" s="138">
        <f t="shared" si="22"/>
        <v>1</v>
      </c>
      <c r="D133" s="303">
        <f t="shared" si="20"/>
        <v>12.14058</v>
      </c>
      <c r="E133" s="223">
        <f t="shared" si="24"/>
        <v>440</v>
      </c>
      <c r="F133" s="223">
        <f t="shared" si="24"/>
        <v>452</v>
      </c>
      <c r="G133" s="223">
        <f t="shared" si="24"/>
        <v>464</v>
      </c>
      <c r="H133" s="223">
        <f t="shared" si="23"/>
        <v>476</v>
      </c>
      <c r="I133" s="223">
        <f t="shared" si="23"/>
        <v>488</v>
      </c>
      <c r="J133" s="223">
        <f t="shared" si="23"/>
        <v>501</v>
      </c>
      <c r="K133" s="223">
        <f t="shared" si="23"/>
        <v>513</v>
      </c>
      <c r="L133" s="223">
        <f t="shared" si="23"/>
        <v>525</v>
      </c>
      <c r="M133" s="223">
        <f t="shared" si="23"/>
        <v>537</v>
      </c>
      <c r="N133" s="338">
        <v>549.53717200000006</v>
      </c>
      <c r="O133" s="139">
        <f t="shared" si="19"/>
        <v>355.59915588876311</v>
      </c>
      <c r="P133" s="346" t="s">
        <v>192</v>
      </c>
    </row>
    <row r="134" spans="2:16" x14ac:dyDescent="0.3">
      <c r="B134">
        <v>87</v>
      </c>
      <c r="C134" s="138">
        <f t="shared" si="22"/>
        <v>1</v>
      </c>
      <c r="D134" s="303">
        <f t="shared" si="20"/>
        <v>12.14058</v>
      </c>
      <c r="E134" s="223">
        <f t="shared" si="24"/>
        <v>215</v>
      </c>
      <c r="F134" s="223">
        <f t="shared" si="24"/>
        <v>221</v>
      </c>
      <c r="G134" s="223">
        <f t="shared" si="24"/>
        <v>227</v>
      </c>
      <c r="H134" s="223">
        <f t="shared" si="23"/>
        <v>233</v>
      </c>
      <c r="I134" s="223">
        <f t="shared" si="23"/>
        <v>239</v>
      </c>
      <c r="J134" s="223">
        <f t="shared" si="23"/>
        <v>245</v>
      </c>
      <c r="K134" s="223">
        <f t="shared" si="23"/>
        <v>251</v>
      </c>
      <c r="L134" s="223">
        <f t="shared" si="23"/>
        <v>257</v>
      </c>
      <c r="M134" s="223">
        <f t="shared" si="23"/>
        <v>263</v>
      </c>
      <c r="N134" s="338">
        <v>268.87512800000002</v>
      </c>
      <c r="O134" s="139">
        <f t="shared" si="19"/>
        <v>355.59915588876311</v>
      </c>
      <c r="P134" s="346" t="s">
        <v>192</v>
      </c>
    </row>
    <row r="135" spans="2:16" x14ac:dyDescent="0.3">
      <c r="B135">
        <v>88</v>
      </c>
      <c r="C135" s="138">
        <f t="shared" si="22"/>
        <v>1</v>
      </c>
      <c r="D135" s="303">
        <f t="shared" si="20"/>
        <v>12.14058</v>
      </c>
      <c r="E135" s="223">
        <f t="shared" si="24"/>
        <v>466</v>
      </c>
      <c r="F135" s="223">
        <f t="shared" si="24"/>
        <v>479</v>
      </c>
      <c r="G135" s="223">
        <f t="shared" si="24"/>
        <v>492</v>
      </c>
      <c r="H135" s="223">
        <f t="shared" si="23"/>
        <v>505</v>
      </c>
      <c r="I135" s="223">
        <f t="shared" si="23"/>
        <v>518</v>
      </c>
      <c r="J135" s="223">
        <f t="shared" si="23"/>
        <v>530</v>
      </c>
      <c r="K135" s="223">
        <f t="shared" si="23"/>
        <v>543</v>
      </c>
      <c r="L135" s="223">
        <f t="shared" si="23"/>
        <v>556</v>
      </c>
      <c r="M135" s="223">
        <f t="shared" si="23"/>
        <v>569</v>
      </c>
      <c r="N135" s="338">
        <v>582.22918500000003</v>
      </c>
      <c r="O135" s="139">
        <f t="shared" si="19"/>
        <v>355.59915588876316</v>
      </c>
      <c r="P135" s="346" t="s">
        <v>192</v>
      </c>
    </row>
    <row r="136" spans="2:16" x14ac:dyDescent="0.3">
      <c r="B136">
        <v>89</v>
      </c>
      <c r="C136" s="138">
        <f t="shared" si="22"/>
        <v>1</v>
      </c>
      <c r="D136" s="303">
        <f t="shared" si="20"/>
        <v>12.14058</v>
      </c>
      <c r="E136" s="223">
        <f t="shared" si="24"/>
        <v>479</v>
      </c>
      <c r="F136" s="223">
        <f t="shared" si="24"/>
        <v>493</v>
      </c>
      <c r="G136" s="223">
        <f t="shared" si="24"/>
        <v>506</v>
      </c>
      <c r="H136" s="223">
        <f t="shared" si="23"/>
        <v>519</v>
      </c>
      <c r="I136" s="223">
        <f t="shared" si="23"/>
        <v>533</v>
      </c>
      <c r="J136" s="223">
        <f t="shared" si="23"/>
        <v>546</v>
      </c>
      <c r="K136" s="223">
        <f t="shared" si="23"/>
        <v>559</v>
      </c>
      <c r="L136" s="223">
        <f t="shared" si="23"/>
        <v>573</v>
      </c>
      <c r="M136" s="223">
        <f t="shared" si="23"/>
        <v>586</v>
      </c>
      <c r="N136" s="338">
        <v>599.35357299999998</v>
      </c>
      <c r="O136" s="139">
        <f t="shared" si="19"/>
        <v>355.59915588876311</v>
      </c>
      <c r="P136" s="346" t="s">
        <v>192</v>
      </c>
    </row>
    <row r="137" spans="2:16" x14ac:dyDescent="0.3">
      <c r="B137">
        <v>90</v>
      </c>
      <c r="C137" s="138">
        <f t="shared" si="22"/>
        <v>1</v>
      </c>
      <c r="D137" s="303">
        <f t="shared" si="20"/>
        <v>12.14058</v>
      </c>
      <c r="E137" s="223">
        <f t="shared" si="24"/>
        <v>280</v>
      </c>
      <c r="F137" s="223">
        <f t="shared" si="24"/>
        <v>288</v>
      </c>
      <c r="G137" s="223">
        <f t="shared" si="24"/>
        <v>295</v>
      </c>
      <c r="H137" s="223">
        <f t="shared" si="23"/>
        <v>303</v>
      </c>
      <c r="I137" s="223">
        <f t="shared" si="23"/>
        <v>311</v>
      </c>
      <c r="J137" s="223">
        <f t="shared" si="23"/>
        <v>319</v>
      </c>
      <c r="K137" s="223">
        <f t="shared" si="23"/>
        <v>327</v>
      </c>
      <c r="L137" s="223">
        <f t="shared" si="23"/>
        <v>334</v>
      </c>
      <c r="M137" s="223">
        <f t="shared" si="23"/>
        <v>342</v>
      </c>
      <c r="N137" s="338">
        <v>349.82677899999999</v>
      </c>
      <c r="O137" s="139">
        <f t="shared" si="19"/>
        <v>355.59915588876316</v>
      </c>
      <c r="P137" s="346" t="s">
        <v>192</v>
      </c>
    </row>
    <row r="138" spans="2:16" x14ac:dyDescent="0.3">
      <c r="B138">
        <v>91</v>
      </c>
      <c r="C138" s="138">
        <f t="shared" si="22"/>
        <v>1</v>
      </c>
      <c r="D138" s="303">
        <f t="shared" si="20"/>
        <v>12.14058</v>
      </c>
      <c r="E138" s="223">
        <f t="shared" si="24"/>
        <v>153</v>
      </c>
      <c r="F138" s="223">
        <f t="shared" si="24"/>
        <v>157</v>
      </c>
      <c r="G138" s="223">
        <f t="shared" si="24"/>
        <v>161</v>
      </c>
      <c r="H138" s="223">
        <f t="shared" si="23"/>
        <v>166</v>
      </c>
      <c r="I138" s="223">
        <f t="shared" si="23"/>
        <v>170</v>
      </c>
      <c r="J138" s="223">
        <f t="shared" si="23"/>
        <v>174</v>
      </c>
      <c r="K138" s="223">
        <f t="shared" si="23"/>
        <v>178</v>
      </c>
      <c r="L138" s="223">
        <f t="shared" si="23"/>
        <v>183</v>
      </c>
      <c r="M138" s="223">
        <f t="shared" si="23"/>
        <v>187</v>
      </c>
      <c r="N138" s="338">
        <v>191.037002</v>
      </c>
      <c r="O138" s="139">
        <f t="shared" si="19"/>
        <v>355.59915588876316</v>
      </c>
      <c r="P138" s="346" t="s">
        <v>192</v>
      </c>
    </row>
    <row r="139" spans="2:16" x14ac:dyDescent="0.3">
      <c r="B139">
        <v>92</v>
      </c>
      <c r="C139" s="138">
        <f t="shared" si="22"/>
        <v>1</v>
      </c>
      <c r="D139" s="303">
        <f t="shared" si="20"/>
        <v>12.14058</v>
      </c>
      <c r="E139" s="223">
        <f t="shared" si="24"/>
        <v>453</v>
      </c>
      <c r="F139" s="223">
        <f t="shared" si="24"/>
        <v>466</v>
      </c>
      <c r="G139" s="223">
        <f t="shared" si="24"/>
        <v>478</v>
      </c>
      <c r="H139" s="223">
        <f t="shared" si="23"/>
        <v>491</v>
      </c>
      <c r="I139" s="223">
        <f t="shared" si="23"/>
        <v>504</v>
      </c>
      <c r="J139" s="223">
        <f t="shared" si="23"/>
        <v>516</v>
      </c>
      <c r="K139" s="223">
        <f t="shared" si="23"/>
        <v>529</v>
      </c>
      <c r="L139" s="223">
        <f t="shared" si="23"/>
        <v>541</v>
      </c>
      <c r="M139" s="223">
        <f t="shared" si="23"/>
        <v>554</v>
      </c>
      <c r="N139" s="338">
        <v>566.439165</v>
      </c>
      <c r="O139" s="139">
        <f t="shared" si="19"/>
        <v>355.59915588876316</v>
      </c>
      <c r="P139" s="346" t="s">
        <v>192</v>
      </c>
    </row>
    <row r="140" spans="2:16" x14ac:dyDescent="0.3">
      <c r="B140">
        <v>93</v>
      </c>
      <c r="C140" s="138">
        <f t="shared" si="22"/>
        <v>1</v>
      </c>
      <c r="D140" s="303">
        <f t="shared" si="20"/>
        <v>12.14058</v>
      </c>
      <c r="E140" s="223">
        <f t="shared" si="24"/>
        <v>238</v>
      </c>
      <c r="F140" s="223">
        <f t="shared" si="24"/>
        <v>244</v>
      </c>
      <c r="G140" s="223">
        <f t="shared" si="24"/>
        <v>251</v>
      </c>
      <c r="H140" s="223">
        <f t="shared" si="23"/>
        <v>257</v>
      </c>
      <c r="I140" s="223">
        <f t="shared" si="23"/>
        <v>264</v>
      </c>
      <c r="J140" s="223">
        <f t="shared" si="23"/>
        <v>271</v>
      </c>
      <c r="K140" s="223">
        <f t="shared" si="23"/>
        <v>277</v>
      </c>
      <c r="L140" s="223">
        <f t="shared" si="23"/>
        <v>284</v>
      </c>
      <c r="M140" s="223">
        <f t="shared" si="23"/>
        <v>290</v>
      </c>
      <c r="N140" s="338">
        <v>296.89685300000002</v>
      </c>
      <c r="O140" s="139">
        <f t="shared" si="19"/>
        <v>355.59915588876322</v>
      </c>
      <c r="P140" s="346" t="s">
        <v>192</v>
      </c>
    </row>
    <row r="141" spans="2:16" x14ac:dyDescent="0.3">
      <c r="B141">
        <v>94</v>
      </c>
      <c r="C141" s="138">
        <f t="shared" si="22"/>
        <v>1</v>
      </c>
      <c r="D141" s="303">
        <f t="shared" si="20"/>
        <v>12.14058</v>
      </c>
      <c r="E141" s="223">
        <f t="shared" si="24"/>
        <v>490</v>
      </c>
      <c r="F141" s="223">
        <f t="shared" si="24"/>
        <v>504</v>
      </c>
      <c r="G141" s="223">
        <f t="shared" si="24"/>
        <v>517</v>
      </c>
      <c r="H141" s="223">
        <f t="shared" si="24"/>
        <v>531</v>
      </c>
      <c r="I141" s="223">
        <f t="shared" si="24"/>
        <v>545</v>
      </c>
      <c r="J141" s="223">
        <f t="shared" si="24"/>
        <v>558</v>
      </c>
      <c r="K141" s="223">
        <f t="shared" si="24"/>
        <v>572</v>
      </c>
      <c r="L141" s="223">
        <f t="shared" si="24"/>
        <v>585</v>
      </c>
      <c r="M141" s="223">
        <f t="shared" si="24"/>
        <v>599</v>
      </c>
      <c r="N141" s="338">
        <v>612.69725200000005</v>
      </c>
      <c r="O141" s="139">
        <f t="shared" si="19"/>
        <v>355.59915588876322</v>
      </c>
      <c r="P141" s="346" t="s">
        <v>192</v>
      </c>
    </row>
    <row r="142" spans="2:16" x14ac:dyDescent="0.3">
      <c r="B142">
        <v>95</v>
      </c>
      <c r="C142" s="138">
        <f t="shared" si="22"/>
        <v>1</v>
      </c>
      <c r="D142" s="303">
        <f t="shared" si="20"/>
        <v>12.14058</v>
      </c>
      <c r="E142" s="223">
        <f t="shared" si="24"/>
        <v>128</v>
      </c>
      <c r="F142" s="223">
        <f t="shared" si="24"/>
        <v>131</v>
      </c>
      <c r="G142" s="223">
        <f t="shared" si="24"/>
        <v>135</v>
      </c>
      <c r="H142" s="223">
        <f t="shared" si="24"/>
        <v>138</v>
      </c>
      <c r="I142" s="223">
        <f t="shared" si="24"/>
        <v>142</v>
      </c>
      <c r="J142" s="223">
        <f t="shared" si="24"/>
        <v>145</v>
      </c>
      <c r="K142" s="223">
        <f t="shared" si="24"/>
        <v>149</v>
      </c>
      <c r="L142" s="223">
        <f t="shared" si="24"/>
        <v>153</v>
      </c>
      <c r="M142" s="223">
        <f t="shared" si="24"/>
        <v>156</v>
      </c>
      <c r="N142" s="338">
        <v>159.67935600000001</v>
      </c>
      <c r="O142" s="139">
        <f t="shared" si="19"/>
        <v>355.59915588876316</v>
      </c>
      <c r="P142" s="346" t="s">
        <v>192</v>
      </c>
    </row>
    <row r="143" spans="2:16" x14ac:dyDescent="0.3">
      <c r="B143">
        <v>96</v>
      </c>
      <c r="C143" s="138">
        <f t="shared" si="22"/>
        <v>1</v>
      </c>
      <c r="D143" s="303">
        <f t="shared" si="20"/>
        <v>12.14058</v>
      </c>
      <c r="E143" s="223">
        <f t="shared" si="24"/>
        <v>1669</v>
      </c>
      <c r="F143" s="223">
        <f t="shared" si="24"/>
        <v>1715</v>
      </c>
      <c r="G143" s="223">
        <f t="shared" si="24"/>
        <v>1761</v>
      </c>
      <c r="H143" s="223">
        <f t="shared" si="24"/>
        <v>1808</v>
      </c>
      <c r="I143" s="223">
        <f t="shared" si="24"/>
        <v>1854</v>
      </c>
      <c r="J143" s="223">
        <f t="shared" si="24"/>
        <v>1900</v>
      </c>
      <c r="K143" s="223">
        <f t="shared" si="24"/>
        <v>1947</v>
      </c>
      <c r="L143" s="223">
        <f t="shared" si="24"/>
        <v>1993</v>
      </c>
      <c r="M143" s="223">
        <f t="shared" si="24"/>
        <v>2039</v>
      </c>
      <c r="N143" s="338">
        <v>2085.8393919999999</v>
      </c>
      <c r="O143" s="139">
        <f t="shared" si="19"/>
        <v>355.59915588876322</v>
      </c>
      <c r="P143" s="346" t="s">
        <v>192</v>
      </c>
    </row>
    <row r="144" spans="2:16" x14ac:dyDescent="0.3">
      <c r="B144">
        <v>97</v>
      </c>
      <c r="C144" s="138">
        <f t="shared" si="22"/>
        <v>1</v>
      </c>
      <c r="D144" s="303">
        <f t="shared" si="20"/>
        <v>12.14058</v>
      </c>
      <c r="E144" s="223">
        <f t="shared" si="24"/>
        <v>436</v>
      </c>
      <c r="F144" s="223">
        <f t="shared" si="24"/>
        <v>448</v>
      </c>
      <c r="G144" s="223">
        <f t="shared" si="24"/>
        <v>460</v>
      </c>
      <c r="H144" s="223">
        <f t="shared" si="24"/>
        <v>472</v>
      </c>
      <c r="I144" s="223">
        <f t="shared" si="24"/>
        <v>484</v>
      </c>
      <c r="J144" s="223">
        <f t="shared" si="24"/>
        <v>496</v>
      </c>
      <c r="K144" s="223">
        <f t="shared" si="24"/>
        <v>508</v>
      </c>
      <c r="L144" s="223">
        <f t="shared" si="24"/>
        <v>520</v>
      </c>
      <c r="M144" s="223">
        <f t="shared" si="24"/>
        <v>532</v>
      </c>
      <c r="N144" s="338">
        <v>544.42209500000001</v>
      </c>
      <c r="O144" s="139">
        <f t="shared" ref="O144:O207" si="25">($R$53*$W$48*N144)/(N144*D144)</f>
        <v>355.59915588876316</v>
      </c>
      <c r="P144" s="346" t="s">
        <v>192</v>
      </c>
    </row>
    <row r="145" spans="2:16" x14ac:dyDescent="0.3">
      <c r="B145">
        <v>98</v>
      </c>
      <c r="C145" s="138">
        <f t="shared" si="22"/>
        <v>1</v>
      </c>
      <c r="D145" s="303">
        <f t="shared" ref="D145:D208" si="26">D144</f>
        <v>12.14058</v>
      </c>
      <c r="E145" s="223">
        <f t="shared" si="24"/>
        <v>186</v>
      </c>
      <c r="F145" s="223">
        <f t="shared" si="24"/>
        <v>191</v>
      </c>
      <c r="G145" s="223">
        <f t="shared" si="24"/>
        <v>196</v>
      </c>
      <c r="H145" s="223">
        <f t="shared" si="24"/>
        <v>201</v>
      </c>
      <c r="I145" s="223">
        <f t="shared" si="24"/>
        <v>207</v>
      </c>
      <c r="J145" s="223">
        <f t="shared" si="24"/>
        <v>212</v>
      </c>
      <c r="K145" s="223">
        <f t="shared" si="24"/>
        <v>217</v>
      </c>
      <c r="L145" s="223">
        <f t="shared" si="24"/>
        <v>222</v>
      </c>
      <c r="M145" s="223">
        <f t="shared" si="24"/>
        <v>227</v>
      </c>
      <c r="N145" s="338">
        <v>232.40240600000001</v>
      </c>
      <c r="O145" s="139">
        <f t="shared" si="25"/>
        <v>355.59915588876316</v>
      </c>
      <c r="P145" s="346" t="s">
        <v>192</v>
      </c>
    </row>
    <row r="146" spans="2:16" x14ac:dyDescent="0.3">
      <c r="B146">
        <v>99</v>
      </c>
      <c r="C146" s="138">
        <f t="shared" si="22"/>
        <v>1</v>
      </c>
      <c r="D146" s="303">
        <f t="shared" si="26"/>
        <v>12.14058</v>
      </c>
      <c r="E146" s="223">
        <f t="shared" si="24"/>
        <v>184</v>
      </c>
      <c r="F146" s="223">
        <f t="shared" si="24"/>
        <v>189</v>
      </c>
      <c r="G146" s="223">
        <f t="shared" si="24"/>
        <v>194</v>
      </c>
      <c r="H146" s="223">
        <f t="shared" si="24"/>
        <v>199</v>
      </c>
      <c r="I146" s="223">
        <f t="shared" si="24"/>
        <v>204</v>
      </c>
      <c r="J146" s="223">
        <f t="shared" si="24"/>
        <v>209</v>
      </c>
      <c r="K146" s="223">
        <f t="shared" si="24"/>
        <v>214</v>
      </c>
      <c r="L146" s="223">
        <f t="shared" si="24"/>
        <v>219</v>
      </c>
      <c r="M146" s="223">
        <f t="shared" si="24"/>
        <v>224</v>
      </c>
      <c r="N146" s="338">
        <v>229.51127500000001</v>
      </c>
      <c r="O146" s="139">
        <f t="shared" si="25"/>
        <v>355.59915588876316</v>
      </c>
      <c r="P146" s="346" t="s">
        <v>192</v>
      </c>
    </row>
    <row r="147" spans="2:16" x14ac:dyDescent="0.3">
      <c r="B147">
        <v>100</v>
      </c>
      <c r="C147" s="138">
        <f t="shared" si="22"/>
        <v>1</v>
      </c>
      <c r="D147" s="303">
        <f t="shared" si="26"/>
        <v>12.14058</v>
      </c>
      <c r="E147" s="223">
        <f t="shared" si="24"/>
        <v>363</v>
      </c>
      <c r="F147" s="223">
        <f t="shared" si="24"/>
        <v>373</v>
      </c>
      <c r="G147" s="223">
        <f t="shared" si="24"/>
        <v>383</v>
      </c>
      <c r="H147" s="223">
        <f t="shared" si="24"/>
        <v>393</v>
      </c>
      <c r="I147" s="223">
        <f t="shared" si="24"/>
        <v>403</v>
      </c>
      <c r="J147" s="223">
        <f t="shared" si="24"/>
        <v>414</v>
      </c>
      <c r="K147" s="223">
        <f t="shared" si="24"/>
        <v>424</v>
      </c>
      <c r="L147" s="223">
        <f t="shared" si="24"/>
        <v>434</v>
      </c>
      <c r="M147" s="223">
        <f t="shared" si="24"/>
        <v>444</v>
      </c>
      <c r="N147" s="338">
        <v>453.90747399999998</v>
      </c>
      <c r="O147" s="139">
        <f t="shared" si="25"/>
        <v>355.59915588876311</v>
      </c>
      <c r="P147" s="346" t="s">
        <v>192</v>
      </c>
    </row>
    <row r="148" spans="2:16" x14ac:dyDescent="0.3">
      <c r="B148">
        <v>101</v>
      </c>
      <c r="C148" s="138">
        <f t="shared" si="22"/>
        <v>1</v>
      </c>
      <c r="D148" s="303">
        <f t="shared" si="26"/>
        <v>12.14058</v>
      </c>
      <c r="E148" s="223">
        <f t="shared" si="24"/>
        <v>825</v>
      </c>
      <c r="F148" s="223">
        <f t="shared" si="24"/>
        <v>848</v>
      </c>
      <c r="G148" s="223">
        <f t="shared" si="24"/>
        <v>871</v>
      </c>
      <c r="H148" s="223">
        <f t="shared" si="24"/>
        <v>894</v>
      </c>
      <c r="I148" s="223">
        <f t="shared" si="24"/>
        <v>917</v>
      </c>
      <c r="J148" s="223">
        <f t="shared" si="24"/>
        <v>940</v>
      </c>
      <c r="K148" s="223">
        <f t="shared" si="24"/>
        <v>963</v>
      </c>
      <c r="L148" s="223">
        <f t="shared" si="24"/>
        <v>986</v>
      </c>
      <c r="M148" s="223">
        <f t="shared" si="24"/>
        <v>1009</v>
      </c>
      <c r="N148" s="338">
        <v>1031.688766</v>
      </c>
      <c r="O148" s="139">
        <f t="shared" si="25"/>
        <v>355.59915588876316</v>
      </c>
      <c r="P148" s="346" t="s">
        <v>192</v>
      </c>
    </row>
    <row r="149" spans="2:16" x14ac:dyDescent="0.3">
      <c r="B149">
        <v>102</v>
      </c>
      <c r="C149" s="138">
        <f t="shared" si="22"/>
        <v>1</v>
      </c>
      <c r="D149" s="303">
        <f t="shared" si="26"/>
        <v>12.14058</v>
      </c>
      <c r="E149" s="223">
        <f t="shared" si="24"/>
        <v>681</v>
      </c>
      <c r="F149" s="223">
        <f t="shared" si="24"/>
        <v>700</v>
      </c>
      <c r="G149" s="223">
        <f t="shared" si="24"/>
        <v>719</v>
      </c>
      <c r="H149" s="223">
        <f t="shared" si="24"/>
        <v>738</v>
      </c>
      <c r="I149" s="223">
        <f t="shared" si="24"/>
        <v>757</v>
      </c>
      <c r="J149" s="223">
        <f t="shared" si="24"/>
        <v>775</v>
      </c>
      <c r="K149" s="223">
        <f t="shared" si="24"/>
        <v>794</v>
      </c>
      <c r="L149" s="223">
        <f t="shared" si="24"/>
        <v>813</v>
      </c>
      <c r="M149" s="223">
        <f t="shared" si="24"/>
        <v>832</v>
      </c>
      <c r="N149" s="338">
        <v>851.10431300000005</v>
      </c>
      <c r="O149" s="139">
        <f t="shared" si="25"/>
        <v>355.59915588876316</v>
      </c>
      <c r="P149" s="346" t="s">
        <v>192</v>
      </c>
    </row>
    <row r="150" spans="2:16" x14ac:dyDescent="0.3">
      <c r="B150">
        <v>103</v>
      </c>
      <c r="C150" s="138">
        <f t="shared" si="22"/>
        <v>1</v>
      </c>
      <c r="D150" s="303">
        <f t="shared" si="26"/>
        <v>12.14058</v>
      </c>
      <c r="E150" s="223">
        <f t="shared" si="24"/>
        <v>240</v>
      </c>
      <c r="F150" s="223">
        <f t="shared" si="24"/>
        <v>247</v>
      </c>
      <c r="G150" s="223">
        <f t="shared" si="24"/>
        <v>254</v>
      </c>
      <c r="H150" s="223">
        <f t="shared" si="24"/>
        <v>260</v>
      </c>
      <c r="I150" s="223">
        <f t="shared" si="24"/>
        <v>267</v>
      </c>
      <c r="J150" s="223">
        <f t="shared" si="24"/>
        <v>274</v>
      </c>
      <c r="K150" s="223">
        <f t="shared" si="24"/>
        <v>280</v>
      </c>
      <c r="L150" s="223">
        <f t="shared" si="24"/>
        <v>287</v>
      </c>
      <c r="M150" s="223">
        <f t="shared" si="24"/>
        <v>294</v>
      </c>
      <c r="N150" s="338">
        <v>300.23277300000001</v>
      </c>
      <c r="O150" s="139">
        <f t="shared" si="25"/>
        <v>355.59915588876316</v>
      </c>
      <c r="P150" s="346" t="s">
        <v>192</v>
      </c>
    </row>
    <row r="151" spans="2:16" x14ac:dyDescent="0.3">
      <c r="B151">
        <v>104</v>
      </c>
      <c r="C151" s="138">
        <f t="shared" si="22"/>
        <v>1</v>
      </c>
      <c r="D151" s="303">
        <f t="shared" si="26"/>
        <v>12.14058</v>
      </c>
      <c r="E151" s="223">
        <f t="shared" si="24"/>
        <v>487</v>
      </c>
      <c r="F151" s="223">
        <f t="shared" si="24"/>
        <v>501</v>
      </c>
      <c r="G151" s="223">
        <f t="shared" si="24"/>
        <v>514</v>
      </c>
      <c r="H151" s="223">
        <f t="shared" si="24"/>
        <v>528</v>
      </c>
      <c r="I151" s="223">
        <f t="shared" si="24"/>
        <v>541</v>
      </c>
      <c r="J151" s="223">
        <f t="shared" si="24"/>
        <v>555</v>
      </c>
      <c r="K151" s="223">
        <f t="shared" si="24"/>
        <v>569</v>
      </c>
      <c r="L151" s="223">
        <f t="shared" si="24"/>
        <v>582</v>
      </c>
      <c r="M151" s="223">
        <f t="shared" si="24"/>
        <v>596</v>
      </c>
      <c r="N151" s="338">
        <v>609.13893700000006</v>
      </c>
      <c r="O151" s="139">
        <f t="shared" si="25"/>
        <v>355.59915588876322</v>
      </c>
      <c r="P151" s="346" t="s">
        <v>192</v>
      </c>
    </row>
    <row r="152" spans="2:16" x14ac:dyDescent="0.3">
      <c r="B152">
        <v>105</v>
      </c>
      <c r="C152" s="138">
        <f t="shared" si="22"/>
        <v>1</v>
      </c>
      <c r="D152" s="303">
        <f t="shared" si="26"/>
        <v>12.14058</v>
      </c>
      <c r="E152" s="223">
        <f t="shared" si="24"/>
        <v>232</v>
      </c>
      <c r="F152" s="223">
        <f t="shared" si="24"/>
        <v>239</v>
      </c>
      <c r="G152" s="223">
        <f t="shared" si="24"/>
        <v>245</v>
      </c>
      <c r="H152" s="223">
        <f t="shared" si="24"/>
        <v>252</v>
      </c>
      <c r="I152" s="223">
        <f t="shared" si="24"/>
        <v>258</v>
      </c>
      <c r="J152" s="223">
        <f t="shared" si="24"/>
        <v>265</v>
      </c>
      <c r="K152" s="223">
        <f t="shared" si="24"/>
        <v>271</v>
      </c>
      <c r="L152" s="223">
        <f t="shared" si="24"/>
        <v>278</v>
      </c>
      <c r="M152" s="223">
        <f t="shared" si="24"/>
        <v>284</v>
      </c>
      <c r="N152" s="338">
        <v>290.44740899999999</v>
      </c>
      <c r="O152" s="139">
        <f t="shared" si="25"/>
        <v>355.59915588876316</v>
      </c>
      <c r="P152" s="346" t="s">
        <v>192</v>
      </c>
    </row>
    <row r="153" spans="2:16" x14ac:dyDescent="0.3">
      <c r="B153">
        <v>106</v>
      </c>
      <c r="C153" s="138">
        <f t="shared" si="22"/>
        <v>1</v>
      </c>
      <c r="D153" s="303">
        <f t="shared" si="26"/>
        <v>12.14058</v>
      </c>
      <c r="E153" s="223">
        <f t="shared" si="24"/>
        <v>410</v>
      </c>
      <c r="F153" s="223">
        <f t="shared" si="24"/>
        <v>422</v>
      </c>
      <c r="G153" s="223">
        <f t="shared" si="24"/>
        <v>433</v>
      </c>
      <c r="H153" s="223">
        <f t="shared" si="24"/>
        <v>445</v>
      </c>
      <c r="I153" s="223">
        <f t="shared" si="24"/>
        <v>456</v>
      </c>
      <c r="J153" s="223">
        <f t="shared" si="24"/>
        <v>467</v>
      </c>
      <c r="K153" s="223">
        <f t="shared" si="24"/>
        <v>479</v>
      </c>
      <c r="L153" s="223">
        <f t="shared" si="24"/>
        <v>490</v>
      </c>
      <c r="M153" s="223">
        <f t="shared" si="24"/>
        <v>502</v>
      </c>
      <c r="N153" s="338">
        <v>513.06444999999997</v>
      </c>
      <c r="O153" s="139">
        <f t="shared" si="25"/>
        <v>355.59915588876316</v>
      </c>
      <c r="P153" s="346" t="s">
        <v>192</v>
      </c>
    </row>
    <row r="154" spans="2:16" x14ac:dyDescent="0.3">
      <c r="B154">
        <v>107</v>
      </c>
      <c r="C154" s="138">
        <f t="shared" si="22"/>
        <v>1</v>
      </c>
      <c r="D154" s="303">
        <f t="shared" si="26"/>
        <v>12.14058</v>
      </c>
      <c r="E154" s="223">
        <f t="shared" si="24"/>
        <v>742</v>
      </c>
      <c r="F154" s="223">
        <f t="shared" si="24"/>
        <v>763</v>
      </c>
      <c r="G154" s="223">
        <f t="shared" si="24"/>
        <v>784</v>
      </c>
      <c r="H154" s="223">
        <f t="shared" si="24"/>
        <v>804</v>
      </c>
      <c r="I154" s="223">
        <f t="shared" si="24"/>
        <v>825</v>
      </c>
      <c r="J154" s="223">
        <f t="shared" si="24"/>
        <v>846</v>
      </c>
      <c r="K154" s="223">
        <f t="shared" si="24"/>
        <v>866</v>
      </c>
      <c r="L154" s="223">
        <f t="shared" si="24"/>
        <v>887</v>
      </c>
      <c r="M154" s="223">
        <f t="shared" si="24"/>
        <v>907</v>
      </c>
      <c r="N154" s="338">
        <v>928.05286100000001</v>
      </c>
      <c r="O154" s="139">
        <f t="shared" si="25"/>
        <v>355.59915588876311</v>
      </c>
      <c r="P154" s="346" t="s">
        <v>192</v>
      </c>
    </row>
    <row r="155" spans="2:16" x14ac:dyDescent="0.3">
      <c r="B155">
        <v>108</v>
      </c>
      <c r="C155" s="138">
        <f t="shared" si="22"/>
        <v>1</v>
      </c>
      <c r="D155" s="303">
        <f t="shared" si="26"/>
        <v>12.14058</v>
      </c>
      <c r="E155" s="223">
        <f t="shared" si="24"/>
        <v>230</v>
      </c>
      <c r="F155" s="223">
        <f t="shared" si="24"/>
        <v>237</v>
      </c>
      <c r="G155" s="223">
        <f t="shared" si="24"/>
        <v>243</v>
      </c>
      <c r="H155" s="223">
        <f t="shared" si="24"/>
        <v>250</v>
      </c>
      <c r="I155" s="223">
        <f t="shared" si="24"/>
        <v>256</v>
      </c>
      <c r="J155" s="223">
        <f t="shared" si="24"/>
        <v>262</v>
      </c>
      <c r="K155" s="223">
        <f t="shared" si="24"/>
        <v>269</v>
      </c>
      <c r="L155" s="223">
        <f t="shared" si="24"/>
        <v>275</v>
      </c>
      <c r="M155" s="223">
        <f t="shared" si="24"/>
        <v>282</v>
      </c>
      <c r="N155" s="338">
        <v>288.00106699999998</v>
      </c>
      <c r="O155" s="139">
        <f t="shared" si="25"/>
        <v>355.59915588876316</v>
      </c>
      <c r="P155" s="346" t="s">
        <v>192</v>
      </c>
    </row>
    <row r="156" spans="2:16" x14ac:dyDescent="0.3">
      <c r="B156">
        <v>109</v>
      </c>
      <c r="C156" s="138">
        <f t="shared" si="22"/>
        <v>1</v>
      </c>
      <c r="D156" s="303">
        <f t="shared" si="26"/>
        <v>12.14058</v>
      </c>
      <c r="E156" s="223">
        <f t="shared" ref="E156:M184" si="27">ROUND($N156*E$46,0)</f>
        <v>169</v>
      </c>
      <c r="F156" s="223">
        <f t="shared" si="27"/>
        <v>174</v>
      </c>
      <c r="G156" s="223">
        <f t="shared" si="27"/>
        <v>179</v>
      </c>
      <c r="H156" s="223">
        <f t="shared" si="27"/>
        <v>183</v>
      </c>
      <c r="I156" s="223">
        <f t="shared" si="27"/>
        <v>188</v>
      </c>
      <c r="J156" s="223">
        <f t="shared" si="27"/>
        <v>193</v>
      </c>
      <c r="K156" s="223">
        <f t="shared" si="27"/>
        <v>198</v>
      </c>
      <c r="L156" s="223">
        <f t="shared" si="27"/>
        <v>202</v>
      </c>
      <c r="M156" s="223">
        <f t="shared" si="27"/>
        <v>207</v>
      </c>
      <c r="N156" s="338">
        <v>211.71970400000001</v>
      </c>
      <c r="O156" s="139">
        <f t="shared" si="25"/>
        <v>355.59915588876322</v>
      </c>
      <c r="P156" s="346" t="s">
        <v>192</v>
      </c>
    </row>
    <row r="157" spans="2:16" x14ac:dyDescent="0.3">
      <c r="B157">
        <v>110</v>
      </c>
      <c r="C157" s="138">
        <f t="shared" si="22"/>
        <v>1</v>
      </c>
      <c r="D157" s="303">
        <f t="shared" si="26"/>
        <v>12.14058</v>
      </c>
      <c r="E157" s="223">
        <f t="shared" si="27"/>
        <v>159</v>
      </c>
      <c r="F157" s="223">
        <f t="shared" si="27"/>
        <v>163</v>
      </c>
      <c r="G157" s="223">
        <f t="shared" si="27"/>
        <v>167</v>
      </c>
      <c r="H157" s="223">
        <f t="shared" si="27"/>
        <v>172</v>
      </c>
      <c r="I157" s="223">
        <f t="shared" si="27"/>
        <v>176</v>
      </c>
      <c r="J157" s="223">
        <f t="shared" si="27"/>
        <v>181</v>
      </c>
      <c r="K157" s="223">
        <f t="shared" si="27"/>
        <v>185</v>
      </c>
      <c r="L157" s="223">
        <f t="shared" si="27"/>
        <v>189</v>
      </c>
      <c r="M157" s="223">
        <f t="shared" si="27"/>
        <v>194</v>
      </c>
      <c r="N157" s="338">
        <v>198.15362999999999</v>
      </c>
      <c r="O157" s="139">
        <f t="shared" si="25"/>
        <v>355.59915588876316</v>
      </c>
      <c r="P157" s="346" t="s">
        <v>192</v>
      </c>
    </row>
    <row r="158" spans="2:16" x14ac:dyDescent="0.3">
      <c r="B158">
        <v>111</v>
      </c>
      <c r="C158" s="138">
        <f t="shared" si="22"/>
        <v>1</v>
      </c>
      <c r="D158" s="303">
        <f t="shared" si="26"/>
        <v>12.14058</v>
      </c>
      <c r="E158" s="223">
        <f t="shared" si="27"/>
        <v>1731</v>
      </c>
      <c r="F158" s="223">
        <f t="shared" si="27"/>
        <v>1779</v>
      </c>
      <c r="G158" s="223">
        <f t="shared" si="27"/>
        <v>1827</v>
      </c>
      <c r="H158" s="223">
        <f t="shared" si="27"/>
        <v>1875</v>
      </c>
      <c r="I158" s="223">
        <f t="shared" si="27"/>
        <v>1923</v>
      </c>
      <c r="J158" s="223">
        <f t="shared" si="27"/>
        <v>1971</v>
      </c>
      <c r="K158" s="223">
        <f t="shared" si="27"/>
        <v>2019</v>
      </c>
      <c r="L158" s="223">
        <f t="shared" si="27"/>
        <v>2068</v>
      </c>
      <c r="M158" s="223">
        <f t="shared" si="27"/>
        <v>2116</v>
      </c>
      <c r="N158" s="338">
        <v>2163.677518</v>
      </c>
      <c r="O158" s="139">
        <f t="shared" si="25"/>
        <v>355.59915588876322</v>
      </c>
      <c r="P158" s="346" t="s">
        <v>192</v>
      </c>
    </row>
    <row r="159" spans="2:16" x14ac:dyDescent="0.3">
      <c r="B159">
        <v>112</v>
      </c>
      <c r="C159" s="138">
        <f t="shared" si="22"/>
        <v>1</v>
      </c>
      <c r="D159" s="303">
        <f t="shared" si="26"/>
        <v>12.14058</v>
      </c>
      <c r="E159" s="223">
        <f t="shared" si="27"/>
        <v>1426</v>
      </c>
      <c r="F159" s="223">
        <f t="shared" si="27"/>
        <v>1466</v>
      </c>
      <c r="G159" s="223">
        <f t="shared" si="27"/>
        <v>1505</v>
      </c>
      <c r="H159" s="223">
        <f t="shared" si="27"/>
        <v>1545</v>
      </c>
      <c r="I159" s="223">
        <f t="shared" si="27"/>
        <v>1584</v>
      </c>
      <c r="J159" s="223">
        <f t="shared" si="27"/>
        <v>1624</v>
      </c>
      <c r="K159" s="223">
        <f t="shared" si="27"/>
        <v>1664</v>
      </c>
      <c r="L159" s="223">
        <f t="shared" si="27"/>
        <v>1703</v>
      </c>
      <c r="M159" s="223">
        <f t="shared" si="27"/>
        <v>1743</v>
      </c>
      <c r="N159" s="338">
        <v>1782.493093</v>
      </c>
      <c r="O159" s="139">
        <f t="shared" si="25"/>
        <v>355.59915588876322</v>
      </c>
      <c r="P159" s="346" t="s">
        <v>192</v>
      </c>
    </row>
    <row r="160" spans="2:16" x14ac:dyDescent="0.3">
      <c r="B160">
        <v>113</v>
      </c>
      <c r="C160" s="138">
        <f t="shared" si="22"/>
        <v>1</v>
      </c>
      <c r="D160" s="303">
        <f t="shared" si="26"/>
        <v>12.14058</v>
      </c>
      <c r="E160" s="223">
        <f t="shared" si="27"/>
        <v>296</v>
      </c>
      <c r="F160" s="223">
        <f t="shared" si="27"/>
        <v>304</v>
      </c>
      <c r="G160" s="223">
        <f t="shared" si="27"/>
        <v>312</v>
      </c>
      <c r="H160" s="223">
        <f t="shared" si="27"/>
        <v>321</v>
      </c>
      <c r="I160" s="223">
        <f t="shared" si="27"/>
        <v>329</v>
      </c>
      <c r="J160" s="223">
        <f t="shared" si="27"/>
        <v>337</v>
      </c>
      <c r="K160" s="223">
        <f t="shared" si="27"/>
        <v>345</v>
      </c>
      <c r="L160" s="223">
        <f t="shared" si="27"/>
        <v>354</v>
      </c>
      <c r="M160" s="223">
        <f t="shared" si="27"/>
        <v>362</v>
      </c>
      <c r="N160" s="338">
        <v>370.06469199999998</v>
      </c>
      <c r="O160" s="139">
        <f t="shared" si="25"/>
        <v>355.59915588876322</v>
      </c>
      <c r="P160" s="346" t="s">
        <v>192</v>
      </c>
    </row>
    <row r="161" spans="2:16" x14ac:dyDescent="0.3">
      <c r="B161">
        <v>114</v>
      </c>
      <c r="C161" s="138">
        <f t="shared" si="22"/>
        <v>1</v>
      </c>
      <c r="D161" s="303">
        <f t="shared" si="26"/>
        <v>12.14058</v>
      </c>
      <c r="E161" s="223">
        <f t="shared" si="27"/>
        <v>292</v>
      </c>
      <c r="F161" s="223">
        <f t="shared" si="27"/>
        <v>300</v>
      </c>
      <c r="G161" s="223">
        <f t="shared" si="27"/>
        <v>308</v>
      </c>
      <c r="H161" s="223">
        <f t="shared" si="27"/>
        <v>316</v>
      </c>
      <c r="I161" s="223">
        <f t="shared" si="27"/>
        <v>325</v>
      </c>
      <c r="J161" s="223">
        <f t="shared" si="27"/>
        <v>333</v>
      </c>
      <c r="K161" s="223">
        <f t="shared" si="27"/>
        <v>341</v>
      </c>
      <c r="L161" s="223">
        <f t="shared" si="27"/>
        <v>349</v>
      </c>
      <c r="M161" s="223">
        <f t="shared" si="27"/>
        <v>357</v>
      </c>
      <c r="N161" s="338">
        <v>365.17201</v>
      </c>
      <c r="O161" s="139">
        <f t="shared" si="25"/>
        <v>355.59915588876316</v>
      </c>
      <c r="P161" s="346" t="s">
        <v>192</v>
      </c>
    </row>
    <row r="162" spans="2:16" x14ac:dyDescent="0.3">
      <c r="B162">
        <v>115</v>
      </c>
      <c r="C162" s="138">
        <f t="shared" si="22"/>
        <v>1</v>
      </c>
      <c r="D162" s="303">
        <f t="shared" si="26"/>
        <v>12.14058</v>
      </c>
      <c r="E162" s="223">
        <f t="shared" si="27"/>
        <v>169</v>
      </c>
      <c r="F162" s="223">
        <f t="shared" si="27"/>
        <v>174</v>
      </c>
      <c r="G162" s="223">
        <f t="shared" si="27"/>
        <v>179</v>
      </c>
      <c r="H162" s="223">
        <f t="shared" si="27"/>
        <v>183</v>
      </c>
      <c r="I162" s="223">
        <f t="shared" si="27"/>
        <v>188</v>
      </c>
      <c r="J162" s="223">
        <f t="shared" si="27"/>
        <v>193</v>
      </c>
      <c r="K162" s="223">
        <f t="shared" si="27"/>
        <v>197</v>
      </c>
      <c r="L162" s="223">
        <f t="shared" si="27"/>
        <v>202</v>
      </c>
      <c r="M162" s="223">
        <f t="shared" si="27"/>
        <v>207</v>
      </c>
      <c r="N162" s="338">
        <v>211.497309</v>
      </c>
      <c r="O162" s="139">
        <f t="shared" si="25"/>
        <v>355.59915588876316</v>
      </c>
      <c r="P162" s="346" t="s">
        <v>192</v>
      </c>
    </row>
    <row r="163" spans="2:16" x14ac:dyDescent="0.3">
      <c r="B163">
        <v>116</v>
      </c>
      <c r="C163" s="138">
        <f t="shared" si="22"/>
        <v>1</v>
      </c>
      <c r="D163" s="303">
        <f t="shared" si="26"/>
        <v>12.14058</v>
      </c>
      <c r="E163" s="223">
        <f t="shared" si="27"/>
        <v>378</v>
      </c>
      <c r="F163" s="223">
        <f t="shared" si="27"/>
        <v>388</v>
      </c>
      <c r="G163" s="223">
        <f t="shared" si="27"/>
        <v>399</v>
      </c>
      <c r="H163" s="223">
        <f t="shared" si="27"/>
        <v>409</v>
      </c>
      <c r="I163" s="223">
        <f t="shared" si="27"/>
        <v>420</v>
      </c>
      <c r="J163" s="223">
        <f t="shared" si="27"/>
        <v>430</v>
      </c>
      <c r="K163" s="223">
        <f t="shared" si="27"/>
        <v>441</v>
      </c>
      <c r="L163" s="223">
        <f t="shared" si="27"/>
        <v>451</v>
      </c>
      <c r="M163" s="223">
        <f t="shared" si="27"/>
        <v>462</v>
      </c>
      <c r="N163" s="338">
        <v>472.14383500000002</v>
      </c>
      <c r="O163" s="139">
        <f t="shared" si="25"/>
        <v>355.59915588876316</v>
      </c>
      <c r="P163" s="346" t="s">
        <v>192</v>
      </c>
    </row>
    <row r="164" spans="2:16" x14ac:dyDescent="0.3">
      <c r="B164">
        <v>117</v>
      </c>
      <c r="C164" s="138">
        <f t="shared" si="22"/>
        <v>1</v>
      </c>
      <c r="D164" s="303">
        <f t="shared" si="26"/>
        <v>12.14058</v>
      </c>
      <c r="E164" s="223">
        <f t="shared" si="27"/>
        <v>421</v>
      </c>
      <c r="F164" s="223">
        <f t="shared" si="27"/>
        <v>433</v>
      </c>
      <c r="G164" s="223">
        <f t="shared" si="27"/>
        <v>444</v>
      </c>
      <c r="H164" s="223">
        <f t="shared" si="27"/>
        <v>456</v>
      </c>
      <c r="I164" s="223">
        <f t="shared" si="27"/>
        <v>468</v>
      </c>
      <c r="J164" s="223">
        <f t="shared" si="27"/>
        <v>479</v>
      </c>
      <c r="K164" s="223">
        <f t="shared" si="27"/>
        <v>491</v>
      </c>
      <c r="L164" s="223">
        <f t="shared" si="27"/>
        <v>503</v>
      </c>
      <c r="M164" s="223">
        <f t="shared" si="27"/>
        <v>514</v>
      </c>
      <c r="N164" s="338">
        <v>526.18573400000002</v>
      </c>
      <c r="O164" s="139">
        <f t="shared" si="25"/>
        <v>355.59915588876316</v>
      </c>
      <c r="P164" s="346" t="s">
        <v>192</v>
      </c>
    </row>
    <row r="165" spans="2:16" x14ac:dyDescent="0.3">
      <c r="B165">
        <v>118</v>
      </c>
      <c r="C165" s="138">
        <f t="shared" si="22"/>
        <v>1</v>
      </c>
      <c r="D165" s="303">
        <f t="shared" si="26"/>
        <v>12.14058</v>
      </c>
      <c r="E165" s="223">
        <f t="shared" si="27"/>
        <v>152</v>
      </c>
      <c r="F165" s="223">
        <f t="shared" si="27"/>
        <v>157</v>
      </c>
      <c r="G165" s="223">
        <f t="shared" si="27"/>
        <v>161</v>
      </c>
      <c r="H165" s="223">
        <f t="shared" si="27"/>
        <v>165</v>
      </c>
      <c r="I165" s="223">
        <f t="shared" si="27"/>
        <v>169</v>
      </c>
      <c r="J165" s="223">
        <f t="shared" si="27"/>
        <v>173</v>
      </c>
      <c r="K165" s="223">
        <f t="shared" si="27"/>
        <v>178</v>
      </c>
      <c r="L165" s="223">
        <f t="shared" si="27"/>
        <v>182</v>
      </c>
      <c r="M165" s="223">
        <f t="shared" si="27"/>
        <v>186</v>
      </c>
      <c r="N165" s="338">
        <v>190.36981800000001</v>
      </c>
      <c r="O165" s="139">
        <f t="shared" si="25"/>
        <v>355.59915588876316</v>
      </c>
      <c r="P165" s="346" t="s">
        <v>192</v>
      </c>
    </row>
    <row r="166" spans="2:16" x14ac:dyDescent="0.3">
      <c r="B166">
        <v>119</v>
      </c>
      <c r="C166" s="138">
        <f t="shared" si="22"/>
        <v>1</v>
      </c>
      <c r="D166" s="303">
        <f t="shared" si="26"/>
        <v>12.14058</v>
      </c>
      <c r="E166" s="223">
        <f t="shared" si="27"/>
        <v>457</v>
      </c>
      <c r="F166" s="223">
        <f t="shared" si="27"/>
        <v>470</v>
      </c>
      <c r="G166" s="223">
        <f t="shared" si="27"/>
        <v>482</v>
      </c>
      <c r="H166" s="223">
        <f t="shared" si="27"/>
        <v>495</v>
      </c>
      <c r="I166" s="223">
        <f t="shared" si="27"/>
        <v>508</v>
      </c>
      <c r="J166" s="223">
        <f t="shared" si="27"/>
        <v>521</v>
      </c>
      <c r="K166" s="223">
        <f t="shared" si="27"/>
        <v>533</v>
      </c>
      <c r="L166" s="223">
        <f t="shared" si="27"/>
        <v>546</v>
      </c>
      <c r="M166" s="223">
        <f t="shared" si="27"/>
        <v>559</v>
      </c>
      <c r="N166" s="338">
        <v>571.33184700000004</v>
      </c>
      <c r="O166" s="139">
        <f t="shared" si="25"/>
        <v>355.59915588876316</v>
      </c>
      <c r="P166" s="346" t="s">
        <v>192</v>
      </c>
    </row>
    <row r="167" spans="2:16" x14ac:dyDescent="0.3">
      <c r="B167">
        <v>120</v>
      </c>
      <c r="C167" s="138">
        <f t="shared" si="22"/>
        <v>1</v>
      </c>
      <c r="D167" s="303">
        <f t="shared" si="26"/>
        <v>12.14058</v>
      </c>
      <c r="E167" s="223">
        <f t="shared" si="27"/>
        <v>495</v>
      </c>
      <c r="F167" s="223">
        <f t="shared" si="27"/>
        <v>509</v>
      </c>
      <c r="G167" s="223">
        <f t="shared" si="27"/>
        <v>523</v>
      </c>
      <c r="H167" s="223">
        <f t="shared" si="27"/>
        <v>537</v>
      </c>
      <c r="I167" s="223">
        <f t="shared" si="27"/>
        <v>550</v>
      </c>
      <c r="J167" s="223">
        <f t="shared" si="27"/>
        <v>564</v>
      </c>
      <c r="K167" s="223">
        <f t="shared" si="27"/>
        <v>578</v>
      </c>
      <c r="L167" s="223">
        <f t="shared" si="27"/>
        <v>592</v>
      </c>
      <c r="M167" s="223">
        <f t="shared" si="27"/>
        <v>605</v>
      </c>
      <c r="N167" s="338">
        <v>619.14669600000002</v>
      </c>
      <c r="O167" s="139">
        <f t="shared" si="25"/>
        <v>355.59915588876322</v>
      </c>
      <c r="P167" s="346" t="s">
        <v>192</v>
      </c>
    </row>
    <row r="168" spans="2:16" x14ac:dyDescent="0.3">
      <c r="B168">
        <v>121</v>
      </c>
      <c r="C168" s="138">
        <f t="shared" si="22"/>
        <v>1</v>
      </c>
      <c r="D168" s="303">
        <f t="shared" si="26"/>
        <v>12.14058</v>
      </c>
      <c r="E168" s="223">
        <f t="shared" si="27"/>
        <v>310</v>
      </c>
      <c r="F168" s="223">
        <f t="shared" si="27"/>
        <v>318</v>
      </c>
      <c r="G168" s="223">
        <f t="shared" si="27"/>
        <v>327</v>
      </c>
      <c r="H168" s="223">
        <f t="shared" si="27"/>
        <v>336</v>
      </c>
      <c r="I168" s="223">
        <f t="shared" si="27"/>
        <v>344</v>
      </c>
      <c r="J168" s="223">
        <f t="shared" si="27"/>
        <v>353</v>
      </c>
      <c r="K168" s="223">
        <f t="shared" si="27"/>
        <v>361</v>
      </c>
      <c r="L168" s="223">
        <f t="shared" si="27"/>
        <v>370</v>
      </c>
      <c r="M168" s="223">
        <f t="shared" si="27"/>
        <v>379</v>
      </c>
      <c r="N168" s="338">
        <v>387.18907999999999</v>
      </c>
      <c r="O168" s="139">
        <f t="shared" si="25"/>
        <v>355.59915588876316</v>
      </c>
      <c r="P168" s="346" t="s">
        <v>192</v>
      </c>
    </row>
    <row r="169" spans="2:16" x14ac:dyDescent="0.3">
      <c r="B169">
        <v>122</v>
      </c>
      <c r="C169" s="138">
        <f t="shared" si="22"/>
        <v>1</v>
      </c>
      <c r="D169" s="303">
        <f t="shared" si="26"/>
        <v>12.14058</v>
      </c>
      <c r="E169" s="223">
        <f t="shared" si="27"/>
        <v>140</v>
      </c>
      <c r="F169" s="223">
        <f t="shared" si="27"/>
        <v>144</v>
      </c>
      <c r="G169" s="223">
        <f t="shared" si="27"/>
        <v>147</v>
      </c>
      <c r="H169" s="223">
        <f t="shared" si="27"/>
        <v>151</v>
      </c>
      <c r="I169" s="223">
        <f t="shared" si="27"/>
        <v>155</v>
      </c>
      <c r="J169" s="223">
        <f t="shared" si="27"/>
        <v>159</v>
      </c>
      <c r="K169" s="223">
        <f t="shared" si="27"/>
        <v>163</v>
      </c>
      <c r="L169" s="223">
        <f t="shared" si="27"/>
        <v>167</v>
      </c>
      <c r="M169" s="223">
        <f t="shared" si="27"/>
        <v>171</v>
      </c>
      <c r="N169" s="338">
        <v>174.57979800000001</v>
      </c>
      <c r="O169" s="139">
        <f t="shared" si="25"/>
        <v>355.59915588876316</v>
      </c>
      <c r="P169" s="346" t="s">
        <v>192</v>
      </c>
    </row>
    <row r="170" spans="2:16" x14ac:dyDescent="0.3">
      <c r="B170">
        <v>123</v>
      </c>
      <c r="C170" s="138">
        <f t="shared" si="22"/>
        <v>1</v>
      </c>
      <c r="D170" s="303">
        <f t="shared" si="26"/>
        <v>12.14058</v>
      </c>
      <c r="E170" s="223">
        <f t="shared" si="27"/>
        <v>168</v>
      </c>
      <c r="F170" s="223">
        <f t="shared" si="27"/>
        <v>172</v>
      </c>
      <c r="G170" s="223">
        <f t="shared" si="27"/>
        <v>177</v>
      </c>
      <c r="H170" s="223">
        <f t="shared" si="27"/>
        <v>182</v>
      </c>
      <c r="I170" s="223">
        <f t="shared" si="27"/>
        <v>186</v>
      </c>
      <c r="J170" s="223">
        <f t="shared" si="27"/>
        <v>191</v>
      </c>
      <c r="K170" s="223">
        <f t="shared" si="27"/>
        <v>196</v>
      </c>
      <c r="L170" s="223">
        <f t="shared" si="27"/>
        <v>200</v>
      </c>
      <c r="M170" s="223">
        <f t="shared" si="27"/>
        <v>205</v>
      </c>
      <c r="N170" s="338">
        <v>209.718152</v>
      </c>
      <c r="O170" s="139">
        <f t="shared" si="25"/>
        <v>355.59915588876316</v>
      </c>
      <c r="P170" s="346" t="s">
        <v>192</v>
      </c>
    </row>
    <row r="171" spans="2:16" x14ac:dyDescent="0.3">
      <c r="B171">
        <v>124</v>
      </c>
      <c r="C171" s="138">
        <f t="shared" si="22"/>
        <v>1</v>
      </c>
      <c r="D171" s="303">
        <f t="shared" si="26"/>
        <v>12.14058</v>
      </c>
      <c r="E171" s="223">
        <f t="shared" si="27"/>
        <v>1104</v>
      </c>
      <c r="F171" s="223">
        <f t="shared" si="27"/>
        <v>1134</v>
      </c>
      <c r="G171" s="223">
        <f t="shared" si="27"/>
        <v>1165</v>
      </c>
      <c r="H171" s="223">
        <f t="shared" si="27"/>
        <v>1196</v>
      </c>
      <c r="I171" s="223">
        <f t="shared" si="27"/>
        <v>1226</v>
      </c>
      <c r="J171" s="223">
        <f t="shared" si="27"/>
        <v>1257</v>
      </c>
      <c r="K171" s="223">
        <f t="shared" si="27"/>
        <v>1288</v>
      </c>
      <c r="L171" s="223">
        <f t="shared" si="27"/>
        <v>1318</v>
      </c>
      <c r="M171" s="223">
        <f t="shared" si="27"/>
        <v>1349</v>
      </c>
      <c r="N171" s="338">
        <v>1379.736388</v>
      </c>
      <c r="O171" s="139">
        <f t="shared" si="25"/>
        <v>355.59915588876311</v>
      </c>
      <c r="P171" s="346" t="s">
        <v>192</v>
      </c>
    </row>
    <row r="172" spans="2:16" x14ac:dyDescent="0.3">
      <c r="B172">
        <v>125</v>
      </c>
      <c r="C172" s="138">
        <f t="shared" si="22"/>
        <v>1</v>
      </c>
      <c r="D172" s="303">
        <f t="shared" si="26"/>
        <v>12.14058</v>
      </c>
      <c r="E172" s="223">
        <f t="shared" si="27"/>
        <v>160</v>
      </c>
      <c r="F172" s="223">
        <f t="shared" si="27"/>
        <v>165</v>
      </c>
      <c r="G172" s="223">
        <f t="shared" si="27"/>
        <v>169</v>
      </c>
      <c r="H172" s="223">
        <f t="shared" si="27"/>
        <v>174</v>
      </c>
      <c r="I172" s="223">
        <f t="shared" si="27"/>
        <v>178</v>
      </c>
      <c r="J172" s="223">
        <f t="shared" si="27"/>
        <v>183</v>
      </c>
      <c r="K172" s="223">
        <f t="shared" si="27"/>
        <v>187</v>
      </c>
      <c r="L172" s="223">
        <f t="shared" si="27"/>
        <v>191</v>
      </c>
      <c r="M172" s="223">
        <f t="shared" si="27"/>
        <v>196</v>
      </c>
      <c r="N172" s="338">
        <v>200.377577</v>
      </c>
      <c r="O172" s="139">
        <f t="shared" si="25"/>
        <v>355.59915588876316</v>
      </c>
      <c r="P172" s="346" t="s">
        <v>192</v>
      </c>
    </row>
    <row r="173" spans="2:16" x14ac:dyDescent="0.3">
      <c r="B173">
        <v>126</v>
      </c>
      <c r="C173" s="138">
        <f t="shared" si="22"/>
        <v>1</v>
      </c>
      <c r="D173" s="303">
        <f t="shared" si="26"/>
        <v>12.14058</v>
      </c>
      <c r="E173" s="223">
        <f t="shared" si="27"/>
        <v>304</v>
      </c>
      <c r="F173" s="223">
        <f t="shared" si="27"/>
        <v>313</v>
      </c>
      <c r="G173" s="223">
        <f t="shared" si="27"/>
        <v>321</v>
      </c>
      <c r="H173" s="223">
        <f t="shared" si="27"/>
        <v>330</v>
      </c>
      <c r="I173" s="223">
        <f t="shared" si="27"/>
        <v>338</v>
      </c>
      <c r="J173" s="223">
        <f t="shared" si="27"/>
        <v>346</v>
      </c>
      <c r="K173" s="223">
        <f t="shared" si="27"/>
        <v>355</v>
      </c>
      <c r="L173" s="223">
        <f t="shared" si="27"/>
        <v>363</v>
      </c>
      <c r="M173" s="223">
        <f t="shared" si="27"/>
        <v>372</v>
      </c>
      <c r="N173" s="338">
        <v>380.29484600000001</v>
      </c>
      <c r="O173" s="139">
        <f t="shared" si="25"/>
        <v>355.59915588876316</v>
      </c>
      <c r="P173" s="346" t="s">
        <v>192</v>
      </c>
    </row>
    <row r="174" spans="2:16" x14ac:dyDescent="0.3">
      <c r="B174">
        <v>127</v>
      </c>
      <c r="C174" s="138">
        <f t="shared" si="22"/>
        <v>1</v>
      </c>
      <c r="D174" s="303">
        <f t="shared" si="26"/>
        <v>12.14058</v>
      </c>
      <c r="E174" s="223">
        <f t="shared" si="27"/>
        <v>187</v>
      </c>
      <c r="F174" s="223">
        <f t="shared" si="27"/>
        <v>192</v>
      </c>
      <c r="G174" s="223">
        <f t="shared" si="27"/>
        <v>197</v>
      </c>
      <c r="H174" s="223">
        <f t="shared" si="27"/>
        <v>202</v>
      </c>
      <c r="I174" s="223">
        <f t="shared" si="27"/>
        <v>207</v>
      </c>
      <c r="J174" s="223">
        <f t="shared" si="27"/>
        <v>213</v>
      </c>
      <c r="K174" s="223">
        <f t="shared" si="27"/>
        <v>218</v>
      </c>
      <c r="L174" s="223">
        <f t="shared" si="27"/>
        <v>223</v>
      </c>
      <c r="M174" s="223">
        <f t="shared" si="27"/>
        <v>228</v>
      </c>
      <c r="N174" s="338">
        <v>233.29198400000001</v>
      </c>
      <c r="O174" s="139">
        <f t="shared" si="25"/>
        <v>355.59915588876311</v>
      </c>
      <c r="P174" s="346" t="s">
        <v>192</v>
      </c>
    </row>
    <row r="175" spans="2:16" x14ac:dyDescent="0.3">
      <c r="B175">
        <v>128</v>
      </c>
      <c r="C175" s="138">
        <f t="shared" si="22"/>
        <v>1</v>
      </c>
      <c r="D175" s="303">
        <f t="shared" si="26"/>
        <v>12.14058</v>
      </c>
      <c r="E175" s="223">
        <f t="shared" si="27"/>
        <v>408</v>
      </c>
      <c r="F175" s="223">
        <f t="shared" si="27"/>
        <v>419</v>
      </c>
      <c r="G175" s="223">
        <f t="shared" si="27"/>
        <v>431</v>
      </c>
      <c r="H175" s="223">
        <f t="shared" si="27"/>
        <v>442</v>
      </c>
      <c r="I175" s="223">
        <f t="shared" si="27"/>
        <v>453</v>
      </c>
      <c r="J175" s="223">
        <f t="shared" si="27"/>
        <v>465</v>
      </c>
      <c r="K175" s="223">
        <f t="shared" si="27"/>
        <v>476</v>
      </c>
      <c r="L175" s="223">
        <f t="shared" si="27"/>
        <v>487</v>
      </c>
      <c r="M175" s="223">
        <f t="shared" si="27"/>
        <v>499</v>
      </c>
      <c r="N175" s="338">
        <v>510.17331999999999</v>
      </c>
      <c r="O175" s="139">
        <f t="shared" si="25"/>
        <v>355.59915588876316</v>
      </c>
      <c r="P175" s="346" t="s">
        <v>192</v>
      </c>
    </row>
    <row r="176" spans="2:16" x14ac:dyDescent="0.3">
      <c r="B176">
        <v>129</v>
      </c>
      <c r="C176" s="138">
        <f t="shared" si="22"/>
        <v>1</v>
      </c>
      <c r="D176" s="303">
        <f t="shared" si="26"/>
        <v>12.14058</v>
      </c>
      <c r="E176" s="223">
        <f t="shared" si="27"/>
        <v>240</v>
      </c>
      <c r="F176" s="223">
        <f t="shared" si="27"/>
        <v>246</v>
      </c>
      <c r="G176" s="223">
        <f t="shared" si="27"/>
        <v>253</v>
      </c>
      <c r="H176" s="223">
        <f t="shared" si="27"/>
        <v>260</v>
      </c>
      <c r="I176" s="223">
        <f t="shared" si="27"/>
        <v>266</v>
      </c>
      <c r="J176" s="223">
        <f t="shared" si="27"/>
        <v>273</v>
      </c>
      <c r="K176" s="223">
        <f t="shared" si="27"/>
        <v>280</v>
      </c>
      <c r="L176" s="223">
        <f t="shared" si="27"/>
        <v>286</v>
      </c>
      <c r="M176" s="223">
        <f t="shared" si="27"/>
        <v>293</v>
      </c>
      <c r="N176" s="338">
        <v>299.56558899999999</v>
      </c>
      <c r="O176" s="139">
        <f t="shared" si="25"/>
        <v>355.59915588876322</v>
      </c>
      <c r="P176" s="346" t="s">
        <v>192</v>
      </c>
    </row>
    <row r="177" spans="2:16" x14ac:dyDescent="0.3">
      <c r="B177">
        <v>130</v>
      </c>
      <c r="C177" s="138">
        <f t="shared" ref="C177:C240" si="28">VLOOKUP(P177,$R$62:$T$81,3,FALSE)</f>
        <v>1</v>
      </c>
      <c r="D177" s="303">
        <f t="shared" si="26"/>
        <v>12.14058</v>
      </c>
      <c r="E177" s="223">
        <f t="shared" si="27"/>
        <v>231</v>
      </c>
      <c r="F177" s="223">
        <f t="shared" si="27"/>
        <v>238</v>
      </c>
      <c r="G177" s="223">
        <f t="shared" si="27"/>
        <v>244</v>
      </c>
      <c r="H177" s="223">
        <f t="shared" si="27"/>
        <v>251</v>
      </c>
      <c r="I177" s="223">
        <f t="shared" si="27"/>
        <v>257</v>
      </c>
      <c r="J177" s="223">
        <f t="shared" si="27"/>
        <v>263</v>
      </c>
      <c r="K177" s="223">
        <f t="shared" si="27"/>
        <v>270</v>
      </c>
      <c r="L177" s="223">
        <f t="shared" si="27"/>
        <v>276</v>
      </c>
      <c r="M177" s="223">
        <f t="shared" si="27"/>
        <v>283</v>
      </c>
      <c r="N177" s="338">
        <v>289.11304100000001</v>
      </c>
      <c r="O177" s="139">
        <f t="shared" si="25"/>
        <v>355.59915588876322</v>
      </c>
      <c r="P177" s="346" t="s">
        <v>192</v>
      </c>
    </row>
    <row r="178" spans="2:16" x14ac:dyDescent="0.3">
      <c r="B178">
        <v>131</v>
      </c>
      <c r="C178" s="138">
        <f t="shared" si="28"/>
        <v>1</v>
      </c>
      <c r="D178" s="303">
        <f t="shared" si="26"/>
        <v>12.14058</v>
      </c>
      <c r="E178" s="223">
        <f t="shared" si="27"/>
        <v>182</v>
      </c>
      <c r="F178" s="223">
        <f t="shared" si="27"/>
        <v>187</v>
      </c>
      <c r="G178" s="223">
        <f t="shared" si="27"/>
        <v>192</v>
      </c>
      <c r="H178" s="223">
        <f t="shared" si="27"/>
        <v>198</v>
      </c>
      <c r="I178" s="223">
        <f t="shared" si="27"/>
        <v>203</v>
      </c>
      <c r="J178" s="223">
        <f t="shared" si="27"/>
        <v>208</v>
      </c>
      <c r="K178" s="223">
        <f t="shared" si="27"/>
        <v>213</v>
      </c>
      <c r="L178" s="223">
        <f t="shared" si="27"/>
        <v>218</v>
      </c>
      <c r="M178" s="223">
        <f t="shared" si="27"/>
        <v>223</v>
      </c>
      <c r="N178" s="338">
        <v>227.95451299999999</v>
      </c>
      <c r="O178" s="139">
        <f t="shared" si="25"/>
        <v>355.59915588876316</v>
      </c>
      <c r="P178" s="346" t="s">
        <v>192</v>
      </c>
    </row>
    <row r="179" spans="2:16" x14ac:dyDescent="0.3">
      <c r="B179">
        <v>132</v>
      </c>
      <c r="C179" s="138">
        <f t="shared" si="28"/>
        <v>1</v>
      </c>
      <c r="D179" s="303">
        <f t="shared" si="26"/>
        <v>12.14058</v>
      </c>
      <c r="E179" s="223">
        <f t="shared" si="27"/>
        <v>248</v>
      </c>
      <c r="F179" s="223">
        <f t="shared" si="27"/>
        <v>255</v>
      </c>
      <c r="G179" s="223">
        <f t="shared" si="27"/>
        <v>262</v>
      </c>
      <c r="H179" s="223">
        <f t="shared" si="27"/>
        <v>269</v>
      </c>
      <c r="I179" s="223">
        <f t="shared" si="27"/>
        <v>276</v>
      </c>
      <c r="J179" s="223">
        <f t="shared" si="27"/>
        <v>282</v>
      </c>
      <c r="K179" s="223">
        <f t="shared" si="27"/>
        <v>289</v>
      </c>
      <c r="L179" s="223">
        <f t="shared" si="27"/>
        <v>296</v>
      </c>
      <c r="M179" s="223">
        <f t="shared" si="27"/>
        <v>303</v>
      </c>
      <c r="N179" s="338">
        <v>310.01813800000002</v>
      </c>
      <c r="O179" s="139">
        <f t="shared" si="25"/>
        <v>355.59915588876316</v>
      </c>
      <c r="P179" s="346" t="s">
        <v>192</v>
      </c>
    </row>
    <row r="180" spans="2:16" x14ac:dyDescent="0.3">
      <c r="B180">
        <v>133</v>
      </c>
      <c r="C180" s="138">
        <f t="shared" si="28"/>
        <v>1</v>
      </c>
      <c r="D180" s="303">
        <f t="shared" si="26"/>
        <v>12.14058</v>
      </c>
      <c r="E180" s="223">
        <f t="shared" si="27"/>
        <v>522</v>
      </c>
      <c r="F180" s="223">
        <f t="shared" si="27"/>
        <v>537</v>
      </c>
      <c r="G180" s="223">
        <f t="shared" si="27"/>
        <v>551</v>
      </c>
      <c r="H180" s="223">
        <f t="shared" si="27"/>
        <v>566</v>
      </c>
      <c r="I180" s="223">
        <f t="shared" si="27"/>
        <v>580</v>
      </c>
      <c r="J180" s="223">
        <f t="shared" si="27"/>
        <v>595</v>
      </c>
      <c r="K180" s="223">
        <f t="shared" si="27"/>
        <v>609</v>
      </c>
      <c r="L180" s="223">
        <f t="shared" si="27"/>
        <v>624</v>
      </c>
      <c r="M180" s="223">
        <f t="shared" si="27"/>
        <v>638</v>
      </c>
      <c r="N180" s="338">
        <v>652.72828800000002</v>
      </c>
      <c r="O180" s="139">
        <f t="shared" si="25"/>
        <v>355.59915588876316</v>
      </c>
      <c r="P180" s="346" t="s">
        <v>192</v>
      </c>
    </row>
    <row r="181" spans="2:16" x14ac:dyDescent="0.3">
      <c r="B181">
        <v>134</v>
      </c>
      <c r="C181" s="138">
        <f t="shared" si="28"/>
        <v>1</v>
      </c>
      <c r="D181" s="303">
        <f t="shared" si="26"/>
        <v>12.14058</v>
      </c>
      <c r="E181" s="223">
        <f t="shared" si="27"/>
        <v>261</v>
      </c>
      <c r="F181" s="223">
        <f t="shared" si="27"/>
        <v>268</v>
      </c>
      <c r="G181" s="223">
        <f t="shared" si="27"/>
        <v>276</v>
      </c>
      <c r="H181" s="223">
        <f t="shared" si="27"/>
        <v>283</v>
      </c>
      <c r="I181" s="223">
        <f t="shared" si="27"/>
        <v>290</v>
      </c>
      <c r="J181" s="223">
        <f t="shared" si="27"/>
        <v>297</v>
      </c>
      <c r="K181" s="223">
        <f t="shared" si="27"/>
        <v>305</v>
      </c>
      <c r="L181" s="223">
        <f t="shared" si="27"/>
        <v>312</v>
      </c>
      <c r="M181" s="223">
        <f t="shared" si="27"/>
        <v>319</v>
      </c>
      <c r="N181" s="338">
        <v>326.25294700000001</v>
      </c>
      <c r="O181" s="139">
        <f t="shared" si="25"/>
        <v>355.59915588876316</v>
      </c>
      <c r="P181" s="346" t="s">
        <v>192</v>
      </c>
    </row>
    <row r="182" spans="2:16" x14ac:dyDescent="0.3">
      <c r="B182">
        <v>135</v>
      </c>
      <c r="C182" s="138">
        <f t="shared" si="28"/>
        <v>1</v>
      </c>
      <c r="D182" s="303">
        <f t="shared" si="26"/>
        <v>12.14058</v>
      </c>
      <c r="E182" s="223">
        <f t="shared" si="27"/>
        <v>226</v>
      </c>
      <c r="F182" s="223">
        <f t="shared" si="27"/>
        <v>232</v>
      </c>
      <c r="G182" s="223">
        <f t="shared" si="27"/>
        <v>239</v>
      </c>
      <c r="H182" s="223">
        <f t="shared" si="27"/>
        <v>245</v>
      </c>
      <c r="I182" s="223">
        <f t="shared" si="27"/>
        <v>251</v>
      </c>
      <c r="J182" s="223">
        <f t="shared" si="27"/>
        <v>257</v>
      </c>
      <c r="K182" s="223">
        <f t="shared" si="27"/>
        <v>264</v>
      </c>
      <c r="L182" s="223">
        <f t="shared" si="27"/>
        <v>270</v>
      </c>
      <c r="M182" s="223">
        <f t="shared" si="27"/>
        <v>276</v>
      </c>
      <c r="N182" s="338">
        <v>282.44120099999998</v>
      </c>
      <c r="O182" s="139">
        <f t="shared" si="25"/>
        <v>355.59915588876316</v>
      </c>
      <c r="P182" s="346" t="s">
        <v>192</v>
      </c>
    </row>
    <row r="183" spans="2:16" x14ac:dyDescent="0.3">
      <c r="B183">
        <v>136</v>
      </c>
      <c r="C183" s="138">
        <f t="shared" si="28"/>
        <v>1</v>
      </c>
      <c r="D183" s="303">
        <f t="shared" si="26"/>
        <v>12.14058</v>
      </c>
      <c r="E183" s="223">
        <f t="shared" si="27"/>
        <v>128</v>
      </c>
      <c r="F183" s="223">
        <f t="shared" si="27"/>
        <v>132</v>
      </c>
      <c r="G183" s="223">
        <f t="shared" si="27"/>
        <v>136</v>
      </c>
      <c r="H183" s="223">
        <f t="shared" si="27"/>
        <v>139</v>
      </c>
      <c r="I183" s="223">
        <f t="shared" si="27"/>
        <v>143</v>
      </c>
      <c r="J183" s="223">
        <f t="shared" si="27"/>
        <v>146</v>
      </c>
      <c r="K183" s="223">
        <f t="shared" si="27"/>
        <v>150</v>
      </c>
      <c r="L183" s="223">
        <f t="shared" si="27"/>
        <v>153</v>
      </c>
      <c r="M183" s="223">
        <f t="shared" si="27"/>
        <v>157</v>
      </c>
      <c r="N183" s="338">
        <v>160.56893500000001</v>
      </c>
      <c r="O183" s="139">
        <f t="shared" si="25"/>
        <v>355.59915588876316</v>
      </c>
      <c r="P183" s="346" t="s">
        <v>192</v>
      </c>
    </row>
    <row r="184" spans="2:16" x14ac:dyDescent="0.3">
      <c r="B184">
        <v>137</v>
      </c>
      <c r="C184" s="138">
        <f t="shared" si="28"/>
        <v>1</v>
      </c>
      <c r="D184" s="303">
        <f t="shared" si="26"/>
        <v>12.14058</v>
      </c>
      <c r="E184" s="223">
        <f t="shared" si="27"/>
        <v>271</v>
      </c>
      <c r="F184" s="223">
        <f t="shared" si="27"/>
        <v>278</v>
      </c>
      <c r="G184" s="223">
        <f t="shared" si="27"/>
        <v>286</v>
      </c>
      <c r="H184" s="223">
        <f t="shared" ref="H184:M201" si="29">ROUND($N184*H$46,0)</f>
        <v>294</v>
      </c>
      <c r="I184" s="223">
        <f t="shared" si="29"/>
        <v>301</v>
      </c>
      <c r="J184" s="223">
        <f t="shared" si="29"/>
        <v>309</v>
      </c>
      <c r="K184" s="223">
        <f t="shared" si="29"/>
        <v>316</v>
      </c>
      <c r="L184" s="223">
        <f t="shared" si="29"/>
        <v>324</v>
      </c>
      <c r="M184" s="223">
        <f t="shared" si="29"/>
        <v>331</v>
      </c>
      <c r="N184" s="338">
        <v>338.70704699999999</v>
      </c>
      <c r="O184" s="139">
        <f t="shared" si="25"/>
        <v>355.59915588876311</v>
      </c>
      <c r="P184" s="346" t="s">
        <v>192</v>
      </c>
    </row>
    <row r="185" spans="2:16" x14ac:dyDescent="0.3">
      <c r="B185">
        <v>138</v>
      </c>
      <c r="C185" s="138">
        <f t="shared" si="28"/>
        <v>1</v>
      </c>
      <c r="D185" s="303">
        <f t="shared" si="26"/>
        <v>12.14058</v>
      </c>
      <c r="E185" s="223">
        <f t="shared" ref="E185:M216" si="30">ROUND($N185*E$46,0)</f>
        <v>132</v>
      </c>
      <c r="F185" s="223">
        <f t="shared" si="30"/>
        <v>135</v>
      </c>
      <c r="G185" s="223">
        <f t="shared" si="30"/>
        <v>139</v>
      </c>
      <c r="H185" s="223">
        <f t="shared" si="29"/>
        <v>143</v>
      </c>
      <c r="I185" s="223">
        <f t="shared" si="29"/>
        <v>146</v>
      </c>
      <c r="J185" s="223">
        <f t="shared" si="29"/>
        <v>150</v>
      </c>
      <c r="K185" s="223">
        <f t="shared" si="29"/>
        <v>154</v>
      </c>
      <c r="L185" s="223">
        <f t="shared" si="29"/>
        <v>157</v>
      </c>
      <c r="M185" s="223">
        <f t="shared" si="29"/>
        <v>161</v>
      </c>
      <c r="N185" s="338">
        <v>164.794433</v>
      </c>
      <c r="O185" s="139">
        <f t="shared" si="25"/>
        <v>355.59915588876316</v>
      </c>
      <c r="P185" s="346" t="s">
        <v>192</v>
      </c>
    </row>
    <row r="186" spans="2:16" x14ac:dyDescent="0.3">
      <c r="B186">
        <v>139</v>
      </c>
      <c r="C186" s="138">
        <f t="shared" si="28"/>
        <v>1</v>
      </c>
      <c r="D186" s="303">
        <f t="shared" si="26"/>
        <v>12.14058</v>
      </c>
      <c r="E186" s="223">
        <f t="shared" si="30"/>
        <v>460</v>
      </c>
      <c r="F186" s="223">
        <f t="shared" si="30"/>
        <v>473</v>
      </c>
      <c r="G186" s="223">
        <f t="shared" si="30"/>
        <v>486</v>
      </c>
      <c r="H186" s="223">
        <f t="shared" si="29"/>
        <v>498</v>
      </c>
      <c r="I186" s="223">
        <f t="shared" si="29"/>
        <v>511</v>
      </c>
      <c r="J186" s="223">
        <f t="shared" si="29"/>
        <v>524</v>
      </c>
      <c r="K186" s="223">
        <f t="shared" si="29"/>
        <v>537</v>
      </c>
      <c r="L186" s="223">
        <f t="shared" si="29"/>
        <v>550</v>
      </c>
      <c r="M186" s="223">
        <f t="shared" si="29"/>
        <v>562</v>
      </c>
      <c r="N186" s="338">
        <v>575.11255600000004</v>
      </c>
      <c r="O186" s="139">
        <f t="shared" si="25"/>
        <v>355.59915588876316</v>
      </c>
      <c r="P186" s="346" t="s">
        <v>192</v>
      </c>
    </row>
    <row r="187" spans="2:16" x14ac:dyDescent="0.3">
      <c r="B187">
        <v>140</v>
      </c>
      <c r="C187" s="138">
        <f t="shared" si="28"/>
        <v>1</v>
      </c>
      <c r="D187" s="303">
        <f t="shared" si="26"/>
        <v>12.14058</v>
      </c>
      <c r="E187" s="223">
        <f t="shared" si="30"/>
        <v>225</v>
      </c>
      <c r="F187" s="223">
        <f t="shared" si="30"/>
        <v>231</v>
      </c>
      <c r="G187" s="223">
        <f t="shared" si="30"/>
        <v>237</v>
      </c>
      <c r="H187" s="223">
        <f t="shared" si="29"/>
        <v>243</v>
      </c>
      <c r="I187" s="223">
        <f t="shared" si="29"/>
        <v>250</v>
      </c>
      <c r="J187" s="223">
        <f t="shared" si="29"/>
        <v>256</v>
      </c>
      <c r="K187" s="223">
        <f t="shared" si="29"/>
        <v>262</v>
      </c>
      <c r="L187" s="223">
        <f t="shared" si="29"/>
        <v>268</v>
      </c>
      <c r="M187" s="223">
        <f t="shared" si="29"/>
        <v>275</v>
      </c>
      <c r="N187" s="338">
        <v>280.88443899999999</v>
      </c>
      <c r="O187" s="139">
        <f t="shared" si="25"/>
        <v>355.59915588876316</v>
      </c>
      <c r="P187" s="346" t="s">
        <v>192</v>
      </c>
    </row>
    <row r="188" spans="2:16" x14ac:dyDescent="0.3">
      <c r="B188">
        <v>141</v>
      </c>
      <c r="C188" s="138">
        <f t="shared" si="28"/>
        <v>1</v>
      </c>
      <c r="D188" s="303">
        <f t="shared" si="26"/>
        <v>12.14058</v>
      </c>
      <c r="E188" s="223">
        <f t="shared" si="30"/>
        <v>188</v>
      </c>
      <c r="F188" s="223">
        <f t="shared" si="30"/>
        <v>193</v>
      </c>
      <c r="G188" s="223">
        <f t="shared" si="30"/>
        <v>198</v>
      </c>
      <c r="H188" s="223">
        <f t="shared" si="29"/>
        <v>203</v>
      </c>
      <c r="I188" s="223">
        <f t="shared" si="29"/>
        <v>208</v>
      </c>
      <c r="J188" s="223">
        <f t="shared" si="29"/>
        <v>214</v>
      </c>
      <c r="K188" s="223">
        <f t="shared" si="29"/>
        <v>219</v>
      </c>
      <c r="L188" s="223">
        <f t="shared" si="29"/>
        <v>224</v>
      </c>
      <c r="M188" s="223">
        <f t="shared" si="29"/>
        <v>229</v>
      </c>
      <c r="N188" s="338">
        <v>234.40395799999999</v>
      </c>
      <c r="O188" s="139">
        <f t="shared" si="25"/>
        <v>355.59915588876316</v>
      </c>
      <c r="P188" s="346" t="s">
        <v>192</v>
      </c>
    </row>
    <row r="189" spans="2:16" x14ac:dyDescent="0.3">
      <c r="B189">
        <v>142</v>
      </c>
      <c r="C189" s="138">
        <f t="shared" si="28"/>
        <v>1</v>
      </c>
      <c r="D189" s="303">
        <f t="shared" si="26"/>
        <v>12.14058</v>
      </c>
      <c r="E189" s="223">
        <f t="shared" si="30"/>
        <v>416</v>
      </c>
      <c r="F189" s="223">
        <f t="shared" si="30"/>
        <v>427</v>
      </c>
      <c r="G189" s="223">
        <f t="shared" si="30"/>
        <v>439</v>
      </c>
      <c r="H189" s="223">
        <f t="shared" si="29"/>
        <v>450</v>
      </c>
      <c r="I189" s="223">
        <f t="shared" si="29"/>
        <v>462</v>
      </c>
      <c r="J189" s="223">
        <f t="shared" si="29"/>
        <v>474</v>
      </c>
      <c r="K189" s="223">
        <f t="shared" si="29"/>
        <v>485</v>
      </c>
      <c r="L189" s="223">
        <f t="shared" si="29"/>
        <v>497</v>
      </c>
      <c r="M189" s="223">
        <f t="shared" si="29"/>
        <v>508</v>
      </c>
      <c r="N189" s="338">
        <v>519.73628900000006</v>
      </c>
      <c r="O189" s="139">
        <f t="shared" si="25"/>
        <v>355.59915588876322</v>
      </c>
      <c r="P189" s="346" t="s">
        <v>192</v>
      </c>
    </row>
    <row r="190" spans="2:16" x14ac:dyDescent="0.3">
      <c r="B190">
        <v>143</v>
      </c>
      <c r="C190" s="138">
        <f t="shared" si="28"/>
        <v>1</v>
      </c>
      <c r="D190" s="303">
        <f t="shared" si="26"/>
        <v>12.14058</v>
      </c>
      <c r="E190" s="223">
        <f t="shared" si="30"/>
        <v>183</v>
      </c>
      <c r="F190" s="223">
        <f t="shared" si="30"/>
        <v>188</v>
      </c>
      <c r="G190" s="223">
        <f t="shared" si="30"/>
        <v>193</v>
      </c>
      <c r="H190" s="223">
        <f t="shared" si="29"/>
        <v>198</v>
      </c>
      <c r="I190" s="223">
        <f t="shared" si="29"/>
        <v>203</v>
      </c>
      <c r="J190" s="223">
        <f t="shared" si="29"/>
        <v>208</v>
      </c>
      <c r="K190" s="223">
        <f t="shared" si="29"/>
        <v>213</v>
      </c>
      <c r="L190" s="223">
        <f t="shared" si="29"/>
        <v>218</v>
      </c>
      <c r="M190" s="223">
        <f t="shared" si="29"/>
        <v>223</v>
      </c>
      <c r="N190" s="338">
        <v>228.176908</v>
      </c>
      <c r="O190" s="139">
        <f t="shared" si="25"/>
        <v>355.59915588876316</v>
      </c>
      <c r="P190" s="346" t="s">
        <v>192</v>
      </c>
    </row>
    <row r="191" spans="2:16" x14ac:dyDescent="0.3">
      <c r="B191">
        <v>144</v>
      </c>
      <c r="C191" s="138">
        <f t="shared" si="28"/>
        <v>1</v>
      </c>
      <c r="D191" s="303">
        <f t="shared" si="26"/>
        <v>12.14058</v>
      </c>
      <c r="E191" s="223">
        <f t="shared" si="30"/>
        <v>256</v>
      </c>
      <c r="F191" s="223">
        <f t="shared" si="30"/>
        <v>263</v>
      </c>
      <c r="G191" s="223">
        <f t="shared" si="30"/>
        <v>270</v>
      </c>
      <c r="H191" s="223">
        <f t="shared" si="29"/>
        <v>277</v>
      </c>
      <c r="I191" s="223">
        <f t="shared" si="29"/>
        <v>284</v>
      </c>
      <c r="J191" s="223">
        <f t="shared" si="29"/>
        <v>291</v>
      </c>
      <c r="K191" s="223">
        <f t="shared" si="29"/>
        <v>298</v>
      </c>
      <c r="L191" s="223">
        <f t="shared" si="29"/>
        <v>306</v>
      </c>
      <c r="M191" s="223">
        <f t="shared" si="29"/>
        <v>313</v>
      </c>
      <c r="N191" s="338">
        <v>319.80350199999998</v>
      </c>
      <c r="O191" s="139">
        <f t="shared" si="25"/>
        <v>355.59915588876316</v>
      </c>
      <c r="P191" s="346" t="s">
        <v>192</v>
      </c>
    </row>
    <row r="192" spans="2:16" x14ac:dyDescent="0.3">
      <c r="B192">
        <v>145</v>
      </c>
      <c r="C192" s="138">
        <f t="shared" si="28"/>
        <v>1</v>
      </c>
      <c r="D192" s="303">
        <f t="shared" si="26"/>
        <v>12.14058</v>
      </c>
      <c r="E192" s="223">
        <f t="shared" si="30"/>
        <v>207</v>
      </c>
      <c r="F192" s="223">
        <f t="shared" si="30"/>
        <v>213</v>
      </c>
      <c r="G192" s="223">
        <f t="shared" si="30"/>
        <v>218</v>
      </c>
      <c r="H192" s="223">
        <f t="shared" si="29"/>
        <v>224</v>
      </c>
      <c r="I192" s="223">
        <f t="shared" si="29"/>
        <v>230</v>
      </c>
      <c r="J192" s="223">
        <f t="shared" si="29"/>
        <v>236</v>
      </c>
      <c r="K192" s="223">
        <f t="shared" si="29"/>
        <v>241</v>
      </c>
      <c r="L192" s="223">
        <f t="shared" si="29"/>
        <v>247</v>
      </c>
      <c r="M192" s="223">
        <f t="shared" si="29"/>
        <v>253</v>
      </c>
      <c r="N192" s="338">
        <v>258.64497399999999</v>
      </c>
      <c r="O192" s="139">
        <f t="shared" si="25"/>
        <v>355.59915588876311</v>
      </c>
      <c r="P192" s="346" t="s">
        <v>192</v>
      </c>
    </row>
    <row r="193" spans="2:16" x14ac:dyDescent="0.3">
      <c r="B193">
        <v>146</v>
      </c>
      <c r="C193" s="138">
        <f t="shared" si="28"/>
        <v>1</v>
      </c>
      <c r="D193" s="303">
        <f t="shared" si="26"/>
        <v>12.14058</v>
      </c>
      <c r="E193" s="223">
        <f t="shared" si="30"/>
        <v>134</v>
      </c>
      <c r="F193" s="223">
        <f t="shared" si="30"/>
        <v>138</v>
      </c>
      <c r="G193" s="223">
        <f t="shared" si="30"/>
        <v>141</v>
      </c>
      <c r="H193" s="223">
        <f t="shared" si="29"/>
        <v>145</v>
      </c>
      <c r="I193" s="223">
        <f t="shared" si="29"/>
        <v>149</v>
      </c>
      <c r="J193" s="223">
        <f t="shared" si="29"/>
        <v>153</v>
      </c>
      <c r="K193" s="223">
        <f t="shared" si="29"/>
        <v>156</v>
      </c>
      <c r="L193" s="223">
        <f t="shared" si="29"/>
        <v>160</v>
      </c>
      <c r="M193" s="223">
        <f t="shared" si="29"/>
        <v>164</v>
      </c>
      <c r="N193" s="338">
        <v>167.46316899999999</v>
      </c>
      <c r="O193" s="139">
        <f t="shared" si="25"/>
        <v>355.59915588876316</v>
      </c>
      <c r="P193" s="346" t="s">
        <v>192</v>
      </c>
    </row>
    <row r="194" spans="2:16" x14ac:dyDescent="0.3">
      <c r="B194">
        <v>147</v>
      </c>
      <c r="C194" s="138">
        <f t="shared" si="28"/>
        <v>2</v>
      </c>
      <c r="D194" s="303">
        <f t="shared" si="26"/>
        <v>12.14058</v>
      </c>
      <c r="E194" s="223">
        <f t="shared" si="30"/>
        <v>318</v>
      </c>
      <c r="F194" s="223">
        <f t="shared" si="30"/>
        <v>327</v>
      </c>
      <c r="G194" s="223">
        <f t="shared" si="30"/>
        <v>335</v>
      </c>
      <c r="H194" s="223">
        <f t="shared" si="29"/>
        <v>344</v>
      </c>
      <c r="I194" s="223">
        <f t="shared" si="29"/>
        <v>353</v>
      </c>
      <c r="J194" s="223">
        <f t="shared" si="29"/>
        <v>362</v>
      </c>
      <c r="K194" s="223">
        <f t="shared" si="29"/>
        <v>371</v>
      </c>
      <c r="L194" s="223">
        <f t="shared" si="29"/>
        <v>380</v>
      </c>
      <c r="M194" s="223">
        <f t="shared" si="29"/>
        <v>388</v>
      </c>
      <c r="N194" s="338">
        <v>397.19683900000001</v>
      </c>
      <c r="O194" s="139">
        <f t="shared" si="25"/>
        <v>355.59915588876311</v>
      </c>
      <c r="P194" s="346" t="s">
        <v>186</v>
      </c>
    </row>
    <row r="195" spans="2:16" x14ac:dyDescent="0.3">
      <c r="B195">
        <v>148</v>
      </c>
      <c r="C195" s="138">
        <f t="shared" si="28"/>
        <v>2</v>
      </c>
      <c r="D195" s="303">
        <f t="shared" si="26"/>
        <v>12.14058</v>
      </c>
      <c r="E195" s="223">
        <f t="shared" si="30"/>
        <v>164</v>
      </c>
      <c r="F195" s="223">
        <f t="shared" si="30"/>
        <v>169</v>
      </c>
      <c r="G195" s="223">
        <f t="shared" si="30"/>
        <v>173</v>
      </c>
      <c r="H195" s="223">
        <f t="shared" si="29"/>
        <v>178</v>
      </c>
      <c r="I195" s="223">
        <f t="shared" si="29"/>
        <v>182</v>
      </c>
      <c r="J195" s="223">
        <f t="shared" si="29"/>
        <v>187</v>
      </c>
      <c r="K195" s="223">
        <f t="shared" si="29"/>
        <v>192</v>
      </c>
      <c r="L195" s="223">
        <f t="shared" si="29"/>
        <v>196</v>
      </c>
      <c r="M195" s="223">
        <f t="shared" si="29"/>
        <v>201</v>
      </c>
      <c r="N195" s="338">
        <v>205.27025900000001</v>
      </c>
      <c r="O195" s="139">
        <f t="shared" si="25"/>
        <v>355.59915588876316</v>
      </c>
      <c r="P195" s="346" t="s">
        <v>186</v>
      </c>
    </row>
    <row r="196" spans="2:16" x14ac:dyDescent="0.3">
      <c r="B196">
        <v>149</v>
      </c>
      <c r="C196" s="138">
        <f t="shared" si="28"/>
        <v>2</v>
      </c>
      <c r="D196" s="303">
        <f t="shared" si="26"/>
        <v>12.14058</v>
      </c>
      <c r="E196" s="223">
        <f t="shared" si="30"/>
        <v>212</v>
      </c>
      <c r="F196" s="223">
        <f t="shared" si="30"/>
        <v>218</v>
      </c>
      <c r="G196" s="223">
        <f t="shared" si="30"/>
        <v>224</v>
      </c>
      <c r="H196" s="223">
        <f t="shared" si="29"/>
        <v>230</v>
      </c>
      <c r="I196" s="223">
        <f t="shared" si="29"/>
        <v>235</v>
      </c>
      <c r="J196" s="223">
        <f t="shared" si="29"/>
        <v>241</v>
      </c>
      <c r="K196" s="223">
        <f t="shared" si="29"/>
        <v>247</v>
      </c>
      <c r="L196" s="223">
        <f t="shared" si="29"/>
        <v>253</v>
      </c>
      <c r="M196" s="223">
        <f t="shared" si="29"/>
        <v>259</v>
      </c>
      <c r="N196" s="338">
        <v>264.87202400000001</v>
      </c>
      <c r="O196" s="139">
        <f t="shared" si="25"/>
        <v>355.59915588876322</v>
      </c>
      <c r="P196" s="346" t="s">
        <v>186</v>
      </c>
    </row>
    <row r="197" spans="2:16" x14ac:dyDescent="0.3">
      <c r="B197">
        <v>150</v>
      </c>
      <c r="C197" s="138">
        <f t="shared" si="28"/>
        <v>1</v>
      </c>
      <c r="D197" s="303">
        <f t="shared" si="26"/>
        <v>12.14058</v>
      </c>
      <c r="E197" s="223">
        <f t="shared" si="30"/>
        <v>240</v>
      </c>
      <c r="F197" s="223">
        <f t="shared" si="30"/>
        <v>246</v>
      </c>
      <c r="G197" s="223">
        <f t="shared" si="30"/>
        <v>253</v>
      </c>
      <c r="H197" s="223">
        <f t="shared" si="29"/>
        <v>260</v>
      </c>
      <c r="I197" s="223">
        <f t="shared" si="29"/>
        <v>266</v>
      </c>
      <c r="J197" s="223">
        <f t="shared" si="29"/>
        <v>273</v>
      </c>
      <c r="K197" s="223">
        <f t="shared" si="29"/>
        <v>280</v>
      </c>
      <c r="L197" s="223">
        <f t="shared" si="29"/>
        <v>286</v>
      </c>
      <c r="M197" s="223">
        <f t="shared" si="29"/>
        <v>293</v>
      </c>
      <c r="N197" s="338">
        <v>299.78798399999999</v>
      </c>
      <c r="O197" s="139">
        <f t="shared" si="25"/>
        <v>355.59915588876316</v>
      </c>
      <c r="P197" s="346" t="s">
        <v>192</v>
      </c>
    </row>
    <row r="198" spans="2:16" x14ac:dyDescent="0.3">
      <c r="B198">
        <v>151</v>
      </c>
      <c r="C198" s="138">
        <f t="shared" si="28"/>
        <v>3</v>
      </c>
      <c r="D198" s="303">
        <f t="shared" si="26"/>
        <v>12.14058</v>
      </c>
      <c r="E198" s="223">
        <f t="shared" si="30"/>
        <v>252</v>
      </c>
      <c r="F198" s="223">
        <f t="shared" si="30"/>
        <v>259</v>
      </c>
      <c r="G198" s="223">
        <f t="shared" si="30"/>
        <v>266</v>
      </c>
      <c r="H198" s="223">
        <f t="shared" si="29"/>
        <v>273</v>
      </c>
      <c r="I198" s="223">
        <f t="shared" si="29"/>
        <v>280</v>
      </c>
      <c r="J198" s="223">
        <f t="shared" si="29"/>
        <v>287</v>
      </c>
      <c r="K198" s="223">
        <f t="shared" si="29"/>
        <v>294</v>
      </c>
      <c r="L198" s="223">
        <f t="shared" si="29"/>
        <v>301</v>
      </c>
      <c r="M198" s="223">
        <f t="shared" si="29"/>
        <v>308</v>
      </c>
      <c r="N198" s="338">
        <v>315.35560900000002</v>
      </c>
      <c r="O198" s="139">
        <f t="shared" si="25"/>
        <v>355.59915588876316</v>
      </c>
      <c r="P198" s="346" t="s">
        <v>189</v>
      </c>
    </row>
    <row r="199" spans="2:16" x14ac:dyDescent="0.3">
      <c r="B199">
        <v>152</v>
      </c>
      <c r="C199" s="138">
        <f t="shared" si="28"/>
        <v>3</v>
      </c>
      <c r="D199" s="303">
        <f t="shared" si="26"/>
        <v>12.14058</v>
      </c>
      <c r="E199" s="223">
        <f t="shared" si="30"/>
        <v>286</v>
      </c>
      <c r="F199" s="223">
        <f t="shared" si="30"/>
        <v>293</v>
      </c>
      <c r="G199" s="223">
        <f t="shared" si="30"/>
        <v>301</v>
      </c>
      <c r="H199" s="223">
        <f t="shared" si="29"/>
        <v>309</v>
      </c>
      <c r="I199" s="223">
        <f t="shared" si="29"/>
        <v>317</v>
      </c>
      <c r="J199" s="223">
        <f t="shared" si="29"/>
        <v>325</v>
      </c>
      <c r="K199" s="223">
        <f t="shared" si="29"/>
        <v>333</v>
      </c>
      <c r="L199" s="223">
        <f t="shared" si="29"/>
        <v>341</v>
      </c>
      <c r="M199" s="223">
        <f t="shared" si="29"/>
        <v>349</v>
      </c>
      <c r="N199" s="338">
        <v>356.94340799999998</v>
      </c>
      <c r="O199" s="139">
        <f t="shared" si="25"/>
        <v>355.59915588876316</v>
      </c>
      <c r="P199" s="346" t="s">
        <v>189</v>
      </c>
    </row>
    <row r="200" spans="2:16" x14ac:dyDescent="0.3">
      <c r="B200">
        <v>153</v>
      </c>
      <c r="C200" s="138">
        <f t="shared" si="28"/>
        <v>10</v>
      </c>
      <c r="D200" s="303">
        <f t="shared" si="26"/>
        <v>12.14058</v>
      </c>
      <c r="E200" s="223">
        <f t="shared" si="30"/>
        <v>230</v>
      </c>
      <c r="F200" s="223">
        <f t="shared" si="30"/>
        <v>237</v>
      </c>
      <c r="G200" s="223">
        <f t="shared" si="30"/>
        <v>243</v>
      </c>
      <c r="H200" s="223">
        <f t="shared" si="29"/>
        <v>250</v>
      </c>
      <c r="I200" s="223">
        <f t="shared" si="29"/>
        <v>256</v>
      </c>
      <c r="J200" s="223">
        <f t="shared" si="29"/>
        <v>262</v>
      </c>
      <c r="K200" s="223">
        <f t="shared" si="29"/>
        <v>269</v>
      </c>
      <c r="L200" s="223">
        <f t="shared" si="29"/>
        <v>275</v>
      </c>
      <c r="M200" s="223">
        <f t="shared" si="29"/>
        <v>282</v>
      </c>
      <c r="N200" s="338">
        <v>288.00106699999998</v>
      </c>
      <c r="O200" s="139">
        <f t="shared" si="25"/>
        <v>355.59915588876316</v>
      </c>
      <c r="P200" s="346" t="s">
        <v>187</v>
      </c>
    </row>
    <row r="201" spans="2:16" x14ac:dyDescent="0.3">
      <c r="B201">
        <v>154</v>
      </c>
      <c r="C201" s="138">
        <f t="shared" si="28"/>
        <v>2</v>
      </c>
      <c r="D201" s="303">
        <f t="shared" si="26"/>
        <v>12.14058</v>
      </c>
      <c r="E201" s="223">
        <f t="shared" si="30"/>
        <v>130</v>
      </c>
      <c r="F201" s="223">
        <f t="shared" si="30"/>
        <v>133</v>
      </c>
      <c r="G201" s="223">
        <f t="shared" si="30"/>
        <v>137</v>
      </c>
      <c r="H201" s="223">
        <f t="shared" si="29"/>
        <v>141</v>
      </c>
      <c r="I201" s="223">
        <f t="shared" si="29"/>
        <v>144</v>
      </c>
      <c r="J201" s="223">
        <f t="shared" si="29"/>
        <v>148</v>
      </c>
      <c r="K201" s="223">
        <f t="shared" si="29"/>
        <v>151</v>
      </c>
      <c r="L201" s="223">
        <f t="shared" si="29"/>
        <v>155</v>
      </c>
      <c r="M201" s="223">
        <f t="shared" si="29"/>
        <v>159</v>
      </c>
      <c r="N201" s="338">
        <v>162.125697</v>
      </c>
      <c r="O201" s="139">
        <f t="shared" si="25"/>
        <v>355.59915588876316</v>
      </c>
      <c r="P201" s="346" t="s">
        <v>186</v>
      </c>
    </row>
    <row r="202" spans="2:16" x14ac:dyDescent="0.3">
      <c r="B202">
        <v>155</v>
      </c>
      <c r="C202" s="138">
        <f t="shared" si="28"/>
        <v>3</v>
      </c>
      <c r="D202" s="303">
        <f t="shared" si="26"/>
        <v>12.14058</v>
      </c>
      <c r="E202" s="223">
        <f t="shared" si="30"/>
        <v>328</v>
      </c>
      <c r="F202" s="223">
        <f t="shared" si="30"/>
        <v>337</v>
      </c>
      <c r="G202" s="223">
        <f t="shared" si="30"/>
        <v>346</v>
      </c>
      <c r="H202" s="223">
        <f t="shared" si="30"/>
        <v>355</v>
      </c>
      <c r="I202" s="223">
        <f t="shared" si="30"/>
        <v>364</v>
      </c>
      <c r="J202" s="223">
        <f t="shared" si="30"/>
        <v>373</v>
      </c>
      <c r="K202" s="223">
        <f t="shared" si="30"/>
        <v>382</v>
      </c>
      <c r="L202" s="223">
        <f t="shared" si="30"/>
        <v>391</v>
      </c>
      <c r="M202" s="223">
        <f t="shared" si="30"/>
        <v>400</v>
      </c>
      <c r="N202" s="338">
        <v>409.42854499999999</v>
      </c>
      <c r="O202" s="139">
        <f t="shared" si="25"/>
        <v>355.59915588876322</v>
      </c>
      <c r="P202" s="346" t="s">
        <v>189</v>
      </c>
    </row>
    <row r="203" spans="2:16" x14ac:dyDescent="0.3">
      <c r="B203">
        <v>156</v>
      </c>
      <c r="C203" s="138">
        <f t="shared" si="28"/>
        <v>3</v>
      </c>
      <c r="D203" s="303">
        <f t="shared" si="26"/>
        <v>12.14058</v>
      </c>
      <c r="E203" s="223">
        <f t="shared" si="30"/>
        <v>254</v>
      </c>
      <c r="F203" s="223">
        <f t="shared" si="30"/>
        <v>261</v>
      </c>
      <c r="G203" s="223">
        <f t="shared" si="30"/>
        <v>268</v>
      </c>
      <c r="H203" s="223">
        <f t="shared" si="30"/>
        <v>275</v>
      </c>
      <c r="I203" s="223">
        <f t="shared" si="30"/>
        <v>282</v>
      </c>
      <c r="J203" s="223">
        <f t="shared" si="30"/>
        <v>289</v>
      </c>
      <c r="K203" s="223">
        <f t="shared" si="30"/>
        <v>296</v>
      </c>
      <c r="L203" s="223">
        <f t="shared" si="30"/>
        <v>303</v>
      </c>
      <c r="M203" s="223">
        <f t="shared" si="30"/>
        <v>311</v>
      </c>
      <c r="N203" s="338">
        <v>317.57955600000003</v>
      </c>
      <c r="O203" s="139">
        <f t="shared" si="25"/>
        <v>355.59915588876316</v>
      </c>
      <c r="P203" s="346" t="s">
        <v>189</v>
      </c>
    </row>
    <row r="204" spans="2:16" x14ac:dyDescent="0.3">
      <c r="B204">
        <v>157</v>
      </c>
      <c r="C204" s="138">
        <f t="shared" si="28"/>
        <v>2</v>
      </c>
      <c r="D204" s="303">
        <f t="shared" si="26"/>
        <v>12.14058</v>
      </c>
      <c r="E204" s="223">
        <f t="shared" si="30"/>
        <v>246</v>
      </c>
      <c r="F204" s="223">
        <f t="shared" si="30"/>
        <v>253</v>
      </c>
      <c r="G204" s="223">
        <f t="shared" si="30"/>
        <v>260</v>
      </c>
      <c r="H204" s="223">
        <f t="shared" si="30"/>
        <v>267</v>
      </c>
      <c r="I204" s="223">
        <f t="shared" si="30"/>
        <v>273</v>
      </c>
      <c r="J204" s="223">
        <f t="shared" si="30"/>
        <v>280</v>
      </c>
      <c r="K204" s="223">
        <f t="shared" si="30"/>
        <v>287</v>
      </c>
      <c r="L204" s="223">
        <f t="shared" si="30"/>
        <v>294</v>
      </c>
      <c r="M204" s="223">
        <f t="shared" si="30"/>
        <v>301</v>
      </c>
      <c r="N204" s="338">
        <v>307.57179600000001</v>
      </c>
      <c r="O204" s="139">
        <f t="shared" si="25"/>
        <v>355.59915588876316</v>
      </c>
      <c r="P204" s="346" t="s">
        <v>186</v>
      </c>
    </row>
    <row r="205" spans="2:16" x14ac:dyDescent="0.3">
      <c r="B205">
        <v>158</v>
      </c>
      <c r="C205" s="138">
        <f t="shared" si="28"/>
        <v>3</v>
      </c>
      <c r="D205" s="303">
        <f t="shared" si="26"/>
        <v>12.14058</v>
      </c>
      <c r="E205" s="223">
        <f t="shared" si="30"/>
        <v>209</v>
      </c>
      <c r="F205" s="223">
        <f t="shared" si="30"/>
        <v>214</v>
      </c>
      <c r="G205" s="223">
        <f t="shared" si="30"/>
        <v>220</v>
      </c>
      <c r="H205" s="223">
        <f t="shared" si="30"/>
        <v>226</v>
      </c>
      <c r="I205" s="223">
        <f t="shared" si="30"/>
        <v>232</v>
      </c>
      <c r="J205" s="223">
        <f t="shared" si="30"/>
        <v>237</v>
      </c>
      <c r="K205" s="223">
        <f t="shared" si="30"/>
        <v>243</v>
      </c>
      <c r="L205" s="223">
        <f t="shared" si="30"/>
        <v>249</v>
      </c>
      <c r="M205" s="223">
        <f t="shared" si="30"/>
        <v>255</v>
      </c>
      <c r="N205" s="338">
        <v>260.64652599999999</v>
      </c>
      <c r="O205" s="139">
        <f t="shared" si="25"/>
        <v>355.59915588876316</v>
      </c>
      <c r="P205" s="346" t="s">
        <v>189</v>
      </c>
    </row>
    <row r="206" spans="2:16" x14ac:dyDescent="0.3">
      <c r="B206">
        <v>159</v>
      </c>
      <c r="C206" s="138">
        <f t="shared" si="28"/>
        <v>10</v>
      </c>
      <c r="D206" s="303">
        <f t="shared" si="26"/>
        <v>12.14058</v>
      </c>
      <c r="E206" s="223">
        <f t="shared" si="30"/>
        <v>200</v>
      </c>
      <c r="F206" s="223">
        <f t="shared" si="30"/>
        <v>205</v>
      </c>
      <c r="G206" s="223">
        <f t="shared" si="30"/>
        <v>211</v>
      </c>
      <c r="H206" s="223">
        <f t="shared" si="30"/>
        <v>216</v>
      </c>
      <c r="I206" s="223">
        <f t="shared" si="30"/>
        <v>222</v>
      </c>
      <c r="J206" s="223">
        <f t="shared" si="30"/>
        <v>228</v>
      </c>
      <c r="K206" s="223">
        <f t="shared" si="30"/>
        <v>233</v>
      </c>
      <c r="L206" s="223">
        <f t="shared" si="30"/>
        <v>239</v>
      </c>
      <c r="M206" s="223">
        <f t="shared" si="30"/>
        <v>244</v>
      </c>
      <c r="N206" s="338">
        <v>249.749188</v>
      </c>
      <c r="O206" s="139">
        <f t="shared" si="25"/>
        <v>355.59915588876311</v>
      </c>
      <c r="P206" s="346" t="s">
        <v>187</v>
      </c>
    </row>
    <row r="207" spans="2:16" x14ac:dyDescent="0.3">
      <c r="B207">
        <v>160</v>
      </c>
      <c r="C207" s="138">
        <f t="shared" si="28"/>
        <v>2</v>
      </c>
      <c r="D207" s="303">
        <f t="shared" si="26"/>
        <v>12.14058</v>
      </c>
      <c r="E207" s="223">
        <f t="shared" si="30"/>
        <v>295</v>
      </c>
      <c r="F207" s="223">
        <f t="shared" si="30"/>
        <v>303</v>
      </c>
      <c r="G207" s="223">
        <f t="shared" si="30"/>
        <v>312</v>
      </c>
      <c r="H207" s="223">
        <f t="shared" si="30"/>
        <v>320</v>
      </c>
      <c r="I207" s="223">
        <f t="shared" si="30"/>
        <v>328</v>
      </c>
      <c r="J207" s="223">
        <f t="shared" si="30"/>
        <v>336</v>
      </c>
      <c r="K207" s="223">
        <f t="shared" si="30"/>
        <v>344</v>
      </c>
      <c r="L207" s="223">
        <f t="shared" si="30"/>
        <v>353</v>
      </c>
      <c r="M207" s="223">
        <f t="shared" si="30"/>
        <v>361</v>
      </c>
      <c r="N207" s="338">
        <v>368.952719</v>
      </c>
      <c r="O207" s="139">
        <f t="shared" si="25"/>
        <v>355.59915588876311</v>
      </c>
      <c r="P207" s="346" t="s">
        <v>186</v>
      </c>
    </row>
    <row r="208" spans="2:16" x14ac:dyDescent="0.3">
      <c r="B208">
        <v>161</v>
      </c>
      <c r="C208" s="138">
        <f t="shared" si="28"/>
        <v>10</v>
      </c>
      <c r="D208" s="303">
        <f t="shared" si="26"/>
        <v>12.14058</v>
      </c>
      <c r="E208" s="223">
        <f t="shared" si="30"/>
        <v>183</v>
      </c>
      <c r="F208" s="223">
        <f t="shared" si="30"/>
        <v>188</v>
      </c>
      <c r="G208" s="223">
        <f t="shared" si="30"/>
        <v>193</v>
      </c>
      <c r="H208" s="223">
        <f t="shared" si="30"/>
        <v>198</v>
      </c>
      <c r="I208" s="223">
        <f t="shared" si="30"/>
        <v>203</v>
      </c>
      <c r="J208" s="223">
        <f t="shared" si="30"/>
        <v>208</v>
      </c>
      <c r="K208" s="223">
        <f t="shared" si="30"/>
        <v>213</v>
      </c>
      <c r="L208" s="223">
        <f t="shared" si="30"/>
        <v>218</v>
      </c>
      <c r="M208" s="223">
        <f t="shared" si="30"/>
        <v>224</v>
      </c>
      <c r="N208" s="338">
        <v>228.62169700000001</v>
      </c>
      <c r="O208" s="139">
        <f t="shared" ref="O208:O270" si="31">($R$53*$W$48*N208)/(N208*D208)</f>
        <v>355.59915588876316</v>
      </c>
      <c r="P208" s="346" t="s">
        <v>187</v>
      </c>
    </row>
    <row r="209" spans="2:16" x14ac:dyDescent="0.3">
      <c r="B209">
        <v>162</v>
      </c>
      <c r="C209" s="138">
        <f t="shared" si="28"/>
        <v>2</v>
      </c>
      <c r="D209" s="303">
        <f t="shared" ref="D209:D270" si="32">D208</f>
        <v>12.14058</v>
      </c>
      <c r="E209" s="223">
        <f t="shared" si="30"/>
        <v>143</v>
      </c>
      <c r="F209" s="223">
        <f t="shared" si="30"/>
        <v>146</v>
      </c>
      <c r="G209" s="223">
        <f t="shared" si="30"/>
        <v>150</v>
      </c>
      <c r="H209" s="223">
        <f t="shared" si="30"/>
        <v>154</v>
      </c>
      <c r="I209" s="223">
        <f t="shared" si="30"/>
        <v>158</v>
      </c>
      <c r="J209" s="223">
        <f t="shared" si="30"/>
        <v>162</v>
      </c>
      <c r="K209" s="223">
        <f t="shared" si="30"/>
        <v>166</v>
      </c>
      <c r="L209" s="223">
        <f t="shared" si="30"/>
        <v>170</v>
      </c>
      <c r="M209" s="223">
        <f t="shared" si="30"/>
        <v>174</v>
      </c>
      <c r="N209" s="338">
        <v>178.13811200000001</v>
      </c>
      <c r="O209" s="139">
        <f t="shared" si="31"/>
        <v>355.59915588876311</v>
      </c>
      <c r="P209" s="346" t="s">
        <v>186</v>
      </c>
    </row>
    <row r="210" spans="2:16" x14ac:dyDescent="0.3">
      <c r="B210">
        <v>163</v>
      </c>
      <c r="C210" s="138">
        <f t="shared" si="28"/>
        <v>3</v>
      </c>
      <c r="D210" s="303">
        <f t="shared" si="32"/>
        <v>12.14058</v>
      </c>
      <c r="E210" s="223">
        <f t="shared" si="30"/>
        <v>188</v>
      </c>
      <c r="F210" s="223">
        <f t="shared" si="30"/>
        <v>193</v>
      </c>
      <c r="G210" s="223">
        <f t="shared" si="30"/>
        <v>199</v>
      </c>
      <c r="H210" s="223">
        <f t="shared" si="30"/>
        <v>204</v>
      </c>
      <c r="I210" s="223">
        <f t="shared" si="30"/>
        <v>209</v>
      </c>
      <c r="J210" s="223">
        <f t="shared" si="30"/>
        <v>214</v>
      </c>
      <c r="K210" s="223">
        <f t="shared" si="30"/>
        <v>220</v>
      </c>
      <c r="L210" s="223">
        <f t="shared" si="30"/>
        <v>225</v>
      </c>
      <c r="M210" s="223">
        <f t="shared" si="30"/>
        <v>230</v>
      </c>
      <c r="N210" s="338">
        <v>235.29353599999999</v>
      </c>
      <c r="O210" s="139">
        <f t="shared" si="31"/>
        <v>355.59915588876316</v>
      </c>
      <c r="P210" s="346" t="s">
        <v>189</v>
      </c>
    </row>
    <row r="211" spans="2:16" x14ac:dyDescent="0.3">
      <c r="B211">
        <v>164</v>
      </c>
      <c r="C211" s="138">
        <f t="shared" si="28"/>
        <v>3</v>
      </c>
      <c r="D211" s="303">
        <f t="shared" si="32"/>
        <v>12.14058</v>
      </c>
      <c r="E211" s="223">
        <f t="shared" si="30"/>
        <v>326</v>
      </c>
      <c r="F211" s="223">
        <f t="shared" si="30"/>
        <v>335</v>
      </c>
      <c r="G211" s="223">
        <f t="shared" si="30"/>
        <v>344</v>
      </c>
      <c r="H211" s="223">
        <f t="shared" si="30"/>
        <v>353</v>
      </c>
      <c r="I211" s="223">
        <f t="shared" si="30"/>
        <v>362</v>
      </c>
      <c r="J211" s="223">
        <f t="shared" si="30"/>
        <v>371</v>
      </c>
      <c r="K211" s="223">
        <f t="shared" si="30"/>
        <v>380</v>
      </c>
      <c r="L211" s="223">
        <f t="shared" si="30"/>
        <v>389</v>
      </c>
      <c r="M211" s="223">
        <f t="shared" si="30"/>
        <v>398</v>
      </c>
      <c r="N211" s="338">
        <v>406.98220300000003</v>
      </c>
      <c r="O211" s="139">
        <f t="shared" si="31"/>
        <v>355.59915588876316</v>
      </c>
      <c r="P211" s="346" t="s">
        <v>189</v>
      </c>
    </row>
    <row r="212" spans="2:16" x14ac:dyDescent="0.3">
      <c r="B212">
        <v>165</v>
      </c>
      <c r="C212" s="138">
        <f t="shared" si="28"/>
        <v>3</v>
      </c>
      <c r="D212" s="303">
        <f t="shared" si="32"/>
        <v>12.14058</v>
      </c>
      <c r="E212" s="223">
        <f t="shared" si="30"/>
        <v>151</v>
      </c>
      <c r="F212" s="223">
        <f t="shared" si="30"/>
        <v>155</v>
      </c>
      <c r="G212" s="223">
        <f t="shared" si="30"/>
        <v>160</v>
      </c>
      <c r="H212" s="223">
        <f t="shared" si="30"/>
        <v>164</v>
      </c>
      <c r="I212" s="223">
        <f t="shared" si="30"/>
        <v>168</v>
      </c>
      <c r="J212" s="223">
        <f t="shared" si="30"/>
        <v>172</v>
      </c>
      <c r="K212" s="223">
        <f t="shared" si="30"/>
        <v>176</v>
      </c>
      <c r="L212" s="223">
        <f t="shared" si="30"/>
        <v>181</v>
      </c>
      <c r="M212" s="223">
        <f t="shared" si="30"/>
        <v>185</v>
      </c>
      <c r="N212" s="338">
        <v>189.03545</v>
      </c>
      <c r="O212" s="139">
        <f t="shared" si="31"/>
        <v>355.59915588876311</v>
      </c>
      <c r="P212" s="346" t="s">
        <v>189</v>
      </c>
    </row>
    <row r="213" spans="2:16" x14ac:dyDescent="0.3">
      <c r="B213">
        <v>166</v>
      </c>
      <c r="C213" s="138">
        <f t="shared" si="28"/>
        <v>3</v>
      </c>
      <c r="D213" s="303">
        <f t="shared" si="32"/>
        <v>12.14058</v>
      </c>
      <c r="E213" s="223">
        <f t="shared" si="30"/>
        <v>251</v>
      </c>
      <c r="F213" s="223">
        <f t="shared" si="30"/>
        <v>258</v>
      </c>
      <c r="G213" s="223">
        <f t="shared" si="30"/>
        <v>265</v>
      </c>
      <c r="H213" s="223">
        <f t="shared" si="30"/>
        <v>272</v>
      </c>
      <c r="I213" s="223">
        <f t="shared" si="30"/>
        <v>279</v>
      </c>
      <c r="J213" s="223">
        <f t="shared" si="30"/>
        <v>286</v>
      </c>
      <c r="K213" s="223">
        <f t="shared" si="30"/>
        <v>293</v>
      </c>
      <c r="L213" s="223">
        <f t="shared" si="30"/>
        <v>300</v>
      </c>
      <c r="M213" s="223">
        <f t="shared" si="30"/>
        <v>307</v>
      </c>
      <c r="N213" s="338">
        <v>314.02124099999997</v>
      </c>
      <c r="O213" s="139">
        <f t="shared" si="31"/>
        <v>355.59915588876316</v>
      </c>
      <c r="P213" s="346" t="s">
        <v>189</v>
      </c>
    </row>
    <row r="214" spans="2:16" x14ac:dyDescent="0.3">
      <c r="B214">
        <v>167</v>
      </c>
      <c r="C214" s="138">
        <f t="shared" si="28"/>
        <v>3</v>
      </c>
      <c r="D214" s="303">
        <f t="shared" si="32"/>
        <v>12.14058</v>
      </c>
      <c r="E214" s="223">
        <f t="shared" si="30"/>
        <v>254</v>
      </c>
      <c r="F214" s="223">
        <f t="shared" si="30"/>
        <v>261</v>
      </c>
      <c r="G214" s="223">
        <f t="shared" si="30"/>
        <v>268</v>
      </c>
      <c r="H214" s="223">
        <f t="shared" si="30"/>
        <v>275</v>
      </c>
      <c r="I214" s="223">
        <f t="shared" si="30"/>
        <v>282</v>
      </c>
      <c r="J214" s="223">
        <f t="shared" si="30"/>
        <v>289</v>
      </c>
      <c r="K214" s="223">
        <f t="shared" si="30"/>
        <v>296</v>
      </c>
      <c r="L214" s="223">
        <f t="shared" si="30"/>
        <v>303</v>
      </c>
      <c r="M214" s="223">
        <f t="shared" si="30"/>
        <v>310</v>
      </c>
      <c r="N214" s="338">
        <v>316.912372</v>
      </c>
      <c r="O214" s="139">
        <f t="shared" si="31"/>
        <v>355.59915588876316</v>
      </c>
      <c r="P214" s="346" t="s">
        <v>189</v>
      </c>
    </row>
    <row r="215" spans="2:16" x14ac:dyDescent="0.3">
      <c r="B215">
        <v>168</v>
      </c>
      <c r="C215" s="138">
        <f t="shared" si="28"/>
        <v>10</v>
      </c>
      <c r="D215" s="303">
        <f t="shared" si="32"/>
        <v>12.14058</v>
      </c>
      <c r="E215" s="223">
        <f t="shared" si="30"/>
        <v>147</v>
      </c>
      <c r="F215" s="223">
        <f t="shared" si="30"/>
        <v>151</v>
      </c>
      <c r="G215" s="223">
        <f t="shared" si="30"/>
        <v>155</v>
      </c>
      <c r="H215" s="223">
        <f t="shared" si="30"/>
        <v>159</v>
      </c>
      <c r="I215" s="223">
        <f t="shared" si="30"/>
        <v>163</v>
      </c>
      <c r="J215" s="223">
        <f t="shared" si="30"/>
        <v>167</v>
      </c>
      <c r="K215" s="223">
        <f t="shared" si="30"/>
        <v>171</v>
      </c>
      <c r="L215" s="223">
        <f t="shared" si="30"/>
        <v>176</v>
      </c>
      <c r="M215" s="223">
        <f t="shared" si="30"/>
        <v>180</v>
      </c>
      <c r="N215" s="338">
        <v>183.69797800000001</v>
      </c>
      <c r="O215" s="139">
        <f t="shared" si="31"/>
        <v>355.59915588876316</v>
      </c>
      <c r="P215" s="346" t="s">
        <v>187</v>
      </c>
    </row>
    <row r="216" spans="2:16" x14ac:dyDescent="0.3">
      <c r="B216">
        <v>169</v>
      </c>
      <c r="C216" s="138">
        <f t="shared" si="28"/>
        <v>10</v>
      </c>
      <c r="D216" s="303">
        <f t="shared" si="32"/>
        <v>12.14058</v>
      </c>
      <c r="E216" s="223">
        <f t="shared" si="30"/>
        <v>135</v>
      </c>
      <c r="F216" s="223">
        <f t="shared" si="30"/>
        <v>138</v>
      </c>
      <c r="G216" s="223">
        <f t="shared" si="30"/>
        <v>142</v>
      </c>
      <c r="H216" s="223">
        <f t="shared" si="30"/>
        <v>146</v>
      </c>
      <c r="I216" s="223">
        <f t="shared" si="30"/>
        <v>149</v>
      </c>
      <c r="J216" s="223">
        <f t="shared" si="30"/>
        <v>153</v>
      </c>
      <c r="K216" s="223">
        <f t="shared" si="30"/>
        <v>157</v>
      </c>
      <c r="L216" s="223">
        <f t="shared" si="30"/>
        <v>161</v>
      </c>
      <c r="M216" s="223">
        <f t="shared" si="30"/>
        <v>164</v>
      </c>
      <c r="N216" s="338">
        <v>168.13035300000001</v>
      </c>
      <c r="O216" s="139">
        <f t="shared" si="31"/>
        <v>355.59915588876316</v>
      </c>
      <c r="P216" s="346" t="s">
        <v>187</v>
      </c>
    </row>
    <row r="217" spans="2:16" x14ac:dyDescent="0.3">
      <c r="B217">
        <v>170</v>
      </c>
      <c r="C217" s="138">
        <f t="shared" si="28"/>
        <v>10</v>
      </c>
      <c r="D217" s="303">
        <f t="shared" si="32"/>
        <v>12.14058</v>
      </c>
      <c r="E217" s="223">
        <f t="shared" ref="E217:M232" si="33">ROUND($N217*E$46,0)</f>
        <v>243</v>
      </c>
      <c r="F217" s="223">
        <f t="shared" si="33"/>
        <v>250</v>
      </c>
      <c r="G217" s="223">
        <f t="shared" si="33"/>
        <v>257</v>
      </c>
      <c r="H217" s="223">
        <f t="shared" si="33"/>
        <v>263</v>
      </c>
      <c r="I217" s="223">
        <f t="shared" si="33"/>
        <v>270</v>
      </c>
      <c r="J217" s="223">
        <f t="shared" si="33"/>
        <v>277</v>
      </c>
      <c r="K217" s="223">
        <f t="shared" si="33"/>
        <v>284</v>
      </c>
      <c r="L217" s="223">
        <f t="shared" si="33"/>
        <v>291</v>
      </c>
      <c r="M217" s="223">
        <f t="shared" si="33"/>
        <v>297</v>
      </c>
      <c r="N217" s="338">
        <v>304.01348200000001</v>
      </c>
      <c r="O217" s="139">
        <f t="shared" si="31"/>
        <v>355.59915588876316</v>
      </c>
      <c r="P217" s="346" t="s">
        <v>187</v>
      </c>
    </row>
    <row r="218" spans="2:16" x14ac:dyDescent="0.3">
      <c r="B218">
        <v>171</v>
      </c>
      <c r="C218" s="138">
        <f t="shared" si="28"/>
        <v>2</v>
      </c>
      <c r="D218" s="303">
        <f t="shared" si="32"/>
        <v>12.14058</v>
      </c>
      <c r="E218" s="223">
        <f t="shared" si="33"/>
        <v>974</v>
      </c>
      <c r="F218" s="223">
        <f t="shared" si="33"/>
        <v>1001</v>
      </c>
      <c r="G218" s="223">
        <f t="shared" si="33"/>
        <v>1028</v>
      </c>
      <c r="H218" s="223">
        <f t="shared" si="33"/>
        <v>1055</v>
      </c>
      <c r="I218" s="223">
        <f t="shared" si="33"/>
        <v>1082</v>
      </c>
      <c r="J218" s="223">
        <f t="shared" si="33"/>
        <v>1109</v>
      </c>
      <c r="K218" s="223">
        <f t="shared" si="33"/>
        <v>1136</v>
      </c>
      <c r="L218" s="223">
        <f t="shared" si="33"/>
        <v>1163</v>
      </c>
      <c r="M218" s="223">
        <f t="shared" si="33"/>
        <v>1190</v>
      </c>
      <c r="N218" s="338">
        <v>1217.1659010000001</v>
      </c>
      <c r="O218" s="139">
        <f t="shared" si="31"/>
        <v>355.59915588876316</v>
      </c>
      <c r="P218" s="346" t="s">
        <v>186</v>
      </c>
    </row>
    <row r="219" spans="2:16" x14ac:dyDescent="0.3">
      <c r="B219">
        <v>172</v>
      </c>
      <c r="C219" s="138">
        <f t="shared" si="28"/>
        <v>10</v>
      </c>
      <c r="D219" s="303">
        <f t="shared" si="32"/>
        <v>12.14058</v>
      </c>
      <c r="E219" s="223">
        <f t="shared" si="33"/>
        <v>207</v>
      </c>
      <c r="F219" s="223">
        <f t="shared" si="33"/>
        <v>212</v>
      </c>
      <c r="G219" s="223">
        <f t="shared" si="33"/>
        <v>218</v>
      </c>
      <c r="H219" s="223">
        <f t="shared" si="33"/>
        <v>224</v>
      </c>
      <c r="I219" s="223">
        <f t="shared" si="33"/>
        <v>230</v>
      </c>
      <c r="J219" s="223">
        <f t="shared" si="33"/>
        <v>235</v>
      </c>
      <c r="K219" s="223">
        <f t="shared" si="33"/>
        <v>241</v>
      </c>
      <c r="L219" s="223">
        <f t="shared" si="33"/>
        <v>247</v>
      </c>
      <c r="M219" s="223">
        <f t="shared" si="33"/>
        <v>252</v>
      </c>
      <c r="N219" s="338">
        <v>258.20018499999998</v>
      </c>
      <c r="O219" s="139">
        <f t="shared" si="31"/>
        <v>355.59915588876322</v>
      </c>
      <c r="P219" s="346" t="s">
        <v>187</v>
      </c>
    </row>
    <row r="220" spans="2:16" x14ac:dyDescent="0.3">
      <c r="B220">
        <v>173</v>
      </c>
      <c r="C220" s="138">
        <f t="shared" si="28"/>
        <v>3</v>
      </c>
      <c r="D220" s="303">
        <f t="shared" si="32"/>
        <v>12.14058</v>
      </c>
      <c r="E220" s="223">
        <f t="shared" si="33"/>
        <v>123</v>
      </c>
      <c r="F220" s="223">
        <f t="shared" si="33"/>
        <v>126</v>
      </c>
      <c r="G220" s="223">
        <f t="shared" si="33"/>
        <v>130</v>
      </c>
      <c r="H220" s="223">
        <f t="shared" si="33"/>
        <v>133</v>
      </c>
      <c r="I220" s="223">
        <f t="shared" si="33"/>
        <v>136</v>
      </c>
      <c r="J220" s="223">
        <f t="shared" si="33"/>
        <v>140</v>
      </c>
      <c r="K220" s="223">
        <f t="shared" si="33"/>
        <v>143</v>
      </c>
      <c r="L220" s="223">
        <f t="shared" si="33"/>
        <v>147</v>
      </c>
      <c r="M220" s="223">
        <f t="shared" si="33"/>
        <v>150</v>
      </c>
      <c r="N220" s="338">
        <v>153.45230599999999</v>
      </c>
      <c r="O220" s="139">
        <f t="shared" si="31"/>
        <v>355.59915588876316</v>
      </c>
      <c r="P220" s="346" t="s">
        <v>189</v>
      </c>
    </row>
    <row r="221" spans="2:16" x14ac:dyDescent="0.3">
      <c r="B221">
        <v>174</v>
      </c>
      <c r="C221" s="138">
        <f t="shared" si="28"/>
        <v>2</v>
      </c>
      <c r="D221" s="303">
        <f t="shared" si="32"/>
        <v>12.14058</v>
      </c>
      <c r="E221" s="223">
        <f t="shared" si="33"/>
        <v>222</v>
      </c>
      <c r="F221" s="223">
        <f t="shared" si="33"/>
        <v>228</v>
      </c>
      <c r="G221" s="223">
        <f t="shared" si="33"/>
        <v>234</v>
      </c>
      <c r="H221" s="223">
        <f t="shared" si="33"/>
        <v>240</v>
      </c>
      <c r="I221" s="223">
        <f t="shared" si="33"/>
        <v>246</v>
      </c>
      <c r="J221" s="223">
        <f t="shared" si="33"/>
        <v>252</v>
      </c>
      <c r="K221" s="223">
        <f t="shared" si="33"/>
        <v>259</v>
      </c>
      <c r="L221" s="223">
        <f t="shared" si="33"/>
        <v>265</v>
      </c>
      <c r="M221" s="223">
        <f t="shared" si="33"/>
        <v>271</v>
      </c>
      <c r="N221" s="338">
        <v>277.10372999999998</v>
      </c>
      <c r="O221" s="139">
        <f t="shared" si="31"/>
        <v>355.59915588876316</v>
      </c>
      <c r="P221" s="346" t="s">
        <v>186</v>
      </c>
    </row>
    <row r="222" spans="2:16" x14ac:dyDescent="0.3">
      <c r="B222">
        <v>175</v>
      </c>
      <c r="C222" s="138">
        <f t="shared" si="28"/>
        <v>3</v>
      </c>
      <c r="D222" s="303">
        <f t="shared" si="32"/>
        <v>12.14058</v>
      </c>
      <c r="E222" s="223">
        <f t="shared" si="33"/>
        <v>207</v>
      </c>
      <c r="F222" s="223">
        <f t="shared" si="33"/>
        <v>212</v>
      </c>
      <c r="G222" s="223">
        <f t="shared" si="33"/>
        <v>218</v>
      </c>
      <c r="H222" s="223">
        <f t="shared" si="33"/>
        <v>224</v>
      </c>
      <c r="I222" s="223">
        <f t="shared" si="33"/>
        <v>230</v>
      </c>
      <c r="J222" s="223">
        <f t="shared" si="33"/>
        <v>235</v>
      </c>
      <c r="K222" s="223">
        <f t="shared" si="33"/>
        <v>241</v>
      </c>
      <c r="L222" s="223">
        <f t="shared" si="33"/>
        <v>247</v>
      </c>
      <c r="M222" s="223">
        <f t="shared" si="33"/>
        <v>253</v>
      </c>
      <c r="N222" s="338">
        <v>258.42257899999998</v>
      </c>
      <c r="O222" s="139">
        <f t="shared" si="31"/>
        <v>355.59915588876316</v>
      </c>
      <c r="P222" s="346" t="s">
        <v>189</v>
      </c>
    </row>
    <row r="223" spans="2:16" x14ac:dyDescent="0.3">
      <c r="B223">
        <v>176</v>
      </c>
      <c r="C223" s="138">
        <f t="shared" si="28"/>
        <v>10</v>
      </c>
      <c r="D223" s="303">
        <f t="shared" si="32"/>
        <v>12.14058</v>
      </c>
      <c r="E223" s="223">
        <f>ROUND($N223*E$46,0)</f>
        <v>160</v>
      </c>
      <c r="F223" s="223">
        <f>ROUND($N223*F$46,0)</f>
        <v>165</v>
      </c>
      <c r="G223" s="223">
        <f>ROUND($N223*G$46,0)</f>
        <v>169</v>
      </c>
      <c r="H223" s="223">
        <f t="shared" si="33"/>
        <v>173</v>
      </c>
      <c r="I223" s="223">
        <f t="shared" si="33"/>
        <v>178</v>
      </c>
      <c r="J223" s="223">
        <f t="shared" si="33"/>
        <v>182</v>
      </c>
      <c r="K223" s="223">
        <f t="shared" si="33"/>
        <v>187</v>
      </c>
      <c r="L223" s="223">
        <f t="shared" si="33"/>
        <v>191</v>
      </c>
      <c r="M223" s="223">
        <f t="shared" si="33"/>
        <v>196</v>
      </c>
      <c r="N223" s="338">
        <v>200.155182</v>
      </c>
      <c r="O223" s="139">
        <f t="shared" si="31"/>
        <v>355.59915588876316</v>
      </c>
      <c r="P223" s="346" t="s">
        <v>187</v>
      </c>
    </row>
    <row r="224" spans="2:16" x14ac:dyDescent="0.3">
      <c r="B224">
        <v>177</v>
      </c>
      <c r="C224" s="138">
        <f t="shared" si="28"/>
        <v>2</v>
      </c>
      <c r="D224" s="303">
        <f t="shared" si="32"/>
        <v>12.14058</v>
      </c>
      <c r="E224" s="223">
        <f t="shared" si="33"/>
        <v>1022</v>
      </c>
      <c r="F224" s="223">
        <f t="shared" si="33"/>
        <v>1051</v>
      </c>
      <c r="G224" s="223">
        <f t="shared" si="33"/>
        <v>1079</v>
      </c>
      <c r="H224" s="223">
        <f t="shared" si="33"/>
        <v>1107</v>
      </c>
      <c r="I224" s="223">
        <f t="shared" si="33"/>
        <v>1136</v>
      </c>
      <c r="J224" s="223">
        <f t="shared" si="33"/>
        <v>1164</v>
      </c>
      <c r="K224" s="223">
        <f t="shared" si="33"/>
        <v>1193</v>
      </c>
      <c r="L224" s="223">
        <f t="shared" si="33"/>
        <v>1221</v>
      </c>
      <c r="M224" s="223">
        <f t="shared" si="33"/>
        <v>1249</v>
      </c>
      <c r="N224" s="338">
        <v>1277.8796400000001</v>
      </c>
      <c r="O224" s="139">
        <f t="shared" si="31"/>
        <v>355.59915588876322</v>
      </c>
      <c r="P224" s="346" t="s">
        <v>186</v>
      </c>
    </row>
    <row r="225" spans="2:16" x14ac:dyDescent="0.3">
      <c r="B225">
        <v>178</v>
      </c>
      <c r="C225" s="138">
        <f t="shared" si="28"/>
        <v>3</v>
      </c>
      <c r="D225" s="303">
        <f t="shared" si="32"/>
        <v>12.14058</v>
      </c>
      <c r="E225" s="223">
        <f t="shared" si="33"/>
        <v>234</v>
      </c>
      <c r="F225" s="223">
        <f t="shared" si="33"/>
        <v>241</v>
      </c>
      <c r="G225" s="223">
        <f t="shared" si="33"/>
        <v>247</v>
      </c>
      <c r="H225" s="223">
        <f t="shared" si="33"/>
        <v>254</v>
      </c>
      <c r="I225" s="223">
        <f t="shared" si="33"/>
        <v>260</v>
      </c>
      <c r="J225" s="223">
        <f t="shared" si="33"/>
        <v>267</v>
      </c>
      <c r="K225" s="223">
        <f t="shared" si="33"/>
        <v>273</v>
      </c>
      <c r="L225" s="223">
        <f t="shared" si="33"/>
        <v>280</v>
      </c>
      <c r="M225" s="223">
        <f t="shared" si="33"/>
        <v>286</v>
      </c>
      <c r="N225" s="338">
        <v>292.89375000000001</v>
      </c>
      <c r="O225" s="139">
        <f t="shared" si="31"/>
        <v>355.59915588876316</v>
      </c>
      <c r="P225" s="346" t="s">
        <v>189</v>
      </c>
    </row>
    <row r="226" spans="2:16" x14ac:dyDescent="0.3">
      <c r="B226">
        <v>179</v>
      </c>
      <c r="C226" s="138">
        <f t="shared" si="28"/>
        <v>2</v>
      </c>
      <c r="D226" s="303">
        <f t="shared" si="32"/>
        <v>12.14058</v>
      </c>
      <c r="E226" s="223">
        <f t="shared" si="33"/>
        <v>131</v>
      </c>
      <c r="F226" s="223">
        <f t="shared" si="33"/>
        <v>135</v>
      </c>
      <c r="G226" s="223">
        <f t="shared" si="33"/>
        <v>139</v>
      </c>
      <c r="H226" s="223">
        <f t="shared" si="33"/>
        <v>142</v>
      </c>
      <c r="I226" s="223">
        <f t="shared" si="33"/>
        <v>146</v>
      </c>
      <c r="J226" s="223">
        <f t="shared" si="33"/>
        <v>150</v>
      </c>
      <c r="K226" s="223">
        <f t="shared" si="33"/>
        <v>153</v>
      </c>
      <c r="L226" s="223">
        <f t="shared" si="33"/>
        <v>157</v>
      </c>
      <c r="M226" s="223">
        <f t="shared" si="33"/>
        <v>161</v>
      </c>
      <c r="N226" s="338">
        <v>164.34964400000001</v>
      </c>
      <c r="O226" s="139">
        <f t="shared" si="31"/>
        <v>355.59915588876316</v>
      </c>
      <c r="P226" s="346" t="s">
        <v>186</v>
      </c>
    </row>
    <row r="227" spans="2:16" x14ac:dyDescent="0.3">
      <c r="B227">
        <v>180</v>
      </c>
      <c r="C227" s="138">
        <f t="shared" si="28"/>
        <v>3</v>
      </c>
      <c r="D227" s="303">
        <f t="shared" si="32"/>
        <v>12.14058</v>
      </c>
      <c r="E227" s="223">
        <f t="shared" si="33"/>
        <v>471</v>
      </c>
      <c r="F227" s="223">
        <f t="shared" si="33"/>
        <v>484</v>
      </c>
      <c r="G227" s="223">
        <f t="shared" si="33"/>
        <v>497</v>
      </c>
      <c r="H227" s="223">
        <f t="shared" si="33"/>
        <v>510</v>
      </c>
      <c r="I227" s="223">
        <f t="shared" si="33"/>
        <v>523</v>
      </c>
      <c r="J227" s="223">
        <f t="shared" si="33"/>
        <v>536</v>
      </c>
      <c r="K227" s="223">
        <f t="shared" si="33"/>
        <v>549</v>
      </c>
      <c r="L227" s="223">
        <f t="shared" si="33"/>
        <v>562</v>
      </c>
      <c r="M227" s="223">
        <f t="shared" si="33"/>
        <v>575</v>
      </c>
      <c r="N227" s="338">
        <v>588.23384099999998</v>
      </c>
      <c r="O227" s="139">
        <f t="shared" si="31"/>
        <v>355.59915588876322</v>
      </c>
      <c r="P227" s="346" t="s">
        <v>189</v>
      </c>
    </row>
    <row r="228" spans="2:16" x14ac:dyDescent="0.3">
      <c r="B228">
        <v>181</v>
      </c>
      <c r="C228" s="138">
        <f t="shared" si="28"/>
        <v>2</v>
      </c>
      <c r="D228" s="303">
        <f t="shared" si="32"/>
        <v>12.14058</v>
      </c>
      <c r="E228" s="223">
        <f t="shared" si="33"/>
        <v>360</v>
      </c>
      <c r="F228" s="223">
        <f t="shared" si="33"/>
        <v>370</v>
      </c>
      <c r="G228" s="223">
        <f t="shared" si="33"/>
        <v>380</v>
      </c>
      <c r="H228" s="223">
        <f t="shared" si="33"/>
        <v>390</v>
      </c>
      <c r="I228" s="223">
        <f t="shared" si="33"/>
        <v>400</v>
      </c>
      <c r="J228" s="223">
        <f t="shared" si="33"/>
        <v>410</v>
      </c>
      <c r="K228" s="223">
        <f t="shared" si="33"/>
        <v>420</v>
      </c>
      <c r="L228" s="223">
        <f t="shared" si="33"/>
        <v>430</v>
      </c>
      <c r="M228" s="223">
        <f t="shared" si="33"/>
        <v>440</v>
      </c>
      <c r="N228" s="338">
        <v>450.34915999999998</v>
      </c>
      <c r="O228" s="139">
        <f t="shared" si="31"/>
        <v>355.59915588876322</v>
      </c>
      <c r="P228" s="346" t="s">
        <v>186</v>
      </c>
    </row>
    <row r="229" spans="2:16" x14ac:dyDescent="0.3">
      <c r="B229">
        <v>182</v>
      </c>
      <c r="C229" s="138">
        <f t="shared" si="28"/>
        <v>2</v>
      </c>
      <c r="D229" s="303">
        <f t="shared" si="32"/>
        <v>12.14058</v>
      </c>
      <c r="E229" s="223">
        <f t="shared" si="33"/>
        <v>335</v>
      </c>
      <c r="F229" s="223">
        <f t="shared" si="33"/>
        <v>345</v>
      </c>
      <c r="G229" s="223">
        <f t="shared" si="33"/>
        <v>354</v>
      </c>
      <c r="H229" s="223">
        <f t="shared" si="33"/>
        <v>363</v>
      </c>
      <c r="I229" s="223">
        <f t="shared" si="33"/>
        <v>372</v>
      </c>
      <c r="J229" s="223">
        <f t="shared" si="33"/>
        <v>382</v>
      </c>
      <c r="K229" s="223">
        <f t="shared" si="33"/>
        <v>391</v>
      </c>
      <c r="L229" s="223">
        <f t="shared" si="33"/>
        <v>400</v>
      </c>
      <c r="M229" s="223">
        <f t="shared" si="33"/>
        <v>410</v>
      </c>
      <c r="N229" s="338">
        <v>418.991514</v>
      </c>
      <c r="O229" s="139">
        <f t="shared" si="31"/>
        <v>355.59915588876316</v>
      </c>
      <c r="P229" s="346" t="s">
        <v>186</v>
      </c>
    </row>
    <row r="230" spans="2:16" x14ac:dyDescent="0.3">
      <c r="B230">
        <v>183</v>
      </c>
      <c r="C230" s="138">
        <f t="shared" si="28"/>
        <v>10</v>
      </c>
      <c r="D230" s="303">
        <f t="shared" si="32"/>
        <v>12.14058</v>
      </c>
      <c r="E230" s="223">
        <f t="shared" si="33"/>
        <v>174</v>
      </c>
      <c r="F230" s="223">
        <f t="shared" si="33"/>
        <v>179</v>
      </c>
      <c r="G230" s="223">
        <f t="shared" si="33"/>
        <v>184</v>
      </c>
      <c r="H230" s="223">
        <f t="shared" si="33"/>
        <v>189</v>
      </c>
      <c r="I230" s="223">
        <f t="shared" si="33"/>
        <v>194</v>
      </c>
      <c r="J230" s="223">
        <f t="shared" si="33"/>
        <v>198</v>
      </c>
      <c r="K230" s="223">
        <f t="shared" si="33"/>
        <v>203</v>
      </c>
      <c r="L230" s="223">
        <f t="shared" si="33"/>
        <v>208</v>
      </c>
      <c r="M230" s="223">
        <f t="shared" si="33"/>
        <v>213</v>
      </c>
      <c r="N230" s="338">
        <v>217.72435899999999</v>
      </c>
      <c r="O230" s="139">
        <f t="shared" si="31"/>
        <v>355.59915588876316</v>
      </c>
      <c r="P230" s="346" t="s">
        <v>187</v>
      </c>
    </row>
    <row r="231" spans="2:16" x14ac:dyDescent="0.3">
      <c r="B231">
        <v>184</v>
      </c>
      <c r="C231" s="138">
        <f t="shared" si="28"/>
        <v>2</v>
      </c>
      <c r="D231" s="303">
        <f t="shared" si="32"/>
        <v>12.14058</v>
      </c>
      <c r="E231" s="223">
        <f t="shared" si="33"/>
        <v>120</v>
      </c>
      <c r="F231" s="223">
        <f t="shared" si="33"/>
        <v>124</v>
      </c>
      <c r="G231" s="223">
        <f t="shared" si="33"/>
        <v>127</v>
      </c>
      <c r="H231" s="223">
        <f t="shared" si="33"/>
        <v>130</v>
      </c>
      <c r="I231" s="223">
        <f t="shared" si="33"/>
        <v>134</v>
      </c>
      <c r="J231" s="223">
        <f t="shared" si="33"/>
        <v>137</v>
      </c>
      <c r="K231" s="223">
        <f t="shared" si="33"/>
        <v>141</v>
      </c>
      <c r="L231" s="223">
        <f t="shared" si="33"/>
        <v>144</v>
      </c>
      <c r="M231" s="223">
        <f t="shared" si="33"/>
        <v>147</v>
      </c>
      <c r="N231" s="338">
        <v>150.56117599999999</v>
      </c>
      <c r="O231" s="139">
        <f t="shared" si="31"/>
        <v>355.59915588876311</v>
      </c>
      <c r="P231" s="346" t="s">
        <v>186</v>
      </c>
    </row>
    <row r="232" spans="2:16" x14ac:dyDescent="0.3">
      <c r="B232">
        <v>185</v>
      </c>
      <c r="C232" s="138">
        <f t="shared" si="28"/>
        <v>2</v>
      </c>
      <c r="D232" s="303">
        <f t="shared" si="32"/>
        <v>12.14058</v>
      </c>
      <c r="E232" s="223">
        <f t="shared" si="33"/>
        <v>176</v>
      </c>
      <c r="F232" s="223">
        <f t="shared" si="33"/>
        <v>181</v>
      </c>
      <c r="G232" s="223">
        <f t="shared" si="33"/>
        <v>186</v>
      </c>
      <c r="H232" s="223">
        <f t="shared" si="33"/>
        <v>191</v>
      </c>
      <c r="I232" s="223">
        <f t="shared" si="33"/>
        <v>196</v>
      </c>
      <c r="J232" s="223">
        <f t="shared" si="33"/>
        <v>201</v>
      </c>
      <c r="K232" s="223">
        <f t="shared" si="33"/>
        <v>206</v>
      </c>
      <c r="L232" s="223">
        <f t="shared" si="33"/>
        <v>211</v>
      </c>
      <c r="M232" s="223">
        <f t="shared" si="33"/>
        <v>216</v>
      </c>
      <c r="N232" s="338">
        <v>220.61548999999999</v>
      </c>
      <c r="O232" s="139">
        <f t="shared" si="31"/>
        <v>355.59915588876316</v>
      </c>
      <c r="P232" s="346" t="s">
        <v>186</v>
      </c>
    </row>
    <row r="233" spans="2:16" x14ac:dyDescent="0.3">
      <c r="B233">
        <v>186</v>
      </c>
      <c r="C233" s="138">
        <f t="shared" si="28"/>
        <v>2</v>
      </c>
      <c r="D233" s="303">
        <f t="shared" si="32"/>
        <v>12.14058</v>
      </c>
      <c r="E233" s="223">
        <f t="shared" ref="E233:M261" si="34">ROUND($N233*E$46,0)</f>
        <v>495</v>
      </c>
      <c r="F233" s="223">
        <f t="shared" si="34"/>
        <v>509</v>
      </c>
      <c r="G233" s="223">
        <f t="shared" si="34"/>
        <v>523</v>
      </c>
      <c r="H233" s="223">
        <f t="shared" si="34"/>
        <v>537</v>
      </c>
      <c r="I233" s="223">
        <f t="shared" si="34"/>
        <v>551</v>
      </c>
      <c r="J233" s="223">
        <f t="shared" si="34"/>
        <v>564</v>
      </c>
      <c r="K233" s="223">
        <f t="shared" si="34"/>
        <v>578</v>
      </c>
      <c r="L233" s="223">
        <f t="shared" si="34"/>
        <v>592</v>
      </c>
      <c r="M233" s="223">
        <f t="shared" si="34"/>
        <v>606</v>
      </c>
      <c r="N233" s="338">
        <v>619.36909100000003</v>
      </c>
      <c r="O233" s="139">
        <f t="shared" si="31"/>
        <v>355.59915588876322</v>
      </c>
      <c r="P233" s="346" t="s">
        <v>186</v>
      </c>
    </row>
    <row r="234" spans="2:16" x14ac:dyDescent="0.3">
      <c r="B234">
        <v>187</v>
      </c>
      <c r="C234" s="138">
        <f t="shared" si="28"/>
        <v>2</v>
      </c>
      <c r="D234" s="303">
        <f t="shared" si="32"/>
        <v>12.14058</v>
      </c>
      <c r="E234" s="223">
        <f t="shared" si="34"/>
        <v>257</v>
      </c>
      <c r="F234" s="223">
        <f t="shared" si="34"/>
        <v>264</v>
      </c>
      <c r="G234" s="223">
        <f t="shared" si="34"/>
        <v>271</v>
      </c>
      <c r="H234" s="223">
        <f t="shared" si="34"/>
        <v>278</v>
      </c>
      <c r="I234" s="223">
        <f t="shared" si="34"/>
        <v>285</v>
      </c>
      <c r="J234" s="223">
        <f t="shared" si="34"/>
        <v>292</v>
      </c>
      <c r="K234" s="223">
        <f t="shared" si="34"/>
        <v>299</v>
      </c>
      <c r="L234" s="223">
        <f t="shared" si="34"/>
        <v>306</v>
      </c>
      <c r="M234" s="223">
        <f t="shared" si="34"/>
        <v>314</v>
      </c>
      <c r="N234" s="338">
        <v>320.69308100000001</v>
      </c>
      <c r="O234" s="139">
        <f t="shared" si="31"/>
        <v>355.59915588876316</v>
      </c>
      <c r="P234" s="346" t="s">
        <v>186</v>
      </c>
    </row>
    <row r="235" spans="2:16" x14ac:dyDescent="0.3">
      <c r="B235">
        <v>188</v>
      </c>
      <c r="C235" s="138">
        <f t="shared" si="28"/>
        <v>2</v>
      </c>
      <c r="D235" s="303">
        <f t="shared" si="32"/>
        <v>12.14058</v>
      </c>
      <c r="E235" s="223">
        <f t="shared" si="34"/>
        <v>134</v>
      </c>
      <c r="F235" s="223">
        <f t="shared" si="34"/>
        <v>138</v>
      </c>
      <c r="G235" s="223">
        <f t="shared" si="34"/>
        <v>141</v>
      </c>
      <c r="H235" s="223">
        <f t="shared" si="34"/>
        <v>145</v>
      </c>
      <c r="I235" s="223">
        <f t="shared" si="34"/>
        <v>149</v>
      </c>
      <c r="J235" s="223">
        <f t="shared" si="34"/>
        <v>152</v>
      </c>
      <c r="K235" s="223">
        <f t="shared" si="34"/>
        <v>156</v>
      </c>
      <c r="L235" s="223">
        <f t="shared" si="34"/>
        <v>160</v>
      </c>
      <c r="M235" s="223">
        <f t="shared" si="34"/>
        <v>164</v>
      </c>
      <c r="N235" s="338">
        <v>167.24077399999999</v>
      </c>
      <c r="O235" s="139">
        <f t="shared" si="31"/>
        <v>355.59915588876316</v>
      </c>
      <c r="P235" s="346" t="s">
        <v>186</v>
      </c>
    </row>
    <row r="236" spans="2:16" x14ac:dyDescent="0.3">
      <c r="B236">
        <v>189</v>
      </c>
      <c r="C236" s="138">
        <f t="shared" si="28"/>
        <v>2</v>
      </c>
      <c r="D236" s="303">
        <f t="shared" si="32"/>
        <v>12.14058</v>
      </c>
      <c r="E236" s="223">
        <f t="shared" si="34"/>
        <v>370</v>
      </c>
      <c r="F236" s="223">
        <f t="shared" si="34"/>
        <v>381</v>
      </c>
      <c r="G236" s="223">
        <f t="shared" si="34"/>
        <v>391</v>
      </c>
      <c r="H236" s="223">
        <f t="shared" si="34"/>
        <v>401</v>
      </c>
      <c r="I236" s="223">
        <f t="shared" si="34"/>
        <v>411</v>
      </c>
      <c r="J236" s="223">
        <f t="shared" si="34"/>
        <v>422</v>
      </c>
      <c r="K236" s="223">
        <f t="shared" si="34"/>
        <v>432</v>
      </c>
      <c r="L236" s="223">
        <f t="shared" si="34"/>
        <v>442</v>
      </c>
      <c r="M236" s="223">
        <f t="shared" si="34"/>
        <v>453</v>
      </c>
      <c r="N236" s="338">
        <v>462.80326000000002</v>
      </c>
      <c r="O236" s="139">
        <f t="shared" si="31"/>
        <v>355.59915588876316</v>
      </c>
      <c r="P236" s="346" t="s">
        <v>186</v>
      </c>
    </row>
    <row r="237" spans="2:16" x14ac:dyDescent="0.3">
      <c r="B237">
        <v>190</v>
      </c>
      <c r="C237" s="138">
        <f t="shared" si="28"/>
        <v>10</v>
      </c>
      <c r="D237" s="303">
        <f t="shared" si="32"/>
        <v>12.14058</v>
      </c>
      <c r="E237" s="223">
        <f t="shared" si="34"/>
        <v>155</v>
      </c>
      <c r="F237" s="223">
        <f t="shared" si="34"/>
        <v>159</v>
      </c>
      <c r="G237" s="223">
        <f t="shared" si="34"/>
        <v>164</v>
      </c>
      <c r="H237" s="223">
        <f t="shared" si="34"/>
        <v>168</v>
      </c>
      <c r="I237" s="223">
        <f t="shared" si="34"/>
        <v>172</v>
      </c>
      <c r="J237" s="223">
        <f t="shared" si="34"/>
        <v>177</v>
      </c>
      <c r="K237" s="223">
        <f t="shared" si="34"/>
        <v>181</v>
      </c>
      <c r="L237" s="223">
        <f t="shared" si="34"/>
        <v>185</v>
      </c>
      <c r="M237" s="223">
        <f t="shared" si="34"/>
        <v>190</v>
      </c>
      <c r="N237" s="338">
        <v>193.92813200000001</v>
      </c>
      <c r="O237" s="139">
        <f t="shared" si="31"/>
        <v>355.59915588876316</v>
      </c>
      <c r="P237" s="346" t="s">
        <v>187</v>
      </c>
    </row>
    <row r="238" spans="2:16" x14ac:dyDescent="0.3">
      <c r="B238">
        <v>191</v>
      </c>
      <c r="C238" s="138">
        <f t="shared" si="28"/>
        <v>2</v>
      </c>
      <c r="D238" s="303">
        <f t="shared" si="32"/>
        <v>12.14058</v>
      </c>
      <c r="E238" s="223">
        <f t="shared" si="34"/>
        <v>153</v>
      </c>
      <c r="F238" s="223">
        <f t="shared" si="34"/>
        <v>158</v>
      </c>
      <c r="G238" s="223">
        <f t="shared" si="34"/>
        <v>162</v>
      </c>
      <c r="H238" s="223">
        <f t="shared" si="34"/>
        <v>166</v>
      </c>
      <c r="I238" s="223">
        <f t="shared" si="34"/>
        <v>170</v>
      </c>
      <c r="J238" s="223">
        <f t="shared" si="34"/>
        <v>175</v>
      </c>
      <c r="K238" s="223">
        <f t="shared" si="34"/>
        <v>179</v>
      </c>
      <c r="L238" s="223">
        <f t="shared" si="34"/>
        <v>183</v>
      </c>
      <c r="M238" s="223">
        <f t="shared" si="34"/>
        <v>187</v>
      </c>
      <c r="N238" s="338">
        <v>191.704185</v>
      </c>
      <c r="O238" s="139">
        <f t="shared" si="31"/>
        <v>355.59915588876316</v>
      </c>
      <c r="P238" s="346" t="s">
        <v>186</v>
      </c>
    </row>
    <row r="239" spans="2:16" x14ac:dyDescent="0.3">
      <c r="B239">
        <v>192</v>
      </c>
      <c r="C239" s="138">
        <f t="shared" si="28"/>
        <v>2</v>
      </c>
      <c r="D239" s="303">
        <f t="shared" si="32"/>
        <v>12.14058</v>
      </c>
      <c r="E239" s="223">
        <f t="shared" si="34"/>
        <v>225</v>
      </c>
      <c r="F239" s="223">
        <f t="shared" si="34"/>
        <v>231</v>
      </c>
      <c r="G239" s="223">
        <f t="shared" si="34"/>
        <v>237</v>
      </c>
      <c r="H239" s="223">
        <f t="shared" si="34"/>
        <v>244</v>
      </c>
      <c r="I239" s="223">
        <f t="shared" si="34"/>
        <v>250</v>
      </c>
      <c r="J239" s="223">
        <f t="shared" si="34"/>
        <v>256</v>
      </c>
      <c r="K239" s="223">
        <f t="shared" si="34"/>
        <v>262</v>
      </c>
      <c r="L239" s="223">
        <f t="shared" si="34"/>
        <v>269</v>
      </c>
      <c r="M239" s="223">
        <f t="shared" si="34"/>
        <v>275</v>
      </c>
      <c r="N239" s="338">
        <v>281.10683299999999</v>
      </c>
      <c r="O239" s="139">
        <f t="shared" si="31"/>
        <v>355.59915588876316</v>
      </c>
      <c r="P239" s="346" t="s">
        <v>186</v>
      </c>
    </row>
    <row r="240" spans="2:16" x14ac:dyDescent="0.3">
      <c r="B240">
        <v>193</v>
      </c>
      <c r="C240" s="138">
        <f t="shared" si="28"/>
        <v>4</v>
      </c>
      <c r="D240" s="303">
        <f t="shared" si="32"/>
        <v>12.14058</v>
      </c>
      <c r="E240" s="223">
        <f t="shared" si="34"/>
        <v>128</v>
      </c>
      <c r="F240" s="223">
        <f t="shared" si="34"/>
        <v>131</v>
      </c>
      <c r="G240" s="223">
        <f t="shared" si="34"/>
        <v>135</v>
      </c>
      <c r="H240" s="223">
        <f t="shared" si="34"/>
        <v>139</v>
      </c>
      <c r="I240" s="223">
        <f t="shared" si="34"/>
        <v>142</v>
      </c>
      <c r="J240" s="223">
        <f t="shared" si="34"/>
        <v>146</v>
      </c>
      <c r="K240" s="223">
        <f t="shared" si="34"/>
        <v>149</v>
      </c>
      <c r="L240" s="223">
        <f t="shared" si="34"/>
        <v>153</v>
      </c>
      <c r="M240" s="223">
        <f t="shared" si="34"/>
        <v>156</v>
      </c>
      <c r="N240" s="338">
        <v>159.90175099999999</v>
      </c>
      <c r="O240" s="139">
        <f t="shared" si="31"/>
        <v>355.59915588876316</v>
      </c>
      <c r="P240" s="346" t="s">
        <v>196</v>
      </c>
    </row>
    <row r="241" spans="2:16" x14ac:dyDescent="0.3">
      <c r="B241">
        <v>194</v>
      </c>
      <c r="C241" s="138">
        <f t="shared" ref="C241:C270" si="35">VLOOKUP(P241,$R$62:$T$81,3,FALSE)</f>
        <v>4</v>
      </c>
      <c r="D241" s="303">
        <f t="shared" si="32"/>
        <v>12.14058</v>
      </c>
      <c r="E241" s="223">
        <f t="shared" si="34"/>
        <v>363</v>
      </c>
      <c r="F241" s="223">
        <f t="shared" si="34"/>
        <v>373</v>
      </c>
      <c r="G241" s="223">
        <f t="shared" si="34"/>
        <v>383</v>
      </c>
      <c r="H241" s="223">
        <f t="shared" si="34"/>
        <v>393</v>
      </c>
      <c r="I241" s="223">
        <f t="shared" si="34"/>
        <v>403</v>
      </c>
      <c r="J241" s="223">
        <f t="shared" si="34"/>
        <v>413</v>
      </c>
      <c r="K241" s="223">
        <f t="shared" si="34"/>
        <v>423</v>
      </c>
      <c r="L241" s="223">
        <f t="shared" si="34"/>
        <v>433</v>
      </c>
      <c r="M241" s="223">
        <f t="shared" si="34"/>
        <v>443</v>
      </c>
      <c r="N241" s="338">
        <v>453.24029000000002</v>
      </c>
      <c r="O241" s="139">
        <f t="shared" si="31"/>
        <v>355.59915588876322</v>
      </c>
      <c r="P241" s="346" t="s">
        <v>196</v>
      </c>
    </row>
    <row r="242" spans="2:16" x14ac:dyDescent="0.3">
      <c r="B242">
        <v>195</v>
      </c>
      <c r="C242" s="138">
        <f t="shared" si="35"/>
        <v>4</v>
      </c>
      <c r="D242" s="303">
        <f t="shared" si="32"/>
        <v>12.14058</v>
      </c>
      <c r="E242" s="223">
        <f t="shared" si="34"/>
        <v>215</v>
      </c>
      <c r="F242" s="223">
        <f t="shared" si="34"/>
        <v>221</v>
      </c>
      <c r="G242" s="223">
        <f t="shared" si="34"/>
        <v>227</v>
      </c>
      <c r="H242" s="223">
        <f t="shared" si="34"/>
        <v>233</v>
      </c>
      <c r="I242" s="223">
        <f t="shared" si="34"/>
        <v>239</v>
      </c>
      <c r="J242" s="223">
        <f t="shared" si="34"/>
        <v>245</v>
      </c>
      <c r="K242" s="223">
        <f t="shared" si="34"/>
        <v>251</v>
      </c>
      <c r="L242" s="223">
        <f t="shared" si="34"/>
        <v>257</v>
      </c>
      <c r="M242" s="223">
        <f t="shared" si="34"/>
        <v>263</v>
      </c>
      <c r="N242" s="338">
        <v>269.09752300000002</v>
      </c>
      <c r="O242" s="139">
        <f t="shared" si="31"/>
        <v>355.59915588876316</v>
      </c>
      <c r="P242" s="346" t="s">
        <v>196</v>
      </c>
    </row>
    <row r="243" spans="2:16" x14ac:dyDescent="0.3">
      <c r="B243">
        <v>196</v>
      </c>
      <c r="C243" s="138">
        <f t="shared" si="35"/>
        <v>4</v>
      </c>
      <c r="D243" s="303">
        <f t="shared" si="32"/>
        <v>12.14058</v>
      </c>
      <c r="E243" s="223">
        <f t="shared" si="34"/>
        <v>234</v>
      </c>
      <c r="F243" s="223">
        <f t="shared" si="34"/>
        <v>240</v>
      </c>
      <c r="G243" s="223">
        <f t="shared" si="34"/>
        <v>247</v>
      </c>
      <c r="H243" s="223">
        <f t="shared" si="34"/>
        <v>253</v>
      </c>
      <c r="I243" s="223">
        <f t="shared" si="34"/>
        <v>260</v>
      </c>
      <c r="J243" s="223">
        <f t="shared" si="34"/>
        <v>266</v>
      </c>
      <c r="K243" s="223">
        <f t="shared" si="34"/>
        <v>273</v>
      </c>
      <c r="L243" s="223">
        <f t="shared" si="34"/>
        <v>279</v>
      </c>
      <c r="M243" s="223">
        <f t="shared" si="34"/>
        <v>286</v>
      </c>
      <c r="N243" s="338">
        <v>292.00417099999999</v>
      </c>
      <c r="O243" s="139">
        <f t="shared" si="31"/>
        <v>355.59915588876316</v>
      </c>
      <c r="P243" s="346" t="s">
        <v>196</v>
      </c>
    </row>
    <row r="244" spans="2:16" x14ac:dyDescent="0.3">
      <c r="B244">
        <v>197</v>
      </c>
      <c r="C244" s="138">
        <f t="shared" si="35"/>
        <v>4</v>
      </c>
      <c r="D244" s="303">
        <f t="shared" si="32"/>
        <v>12.14058</v>
      </c>
      <c r="E244" s="223">
        <f t="shared" si="34"/>
        <v>198</v>
      </c>
      <c r="F244" s="223">
        <f t="shared" si="34"/>
        <v>203</v>
      </c>
      <c r="G244" s="223">
        <f t="shared" si="34"/>
        <v>209</v>
      </c>
      <c r="H244" s="223">
        <f t="shared" si="34"/>
        <v>214</v>
      </c>
      <c r="I244" s="223">
        <f t="shared" si="34"/>
        <v>220</v>
      </c>
      <c r="J244" s="223">
        <f t="shared" si="34"/>
        <v>225</v>
      </c>
      <c r="K244" s="223">
        <f t="shared" si="34"/>
        <v>231</v>
      </c>
      <c r="L244" s="223">
        <f t="shared" si="34"/>
        <v>236</v>
      </c>
      <c r="M244" s="223">
        <f t="shared" si="34"/>
        <v>242</v>
      </c>
      <c r="N244" s="338">
        <v>247.08045200000001</v>
      </c>
      <c r="O244" s="139">
        <f t="shared" si="31"/>
        <v>355.59915588876316</v>
      </c>
      <c r="P244" s="346" t="s">
        <v>196</v>
      </c>
    </row>
    <row r="245" spans="2:16" x14ac:dyDescent="0.3">
      <c r="B245">
        <v>198</v>
      </c>
      <c r="C245" s="138">
        <f t="shared" si="35"/>
        <v>4</v>
      </c>
      <c r="D245" s="303">
        <f t="shared" si="32"/>
        <v>12.14058</v>
      </c>
      <c r="E245" s="223">
        <f t="shared" si="34"/>
        <v>124</v>
      </c>
      <c r="F245" s="223">
        <f t="shared" si="34"/>
        <v>127</v>
      </c>
      <c r="G245" s="223">
        <f t="shared" si="34"/>
        <v>131</v>
      </c>
      <c r="H245" s="223">
        <f t="shared" si="34"/>
        <v>134</v>
      </c>
      <c r="I245" s="223">
        <f t="shared" si="34"/>
        <v>138</v>
      </c>
      <c r="J245" s="223">
        <f t="shared" si="34"/>
        <v>141</v>
      </c>
      <c r="K245" s="223">
        <f t="shared" si="34"/>
        <v>145</v>
      </c>
      <c r="L245" s="223">
        <f t="shared" si="34"/>
        <v>148</v>
      </c>
      <c r="M245" s="223">
        <f t="shared" si="34"/>
        <v>152</v>
      </c>
      <c r="N245" s="338">
        <v>155.00906900000001</v>
      </c>
      <c r="O245" s="139">
        <f t="shared" si="31"/>
        <v>355.59915588876316</v>
      </c>
      <c r="P245" s="346" t="s">
        <v>196</v>
      </c>
    </row>
    <row r="246" spans="2:16" x14ac:dyDescent="0.3">
      <c r="B246">
        <v>199</v>
      </c>
      <c r="C246" s="138">
        <f t="shared" si="35"/>
        <v>4</v>
      </c>
      <c r="D246" s="303">
        <f t="shared" si="32"/>
        <v>12.14058</v>
      </c>
      <c r="E246" s="223">
        <f t="shared" si="34"/>
        <v>219</v>
      </c>
      <c r="F246" s="223">
        <f t="shared" si="34"/>
        <v>225</v>
      </c>
      <c r="G246" s="223">
        <f t="shared" si="34"/>
        <v>232</v>
      </c>
      <c r="H246" s="223">
        <f t="shared" si="34"/>
        <v>238</v>
      </c>
      <c r="I246" s="223">
        <f t="shared" si="34"/>
        <v>244</v>
      </c>
      <c r="J246" s="223">
        <f t="shared" si="34"/>
        <v>250</v>
      </c>
      <c r="K246" s="223">
        <f t="shared" si="34"/>
        <v>256</v>
      </c>
      <c r="L246" s="223">
        <f t="shared" si="34"/>
        <v>262</v>
      </c>
      <c r="M246" s="223">
        <f t="shared" si="34"/>
        <v>268</v>
      </c>
      <c r="N246" s="338">
        <v>274.21259900000001</v>
      </c>
      <c r="O246" s="139">
        <f t="shared" si="31"/>
        <v>355.59915588876311</v>
      </c>
      <c r="P246" s="346" t="s">
        <v>196</v>
      </c>
    </row>
    <row r="247" spans="2:16" x14ac:dyDescent="0.3">
      <c r="B247">
        <v>200</v>
      </c>
      <c r="C247" s="138">
        <f t="shared" si="35"/>
        <v>4</v>
      </c>
      <c r="D247" s="303">
        <f t="shared" si="32"/>
        <v>12.14058</v>
      </c>
      <c r="E247" s="223">
        <f t="shared" si="34"/>
        <v>202</v>
      </c>
      <c r="F247" s="223">
        <f t="shared" si="34"/>
        <v>207</v>
      </c>
      <c r="G247" s="223">
        <f t="shared" si="34"/>
        <v>213</v>
      </c>
      <c r="H247" s="223">
        <f t="shared" si="34"/>
        <v>218</v>
      </c>
      <c r="I247" s="223">
        <f t="shared" si="34"/>
        <v>224</v>
      </c>
      <c r="J247" s="223">
        <f t="shared" si="34"/>
        <v>230</v>
      </c>
      <c r="K247" s="223">
        <f t="shared" si="34"/>
        <v>235</v>
      </c>
      <c r="L247" s="223">
        <f t="shared" si="34"/>
        <v>241</v>
      </c>
      <c r="M247" s="223">
        <f t="shared" si="34"/>
        <v>246</v>
      </c>
      <c r="N247" s="338">
        <v>251.97313500000001</v>
      </c>
      <c r="O247" s="139">
        <f t="shared" si="31"/>
        <v>355.59915588876322</v>
      </c>
      <c r="P247" s="346" t="s">
        <v>196</v>
      </c>
    </row>
    <row r="248" spans="2:16" x14ac:dyDescent="0.3">
      <c r="B248">
        <v>201</v>
      </c>
      <c r="C248" s="138">
        <f t="shared" si="35"/>
        <v>5</v>
      </c>
      <c r="D248" s="303">
        <f t="shared" si="32"/>
        <v>12.14058</v>
      </c>
      <c r="E248" s="223">
        <f t="shared" si="34"/>
        <v>144</v>
      </c>
      <c r="F248" s="223">
        <f t="shared" si="34"/>
        <v>148</v>
      </c>
      <c r="G248" s="223">
        <f t="shared" si="34"/>
        <v>152</v>
      </c>
      <c r="H248" s="223">
        <f t="shared" si="34"/>
        <v>156</v>
      </c>
      <c r="I248" s="223">
        <f t="shared" si="34"/>
        <v>160</v>
      </c>
      <c r="J248" s="223">
        <f t="shared" si="34"/>
        <v>164</v>
      </c>
      <c r="K248" s="223">
        <f t="shared" si="34"/>
        <v>168</v>
      </c>
      <c r="L248" s="223">
        <f t="shared" si="34"/>
        <v>172</v>
      </c>
      <c r="M248" s="223">
        <f t="shared" si="34"/>
        <v>176</v>
      </c>
      <c r="N248" s="338">
        <v>180.36205799999999</v>
      </c>
      <c r="O248" s="139">
        <f t="shared" si="31"/>
        <v>355.59915588876316</v>
      </c>
      <c r="P248" s="346" t="s">
        <v>193</v>
      </c>
    </row>
    <row r="249" spans="2:16" x14ac:dyDescent="0.3">
      <c r="B249">
        <v>202</v>
      </c>
      <c r="C249" s="138">
        <f t="shared" si="35"/>
        <v>8</v>
      </c>
      <c r="D249" s="303">
        <f t="shared" si="32"/>
        <v>12.14058</v>
      </c>
      <c r="E249" s="223">
        <f t="shared" si="34"/>
        <v>120</v>
      </c>
      <c r="F249" s="223">
        <f t="shared" si="34"/>
        <v>124</v>
      </c>
      <c r="G249" s="223">
        <f t="shared" si="34"/>
        <v>127</v>
      </c>
      <c r="H249" s="223">
        <f t="shared" si="34"/>
        <v>130</v>
      </c>
      <c r="I249" s="223">
        <f t="shared" si="34"/>
        <v>134</v>
      </c>
      <c r="J249" s="223">
        <f t="shared" si="34"/>
        <v>137</v>
      </c>
      <c r="K249" s="223">
        <f t="shared" si="34"/>
        <v>140</v>
      </c>
      <c r="L249" s="223">
        <f t="shared" si="34"/>
        <v>144</v>
      </c>
      <c r="M249" s="223">
        <f t="shared" si="34"/>
        <v>147</v>
      </c>
      <c r="N249" s="338">
        <v>150.33878100000001</v>
      </c>
      <c r="O249" s="139">
        <f t="shared" si="31"/>
        <v>355.59915588876316</v>
      </c>
      <c r="P249" s="346" t="s">
        <v>195</v>
      </c>
    </row>
    <row r="250" spans="2:16" x14ac:dyDescent="0.3">
      <c r="B250">
        <v>203</v>
      </c>
      <c r="C250" s="138">
        <f t="shared" si="35"/>
        <v>8</v>
      </c>
      <c r="D250" s="303">
        <f t="shared" si="32"/>
        <v>12.14058</v>
      </c>
      <c r="E250" s="223">
        <f t="shared" si="34"/>
        <v>228</v>
      </c>
      <c r="F250" s="223">
        <f t="shared" si="34"/>
        <v>234</v>
      </c>
      <c r="G250" s="223">
        <f t="shared" si="34"/>
        <v>240</v>
      </c>
      <c r="H250" s="223">
        <f t="shared" si="34"/>
        <v>247</v>
      </c>
      <c r="I250" s="223">
        <f t="shared" si="34"/>
        <v>253</v>
      </c>
      <c r="J250" s="223">
        <f t="shared" si="34"/>
        <v>259</v>
      </c>
      <c r="K250" s="223">
        <f t="shared" si="34"/>
        <v>266</v>
      </c>
      <c r="L250" s="223">
        <f t="shared" si="34"/>
        <v>272</v>
      </c>
      <c r="M250" s="223">
        <f t="shared" si="34"/>
        <v>278</v>
      </c>
      <c r="N250" s="338">
        <v>284.66514799999999</v>
      </c>
      <c r="O250" s="139">
        <f t="shared" si="31"/>
        <v>355.59915588876316</v>
      </c>
      <c r="P250" s="346" t="s">
        <v>195</v>
      </c>
    </row>
    <row r="251" spans="2:16" x14ac:dyDescent="0.3">
      <c r="B251">
        <v>204</v>
      </c>
      <c r="C251" s="138">
        <f t="shared" si="35"/>
        <v>11</v>
      </c>
      <c r="D251" s="303">
        <f t="shared" si="32"/>
        <v>12.14058</v>
      </c>
      <c r="E251" s="223">
        <f t="shared" si="34"/>
        <v>189</v>
      </c>
      <c r="F251" s="223">
        <f t="shared" si="34"/>
        <v>195</v>
      </c>
      <c r="G251" s="223">
        <f t="shared" si="34"/>
        <v>200</v>
      </c>
      <c r="H251" s="223">
        <f t="shared" si="34"/>
        <v>205</v>
      </c>
      <c r="I251" s="223">
        <f t="shared" si="34"/>
        <v>211</v>
      </c>
      <c r="J251" s="223">
        <f t="shared" si="34"/>
        <v>216</v>
      </c>
      <c r="K251" s="223">
        <f t="shared" si="34"/>
        <v>221</v>
      </c>
      <c r="L251" s="223">
        <f t="shared" si="34"/>
        <v>226</v>
      </c>
      <c r="M251" s="223">
        <f t="shared" si="34"/>
        <v>232</v>
      </c>
      <c r="N251" s="338">
        <v>236.85029900000001</v>
      </c>
      <c r="O251" s="139">
        <f t="shared" si="31"/>
        <v>355.59915588876316</v>
      </c>
      <c r="P251" s="346" t="s">
        <v>191</v>
      </c>
    </row>
    <row r="252" spans="2:16" x14ac:dyDescent="0.3">
      <c r="B252">
        <v>205</v>
      </c>
      <c r="C252" s="138">
        <f t="shared" si="35"/>
        <v>11</v>
      </c>
      <c r="D252" s="303">
        <f t="shared" si="32"/>
        <v>12.14058</v>
      </c>
      <c r="E252" s="223">
        <f t="shared" si="34"/>
        <v>214</v>
      </c>
      <c r="F252" s="223">
        <f t="shared" si="34"/>
        <v>220</v>
      </c>
      <c r="G252" s="223">
        <f t="shared" si="34"/>
        <v>226</v>
      </c>
      <c r="H252" s="223">
        <f t="shared" si="34"/>
        <v>232</v>
      </c>
      <c r="I252" s="223">
        <f t="shared" si="34"/>
        <v>238</v>
      </c>
      <c r="J252" s="223">
        <f t="shared" si="34"/>
        <v>244</v>
      </c>
      <c r="K252" s="223">
        <f t="shared" si="34"/>
        <v>249</v>
      </c>
      <c r="L252" s="223">
        <f t="shared" si="34"/>
        <v>255</v>
      </c>
      <c r="M252" s="223">
        <f t="shared" si="34"/>
        <v>261</v>
      </c>
      <c r="N252" s="338">
        <v>267.31836499999997</v>
      </c>
      <c r="O252" s="139">
        <f t="shared" si="31"/>
        <v>355.59915588876316</v>
      </c>
      <c r="P252" s="346" t="s">
        <v>191</v>
      </c>
    </row>
    <row r="253" spans="2:16" x14ac:dyDescent="0.3">
      <c r="B253">
        <v>206</v>
      </c>
      <c r="C253" s="138">
        <f t="shared" si="35"/>
        <v>11</v>
      </c>
      <c r="D253" s="303">
        <f t="shared" si="32"/>
        <v>12.14058</v>
      </c>
      <c r="E253" s="223">
        <f t="shared" si="34"/>
        <v>246</v>
      </c>
      <c r="F253" s="223">
        <f t="shared" si="34"/>
        <v>253</v>
      </c>
      <c r="G253" s="223">
        <f t="shared" si="34"/>
        <v>260</v>
      </c>
      <c r="H253" s="223">
        <f t="shared" si="34"/>
        <v>266</v>
      </c>
      <c r="I253" s="223">
        <f t="shared" si="34"/>
        <v>273</v>
      </c>
      <c r="J253" s="223">
        <f t="shared" si="34"/>
        <v>280</v>
      </c>
      <c r="K253" s="223">
        <f t="shared" si="34"/>
        <v>287</v>
      </c>
      <c r="L253" s="223">
        <f t="shared" si="34"/>
        <v>294</v>
      </c>
      <c r="M253" s="223">
        <f t="shared" si="34"/>
        <v>301</v>
      </c>
      <c r="N253" s="338">
        <v>307.349402</v>
      </c>
      <c r="O253" s="139">
        <f t="shared" si="31"/>
        <v>355.59915588876311</v>
      </c>
      <c r="P253" s="346" t="s">
        <v>191</v>
      </c>
    </row>
    <row r="254" spans="2:16" x14ac:dyDescent="0.3">
      <c r="B254">
        <v>207</v>
      </c>
      <c r="C254" s="138">
        <f t="shared" si="35"/>
        <v>11</v>
      </c>
      <c r="D254" s="303">
        <f t="shared" si="32"/>
        <v>12.14058</v>
      </c>
      <c r="E254" s="223">
        <f t="shared" si="34"/>
        <v>458</v>
      </c>
      <c r="F254" s="223">
        <f t="shared" si="34"/>
        <v>470</v>
      </c>
      <c r="G254" s="223">
        <f t="shared" si="34"/>
        <v>483</v>
      </c>
      <c r="H254" s="223">
        <f t="shared" si="34"/>
        <v>496</v>
      </c>
      <c r="I254" s="223">
        <f t="shared" si="34"/>
        <v>508</v>
      </c>
      <c r="J254" s="223">
        <f t="shared" si="34"/>
        <v>521</v>
      </c>
      <c r="K254" s="223">
        <f t="shared" si="34"/>
        <v>534</v>
      </c>
      <c r="L254" s="223">
        <f t="shared" si="34"/>
        <v>547</v>
      </c>
      <c r="M254" s="223">
        <f t="shared" si="34"/>
        <v>559</v>
      </c>
      <c r="N254" s="338">
        <v>571.99903099999995</v>
      </c>
      <c r="O254" s="139">
        <f t="shared" si="31"/>
        <v>355.59915588876316</v>
      </c>
      <c r="P254" s="346" t="s">
        <v>191</v>
      </c>
    </row>
    <row r="255" spans="2:16" x14ac:dyDescent="0.3">
      <c r="B255">
        <v>208</v>
      </c>
      <c r="C255" s="138">
        <f t="shared" si="35"/>
        <v>11</v>
      </c>
      <c r="D255" s="303">
        <f t="shared" si="32"/>
        <v>12.14058</v>
      </c>
      <c r="E255" s="223">
        <f t="shared" si="34"/>
        <v>175</v>
      </c>
      <c r="F255" s="223">
        <f t="shared" si="34"/>
        <v>180</v>
      </c>
      <c r="G255" s="223">
        <f t="shared" si="34"/>
        <v>184</v>
      </c>
      <c r="H255" s="223">
        <f t="shared" si="34"/>
        <v>189</v>
      </c>
      <c r="I255" s="223">
        <f t="shared" si="34"/>
        <v>194</v>
      </c>
      <c r="J255" s="223">
        <f t="shared" si="34"/>
        <v>199</v>
      </c>
      <c r="K255" s="223">
        <f t="shared" si="34"/>
        <v>204</v>
      </c>
      <c r="L255" s="223">
        <f t="shared" si="34"/>
        <v>209</v>
      </c>
      <c r="M255" s="223">
        <f t="shared" si="34"/>
        <v>214</v>
      </c>
      <c r="N255" s="338">
        <v>218.39154300000001</v>
      </c>
      <c r="O255" s="139">
        <f t="shared" si="31"/>
        <v>355.59915588876316</v>
      </c>
      <c r="P255" s="346" t="s">
        <v>191</v>
      </c>
    </row>
    <row r="256" spans="2:16" x14ac:dyDescent="0.3">
      <c r="B256">
        <v>209</v>
      </c>
      <c r="C256" s="138">
        <f t="shared" si="35"/>
        <v>11</v>
      </c>
      <c r="D256" s="303">
        <f t="shared" si="32"/>
        <v>12.14058</v>
      </c>
      <c r="E256" s="223">
        <f t="shared" si="34"/>
        <v>226</v>
      </c>
      <c r="F256" s="223">
        <f t="shared" si="34"/>
        <v>232</v>
      </c>
      <c r="G256" s="223">
        <f t="shared" si="34"/>
        <v>238</v>
      </c>
      <c r="H256" s="223">
        <f t="shared" si="34"/>
        <v>245</v>
      </c>
      <c r="I256" s="223">
        <f t="shared" si="34"/>
        <v>251</v>
      </c>
      <c r="J256" s="223">
        <f t="shared" si="34"/>
        <v>257</v>
      </c>
      <c r="K256" s="223">
        <f t="shared" si="34"/>
        <v>263</v>
      </c>
      <c r="L256" s="223">
        <f t="shared" si="34"/>
        <v>270</v>
      </c>
      <c r="M256" s="223">
        <f t="shared" si="34"/>
        <v>276</v>
      </c>
      <c r="N256" s="338">
        <v>282.21880700000003</v>
      </c>
      <c r="O256" s="139">
        <f t="shared" si="31"/>
        <v>355.59915588876316</v>
      </c>
      <c r="P256" s="346" t="s">
        <v>191</v>
      </c>
    </row>
    <row r="257" spans="2:16" x14ac:dyDescent="0.3">
      <c r="B257">
        <v>210</v>
      </c>
      <c r="C257" s="138">
        <f t="shared" si="35"/>
        <v>11</v>
      </c>
      <c r="D257" s="303">
        <f t="shared" si="32"/>
        <v>12.14058</v>
      </c>
      <c r="E257" s="223">
        <f t="shared" si="34"/>
        <v>143</v>
      </c>
      <c r="F257" s="223">
        <f t="shared" si="34"/>
        <v>147</v>
      </c>
      <c r="G257" s="223">
        <f t="shared" si="34"/>
        <v>151</v>
      </c>
      <c r="H257" s="223">
        <f t="shared" si="34"/>
        <v>155</v>
      </c>
      <c r="I257" s="223">
        <f t="shared" si="34"/>
        <v>159</v>
      </c>
      <c r="J257" s="223">
        <f t="shared" si="34"/>
        <v>163</v>
      </c>
      <c r="K257" s="223">
        <f t="shared" si="34"/>
        <v>166</v>
      </c>
      <c r="L257" s="223">
        <f t="shared" si="34"/>
        <v>170</v>
      </c>
      <c r="M257" s="223">
        <f t="shared" si="34"/>
        <v>174</v>
      </c>
      <c r="N257" s="338">
        <v>178.36050700000001</v>
      </c>
      <c r="O257" s="139">
        <f t="shared" si="31"/>
        <v>355.59915588876316</v>
      </c>
      <c r="P257" s="346" t="s">
        <v>191</v>
      </c>
    </row>
    <row r="258" spans="2:16" x14ac:dyDescent="0.3">
      <c r="B258">
        <v>211</v>
      </c>
      <c r="C258" s="138">
        <f t="shared" si="35"/>
        <v>11</v>
      </c>
      <c r="D258" s="303">
        <f t="shared" si="32"/>
        <v>12.14058</v>
      </c>
      <c r="E258" s="223">
        <f t="shared" si="34"/>
        <v>426</v>
      </c>
      <c r="F258" s="223">
        <f t="shared" si="34"/>
        <v>438</v>
      </c>
      <c r="G258" s="223">
        <f t="shared" si="34"/>
        <v>450</v>
      </c>
      <c r="H258" s="223">
        <f t="shared" si="34"/>
        <v>462</v>
      </c>
      <c r="I258" s="223">
        <f t="shared" si="34"/>
        <v>474</v>
      </c>
      <c r="J258" s="223">
        <f t="shared" si="34"/>
        <v>485</v>
      </c>
      <c r="K258" s="223">
        <f t="shared" si="34"/>
        <v>497</v>
      </c>
      <c r="L258" s="223">
        <f t="shared" si="34"/>
        <v>509</v>
      </c>
      <c r="M258" s="223">
        <f t="shared" si="34"/>
        <v>521</v>
      </c>
      <c r="N258" s="338">
        <v>532.857574</v>
      </c>
      <c r="O258" s="139">
        <f t="shared" si="31"/>
        <v>355.59915588876311</v>
      </c>
      <c r="P258" s="346" t="s">
        <v>191</v>
      </c>
    </row>
    <row r="259" spans="2:16" x14ac:dyDescent="0.3">
      <c r="B259">
        <v>212</v>
      </c>
      <c r="C259" s="138">
        <f t="shared" si="35"/>
        <v>12</v>
      </c>
      <c r="D259" s="303">
        <f t="shared" si="32"/>
        <v>12.14058</v>
      </c>
      <c r="E259" s="223">
        <f t="shared" si="34"/>
        <v>568</v>
      </c>
      <c r="F259" s="223">
        <f t="shared" si="34"/>
        <v>584</v>
      </c>
      <c r="G259" s="223">
        <f t="shared" si="34"/>
        <v>600</v>
      </c>
      <c r="H259" s="223">
        <f t="shared" si="34"/>
        <v>616</v>
      </c>
      <c r="I259" s="223">
        <f t="shared" si="34"/>
        <v>632</v>
      </c>
      <c r="J259" s="223">
        <f t="shared" si="34"/>
        <v>647</v>
      </c>
      <c r="K259" s="223">
        <f t="shared" si="34"/>
        <v>663</v>
      </c>
      <c r="L259" s="223">
        <f t="shared" si="34"/>
        <v>679</v>
      </c>
      <c r="M259" s="223">
        <f t="shared" si="34"/>
        <v>695</v>
      </c>
      <c r="N259" s="338">
        <v>710.55089599999997</v>
      </c>
      <c r="O259" s="139">
        <f t="shared" si="31"/>
        <v>355.59915588876322</v>
      </c>
      <c r="P259" s="346" t="s">
        <v>194</v>
      </c>
    </row>
    <row r="260" spans="2:16" x14ac:dyDescent="0.3">
      <c r="B260">
        <v>213</v>
      </c>
      <c r="C260" s="138">
        <f t="shared" si="35"/>
        <v>12</v>
      </c>
      <c r="D260" s="303">
        <f t="shared" si="32"/>
        <v>12.14058</v>
      </c>
      <c r="E260" s="223">
        <f t="shared" si="34"/>
        <v>192</v>
      </c>
      <c r="F260" s="223">
        <f t="shared" si="34"/>
        <v>197</v>
      </c>
      <c r="G260" s="223">
        <f t="shared" si="34"/>
        <v>203</v>
      </c>
      <c r="H260" s="223">
        <f t="shared" si="34"/>
        <v>208</v>
      </c>
      <c r="I260" s="223">
        <f t="shared" si="34"/>
        <v>213</v>
      </c>
      <c r="J260" s="223">
        <f t="shared" si="34"/>
        <v>219</v>
      </c>
      <c r="K260" s="223">
        <f t="shared" si="34"/>
        <v>224</v>
      </c>
      <c r="L260" s="223">
        <f t="shared" si="34"/>
        <v>230</v>
      </c>
      <c r="M260" s="223">
        <f t="shared" si="34"/>
        <v>235</v>
      </c>
      <c r="N260" s="338">
        <v>240.186218</v>
      </c>
      <c r="O260" s="139">
        <f t="shared" si="31"/>
        <v>355.59915588876316</v>
      </c>
      <c r="P260" s="346" t="s">
        <v>194</v>
      </c>
    </row>
    <row r="261" spans="2:16" x14ac:dyDescent="0.3">
      <c r="B261">
        <v>214</v>
      </c>
      <c r="C261" s="138">
        <f t="shared" si="35"/>
        <v>12</v>
      </c>
      <c r="D261" s="303">
        <f t="shared" si="32"/>
        <v>12.14058</v>
      </c>
      <c r="E261" s="223">
        <f t="shared" si="34"/>
        <v>128</v>
      </c>
      <c r="F261" s="223">
        <f t="shared" si="34"/>
        <v>131</v>
      </c>
      <c r="G261" s="223">
        <f t="shared" si="34"/>
        <v>135</v>
      </c>
      <c r="H261" s="223">
        <f t="shared" ref="E261:M270" si="36">ROUND($N261*H$46,0)</f>
        <v>138</v>
      </c>
      <c r="I261" s="223">
        <f t="shared" si="36"/>
        <v>142</v>
      </c>
      <c r="J261" s="223">
        <f t="shared" si="36"/>
        <v>145</v>
      </c>
      <c r="K261" s="223">
        <f t="shared" si="36"/>
        <v>149</v>
      </c>
      <c r="L261" s="223">
        <f t="shared" si="36"/>
        <v>152</v>
      </c>
      <c r="M261" s="223">
        <f t="shared" si="36"/>
        <v>156</v>
      </c>
      <c r="N261" s="338">
        <v>159.456962</v>
      </c>
      <c r="O261" s="139">
        <f t="shared" si="31"/>
        <v>355.59915588876316</v>
      </c>
      <c r="P261" s="346" t="s">
        <v>194</v>
      </c>
    </row>
    <row r="262" spans="2:16" x14ac:dyDescent="0.3">
      <c r="B262">
        <v>215</v>
      </c>
      <c r="C262" s="138">
        <f t="shared" si="35"/>
        <v>1</v>
      </c>
      <c r="D262" s="303">
        <f t="shared" si="32"/>
        <v>12.14058</v>
      </c>
      <c r="E262" s="223">
        <f t="shared" si="36"/>
        <v>156</v>
      </c>
      <c r="F262" s="223">
        <f t="shared" si="36"/>
        <v>161</v>
      </c>
      <c r="G262" s="223">
        <f t="shared" si="36"/>
        <v>165</v>
      </c>
      <c r="H262" s="223">
        <f t="shared" si="36"/>
        <v>169</v>
      </c>
      <c r="I262" s="223">
        <f t="shared" si="36"/>
        <v>174</v>
      </c>
      <c r="J262" s="223">
        <f t="shared" si="36"/>
        <v>178</v>
      </c>
      <c r="K262" s="223">
        <f t="shared" si="36"/>
        <v>182</v>
      </c>
      <c r="L262" s="223">
        <f t="shared" si="36"/>
        <v>187</v>
      </c>
      <c r="M262" s="223">
        <f t="shared" si="36"/>
        <v>191</v>
      </c>
      <c r="N262" s="338">
        <v>195.26249999999999</v>
      </c>
      <c r="O262" s="139">
        <f t="shared" si="31"/>
        <v>355.59915588876322</v>
      </c>
      <c r="P262" s="346" t="s">
        <v>192</v>
      </c>
    </row>
    <row r="263" spans="2:16" x14ac:dyDescent="0.3">
      <c r="B263">
        <v>216</v>
      </c>
      <c r="C263" s="138">
        <f t="shared" si="35"/>
        <v>1</v>
      </c>
      <c r="D263" s="303">
        <f t="shared" si="32"/>
        <v>12.14058</v>
      </c>
      <c r="E263" s="223">
        <f t="shared" si="36"/>
        <v>223</v>
      </c>
      <c r="F263" s="223">
        <f t="shared" si="36"/>
        <v>229</v>
      </c>
      <c r="G263" s="223">
        <f t="shared" si="36"/>
        <v>235</v>
      </c>
      <c r="H263" s="223">
        <f t="shared" si="36"/>
        <v>241</v>
      </c>
      <c r="I263" s="223">
        <f t="shared" si="36"/>
        <v>248</v>
      </c>
      <c r="J263" s="223">
        <f t="shared" si="36"/>
        <v>254</v>
      </c>
      <c r="K263" s="223">
        <f t="shared" si="36"/>
        <v>260</v>
      </c>
      <c r="L263" s="223">
        <f t="shared" si="36"/>
        <v>266</v>
      </c>
      <c r="M263" s="223">
        <f t="shared" si="36"/>
        <v>272</v>
      </c>
      <c r="N263" s="338">
        <v>278.43809800000002</v>
      </c>
      <c r="O263" s="139">
        <f t="shared" si="31"/>
        <v>355.59915588876316</v>
      </c>
      <c r="P263" s="346" t="s">
        <v>192</v>
      </c>
    </row>
    <row r="264" spans="2:16" x14ac:dyDescent="0.3">
      <c r="B264">
        <v>217</v>
      </c>
      <c r="C264" s="138">
        <f t="shared" si="35"/>
        <v>1</v>
      </c>
      <c r="D264" s="303">
        <f t="shared" si="32"/>
        <v>12.14058</v>
      </c>
      <c r="E264" s="223">
        <f t="shared" si="36"/>
        <v>208</v>
      </c>
      <c r="F264" s="223">
        <f t="shared" si="36"/>
        <v>214</v>
      </c>
      <c r="G264" s="223">
        <f t="shared" si="36"/>
        <v>220</v>
      </c>
      <c r="H264" s="223">
        <f t="shared" si="36"/>
        <v>226</v>
      </c>
      <c r="I264" s="223">
        <f t="shared" si="36"/>
        <v>231</v>
      </c>
      <c r="J264" s="223">
        <f t="shared" si="36"/>
        <v>237</v>
      </c>
      <c r="K264" s="223">
        <f t="shared" si="36"/>
        <v>243</v>
      </c>
      <c r="L264" s="223">
        <f t="shared" si="36"/>
        <v>249</v>
      </c>
      <c r="M264" s="223">
        <f t="shared" si="36"/>
        <v>255</v>
      </c>
      <c r="N264" s="338">
        <v>260.42413099999999</v>
      </c>
      <c r="O264" s="139">
        <f t="shared" si="31"/>
        <v>355.59915588876316</v>
      </c>
      <c r="P264" s="346" t="s">
        <v>192</v>
      </c>
    </row>
    <row r="265" spans="2:16" x14ac:dyDescent="0.3">
      <c r="B265">
        <v>218</v>
      </c>
      <c r="C265" s="138">
        <f t="shared" si="35"/>
        <v>1</v>
      </c>
      <c r="D265" s="303">
        <f t="shared" si="32"/>
        <v>12.14058</v>
      </c>
      <c r="E265" s="223">
        <f t="shared" si="36"/>
        <v>626</v>
      </c>
      <c r="F265" s="223">
        <f t="shared" si="36"/>
        <v>643</v>
      </c>
      <c r="G265" s="223">
        <f t="shared" si="36"/>
        <v>660</v>
      </c>
      <c r="H265" s="223">
        <f t="shared" si="36"/>
        <v>678</v>
      </c>
      <c r="I265" s="223">
        <f t="shared" si="36"/>
        <v>695</v>
      </c>
      <c r="J265" s="223">
        <f t="shared" si="36"/>
        <v>712</v>
      </c>
      <c r="K265" s="223">
        <f t="shared" si="36"/>
        <v>730</v>
      </c>
      <c r="L265" s="223">
        <f t="shared" si="36"/>
        <v>747</v>
      </c>
      <c r="M265" s="223">
        <f t="shared" si="36"/>
        <v>765</v>
      </c>
      <c r="N265" s="338">
        <v>781.93957799999998</v>
      </c>
      <c r="O265" s="139">
        <f t="shared" si="31"/>
        <v>355.59915588876311</v>
      </c>
      <c r="P265" s="346" t="s">
        <v>192</v>
      </c>
    </row>
    <row r="266" spans="2:16" x14ac:dyDescent="0.3">
      <c r="B266">
        <v>219</v>
      </c>
      <c r="C266" s="138">
        <f t="shared" si="35"/>
        <v>1</v>
      </c>
      <c r="D266" s="303">
        <f t="shared" si="32"/>
        <v>12.14058</v>
      </c>
      <c r="E266" s="223">
        <f t="shared" si="36"/>
        <v>155</v>
      </c>
      <c r="F266" s="223">
        <f t="shared" si="36"/>
        <v>159</v>
      </c>
      <c r="G266" s="223">
        <f t="shared" si="36"/>
        <v>163</v>
      </c>
      <c r="H266" s="223">
        <f t="shared" si="36"/>
        <v>167</v>
      </c>
      <c r="I266" s="223">
        <f t="shared" si="36"/>
        <v>172</v>
      </c>
      <c r="J266" s="223">
        <f t="shared" si="36"/>
        <v>176</v>
      </c>
      <c r="K266" s="223">
        <f t="shared" si="36"/>
        <v>180</v>
      </c>
      <c r="L266" s="223">
        <f t="shared" si="36"/>
        <v>185</v>
      </c>
      <c r="M266" s="223">
        <f t="shared" si="36"/>
        <v>189</v>
      </c>
      <c r="N266" s="338">
        <v>193.26094800000001</v>
      </c>
      <c r="O266" s="139">
        <f t="shared" si="31"/>
        <v>355.59915588876316</v>
      </c>
      <c r="P266" s="346" t="s">
        <v>192</v>
      </c>
    </row>
    <row r="267" spans="2:16" x14ac:dyDescent="0.3">
      <c r="B267">
        <v>220</v>
      </c>
      <c r="C267" s="138">
        <f t="shared" si="35"/>
        <v>1</v>
      </c>
      <c r="D267" s="303">
        <f t="shared" si="32"/>
        <v>12.14058</v>
      </c>
      <c r="E267" s="223">
        <f t="shared" si="36"/>
        <v>237</v>
      </c>
      <c r="F267" s="223">
        <f t="shared" si="36"/>
        <v>243</v>
      </c>
      <c r="G267" s="223">
        <f t="shared" si="36"/>
        <v>250</v>
      </c>
      <c r="H267" s="223">
        <f t="shared" si="36"/>
        <v>256</v>
      </c>
      <c r="I267" s="223">
        <f t="shared" si="36"/>
        <v>263</v>
      </c>
      <c r="J267" s="223">
        <f t="shared" si="36"/>
        <v>269</v>
      </c>
      <c r="K267" s="223">
        <f t="shared" si="36"/>
        <v>276</v>
      </c>
      <c r="L267" s="223">
        <f t="shared" si="36"/>
        <v>283</v>
      </c>
      <c r="M267" s="223">
        <f t="shared" si="36"/>
        <v>289</v>
      </c>
      <c r="N267" s="338">
        <v>295.78487999999999</v>
      </c>
      <c r="O267" s="139">
        <f t="shared" si="31"/>
        <v>355.59915588876311</v>
      </c>
      <c r="P267" s="346" t="s">
        <v>192</v>
      </c>
    </row>
    <row r="268" spans="2:16" x14ac:dyDescent="0.3">
      <c r="B268">
        <v>221</v>
      </c>
      <c r="C268" s="138">
        <f t="shared" si="35"/>
        <v>8</v>
      </c>
      <c r="D268" s="303">
        <f t="shared" si="32"/>
        <v>12.14058</v>
      </c>
      <c r="E268" s="223">
        <f t="shared" si="36"/>
        <v>160</v>
      </c>
      <c r="F268" s="223">
        <f t="shared" si="36"/>
        <v>165</v>
      </c>
      <c r="G268" s="223">
        <f t="shared" si="36"/>
        <v>169</v>
      </c>
      <c r="H268" s="223">
        <f t="shared" si="36"/>
        <v>174</v>
      </c>
      <c r="I268" s="223">
        <f t="shared" si="36"/>
        <v>178</v>
      </c>
      <c r="J268" s="223">
        <f t="shared" si="36"/>
        <v>183</v>
      </c>
      <c r="K268" s="223">
        <f t="shared" si="36"/>
        <v>187</v>
      </c>
      <c r="L268" s="223">
        <f t="shared" si="36"/>
        <v>192</v>
      </c>
      <c r="M268" s="223">
        <f t="shared" si="36"/>
        <v>196</v>
      </c>
      <c r="N268" s="338">
        <v>200.59997100000001</v>
      </c>
      <c r="O268" s="139">
        <f t="shared" si="31"/>
        <v>355.59915588876316</v>
      </c>
      <c r="P268" s="346" t="s">
        <v>195</v>
      </c>
    </row>
    <row r="269" spans="2:16" x14ac:dyDescent="0.3">
      <c r="B269">
        <v>222</v>
      </c>
      <c r="C269" s="138">
        <f t="shared" si="35"/>
        <v>8</v>
      </c>
      <c r="D269" s="303">
        <f t="shared" si="32"/>
        <v>12.14058</v>
      </c>
      <c r="E269" s="223">
        <f t="shared" si="36"/>
        <v>206</v>
      </c>
      <c r="F269" s="223">
        <f t="shared" si="36"/>
        <v>212</v>
      </c>
      <c r="G269" s="223">
        <f t="shared" si="36"/>
        <v>217</v>
      </c>
      <c r="H269" s="223">
        <f t="shared" si="36"/>
        <v>223</v>
      </c>
      <c r="I269" s="223">
        <f t="shared" si="36"/>
        <v>229</v>
      </c>
      <c r="J269" s="223">
        <f t="shared" si="36"/>
        <v>235</v>
      </c>
      <c r="K269" s="223">
        <f t="shared" si="36"/>
        <v>240</v>
      </c>
      <c r="L269" s="223">
        <f t="shared" si="36"/>
        <v>246</v>
      </c>
      <c r="M269" s="223">
        <f t="shared" si="36"/>
        <v>252</v>
      </c>
      <c r="N269" s="338">
        <v>257.53300100000001</v>
      </c>
      <c r="O269" s="139">
        <f t="shared" si="31"/>
        <v>355.59915588876311</v>
      </c>
      <c r="P269" s="346" t="s">
        <v>195</v>
      </c>
    </row>
    <row r="270" spans="2:16" x14ac:dyDescent="0.3">
      <c r="B270">
        <v>223</v>
      </c>
      <c r="C270" s="391">
        <f t="shared" si="35"/>
        <v>2</v>
      </c>
      <c r="D270" s="304">
        <f t="shared" si="32"/>
        <v>12.14058</v>
      </c>
      <c r="E270" s="224">
        <f t="shared" si="36"/>
        <v>134</v>
      </c>
      <c r="F270" s="224">
        <f t="shared" si="36"/>
        <v>138</v>
      </c>
      <c r="G270" s="224">
        <f t="shared" si="36"/>
        <v>141</v>
      </c>
      <c r="H270" s="224">
        <f t="shared" si="36"/>
        <v>145</v>
      </c>
      <c r="I270" s="224">
        <f t="shared" si="36"/>
        <v>149</v>
      </c>
      <c r="J270" s="224">
        <f t="shared" si="36"/>
        <v>152</v>
      </c>
      <c r="K270" s="224">
        <f t="shared" si="36"/>
        <v>156</v>
      </c>
      <c r="L270" s="224">
        <f t="shared" si="36"/>
        <v>160</v>
      </c>
      <c r="M270" s="224">
        <f t="shared" si="36"/>
        <v>164</v>
      </c>
      <c r="N270" s="331">
        <v>167.24077399999999</v>
      </c>
      <c r="O270" s="140">
        <f t="shared" si="31"/>
        <v>355.59915588876316</v>
      </c>
      <c r="P270" s="346" t="s">
        <v>186</v>
      </c>
    </row>
    <row r="271" spans="2:16" x14ac:dyDescent="0.3">
      <c r="C271" s="348"/>
      <c r="E271" s="281">
        <f>ROUND($N271*E$46,0)</f>
        <v>71279</v>
      </c>
      <c r="F271" s="281">
        <f>ROUND($N271*F$46,0)</f>
        <v>73259</v>
      </c>
      <c r="G271" s="281">
        <f>ROUND($N271*G$46,0)</f>
        <v>75239</v>
      </c>
      <c r="H271" s="281">
        <f t="shared" ref="H271:M271" si="37">ROUND($N271*H$46,0)</f>
        <v>77219</v>
      </c>
      <c r="I271" s="281">
        <f t="shared" si="37"/>
        <v>79199</v>
      </c>
      <c r="J271" s="281">
        <f t="shared" si="37"/>
        <v>81179</v>
      </c>
      <c r="K271" s="281">
        <f t="shared" si="37"/>
        <v>83159</v>
      </c>
      <c r="L271" s="281">
        <f t="shared" si="37"/>
        <v>85139</v>
      </c>
      <c r="M271" s="281">
        <f t="shared" si="37"/>
        <v>87119</v>
      </c>
      <c r="N271" s="281">
        <f>SUM(N48:N270)</f>
        <v>89099.200160000008</v>
      </c>
    </row>
    <row r="272" spans="2:16" x14ac:dyDescent="0.3">
      <c r="B272" s="239"/>
      <c r="C272" s="348"/>
      <c r="E272" s="251">
        <f>E271*D270</f>
        <v>865368.40182000003</v>
      </c>
      <c r="N272" s="291"/>
    </row>
    <row r="273" spans="2:23" x14ac:dyDescent="0.3">
      <c r="B273" s="240"/>
      <c r="C273" s="52" t="s">
        <v>72</v>
      </c>
      <c r="D273" s="52"/>
      <c r="E273" s="52" t="s">
        <v>72</v>
      </c>
      <c r="F273" s="52" t="s">
        <v>72</v>
      </c>
      <c r="J273" s="248"/>
    </row>
    <row r="274" spans="2:23" ht="28.8" x14ac:dyDescent="0.3">
      <c r="C274" s="23" t="s">
        <v>82</v>
      </c>
      <c r="D274" s="23" t="s">
        <v>83</v>
      </c>
      <c r="E274" s="23" t="s">
        <v>84</v>
      </c>
      <c r="F274" s="23" t="s">
        <v>84</v>
      </c>
    </row>
    <row r="275" spans="2:23" x14ac:dyDescent="0.3">
      <c r="B275" t="s">
        <v>18</v>
      </c>
      <c r="C275" s="384" t="s">
        <v>27</v>
      </c>
      <c r="D275" s="384" t="s">
        <v>28</v>
      </c>
      <c r="E275" s="384" t="s">
        <v>29</v>
      </c>
      <c r="F275" s="384" t="s">
        <v>30</v>
      </c>
    </row>
    <row r="276" spans="2:23" x14ac:dyDescent="0.3">
      <c r="B276">
        <v>1</v>
      </c>
      <c r="C276" s="179">
        <f>ROUND('Guayule Model INFO'!B108,0)</f>
        <v>266629530</v>
      </c>
      <c r="D276" s="194">
        <v>0</v>
      </c>
      <c r="E276" s="180">
        <f>F276*365/350</f>
        <v>521428.57142857142</v>
      </c>
      <c r="F276" s="7">
        <v>500000</v>
      </c>
      <c r="G276"/>
      <c r="H276" s="384" t="s">
        <v>27</v>
      </c>
      <c r="I276" t="s">
        <v>69</v>
      </c>
    </row>
    <row r="277" spans="2:23" x14ac:dyDescent="0.3">
      <c r="B277">
        <v>2</v>
      </c>
      <c r="C277" s="184">
        <f>C276</f>
        <v>266629530</v>
      </c>
      <c r="D277" s="195">
        <v>0</v>
      </c>
      <c r="E277" s="182">
        <f>E276</f>
        <v>521428.57142857142</v>
      </c>
      <c r="F277" s="9">
        <f>F276</f>
        <v>500000</v>
      </c>
      <c r="G277"/>
      <c r="H277" s="384" t="s">
        <v>28</v>
      </c>
      <c r="I277" t="s">
        <v>70</v>
      </c>
    </row>
    <row r="278" spans="2:23" x14ac:dyDescent="0.3">
      <c r="B278">
        <v>3</v>
      </c>
      <c r="C278" s="184">
        <f t="shared" ref="C278:C279" si="38">C277</f>
        <v>266629530</v>
      </c>
      <c r="D278" s="195">
        <v>0</v>
      </c>
      <c r="E278" s="182">
        <f t="shared" ref="E278:F279" si="39">E277</f>
        <v>521428.57142857142</v>
      </c>
      <c r="F278" s="9">
        <f t="shared" si="39"/>
        <v>500000</v>
      </c>
      <c r="G278"/>
      <c r="H278" s="384" t="s">
        <v>29</v>
      </c>
      <c r="I278" t="s">
        <v>73</v>
      </c>
    </row>
    <row r="279" spans="2:23" x14ac:dyDescent="0.3">
      <c r="B279">
        <v>4</v>
      </c>
      <c r="C279" s="185">
        <f t="shared" si="38"/>
        <v>266629530</v>
      </c>
      <c r="D279" s="58">
        <v>0</v>
      </c>
      <c r="E279" s="186">
        <f t="shared" si="39"/>
        <v>521428.57142857142</v>
      </c>
      <c r="F279" s="11">
        <f t="shared" si="39"/>
        <v>500000</v>
      </c>
      <c r="G279"/>
      <c r="H279" s="384" t="s">
        <v>30</v>
      </c>
      <c r="I279" t="s">
        <v>74</v>
      </c>
    </row>
    <row r="280" spans="2:23" x14ac:dyDescent="0.3">
      <c r="C280"/>
      <c r="D280"/>
      <c r="E280"/>
      <c r="F280"/>
      <c r="G280"/>
    </row>
    <row r="281" spans="2:23" x14ac:dyDescent="0.3">
      <c r="C281"/>
      <c r="D281"/>
      <c r="E281"/>
      <c r="F281"/>
      <c r="G281"/>
    </row>
    <row r="282" spans="2:23" x14ac:dyDescent="0.3">
      <c r="C282"/>
      <c r="D282"/>
      <c r="E282"/>
      <c r="F282"/>
      <c r="G282"/>
    </row>
    <row r="283" spans="2:23" x14ac:dyDescent="0.3">
      <c r="C283" s="182"/>
      <c r="D283" s="8"/>
      <c r="E283" s="8"/>
      <c r="F283" s="8"/>
      <c r="I283">
        <f>1233.48</f>
        <v>1233.48</v>
      </c>
      <c r="J283" t="s">
        <v>240</v>
      </c>
    </row>
    <row r="284" spans="2:23" x14ac:dyDescent="0.3">
      <c r="I284" s="384"/>
    </row>
    <row r="285" spans="2:23" x14ac:dyDescent="0.3">
      <c r="B285" t="s">
        <v>31</v>
      </c>
      <c r="D285" s="329">
        <v>1</v>
      </c>
      <c r="E285" s="329">
        <v>2</v>
      </c>
      <c r="F285" s="329">
        <v>3</v>
      </c>
      <c r="G285" s="329">
        <v>4</v>
      </c>
      <c r="H285" s="329">
        <v>5</v>
      </c>
      <c r="I285" s="329">
        <v>6</v>
      </c>
      <c r="J285" s="329">
        <v>7</v>
      </c>
      <c r="K285" s="329">
        <v>8</v>
      </c>
      <c r="L285" s="329">
        <v>9</v>
      </c>
      <c r="M285" s="329">
        <v>10</v>
      </c>
      <c r="N285" s="329">
        <v>11</v>
      </c>
      <c r="O285" s="329">
        <v>12</v>
      </c>
      <c r="P285" s="329">
        <v>13</v>
      </c>
      <c r="Q285" s="329">
        <v>14</v>
      </c>
      <c r="R285" s="329">
        <v>15</v>
      </c>
      <c r="S285" s="329">
        <v>16</v>
      </c>
      <c r="T285" s="329">
        <v>17</v>
      </c>
      <c r="U285" s="329">
        <v>18</v>
      </c>
      <c r="V285" s="329">
        <v>19</v>
      </c>
      <c r="W285" s="329">
        <v>20</v>
      </c>
    </row>
    <row r="286" spans="2:23" x14ac:dyDescent="0.3">
      <c r="B286" s="22" t="s">
        <v>239</v>
      </c>
      <c r="C286" s="384" t="s">
        <v>32</v>
      </c>
      <c r="D286" s="351">
        <f>$I$283*U62</f>
        <v>223019351.40000001</v>
      </c>
      <c r="E286" s="243">
        <f>$I$283*U63</f>
        <v>346665853.56</v>
      </c>
      <c r="F286" s="243">
        <f>$I$283*U64</f>
        <v>125093374.2</v>
      </c>
      <c r="G286" s="243">
        <f>$I$283*U65</f>
        <v>106079280</v>
      </c>
      <c r="H286" s="243">
        <f>$I$283*U66</f>
        <v>1233480000</v>
      </c>
      <c r="I286" s="243">
        <f>$I$283*U67</f>
        <v>154185000</v>
      </c>
      <c r="J286" s="243">
        <f>$I$283*U68</f>
        <v>1233480000</v>
      </c>
      <c r="K286" s="243">
        <f>$I$283*U69</f>
        <v>151718040</v>
      </c>
      <c r="L286" s="243">
        <f>$I$283*U70</f>
        <v>98678400</v>
      </c>
      <c r="M286" s="243">
        <f>$I$283*U71</f>
        <v>189596977.31999999</v>
      </c>
      <c r="N286" s="243">
        <f>$I$283*U72</f>
        <v>139259892</v>
      </c>
      <c r="O286" s="243">
        <f>$I$283*U73</f>
        <v>123348000</v>
      </c>
      <c r="P286" s="243">
        <f>$I$283*U74</f>
        <v>145429758.96000001</v>
      </c>
      <c r="Q286" s="243">
        <f>$I$283*U75</f>
        <v>131982360</v>
      </c>
      <c r="R286" s="243">
        <f>$I$283*U76</f>
        <v>247231330.31999999</v>
      </c>
      <c r="S286" s="243">
        <f>$I$283*U77</f>
        <v>70536553.799999997</v>
      </c>
      <c r="T286" s="243">
        <f>$I$283*U78</f>
        <v>1233480000</v>
      </c>
      <c r="U286" s="243">
        <f>$I$283*U79</f>
        <v>55506600</v>
      </c>
      <c r="V286" s="243">
        <f>$I$283*U80</f>
        <v>104068531.36037759</v>
      </c>
      <c r="W286" s="392">
        <f>I283*U81</f>
        <v>38385897.600000001</v>
      </c>
    </row>
    <row r="287" spans="2:23" x14ac:dyDescent="0.3">
      <c r="D287" s="353"/>
      <c r="E287" s="353"/>
    </row>
    <row r="289" spans="1:23" x14ac:dyDescent="0.3">
      <c r="A289" s="52" t="s">
        <v>72</v>
      </c>
      <c r="B289" t="s">
        <v>562</v>
      </c>
      <c r="F289" s="82"/>
      <c r="W289" s="43"/>
    </row>
    <row r="290" spans="1:23" x14ac:dyDescent="0.3">
      <c r="B290" s="22" t="s">
        <v>86</v>
      </c>
      <c r="C290" s="384" t="s">
        <v>568</v>
      </c>
      <c r="D290" s="305">
        <v>268.3582331390952</v>
      </c>
      <c r="E290" s="82"/>
      <c r="F290" s="82"/>
      <c r="W290" s="43"/>
    </row>
    <row r="291" spans="1:23" x14ac:dyDescent="0.3">
      <c r="W291" s="43"/>
    </row>
    <row r="292" spans="1:23" x14ac:dyDescent="0.3">
      <c r="B292" t="s">
        <v>37</v>
      </c>
      <c r="E292" s="384" t="s">
        <v>40</v>
      </c>
      <c r="W292" s="43"/>
    </row>
    <row r="293" spans="1:23" x14ac:dyDescent="0.3">
      <c r="B293" s="384" t="s">
        <v>38</v>
      </c>
      <c r="D293" s="52" t="s">
        <v>72</v>
      </c>
      <c r="E293" s="329">
        <v>1</v>
      </c>
      <c r="F293" s="82"/>
      <c r="G293" s="290"/>
      <c r="H293" s="212"/>
      <c r="I293" s="212"/>
      <c r="J293" s="82"/>
      <c r="K293" s="82"/>
      <c r="L293" s="82"/>
      <c r="W293" s="43"/>
    </row>
    <row r="294" spans="1:23" x14ac:dyDescent="0.3">
      <c r="C294" s="384" t="s">
        <v>39</v>
      </c>
      <c r="D294" s="329">
        <v>1</v>
      </c>
      <c r="E294" s="374">
        <v>6.4820250000000024E-2</v>
      </c>
      <c r="F294" s="376" t="s">
        <v>777</v>
      </c>
      <c r="G294" s="212"/>
      <c r="H294" s="212"/>
      <c r="I294" s="212"/>
      <c r="J294" s="212"/>
      <c r="K294" s="212"/>
      <c r="L294" s="212"/>
      <c r="M294" s="197"/>
      <c r="W294" s="43"/>
    </row>
    <row r="295" spans="1:23" x14ac:dyDescent="0.3">
      <c r="D295" s="329">
        <v>2</v>
      </c>
      <c r="E295" s="375">
        <v>4.2133162500000008E-2</v>
      </c>
      <c r="F295" s="376" t="s">
        <v>778</v>
      </c>
      <c r="G295" s="212"/>
      <c r="H295" s="212"/>
      <c r="I295" s="212"/>
      <c r="J295" s="212"/>
      <c r="K295" s="212"/>
      <c r="L295" s="212"/>
      <c r="M295" s="197"/>
      <c r="N295" s="197"/>
      <c r="W295" s="43"/>
    </row>
    <row r="296" spans="1:23" x14ac:dyDescent="0.3">
      <c r="E296" s="82"/>
      <c r="F296" s="82"/>
      <c r="G296" s="82"/>
      <c r="H296" s="143"/>
      <c r="I296" s="143"/>
      <c r="J296" s="143"/>
      <c r="K296" s="143"/>
      <c r="L296" s="82"/>
      <c r="W296" s="43"/>
    </row>
    <row r="297" spans="1:23" x14ac:dyDescent="0.3">
      <c r="W297" s="43"/>
    </row>
    <row r="298" spans="1:23" x14ac:dyDescent="0.3">
      <c r="B298" t="s">
        <v>87</v>
      </c>
      <c r="E298" s="384" t="s">
        <v>39</v>
      </c>
      <c r="W298" s="43"/>
    </row>
    <row r="299" spans="1:23" x14ac:dyDescent="0.3">
      <c r="B299" s="384" t="s">
        <v>88</v>
      </c>
      <c r="D299" s="52" t="s">
        <v>1</v>
      </c>
      <c r="E299" s="329">
        <v>1</v>
      </c>
      <c r="F299" s="329">
        <v>2</v>
      </c>
      <c r="W299" s="43"/>
    </row>
    <row r="300" spans="1:23" x14ac:dyDescent="0.3">
      <c r="B300" s="22" t="s">
        <v>89</v>
      </c>
      <c r="C300" s="384" t="s">
        <v>47</v>
      </c>
      <c r="D300" s="329">
        <v>1</v>
      </c>
      <c r="E300" s="292">
        <f>N16</f>
        <v>5000</v>
      </c>
      <c r="F300" s="169">
        <f t="shared" ref="F300:F305" si="40">E300*H$300</f>
        <v>3249.9999999999995</v>
      </c>
      <c r="G300" s="82"/>
      <c r="H300">
        <f>E295/E294</f>
        <v>0.64999999999999991</v>
      </c>
      <c r="W300" s="43"/>
    </row>
    <row r="301" spans="1:23" x14ac:dyDescent="0.3">
      <c r="D301" s="329">
        <v>2</v>
      </c>
      <c r="E301" s="293">
        <v>7000</v>
      </c>
      <c r="F301" s="170">
        <f t="shared" si="40"/>
        <v>4549.9999999999991</v>
      </c>
      <c r="G301" s="82"/>
      <c r="H301" s="42" t="s">
        <v>571</v>
      </c>
      <c r="I301" s="42"/>
      <c r="J301" s="42"/>
      <c r="K301" s="42"/>
      <c r="L301" s="42"/>
    </row>
    <row r="302" spans="1:23" x14ac:dyDescent="0.3">
      <c r="D302" s="329">
        <v>3</v>
      </c>
      <c r="E302" s="293">
        <f>N18</f>
        <v>5000</v>
      </c>
      <c r="F302" s="170">
        <f t="shared" si="40"/>
        <v>3249.9999999999995</v>
      </c>
      <c r="G302" s="82"/>
    </row>
    <row r="303" spans="1:23" x14ac:dyDescent="0.3">
      <c r="D303" s="329">
        <v>4</v>
      </c>
      <c r="E303" s="293">
        <v>7500</v>
      </c>
      <c r="F303" s="170">
        <f t="shared" si="40"/>
        <v>4874.9999999999991</v>
      </c>
      <c r="G303" s="143"/>
    </row>
    <row r="304" spans="1:23" x14ac:dyDescent="0.3">
      <c r="C304"/>
      <c r="D304" s="329">
        <v>5</v>
      </c>
      <c r="E304" s="293">
        <v>6000</v>
      </c>
      <c r="F304" s="170">
        <f t="shared" si="40"/>
        <v>3899.9999999999995</v>
      </c>
      <c r="G304" s="143"/>
    </row>
    <row r="305" spans="1:20" x14ac:dyDescent="0.3">
      <c r="C305"/>
      <c r="D305" s="329">
        <v>6</v>
      </c>
      <c r="E305" s="294">
        <f>N21</f>
        <v>3000</v>
      </c>
      <c r="F305" s="171">
        <f t="shared" si="40"/>
        <v>1949.9999999999998</v>
      </c>
      <c r="G305" s="82"/>
    </row>
    <row r="306" spans="1:20" x14ac:dyDescent="0.3">
      <c r="C306"/>
      <c r="E306" s="82">
        <f>SUM(E300:E305)</f>
        <v>33500</v>
      </c>
      <c r="F306" s="82">
        <f>SUM(F300:F305)</f>
        <v>21774.999999999996</v>
      </c>
    </row>
    <row r="307" spans="1:20" x14ac:dyDescent="0.3">
      <c r="C307"/>
      <c r="D307" s="52" t="s">
        <v>1</v>
      </c>
      <c r="E307" s="52" t="s">
        <v>1</v>
      </c>
    </row>
    <row r="308" spans="1:20" x14ac:dyDescent="0.3">
      <c r="B308" t="s">
        <v>44</v>
      </c>
      <c r="D308" s="329">
        <v>1</v>
      </c>
      <c r="E308" s="329">
        <v>2</v>
      </c>
    </row>
    <row r="309" spans="1:20" x14ac:dyDescent="0.3">
      <c r="B309" s="22" t="s">
        <v>86</v>
      </c>
      <c r="C309" s="384" t="s">
        <v>43</v>
      </c>
      <c r="D309" s="225">
        <v>66.099999999999994</v>
      </c>
      <c r="E309" s="226">
        <v>66.099999999999994</v>
      </c>
      <c r="F309" s="82"/>
    </row>
    <row r="311" spans="1:20" x14ac:dyDescent="0.3">
      <c r="B311" t="s">
        <v>46</v>
      </c>
      <c r="D311" s="384" t="s">
        <v>40</v>
      </c>
    </row>
    <row r="312" spans="1:20" x14ac:dyDescent="0.3">
      <c r="B312" s="384" t="s">
        <v>45</v>
      </c>
      <c r="D312" s="329">
        <v>1</v>
      </c>
      <c r="E312" s="329">
        <v>2</v>
      </c>
      <c r="F312" s="329">
        <v>3</v>
      </c>
      <c r="G312" s="329">
        <v>4</v>
      </c>
      <c r="I312" t="s">
        <v>770</v>
      </c>
      <c r="L312" s="329"/>
      <c r="M312" s="329"/>
      <c r="N312" s="329"/>
      <c r="O312" s="329"/>
      <c r="P312" s="329"/>
      <c r="Q312" s="329"/>
      <c r="R312" s="329"/>
      <c r="S312" s="329"/>
      <c r="T312" s="329"/>
    </row>
    <row r="313" spans="1:20" x14ac:dyDescent="0.3">
      <c r="A313" s="22"/>
      <c r="B313" s="384" t="s">
        <v>470</v>
      </c>
      <c r="C313" s="51">
        <v>1</v>
      </c>
      <c r="D313" s="339">
        <v>382.67675600000001</v>
      </c>
      <c r="E313" s="334">
        <v>534.37372900000003</v>
      </c>
      <c r="F313" s="334">
        <v>548.49750100000006</v>
      </c>
      <c r="G313" s="320">
        <v>192.475641</v>
      </c>
      <c r="I313" s="329">
        <v>1</v>
      </c>
      <c r="J313" t="s">
        <v>235</v>
      </c>
      <c r="L313" s="51"/>
      <c r="M313" s="48"/>
      <c r="N313" s="48"/>
      <c r="O313" s="48"/>
      <c r="P313" s="48"/>
      <c r="Q313" s="48"/>
      <c r="R313" s="48"/>
      <c r="S313" s="48"/>
      <c r="T313" s="48"/>
    </row>
    <row r="314" spans="1:20" x14ac:dyDescent="0.3">
      <c r="B314" s="22"/>
      <c r="C314" s="51">
        <v>2</v>
      </c>
      <c r="D314" s="340">
        <v>377.91636</v>
      </c>
      <c r="E314" s="335">
        <v>529.61333200000001</v>
      </c>
      <c r="F314" s="335">
        <v>543.73710500000004</v>
      </c>
      <c r="G314" s="341">
        <v>187.71524500000001</v>
      </c>
      <c r="I314" s="329">
        <v>2</v>
      </c>
      <c r="J314" t="s">
        <v>773</v>
      </c>
      <c r="L314" s="51"/>
      <c r="M314" s="48"/>
      <c r="N314" s="48"/>
      <c r="O314" s="48"/>
      <c r="P314" s="48"/>
      <c r="Q314" s="48"/>
      <c r="R314" s="48"/>
      <c r="S314" s="48"/>
      <c r="T314" s="48"/>
    </row>
    <row r="315" spans="1:20" x14ac:dyDescent="0.3">
      <c r="B315" s="22"/>
      <c r="C315" s="51">
        <v>3</v>
      </c>
      <c r="D315" s="340">
        <v>378.81052399999999</v>
      </c>
      <c r="E315" s="335">
        <v>530.50749699999994</v>
      </c>
      <c r="F315" s="335">
        <v>544.63126999999997</v>
      </c>
      <c r="G315" s="341">
        <v>188.609409</v>
      </c>
      <c r="I315" s="329">
        <v>3</v>
      </c>
      <c r="J315" t="s">
        <v>774</v>
      </c>
      <c r="L315" s="51"/>
      <c r="M315" s="48"/>
      <c r="N315" s="48"/>
      <c r="O315" s="48"/>
      <c r="P315" s="48"/>
      <c r="Q315" s="48"/>
      <c r="R315" s="48"/>
      <c r="S315" s="48"/>
      <c r="T315" s="48"/>
    </row>
    <row r="316" spans="1:20" x14ac:dyDescent="0.3">
      <c r="B316" s="22"/>
      <c r="C316" s="51">
        <v>4</v>
      </c>
      <c r="D316" s="340">
        <v>379.09865100000002</v>
      </c>
      <c r="E316" s="335">
        <v>530.79562299999998</v>
      </c>
      <c r="F316" s="335">
        <v>544.91939600000001</v>
      </c>
      <c r="G316" s="341">
        <v>188.897536</v>
      </c>
      <c r="I316" s="329">
        <v>4</v>
      </c>
      <c r="J316" t="s">
        <v>783</v>
      </c>
      <c r="L316" s="51"/>
      <c r="M316" s="48"/>
      <c r="N316" s="48"/>
      <c r="O316" s="48"/>
      <c r="P316" s="48"/>
      <c r="Q316" s="48"/>
      <c r="R316" s="48"/>
      <c r="S316" s="48"/>
      <c r="T316" s="48"/>
    </row>
    <row r="317" spans="1:20" x14ac:dyDescent="0.3">
      <c r="B317" s="22"/>
      <c r="C317" s="51">
        <v>5</v>
      </c>
      <c r="D317" s="340">
        <v>376.05110400000001</v>
      </c>
      <c r="E317" s="335">
        <v>527.74807699999997</v>
      </c>
      <c r="F317" s="335">
        <v>541.871849</v>
      </c>
      <c r="G317" s="341">
        <v>185.84998899999999</v>
      </c>
      <c r="L317" s="51"/>
      <c r="M317" s="48"/>
      <c r="N317" s="48"/>
      <c r="O317" s="48"/>
      <c r="P317" s="48"/>
      <c r="Q317" s="48"/>
      <c r="R317" s="48"/>
      <c r="S317" s="48"/>
      <c r="T317" s="48"/>
    </row>
    <row r="318" spans="1:20" x14ac:dyDescent="0.3">
      <c r="B318" s="22"/>
      <c r="C318" s="51">
        <v>6</v>
      </c>
      <c r="D318" s="340">
        <v>375.47360900000001</v>
      </c>
      <c r="E318" s="335">
        <v>527.17058199999997</v>
      </c>
      <c r="F318" s="335">
        <v>541.294355</v>
      </c>
      <c r="G318" s="341">
        <v>185.27249499999999</v>
      </c>
      <c r="L318" s="51"/>
      <c r="M318" s="48"/>
      <c r="N318" s="48"/>
      <c r="O318" s="48"/>
      <c r="P318" s="48"/>
      <c r="Q318" s="48"/>
      <c r="R318" s="48"/>
      <c r="S318" s="48"/>
      <c r="T318" s="48"/>
    </row>
    <row r="319" spans="1:20" x14ac:dyDescent="0.3">
      <c r="B319" s="22"/>
      <c r="C319" s="51">
        <v>7</v>
      </c>
      <c r="D319" s="340">
        <v>385.20694700000001</v>
      </c>
      <c r="E319" s="335">
        <v>536.90391899999997</v>
      </c>
      <c r="F319" s="335">
        <v>551.027692</v>
      </c>
      <c r="G319" s="341">
        <v>195.005832</v>
      </c>
      <c r="L319" s="51"/>
      <c r="M319" s="48"/>
      <c r="N319" s="48"/>
      <c r="O319" s="48"/>
      <c r="P319" s="48"/>
      <c r="Q319" s="48"/>
      <c r="R319" s="48"/>
      <c r="S319" s="48"/>
      <c r="T319" s="48"/>
    </row>
    <row r="320" spans="1:20" x14ac:dyDescent="0.3">
      <c r="B320" s="22"/>
      <c r="C320" s="51">
        <v>8</v>
      </c>
      <c r="D320" s="340">
        <v>259.644632</v>
      </c>
      <c r="E320" s="335">
        <v>411.34160500000002</v>
      </c>
      <c r="F320" s="335">
        <v>425.46537799999999</v>
      </c>
      <c r="G320" s="341">
        <v>108.168171</v>
      </c>
      <c r="L320" s="51"/>
      <c r="M320" s="48"/>
      <c r="N320" s="48"/>
      <c r="O320" s="48"/>
      <c r="P320" s="48"/>
      <c r="Q320" s="48"/>
      <c r="R320" s="48"/>
      <c r="S320" s="48"/>
      <c r="T320" s="48"/>
    </row>
    <row r="321" spans="2:20" x14ac:dyDescent="0.3">
      <c r="B321" s="22"/>
      <c r="C321" s="51">
        <v>9</v>
      </c>
      <c r="D321" s="340">
        <v>263.47014899999999</v>
      </c>
      <c r="E321" s="335">
        <v>415.16712200000001</v>
      </c>
      <c r="F321" s="335">
        <v>429.29089399999998</v>
      </c>
      <c r="G321" s="341">
        <v>73.174713999999994</v>
      </c>
      <c r="L321" s="51"/>
      <c r="M321" s="48"/>
      <c r="N321" s="48"/>
      <c r="O321" s="48"/>
      <c r="P321" s="48"/>
      <c r="Q321" s="48"/>
      <c r="R321" s="48"/>
      <c r="S321" s="48"/>
      <c r="T321" s="48"/>
    </row>
    <row r="322" spans="2:20" x14ac:dyDescent="0.3">
      <c r="B322" s="22"/>
      <c r="C322" s="51">
        <v>10</v>
      </c>
      <c r="D322" s="340">
        <v>270.82269300000002</v>
      </c>
      <c r="E322" s="335">
        <v>422.51966499999997</v>
      </c>
      <c r="F322" s="335">
        <v>436.643438</v>
      </c>
      <c r="G322" s="341">
        <v>80.527258000000003</v>
      </c>
      <c r="L322" s="51"/>
      <c r="M322" s="48"/>
      <c r="N322" s="48"/>
      <c r="O322" s="48"/>
      <c r="P322" s="48"/>
      <c r="Q322" s="48"/>
      <c r="R322" s="48"/>
      <c r="S322" s="48"/>
      <c r="T322" s="48"/>
    </row>
    <row r="323" spans="2:20" x14ac:dyDescent="0.3">
      <c r="B323" s="22"/>
      <c r="C323" s="51">
        <v>11</v>
      </c>
      <c r="D323" s="340">
        <v>286.25575300000003</v>
      </c>
      <c r="E323" s="335">
        <v>441.442836</v>
      </c>
      <c r="F323" s="335">
        <v>455.56660900000003</v>
      </c>
      <c r="G323" s="341">
        <v>90.625465000000005</v>
      </c>
      <c r="L323" s="51"/>
      <c r="M323" s="48"/>
      <c r="N323" s="48"/>
      <c r="O323" s="48"/>
      <c r="P323" s="48"/>
      <c r="Q323" s="48"/>
      <c r="R323" s="48"/>
      <c r="S323" s="48"/>
      <c r="T323" s="48"/>
    </row>
    <row r="324" spans="2:20" x14ac:dyDescent="0.3">
      <c r="B324" s="22"/>
      <c r="C324" s="51">
        <v>12</v>
      </c>
      <c r="D324" s="340">
        <v>236.578058</v>
      </c>
      <c r="E324" s="335">
        <v>20.019690000000001</v>
      </c>
      <c r="F324" s="335">
        <v>34.143462999999997</v>
      </c>
      <c r="G324" s="341">
        <v>361.60207300000002</v>
      </c>
      <c r="L324" s="51"/>
      <c r="M324" s="48"/>
      <c r="N324" s="48"/>
      <c r="O324" s="48"/>
      <c r="P324" s="48"/>
      <c r="Q324" s="48"/>
      <c r="R324" s="48"/>
      <c r="S324" s="48"/>
      <c r="T324" s="48"/>
    </row>
    <row r="325" spans="2:20" x14ac:dyDescent="0.3">
      <c r="B325" s="22"/>
      <c r="C325" s="51">
        <v>13</v>
      </c>
      <c r="D325" s="340">
        <v>238.08721700000001</v>
      </c>
      <c r="E325" s="335">
        <v>18.510531</v>
      </c>
      <c r="F325" s="335">
        <v>32.634303000000003</v>
      </c>
      <c r="G325" s="341">
        <v>363.11123300000003</v>
      </c>
      <c r="L325" s="51"/>
      <c r="M325" s="48"/>
      <c r="N325" s="48"/>
      <c r="O325" s="48"/>
      <c r="P325" s="48"/>
      <c r="Q325" s="48"/>
      <c r="R325" s="48"/>
      <c r="S325" s="48"/>
      <c r="T325" s="48"/>
    </row>
    <row r="326" spans="2:20" x14ac:dyDescent="0.3">
      <c r="B326" s="22"/>
      <c r="C326" s="51">
        <v>14</v>
      </c>
      <c r="D326" s="340">
        <v>242.07331500000001</v>
      </c>
      <c r="E326" s="335">
        <v>20.066590000000001</v>
      </c>
      <c r="F326" s="335">
        <v>34.190362999999998</v>
      </c>
      <c r="G326" s="341">
        <v>367.097331</v>
      </c>
      <c r="L326" s="51"/>
      <c r="M326" s="48"/>
      <c r="N326" s="48"/>
      <c r="O326" s="48"/>
      <c r="P326" s="48"/>
      <c r="Q326" s="48"/>
      <c r="R326" s="48"/>
      <c r="S326" s="48"/>
      <c r="T326" s="48"/>
    </row>
    <row r="327" spans="2:20" x14ac:dyDescent="0.3">
      <c r="B327" s="22"/>
      <c r="C327" s="51">
        <v>15</v>
      </c>
      <c r="D327" s="340">
        <v>240.99091899999999</v>
      </c>
      <c r="E327" s="335">
        <v>18.984193999999999</v>
      </c>
      <c r="F327" s="335">
        <v>33.107967000000002</v>
      </c>
      <c r="G327" s="341">
        <v>366.01493399999998</v>
      </c>
      <c r="L327" s="51"/>
      <c r="M327" s="48"/>
      <c r="N327" s="48"/>
      <c r="O327" s="48"/>
      <c r="P327" s="48"/>
      <c r="Q327" s="48"/>
      <c r="R327" s="48"/>
      <c r="S327" s="48"/>
      <c r="T327" s="48"/>
    </row>
    <row r="328" spans="2:20" x14ac:dyDescent="0.3">
      <c r="B328" s="22"/>
      <c r="C328" s="51">
        <v>16</v>
      </c>
      <c r="D328" s="340">
        <v>242.028683</v>
      </c>
      <c r="E328" s="335">
        <v>14.569065</v>
      </c>
      <c r="F328" s="335">
        <v>28.692837999999998</v>
      </c>
      <c r="G328" s="341">
        <v>367.05269900000002</v>
      </c>
      <c r="L328" s="51"/>
      <c r="M328" s="48"/>
      <c r="N328" s="48"/>
      <c r="O328" s="48"/>
      <c r="P328" s="48"/>
      <c r="Q328" s="48"/>
      <c r="R328" s="48"/>
      <c r="S328" s="48"/>
      <c r="T328" s="48"/>
    </row>
    <row r="329" spans="2:20" x14ac:dyDescent="0.3">
      <c r="B329" s="22"/>
      <c r="C329" s="51">
        <v>17</v>
      </c>
      <c r="D329" s="340">
        <v>245.162778</v>
      </c>
      <c r="E329" s="335">
        <v>11.43497</v>
      </c>
      <c r="F329" s="335">
        <v>25.558741999999999</v>
      </c>
      <c r="G329" s="341">
        <v>370.18679400000002</v>
      </c>
      <c r="L329" s="51"/>
      <c r="M329" s="48"/>
      <c r="N329" s="48"/>
      <c r="O329" s="48"/>
      <c r="P329" s="48"/>
      <c r="Q329" s="48"/>
      <c r="R329" s="48"/>
      <c r="S329" s="48"/>
      <c r="T329" s="48"/>
    </row>
    <row r="330" spans="2:20" x14ac:dyDescent="0.3">
      <c r="B330" s="22"/>
      <c r="C330" s="51">
        <v>18</v>
      </c>
      <c r="D330" s="340">
        <v>250.39617999999999</v>
      </c>
      <c r="E330" s="335">
        <v>10.105715999999999</v>
      </c>
      <c r="F330" s="335">
        <v>24.753385000000002</v>
      </c>
      <c r="G330" s="341">
        <v>375.42019499999998</v>
      </c>
      <c r="L330" s="51"/>
      <c r="M330" s="48"/>
      <c r="N330" s="48"/>
      <c r="O330" s="48"/>
      <c r="P330" s="48"/>
      <c r="Q330" s="48"/>
      <c r="R330" s="48"/>
      <c r="S330" s="48"/>
      <c r="T330" s="48"/>
    </row>
    <row r="331" spans="2:20" x14ac:dyDescent="0.3">
      <c r="B331" s="22"/>
      <c r="C331" s="51">
        <v>19</v>
      </c>
      <c r="D331" s="340">
        <v>248.81009900000001</v>
      </c>
      <c r="E331" s="335">
        <v>9.2211449999999999</v>
      </c>
      <c r="F331" s="335">
        <v>23.344918</v>
      </c>
      <c r="G331" s="341">
        <v>373.834114</v>
      </c>
      <c r="L331" s="51"/>
      <c r="M331" s="48"/>
      <c r="N331" s="48"/>
      <c r="O331" s="48"/>
      <c r="P331" s="48"/>
      <c r="Q331" s="48"/>
      <c r="R331" s="48"/>
      <c r="S331" s="48"/>
      <c r="T331" s="48"/>
    </row>
    <row r="332" spans="2:20" x14ac:dyDescent="0.3">
      <c r="B332" s="22"/>
      <c r="C332" s="51">
        <v>20</v>
      </c>
      <c r="D332" s="340">
        <v>302.50692900000001</v>
      </c>
      <c r="E332" s="335">
        <v>9.4735859999999992</v>
      </c>
      <c r="F332" s="335">
        <v>19.580562</v>
      </c>
      <c r="G332" s="341">
        <v>382.17992099999998</v>
      </c>
      <c r="L332" s="51"/>
      <c r="M332" s="48"/>
      <c r="N332" s="48"/>
      <c r="O332" s="48"/>
      <c r="P332" s="48"/>
      <c r="Q332" s="48"/>
      <c r="R332" s="48"/>
      <c r="S332" s="48"/>
      <c r="T332" s="48"/>
    </row>
    <row r="333" spans="2:20" x14ac:dyDescent="0.3">
      <c r="B333" s="22"/>
      <c r="C333" s="51">
        <v>21</v>
      </c>
      <c r="D333" s="340">
        <v>297.949433</v>
      </c>
      <c r="E333" s="335">
        <v>4.4696199999999999</v>
      </c>
      <c r="F333" s="335">
        <v>15.023065000000001</v>
      </c>
      <c r="G333" s="341">
        <v>384.27146499999998</v>
      </c>
      <c r="L333" s="51"/>
      <c r="M333" s="48"/>
      <c r="N333" s="48"/>
      <c r="O333" s="48"/>
      <c r="P333" s="48"/>
      <c r="Q333" s="48"/>
      <c r="R333" s="48"/>
      <c r="S333" s="48"/>
      <c r="T333" s="48"/>
    </row>
    <row r="334" spans="2:20" x14ac:dyDescent="0.3">
      <c r="B334" s="22"/>
      <c r="C334" s="51">
        <v>22</v>
      </c>
      <c r="D334" s="340">
        <v>297.15928100000002</v>
      </c>
      <c r="E334" s="335">
        <v>2.3203860000000001</v>
      </c>
      <c r="F334" s="335">
        <v>14.232913999999999</v>
      </c>
      <c r="G334" s="341">
        <v>383.08841999999999</v>
      </c>
      <c r="L334" s="51"/>
      <c r="M334" s="48"/>
      <c r="N334" s="48"/>
      <c r="O334" s="48"/>
      <c r="P334" s="48"/>
      <c r="Q334" s="48"/>
      <c r="R334" s="48"/>
      <c r="S334" s="48"/>
      <c r="T334" s="48"/>
    </row>
    <row r="335" spans="2:20" x14ac:dyDescent="0.3">
      <c r="B335" s="22"/>
      <c r="C335" s="51">
        <v>23</v>
      </c>
      <c r="D335" s="340">
        <v>294.01144399999998</v>
      </c>
      <c r="E335" s="335">
        <v>8.4076090000000008</v>
      </c>
      <c r="F335" s="335">
        <v>11.085077</v>
      </c>
      <c r="G335" s="341">
        <v>392.26339999999999</v>
      </c>
      <c r="L335" s="51"/>
      <c r="M335" s="48"/>
      <c r="N335" s="48"/>
      <c r="O335" s="48"/>
      <c r="P335" s="48"/>
      <c r="Q335" s="48"/>
      <c r="R335" s="48"/>
      <c r="S335" s="48"/>
      <c r="T335" s="48"/>
    </row>
    <row r="336" spans="2:20" x14ac:dyDescent="0.3">
      <c r="B336" s="22"/>
      <c r="C336" s="51">
        <v>24</v>
      </c>
      <c r="D336" s="340">
        <v>295.26601299999999</v>
      </c>
      <c r="E336" s="335">
        <v>3.7599279999999999</v>
      </c>
      <c r="F336" s="335">
        <v>12.339646</v>
      </c>
      <c r="G336" s="341">
        <v>384.527963</v>
      </c>
      <c r="L336" s="51"/>
      <c r="M336" s="48"/>
      <c r="N336" s="48"/>
      <c r="O336" s="48"/>
      <c r="P336" s="48"/>
      <c r="Q336" s="48"/>
      <c r="R336" s="48"/>
      <c r="S336" s="48"/>
      <c r="T336" s="48"/>
    </row>
    <row r="337" spans="2:20" x14ac:dyDescent="0.3">
      <c r="B337" s="22"/>
      <c r="C337" s="51">
        <v>25</v>
      </c>
      <c r="D337" s="340">
        <v>298.71426200000002</v>
      </c>
      <c r="E337" s="335">
        <v>2.5105770000000001</v>
      </c>
      <c r="F337" s="335">
        <v>15.787895000000001</v>
      </c>
      <c r="G337" s="341">
        <v>382.31242099999997</v>
      </c>
      <c r="L337" s="51"/>
      <c r="M337" s="48"/>
      <c r="N337" s="48"/>
      <c r="O337" s="48"/>
      <c r="P337" s="48"/>
      <c r="Q337" s="48"/>
      <c r="R337" s="48"/>
      <c r="S337" s="48"/>
      <c r="T337" s="48"/>
    </row>
    <row r="338" spans="2:20" x14ac:dyDescent="0.3">
      <c r="B338" s="22"/>
      <c r="C338" s="51">
        <v>26</v>
      </c>
      <c r="D338" s="340">
        <v>288.87683299999998</v>
      </c>
      <c r="E338" s="335">
        <v>9.6451320000000003</v>
      </c>
      <c r="F338" s="335">
        <v>5.9504650000000003</v>
      </c>
      <c r="G338" s="341">
        <v>390.41316699999999</v>
      </c>
      <c r="L338" s="51"/>
      <c r="M338" s="48"/>
      <c r="N338" s="48"/>
      <c r="O338" s="48"/>
      <c r="P338" s="48"/>
      <c r="Q338" s="48"/>
      <c r="R338" s="48"/>
      <c r="S338" s="48"/>
      <c r="T338" s="48"/>
    </row>
    <row r="339" spans="2:20" x14ac:dyDescent="0.3">
      <c r="B339" s="22"/>
      <c r="C339" s="51">
        <v>27</v>
      </c>
      <c r="D339" s="340">
        <v>292.466362</v>
      </c>
      <c r="E339" s="335">
        <v>6.2641229999999997</v>
      </c>
      <c r="F339" s="335">
        <v>9.5399949999999993</v>
      </c>
      <c r="G339" s="341">
        <v>387.03215699999998</v>
      </c>
      <c r="L339" s="51"/>
      <c r="M339" s="48"/>
      <c r="N339" s="48"/>
      <c r="O339" s="48"/>
      <c r="P339" s="48"/>
      <c r="Q339" s="48"/>
      <c r="R339" s="48"/>
      <c r="S339" s="48"/>
      <c r="T339" s="48"/>
    </row>
    <row r="340" spans="2:20" x14ac:dyDescent="0.3">
      <c r="B340" s="22"/>
      <c r="C340" s="51">
        <v>28</v>
      </c>
      <c r="D340" s="340">
        <v>296.66494799999998</v>
      </c>
      <c r="E340" s="335">
        <v>19.902660000000001</v>
      </c>
      <c r="F340" s="335">
        <v>4.9251589999999998</v>
      </c>
      <c r="G340" s="341">
        <v>400.67069500000002</v>
      </c>
      <c r="L340" s="51"/>
      <c r="M340" s="48"/>
      <c r="N340" s="48"/>
      <c r="O340" s="48"/>
      <c r="P340" s="48"/>
      <c r="Q340" s="48"/>
      <c r="R340" s="48"/>
      <c r="S340" s="48"/>
      <c r="T340" s="48"/>
    </row>
    <row r="341" spans="2:20" x14ac:dyDescent="0.3">
      <c r="B341" s="22"/>
      <c r="C341" s="51">
        <v>29</v>
      </c>
      <c r="D341" s="340">
        <v>299.567834</v>
      </c>
      <c r="E341" s="335">
        <v>22.805544999999999</v>
      </c>
      <c r="F341" s="335">
        <v>7.8280440000000002</v>
      </c>
      <c r="G341" s="341">
        <v>403.57357999999999</v>
      </c>
      <c r="L341" s="51"/>
      <c r="M341" s="48"/>
      <c r="N341" s="48"/>
      <c r="O341" s="48"/>
      <c r="P341" s="48"/>
      <c r="Q341" s="48"/>
      <c r="R341" s="48"/>
      <c r="S341" s="48"/>
      <c r="T341" s="48"/>
    </row>
    <row r="342" spans="2:20" x14ac:dyDescent="0.3">
      <c r="B342" s="22"/>
      <c r="C342" s="51">
        <v>30</v>
      </c>
      <c r="D342" s="340">
        <v>297.00850200000002</v>
      </c>
      <c r="E342" s="335">
        <v>20.246213000000001</v>
      </c>
      <c r="F342" s="335">
        <v>5.2687119999999998</v>
      </c>
      <c r="G342" s="341">
        <v>401.01424800000001</v>
      </c>
      <c r="L342" s="51"/>
      <c r="M342" s="48"/>
      <c r="N342" s="48"/>
      <c r="O342" s="48"/>
      <c r="P342" s="48"/>
      <c r="Q342" s="48"/>
      <c r="R342" s="48"/>
      <c r="S342" s="48"/>
      <c r="T342" s="48"/>
    </row>
    <row r="343" spans="2:20" x14ac:dyDescent="0.3">
      <c r="B343" s="22"/>
      <c r="C343" s="51">
        <v>31</v>
      </c>
      <c r="D343" s="340">
        <v>291.50475</v>
      </c>
      <c r="E343" s="335">
        <v>14.742462</v>
      </c>
      <c r="F343" s="335">
        <v>0.92261099999999996</v>
      </c>
      <c r="G343" s="341">
        <v>395.51049699999999</v>
      </c>
      <c r="L343" s="51"/>
      <c r="M343" s="48"/>
      <c r="N343" s="48"/>
      <c r="O343" s="48"/>
      <c r="P343" s="48"/>
      <c r="Q343" s="48"/>
      <c r="R343" s="48"/>
      <c r="S343" s="48"/>
      <c r="T343" s="48"/>
    </row>
    <row r="344" spans="2:20" x14ac:dyDescent="0.3">
      <c r="B344" s="22"/>
      <c r="C344" s="51">
        <v>32</v>
      </c>
      <c r="D344" s="340">
        <v>22.852287</v>
      </c>
      <c r="E344" s="335">
        <v>313.66524700000002</v>
      </c>
      <c r="F344" s="335">
        <v>307.50116800000001</v>
      </c>
      <c r="G344" s="341">
        <v>227.563559</v>
      </c>
      <c r="L344" s="51"/>
      <c r="M344" s="48"/>
      <c r="N344" s="48"/>
      <c r="O344" s="48"/>
      <c r="P344" s="48"/>
      <c r="Q344" s="48"/>
      <c r="R344" s="48"/>
      <c r="S344" s="48"/>
      <c r="T344" s="48"/>
    </row>
    <row r="345" spans="2:20" x14ac:dyDescent="0.3">
      <c r="B345" s="22"/>
      <c r="C345" s="51">
        <v>33</v>
      </c>
      <c r="D345" s="340">
        <v>4.9637399999999996</v>
      </c>
      <c r="E345" s="335">
        <v>296.36644000000001</v>
      </c>
      <c r="F345" s="335">
        <v>290.202361</v>
      </c>
      <c r="G345" s="341">
        <v>230.84362899999999</v>
      </c>
      <c r="L345" s="51"/>
      <c r="M345" s="48"/>
      <c r="N345" s="48"/>
      <c r="O345" s="48"/>
      <c r="P345" s="48"/>
      <c r="Q345" s="48"/>
      <c r="R345" s="48"/>
      <c r="S345" s="48"/>
      <c r="T345" s="48"/>
    </row>
    <row r="346" spans="2:20" x14ac:dyDescent="0.3">
      <c r="B346" s="22"/>
      <c r="C346" s="51">
        <v>34</v>
      </c>
      <c r="D346" s="340">
        <v>0.64350700000000005</v>
      </c>
      <c r="E346" s="335">
        <v>299.029112</v>
      </c>
      <c r="F346" s="335">
        <v>292.86503299999998</v>
      </c>
      <c r="G346" s="341">
        <v>230.294219</v>
      </c>
      <c r="L346" s="51"/>
      <c r="M346" s="48"/>
      <c r="N346" s="48"/>
      <c r="O346" s="48"/>
      <c r="P346" s="48"/>
      <c r="Q346" s="48"/>
      <c r="R346" s="48"/>
      <c r="S346" s="48"/>
      <c r="T346" s="48"/>
    </row>
    <row r="347" spans="2:20" x14ac:dyDescent="0.3">
      <c r="B347" s="22"/>
      <c r="C347" s="51">
        <v>35</v>
      </c>
      <c r="D347" s="340">
        <v>14.383596000000001</v>
      </c>
      <c r="E347" s="335">
        <v>247.07806600000001</v>
      </c>
      <c r="F347" s="335">
        <v>293.72608600000001</v>
      </c>
      <c r="G347" s="341">
        <v>236.87305900000001</v>
      </c>
      <c r="L347" s="51"/>
      <c r="M347" s="48"/>
      <c r="N347" s="48"/>
      <c r="O347" s="48"/>
      <c r="P347" s="48"/>
      <c r="Q347" s="48"/>
      <c r="R347" s="48"/>
      <c r="S347" s="48"/>
      <c r="T347" s="48"/>
    </row>
    <row r="348" spans="2:20" x14ac:dyDescent="0.3">
      <c r="B348" s="22"/>
      <c r="C348" s="51">
        <v>36</v>
      </c>
      <c r="D348" s="340">
        <v>36.793515999999997</v>
      </c>
      <c r="E348" s="335">
        <v>327.60647499999999</v>
      </c>
      <c r="F348" s="335">
        <v>321.44239599999997</v>
      </c>
      <c r="G348" s="341">
        <v>211.82642000000001</v>
      </c>
      <c r="L348" s="51"/>
      <c r="M348" s="48"/>
      <c r="N348" s="48"/>
      <c r="O348" s="48"/>
      <c r="P348" s="48"/>
      <c r="Q348" s="48"/>
      <c r="R348" s="48"/>
      <c r="S348" s="48"/>
      <c r="T348" s="48"/>
    </row>
    <row r="349" spans="2:20" x14ac:dyDescent="0.3">
      <c r="B349" s="22"/>
      <c r="C349" s="51">
        <v>37</v>
      </c>
      <c r="D349" s="340">
        <v>43.768327999999997</v>
      </c>
      <c r="E349" s="335">
        <v>334.58128799999997</v>
      </c>
      <c r="F349" s="335">
        <v>328.41720900000001</v>
      </c>
      <c r="G349" s="341">
        <v>207.70981800000001</v>
      </c>
      <c r="L349" s="51"/>
      <c r="M349" s="48"/>
      <c r="N349" s="48"/>
      <c r="O349" s="48"/>
      <c r="P349" s="48"/>
      <c r="Q349" s="48"/>
      <c r="R349" s="48"/>
      <c r="S349" s="48"/>
      <c r="T349" s="48"/>
    </row>
    <row r="350" spans="2:20" x14ac:dyDescent="0.3">
      <c r="B350" s="22"/>
      <c r="C350" s="51">
        <v>38</v>
      </c>
      <c r="D350" s="340">
        <v>40.869523999999998</v>
      </c>
      <c r="E350" s="335">
        <v>331.68248299999999</v>
      </c>
      <c r="F350" s="335">
        <v>325.51840399999998</v>
      </c>
      <c r="G350" s="341">
        <v>210.06098600000001</v>
      </c>
      <c r="L350" s="51"/>
      <c r="M350" s="48"/>
      <c r="N350" s="48"/>
      <c r="O350" s="48"/>
      <c r="P350" s="48"/>
      <c r="Q350" s="48"/>
      <c r="R350" s="48"/>
      <c r="S350" s="48"/>
      <c r="T350" s="48"/>
    </row>
    <row r="351" spans="2:20" x14ac:dyDescent="0.3">
      <c r="B351" s="22"/>
      <c r="C351" s="51">
        <v>39</v>
      </c>
      <c r="D351" s="340">
        <v>45.291899999999998</v>
      </c>
      <c r="E351" s="335">
        <v>274.66280599999999</v>
      </c>
      <c r="F351" s="335">
        <v>329.94078000000002</v>
      </c>
      <c r="G351" s="341">
        <v>214.46324100000001</v>
      </c>
      <c r="L351" s="51"/>
      <c r="M351" s="48"/>
      <c r="N351" s="48"/>
      <c r="O351" s="48"/>
      <c r="P351" s="48"/>
      <c r="Q351" s="48"/>
      <c r="R351" s="48"/>
      <c r="S351" s="48"/>
      <c r="T351" s="48"/>
    </row>
    <row r="352" spans="2:20" x14ac:dyDescent="0.3">
      <c r="B352" s="22"/>
      <c r="C352" s="51">
        <v>40</v>
      </c>
      <c r="D352" s="340">
        <v>50.086706999999997</v>
      </c>
      <c r="E352" s="335">
        <v>340.89966600000002</v>
      </c>
      <c r="F352" s="335">
        <v>334.73558700000001</v>
      </c>
      <c r="G352" s="341">
        <v>200.60736299999999</v>
      </c>
      <c r="L352" s="51"/>
      <c r="M352" s="48"/>
      <c r="N352" s="48"/>
      <c r="O352" s="48"/>
      <c r="P352" s="48"/>
      <c r="Q352" s="48"/>
      <c r="R352" s="48"/>
      <c r="S352" s="48"/>
      <c r="T352" s="48"/>
    </row>
    <row r="353" spans="2:20" x14ac:dyDescent="0.3">
      <c r="B353" s="22"/>
      <c r="C353" s="51">
        <v>41</v>
      </c>
      <c r="D353" s="340">
        <v>50.215904999999999</v>
      </c>
      <c r="E353" s="335">
        <v>273.12345599999998</v>
      </c>
      <c r="F353" s="335">
        <v>334.86478499999998</v>
      </c>
      <c r="G353" s="341">
        <v>202.160991</v>
      </c>
      <c r="L353" s="51"/>
      <c r="M353" s="48"/>
      <c r="N353" s="48"/>
      <c r="O353" s="48"/>
      <c r="P353" s="48"/>
      <c r="Q353" s="48"/>
      <c r="R353" s="48"/>
      <c r="S353" s="48"/>
      <c r="T353" s="48"/>
    </row>
    <row r="354" spans="2:20" x14ac:dyDescent="0.3">
      <c r="B354" s="22"/>
      <c r="C354" s="51">
        <v>42</v>
      </c>
      <c r="D354" s="340">
        <v>51.717295999999997</v>
      </c>
      <c r="E354" s="335">
        <v>274.96110900000002</v>
      </c>
      <c r="F354" s="335">
        <v>336.366176</v>
      </c>
      <c r="G354" s="341">
        <v>200.372097</v>
      </c>
      <c r="L354" s="51"/>
      <c r="M354" s="48"/>
      <c r="N354" s="48"/>
      <c r="O354" s="48"/>
      <c r="P354" s="48"/>
      <c r="Q354" s="48"/>
      <c r="R354" s="48"/>
      <c r="S354" s="48"/>
      <c r="T354" s="48"/>
    </row>
    <row r="355" spans="2:20" x14ac:dyDescent="0.3">
      <c r="B355" s="22"/>
      <c r="C355" s="51">
        <v>43</v>
      </c>
      <c r="D355" s="340">
        <v>51.813087000000003</v>
      </c>
      <c r="E355" s="335">
        <v>275.05689999999998</v>
      </c>
      <c r="F355" s="335">
        <v>336.46196700000002</v>
      </c>
      <c r="G355" s="341">
        <v>200.46788799999999</v>
      </c>
      <c r="L355" s="51"/>
      <c r="M355" s="48"/>
      <c r="N355" s="48"/>
      <c r="O355" s="48"/>
      <c r="P355" s="48"/>
      <c r="Q355" s="48"/>
      <c r="R355" s="48"/>
      <c r="S355" s="48"/>
      <c r="T355" s="48"/>
    </row>
    <row r="356" spans="2:20" x14ac:dyDescent="0.3">
      <c r="B356" s="22"/>
      <c r="C356" s="51">
        <v>44</v>
      </c>
      <c r="D356" s="340">
        <v>56.427773000000002</v>
      </c>
      <c r="E356" s="335">
        <v>347.24073299999998</v>
      </c>
      <c r="F356" s="335">
        <v>341.07665400000002</v>
      </c>
      <c r="G356" s="341">
        <v>195.65159</v>
      </c>
      <c r="L356" s="51"/>
      <c r="M356" s="48"/>
      <c r="N356" s="48"/>
      <c r="O356" s="48"/>
      <c r="P356" s="48"/>
      <c r="Q356" s="48"/>
      <c r="R356" s="48"/>
      <c r="S356" s="48"/>
      <c r="T356" s="48"/>
    </row>
    <row r="357" spans="2:20" x14ac:dyDescent="0.3">
      <c r="B357" s="22"/>
      <c r="C357" s="51">
        <v>45</v>
      </c>
      <c r="D357" s="340">
        <v>50.549903999999998</v>
      </c>
      <c r="E357" s="335">
        <v>273.79371800000001</v>
      </c>
      <c r="F357" s="335">
        <v>335.19878399999999</v>
      </c>
      <c r="G357" s="341">
        <v>199.985366</v>
      </c>
      <c r="L357" s="51"/>
      <c r="M357" s="48"/>
      <c r="N357" s="48"/>
      <c r="O357" s="48"/>
      <c r="P357" s="48"/>
      <c r="Q357" s="48"/>
      <c r="R357" s="48"/>
      <c r="S357" s="48"/>
      <c r="T357" s="48"/>
    </row>
    <row r="358" spans="2:20" x14ac:dyDescent="0.3">
      <c r="B358" s="22"/>
      <c r="C358" s="51">
        <v>46</v>
      </c>
      <c r="D358" s="340">
        <v>33.367330000000003</v>
      </c>
      <c r="E358" s="335">
        <v>230.42116799999999</v>
      </c>
      <c r="F358" s="335">
        <v>244.54494099999999</v>
      </c>
      <c r="G358" s="341">
        <v>214.35712899999999</v>
      </c>
      <c r="L358" s="51"/>
      <c r="M358" s="48"/>
      <c r="N358" s="48"/>
      <c r="O358" s="48"/>
      <c r="P358" s="48"/>
      <c r="Q358" s="48"/>
      <c r="R358" s="48"/>
      <c r="S358" s="48"/>
      <c r="T358" s="48"/>
    </row>
    <row r="359" spans="2:20" x14ac:dyDescent="0.3">
      <c r="B359" s="22"/>
      <c r="C359" s="51">
        <v>47</v>
      </c>
      <c r="D359" s="340">
        <v>57.255979000000004</v>
      </c>
      <c r="E359" s="335">
        <v>348.068939</v>
      </c>
      <c r="F359" s="335">
        <v>341.90485999999999</v>
      </c>
      <c r="G359" s="341">
        <v>196.47979599999999</v>
      </c>
      <c r="L359" s="51"/>
      <c r="M359" s="48"/>
      <c r="N359" s="48"/>
      <c r="O359" s="48"/>
      <c r="P359" s="48"/>
      <c r="Q359" s="48"/>
      <c r="R359" s="48"/>
      <c r="S359" s="48"/>
      <c r="T359" s="48"/>
    </row>
    <row r="360" spans="2:20" x14ac:dyDescent="0.3">
      <c r="B360" s="22"/>
      <c r="C360" s="51">
        <v>48</v>
      </c>
      <c r="D360" s="340">
        <v>55.253551999999999</v>
      </c>
      <c r="E360" s="335">
        <v>281.56958300000002</v>
      </c>
      <c r="F360" s="335">
        <v>339.90243199999998</v>
      </c>
      <c r="G360" s="341">
        <v>200.853555</v>
      </c>
      <c r="L360" s="51"/>
      <c r="M360" s="48"/>
      <c r="N360" s="48"/>
      <c r="O360" s="48"/>
      <c r="P360" s="48"/>
      <c r="Q360" s="48"/>
      <c r="R360" s="48"/>
      <c r="S360" s="48"/>
      <c r="T360" s="48"/>
    </row>
    <row r="361" spans="2:20" x14ac:dyDescent="0.3">
      <c r="B361" s="22"/>
      <c r="C361" s="51">
        <v>49</v>
      </c>
      <c r="D361" s="340">
        <v>57.740389</v>
      </c>
      <c r="E361" s="335">
        <v>348.55334800000003</v>
      </c>
      <c r="F361" s="335">
        <v>342.38926900000001</v>
      </c>
      <c r="G361" s="341">
        <v>202.35573199999999</v>
      </c>
      <c r="L361" s="51"/>
      <c r="M361" s="48"/>
      <c r="N361" s="48"/>
      <c r="O361" s="48"/>
      <c r="P361" s="48"/>
      <c r="Q361" s="48"/>
      <c r="R361" s="48"/>
      <c r="S361" s="48"/>
      <c r="T361" s="48"/>
    </row>
    <row r="362" spans="2:20" x14ac:dyDescent="0.3">
      <c r="B362" s="22"/>
      <c r="C362" s="51">
        <v>50</v>
      </c>
      <c r="D362" s="340">
        <v>69.055659000000006</v>
      </c>
      <c r="E362" s="335">
        <v>308.07968499999998</v>
      </c>
      <c r="F362" s="335">
        <v>353.70453900000001</v>
      </c>
      <c r="G362" s="341">
        <v>198.431174</v>
      </c>
      <c r="L362" s="51"/>
      <c r="M362" s="48"/>
      <c r="N362" s="48"/>
      <c r="O362" s="48"/>
      <c r="P362" s="48"/>
      <c r="Q362" s="48"/>
      <c r="R362" s="48"/>
      <c r="S362" s="48"/>
      <c r="T362" s="48"/>
    </row>
    <row r="363" spans="2:20" x14ac:dyDescent="0.3">
      <c r="B363" s="22"/>
      <c r="C363" s="51">
        <v>51</v>
      </c>
      <c r="D363" s="340">
        <v>56.902946999999998</v>
      </c>
      <c r="E363" s="335">
        <v>347.71590700000002</v>
      </c>
      <c r="F363" s="335">
        <v>341.551828</v>
      </c>
      <c r="G363" s="341">
        <v>208.84803299999999</v>
      </c>
      <c r="L363" s="51"/>
      <c r="M363" s="48"/>
      <c r="N363" s="48"/>
      <c r="O363" s="48"/>
      <c r="P363" s="48"/>
      <c r="Q363" s="48"/>
      <c r="R363" s="48"/>
      <c r="S363" s="48"/>
      <c r="T363" s="48"/>
    </row>
    <row r="364" spans="2:20" x14ac:dyDescent="0.3">
      <c r="B364" s="22"/>
      <c r="C364" s="51">
        <v>52</v>
      </c>
      <c r="D364" s="340">
        <v>64.735877000000002</v>
      </c>
      <c r="E364" s="335">
        <v>299.08946500000002</v>
      </c>
      <c r="F364" s="335">
        <v>349.38475799999998</v>
      </c>
      <c r="G364" s="341">
        <v>199.565471</v>
      </c>
      <c r="L364" s="51"/>
      <c r="M364" s="48"/>
      <c r="N364" s="48"/>
      <c r="O364" s="48"/>
      <c r="P364" s="48"/>
      <c r="Q364" s="48"/>
      <c r="R364" s="48"/>
      <c r="S364" s="48"/>
      <c r="T364" s="48"/>
    </row>
    <row r="365" spans="2:20" x14ac:dyDescent="0.3">
      <c r="B365" s="22"/>
      <c r="C365" s="51">
        <v>53</v>
      </c>
      <c r="D365" s="340">
        <v>59.143993999999999</v>
      </c>
      <c r="E365" s="335">
        <v>349.956953</v>
      </c>
      <c r="F365" s="335">
        <v>343.79287399999998</v>
      </c>
      <c r="G365" s="341">
        <v>211.08908</v>
      </c>
      <c r="L365" s="51"/>
      <c r="M365" s="48"/>
      <c r="N365" s="48"/>
      <c r="O365" s="48"/>
      <c r="P365" s="48"/>
      <c r="Q365" s="48"/>
      <c r="R365" s="48"/>
      <c r="S365" s="48"/>
      <c r="T365" s="48"/>
    </row>
    <row r="366" spans="2:20" x14ac:dyDescent="0.3">
      <c r="B366" s="22"/>
      <c r="C366" s="51">
        <v>54</v>
      </c>
      <c r="D366" s="340">
        <v>71.567769999999996</v>
      </c>
      <c r="E366" s="335">
        <v>300.426132</v>
      </c>
      <c r="F366" s="335">
        <v>356.21665000000002</v>
      </c>
      <c r="G366" s="341">
        <v>200.943285</v>
      </c>
      <c r="L366" s="51"/>
      <c r="M366" s="48"/>
      <c r="N366" s="48"/>
      <c r="O366" s="48"/>
      <c r="P366" s="48"/>
      <c r="Q366" s="48"/>
      <c r="R366" s="48"/>
      <c r="S366" s="48"/>
      <c r="T366" s="48"/>
    </row>
    <row r="367" spans="2:20" x14ac:dyDescent="0.3">
      <c r="B367" s="22"/>
      <c r="C367" s="51">
        <v>55</v>
      </c>
      <c r="D367" s="340">
        <v>65.132855000000006</v>
      </c>
      <c r="E367" s="335">
        <v>298.69248800000003</v>
      </c>
      <c r="F367" s="335">
        <v>349.78173500000003</v>
      </c>
      <c r="G367" s="341">
        <v>199.16849400000001</v>
      </c>
      <c r="L367" s="51"/>
      <c r="M367" s="48"/>
      <c r="N367" s="48"/>
      <c r="O367" s="48"/>
      <c r="P367" s="48"/>
      <c r="Q367" s="48"/>
      <c r="R367" s="48"/>
      <c r="S367" s="48"/>
      <c r="T367" s="48"/>
    </row>
    <row r="368" spans="2:20" x14ac:dyDescent="0.3">
      <c r="B368" s="22"/>
      <c r="C368" s="51">
        <v>56</v>
      </c>
      <c r="D368" s="340">
        <v>65.544770999999997</v>
      </c>
      <c r="E368" s="335">
        <v>298.87169</v>
      </c>
      <c r="F368" s="335">
        <v>350.19365099999999</v>
      </c>
      <c r="G368" s="341">
        <v>204.76858799999999</v>
      </c>
      <c r="L368" s="51"/>
      <c r="M368" s="48"/>
      <c r="N368" s="48"/>
      <c r="O368" s="48"/>
      <c r="P368" s="48"/>
      <c r="Q368" s="48"/>
      <c r="R368" s="48"/>
      <c r="S368" s="48"/>
      <c r="T368" s="48"/>
    </row>
    <row r="369" spans="2:20" x14ac:dyDescent="0.3">
      <c r="B369" s="22"/>
      <c r="C369" s="51">
        <v>57</v>
      </c>
      <c r="D369" s="340">
        <v>71.822263000000007</v>
      </c>
      <c r="E369" s="335">
        <v>300.68062500000002</v>
      </c>
      <c r="F369" s="335">
        <v>356.47114299999998</v>
      </c>
      <c r="G369" s="341">
        <v>201.197778</v>
      </c>
      <c r="L369" s="51"/>
      <c r="M369" s="48"/>
      <c r="N369" s="48"/>
      <c r="O369" s="48"/>
      <c r="P369" s="48"/>
      <c r="Q369" s="48"/>
      <c r="R369" s="48"/>
      <c r="S369" s="48"/>
      <c r="T369" s="48"/>
    </row>
    <row r="370" spans="2:20" x14ac:dyDescent="0.3">
      <c r="B370" s="22"/>
      <c r="C370" s="51">
        <v>58</v>
      </c>
      <c r="D370" s="340">
        <v>76.594102000000007</v>
      </c>
      <c r="E370" s="335">
        <v>295.24582800000002</v>
      </c>
      <c r="F370" s="335">
        <v>361.24298199999998</v>
      </c>
      <c r="G370" s="341">
        <v>205.969617</v>
      </c>
      <c r="L370" s="51"/>
      <c r="M370" s="48"/>
      <c r="N370" s="48"/>
      <c r="O370" s="48"/>
      <c r="P370" s="48"/>
      <c r="Q370" s="48"/>
      <c r="R370" s="48"/>
      <c r="S370" s="48"/>
      <c r="T370" s="48"/>
    </row>
    <row r="371" spans="2:20" x14ac:dyDescent="0.3">
      <c r="B371" s="22"/>
      <c r="C371" s="51">
        <v>59</v>
      </c>
      <c r="D371" s="340">
        <v>65.169805999999994</v>
      </c>
      <c r="E371" s="335">
        <v>292.85762</v>
      </c>
      <c r="F371" s="335">
        <v>349.81868700000001</v>
      </c>
      <c r="G371" s="341">
        <v>188.58818500000001</v>
      </c>
      <c r="L371" s="51"/>
      <c r="M371" s="48"/>
      <c r="N371" s="48"/>
      <c r="O371" s="48"/>
      <c r="P371" s="48"/>
      <c r="Q371" s="48"/>
      <c r="R371" s="48"/>
      <c r="S371" s="48"/>
      <c r="T371" s="48"/>
    </row>
    <row r="372" spans="2:20" x14ac:dyDescent="0.3">
      <c r="B372" s="22"/>
      <c r="C372" s="51">
        <v>60</v>
      </c>
      <c r="D372" s="340">
        <v>67.473048000000006</v>
      </c>
      <c r="E372" s="335">
        <v>294.26378199999999</v>
      </c>
      <c r="F372" s="335">
        <v>352.12192800000003</v>
      </c>
      <c r="G372" s="341">
        <v>189.994347</v>
      </c>
      <c r="L372" s="51"/>
      <c r="M372" s="48"/>
      <c r="N372" s="48"/>
      <c r="O372" s="48"/>
      <c r="P372" s="48"/>
      <c r="Q372" s="48"/>
      <c r="R372" s="48"/>
      <c r="S372" s="48"/>
      <c r="T372" s="48"/>
    </row>
    <row r="373" spans="2:20" x14ac:dyDescent="0.3">
      <c r="B373" s="22"/>
      <c r="C373" s="51">
        <v>61</v>
      </c>
      <c r="D373" s="340">
        <v>60.153880000000001</v>
      </c>
      <c r="E373" s="335">
        <v>291.20013799999998</v>
      </c>
      <c r="F373" s="335">
        <v>344.80275999999998</v>
      </c>
      <c r="G373" s="341">
        <v>186.93070299999999</v>
      </c>
      <c r="L373" s="51"/>
      <c r="M373" s="48"/>
      <c r="N373" s="48"/>
      <c r="O373" s="48"/>
      <c r="P373" s="48"/>
      <c r="Q373" s="48"/>
      <c r="R373" s="48"/>
      <c r="S373" s="48"/>
      <c r="T373" s="48"/>
    </row>
    <row r="374" spans="2:20" x14ac:dyDescent="0.3">
      <c r="B374" s="22"/>
      <c r="C374" s="51">
        <v>62</v>
      </c>
      <c r="D374" s="340">
        <v>78.802779999999998</v>
      </c>
      <c r="E374" s="335">
        <v>287.85522200000003</v>
      </c>
      <c r="F374" s="335">
        <v>301.978994</v>
      </c>
      <c r="G374" s="341">
        <v>183.58578600000001</v>
      </c>
      <c r="L374" s="51"/>
      <c r="M374" s="48"/>
      <c r="N374" s="48"/>
      <c r="O374" s="48"/>
      <c r="P374" s="48"/>
      <c r="Q374" s="48"/>
      <c r="R374" s="48"/>
      <c r="S374" s="48"/>
      <c r="T374" s="48"/>
    </row>
    <row r="375" spans="2:20" x14ac:dyDescent="0.3">
      <c r="B375" s="22"/>
      <c r="C375" s="51">
        <v>63</v>
      </c>
      <c r="D375" s="340">
        <v>71.205383999999995</v>
      </c>
      <c r="E375" s="335">
        <v>293.53983299999999</v>
      </c>
      <c r="F375" s="335">
        <v>355.854265</v>
      </c>
      <c r="G375" s="341">
        <v>189.270398</v>
      </c>
      <c r="L375" s="51"/>
      <c r="M375" s="48"/>
      <c r="N375" s="48"/>
      <c r="O375" s="48"/>
      <c r="P375" s="48"/>
      <c r="Q375" s="48"/>
      <c r="R375" s="48"/>
      <c r="S375" s="48"/>
      <c r="T375" s="48"/>
    </row>
    <row r="376" spans="2:20" x14ac:dyDescent="0.3">
      <c r="B376" s="22"/>
      <c r="C376" s="51">
        <v>64</v>
      </c>
      <c r="D376" s="340">
        <v>87.366157999999999</v>
      </c>
      <c r="E376" s="335">
        <v>295.91611799999998</v>
      </c>
      <c r="F376" s="335">
        <v>372.015038</v>
      </c>
      <c r="G376" s="341">
        <v>191.646683</v>
      </c>
      <c r="L376" s="51"/>
      <c r="M376" s="48"/>
      <c r="N376" s="48"/>
      <c r="O376" s="48"/>
      <c r="P376" s="48"/>
      <c r="Q376" s="48"/>
      <c r="R376" s="48"/>
      <c r="S376" s="48"/>
      <c r="T376" s="48"/>
    </row>
    <row r="377" spans="2:20" x14ac:dyDescent="0.3">
      <c r="B377" s="22"/>
      <c r="C377" s="51">
        <v>65</v>
      </c>
      <c r="D377" s="340">
        <v>86.506788</v>
      </c>
      <c r="E377" s="335">
        <v>293.49297899999999</v>
      </c>
      <c r="F377" s="335">
        <v>307.61675200000002</v>
      </c>
      <c r="G377" s="341">
        <v>189.223544</v>
      </c>
      <c r="L377" s="51"/>
      <c r="M377" s="48"/>
      <c r="N377" s="48"/>
      <c r="O377" s="48"/>
      <c r="P377" s="48"/>
      <c r="Q377" s="48"/>
      <c r="R377" s="48"/>
      <c r="S377" s="48"/>
      <c r="T377" s="48"/>
    </row>
    <row r="378" spans="2:20" x14ac:dyDescent="0.3">
      <c r="B378" s="22"/>
      <c r="C378" s="51">
        <v>66</v>
      </c>
      <c r="D378" s="340">
        <v>66.327505000000002</v>
      </c>
      <c r="E378" s="335">
        <v>288.66195399999998</v>
      </c>
      <c r="F378" s="335">
        <v>350.97638599999999</v>
      </c>
      <c r="G378" s="341">
        <v>184.39251899999999</v>
      </c>
      <c r="L378" s="51"/>
      <c r="M378" s="48"/>
      <c r="N378" s="48"/>
      <c r="O378" s="48"/>
      <c r="P378" s="48"/>
      <c r="Q378" s="48"/>
      <c r="R378" s="48"/>
      <c r="S378" s="48"/>
      <c r="T378" s="48"/>
    </row>
    <row r="379" spans="2:20" x14ac:dyDescent="0.3">
      <c r="B379" s="22"/>
      <c r="C379" s="51">
        <v>67</v>
      </c>
      <c r="D379" s="340">
        <v>68.040471999999994</v>
      </c>
      <c r="E379" s="335">
        <v>287.11646200000001</v>
      </c>
      <c r="F379" s="335">
        <v>301.24023499999998</v>
      </c>
      <c r="G379" s="341">
        <v>182.847027</v>
      </c>
      <c r="L379" s="51"/>
      <c r="M379" s="48"/>
      <c r="N379" s="48"/>
      <c r="O379" s="48"/>
      <c r="P379" s="48"/>
      <c r="Q379" s="48"/>
      <c r="R379" s="48"/>
      <c r="S379" s="48"/>
      <c r="T379" s="48"/>
    </row>
    <row r="380" spans="2:20" x14ac:dyDescent="0.3">
      <c r="B380" s="22"/>
      <c r="C380" s="51">
        <v>68</v>
      </c>
      <c r="D380" s="340">
        <v>91.180498</v>
      </c>
      <c r="E380" s="335">
        <v>291.91161699999998</v>
      </c>
      <c r="F380" s="335">
        <v>306.03538900000001</v>
      </c>
      <c r="G380" s="341">
        <v>187.64218199999999</v>
      </c>
      <c r="L380" s="51"/>
      <c r="M380" s="48"/>
      <c r="N380" s="48"/>
      <c r="O380" s="48"/>
      <c r="P380" s="48"/>
      <c r="Q380" s="48"/>
      <c r="R380" s="48"/>
      <c r="S380" s="48"/>
      <c r="T380" s="48"/>
    </row>
    <row r="381" spans="2:20" x14ac:dyDescent="0.3">
      <c r="B381" s="22"/>
      <c r="C381" s="51">
        <v>69</v>
      </c>
      <c r="D381" s="340">
        <v>78.392375999999999</v>
      </c>
      <c r="E381" s="335">
        <v>241.67690099999999</v>
      </c>
      <c r="F381" s="335">
        <v>255.80067299999999</v>
      </c>
      <c r="G381" s="341">
        <v>201.124977</v>
      </c>
      <c r="L381" s="51"/>
      <c r="M381" s="48"/>
      <c r="N381" s="48"/>
      <c r="O381" s="48"/>
      <c r="P381" s="48"/>
      <c r="Q381" s="48"/>
      <c r="R381" s="48"/>
      <c r="S381" s="48"/>
      <c r="T381" s="48"/>
    </row>
    <row r="382" spans="2:20" x14ac:dyDescent="0.3">
      <c r="B382" s="22"/>
      <c r="C382" s="51">
        <v>70</v>
      </c>
      <c r="D382" s="340">
        <v>77.507845000000003</v>
      </c>
      <c r="E382" s="335">
        <v>240.79237000000001</v>
      </c>
      <c r="F382" s="335">
        <v>254.91614200000001</v>
      </c>
      <c r="G382" s="341">
        <v>200.24044599999999</v>
      </c>
      <c r="L382" s="51"/>
      <c r="M382" s="48"/>
      <c r="N382" s="48"/>
      <c r="O382" s="48"/>
      <c r="P382" s="48"/>
      <c r="Q382" s="48"/>
      <c r="R382" s="48"/>
      <c r="S382" s="48"/>
      <c r="T382" s="48"/>
    </row>
    <row r="383" spans="2:20" x14ac:dyDescent="0.3">
      <c r="B383" s="22"/>
      <c r="C383" s="51">
        <v>71</v>
      </c>
      <c r="D383" s="340">
        <v>90.262741000000005</v>
      </c>
      <c r="E383" s="335">
        <v>233.21146100000001</v>
      </c>
      <c r="F383" s="335">
        <v>247.33523400000001</v>
      </c>
      <c r="G383" s="341">
        <v>188.71773400000001</v>
      </c>
      <c r="L383" s="51"/>
      <c r="M383" s="48"/>
      <c r="N383" s="48"/>
      <c r="O383" s="48"/>
      <c r="P383" s="48"/>
      <c r="Q383" s="48"/>
      <c r="R383" s="48"/>
      <c r="S383" s="48"/>
      <c r="T383" s="48"/>
    </row>
    <row r="384" spans="2:20" x14ac:dyDescent="0.3">
      <c r="B384" s="22"/>
      <c r="C384" s="51">
        <v>72</v>
      </c>
      <c r="D384" s="340">
        <v>78.249453000000003</v>
      </c>
      <c r="E384" s="335">
        <v>240.274776</v>
      </c>
      <c r="F384" s="335">
        <v>254.39854800000001</v>
      </c>
      <c r="G384" s="341">
        <v>175.78267</v>
      </c>
      <c r="L384" s="51"/>
      <c r="M384" s="48"/>
      <c r="N384" s="48"/>
      <c r="O384" s="48"/>
      <c r="P384" s="48"/>
      <c r="Q384" s="48"/>
      <c r="R384" s="48"/>
      <c r="S384" s="48"/>
      <c r="T384" s="48"/>
    </row>
    <row r="385" spans="2:20" x14ac:dyDescent="0.3">
      <c r="B385" s="22"/>
      <c r="C385" s="51">
        <v>73</v>
      </c>
      <c r="D385" s="340">
        <v>82.375826000000004</v>
      </c>
      <c r="E385" s="335">
        <v>234.72462899999999</v>
      </c>
      <c r="F385" s="335">
        <v>248.848401</v>
      </c>
      <c r="G385" s="341">
        <v>171.67280700000001</v>
      </c>
      <c r="L385" s="51"/>
      <c r="M385" s="48"/>
      <c r="N385" s="48"/>
      <c r="O385" s="48"/>
      <c r="P385" s="48"/>
      <c r="Q385" s="48"/>
      <c r="R385" s="48"/>
      <c r="S385" s="48"/>
      <c r="T385" s="48"/>
    </row>
    <row r="386" spans="2:20" x14ac:dyDescent="0.3">
      <c r="B386" s="22"/>
      <c r="C386" s="51">
        <v>74</v>
      </c>
      <c r="D386" s="340">
        <v>96.287099999999995</v>
      </c>
      <c r="E386" s="335">
        <v>222.43328600000001</v>
      </c>
      <c r="F386" s="335">
        <v>236.55705800000001</v>
      </c>
      <c r="G386" s="341">
        <v>170.677696</v>
      </c>
      <c r="L386" s="51"/>
      <c r="M386" s="48"/>
      <c r="N386" s="48"/>
      <c r="O386" s="48"/>
      <c r="P386" s="48"/>
      <c r="Q386" s="48"/>
      <c r="R386" s="48"/>
      <c r="S386" s="48"/>
      <c r="T386" s="48"/>
    </row>
    <row r="387" spans="2:20" x14ac:dyDescent="0.3">
      <c r="B387" s="22"/>
      <c r="C387" s="51">
        <v>75</v>
      </c>
      <c r="D387" s="340">
        <v>115.921487</v>
      </c>
      <c r="E387" s="335">
        <v>267.61846000000003</v>
      </c>
      <c r="F387" s="335">
        <v>281.742232</v>
      </c>
      <c r="G387" s="341">
        <v>113.384512</v>
      </c>
      <c r="L387" s="51"/>
      <c r="M387" s="48"/>
      <c r="N387" s="48"/>
      <c r="O387" s="48"/>
      <c r="P387" s="48"/>
      <c r="Q387" s="48"/>
      <c r="R387" s="48"/>
      <c r="S387" s="48"/>
      <c r="T387" s="48"/>
    </row>
    <row r="388" spans="2:20" x14ac:dyDescent="0.3">
      <c r="B388" s="22"/>
      <c r="C388" s="51">
        <v>76</v>
      </c>
      <c r="D388" s="340">
        <v>174.22730000000001</v>
      </c>
      <c r="E388" s="335">
        <v>319.64342099999999</v>
      </c>
      <c r="F388" s="335">
        <v>333.76719300000002</v>
      </c>
      <c r="G388" s="341">
        <v>61.509214</v>
      </c>
      <c r="L388" s="51"/>
      <c r="M388" s="48"/>
      <c r="N388" s="48"/>
      <c r="O388" s="48"/>
      <c r="P388" s="48"/>
      <c r="Q388" s="48"/>
      <c r="R388" s="48"/>
      <c r="S388" s="48"/>
      <c r="T388" s="48"/>
    </row>
    <row r="389" spans="2:20" x14ac:dyDescent="0.3">
      <c r="B389" s="22"/>
      <c r="C389" s="51">
        <v>77</v>
      </c>
      <c r="D389" s="340">
        <v>176.84706</v>
      </c>
      <c r="E389" s="335">
        <v>322.27232600000002</v>
      </c>
      <c r="F389" s="335">
        <v>336.39609799999999</v>
      </c>
      <c r="G389" s="341">
        <v>57.411864999999999</v>
      </c>
      <c r="L389" s="51"/>
      <c r="M389" s="48"/>
      <c r="N389" s="48"/>
      <c r="O389" s="48"/>
      <c r="P389" s="48"/>
      <c r="Q389" s="48"/>
      <c r="R389" s="48"/>
      <c r="S389" s="48"/>
      <c r="T389" s="48"/>
    </row>
    <row r="390" spans="2:20" x14ac:dyDescent="0.3">
      <c r="B390" s="22"/>
      <c r="C390" s="51">
        <v>78</v>
      </c>
      <c r="D390" s="340">
        <v>251.02202299999999</v>
      </c>
      <c r="E390" s="335">
        <v>406.20910600000002</v>
      </c>
      <c r="F390" s="335">
        <v>420.33287899999999</v>
      </c>
      <c r="G390" s="341">
        <v>83.760206999999994</v>
      </c>
      <c r="L390" s="51"/>
      <c r="M390" s="48"/>
      <c r="N390" s="48"/>
      <c r="O390" s="48"/>
      <c r="P390" s="48"/>
      <c r="Q390" s="48"/>
      <c r="R390" s="48"/>
      <c r="S390" s="48"/>
      <c r="T390" s="48"/>
    </row>
    <row r="391" spans="2:20" x14ac:dyDescent="0.3">
      <c r="B391" s="22"/>
      <c r="C391" s="51">
        <v>79</v>
      </c>
      <c r="D391" s="340">
        <v>38.218747</v>
      </c>
      <c r="E391" s="335">
        <v>274.61789700000003</v>
      </c>
      <c r="F391" s="335">
        <v>268.45381800000001</v>
      </c>
      <c r="G391" s="341">
        <v>260.71091799999999</v>
      </c>
      <c r="L391" s="51"/>
      <c r="M391" s="48"/>
      <c r="N391" s="48"/>
      <c r="O391" s="48"/>
      <c r="P391" s="48"/>
      <c r="Q391" s="48"/>
      <c r="R391" s="48"/>
      <c r="S391" s="48"/>
      <c r="T391" s="48"/>
    </row>
    <row r="392" spans="2:20" x14ac:dyDescent="0.3">
      <c r="B392" s="22"/>
      <c r="C392" s="51">
        <v>80</v>
      </c>
      <c r="D392" s="340">
        <v>41.375061000000002</v>
      </c>
      <c r="E392" s="335">
        <v>277.77421099999998</v>
      </c>
      <c r="F392" s="335">
        <v>271.61013200000002</v>
      </c>
      <c r="G392" s="341">
        <v>263.867232</v>
      </c>
      <c r="L392" s="51"/>
      <c r="M392" s="48"/>
      <c r="N392" s="48"/>
      <c r="O392" s="48"/>
      <c r="P392" s="48"/>
      <c r="Q392" s="48"/>
      <c r="R392" s="48"/>
      <c r="S392" s="48"/>
      <c r="T392" s="48"/>
    </row>
    <row r="393" spans="2:20" x14ac:dyDescent="0.3">
      <c r="B393" s="22"/>
      <c r="C393" s="51">
        <v>81</v>
      </c>
      <c r="D393" s="340">
        <v>41.888590000000001</v>
      </c>
      <c r="E393" s="335">
        <v>278.28773899999999</v>
      </c>
      <c r="F393" s="335">
        <v>272.12365999999997</v>
      </c>
      <c r="G393" s="341">
        <v>264.38076100000001</v>
      </c>
      <c r="L393" s="51"/>
      <c r="M393" s="48"/>
      <c r="N393" s="48"/>
      <c r="O393" s="48"/>
      <c r="P393" s="48"/>
      <c r="Q393" s="48"/>
      <c r="R393" s="48"/>
      <c r="S393" s="48"/>
      <c r="T393" s="48"/>
    </row>
    <row r="394" spans="2:20" x14ac:dyDescent="0.3">
      <c r="B394" s="22"/>
      <c r="C394" s="51">
        <v>82</v>
      </c>
      <c r="D394" s="340">
        <v>23.769242999999999</v>
      </c>
      <c r="E394" s="335">
        <v>310.730189</v>
      </c>
      <c r="F394" s="335">
        <v>304.56610999999998</v>
      </c>
      <c r="G394" s="341">
        <v>247.28179399999999</v>
      </c>
      <c r="L394" s="51"/>
      <c r="M394" s="48"/>
      <c r="N394" s="48"/>
      <c r="O394" s="48"/>
      <c r="P394" s="48"/>
      <c r="Q394" s="48"/>
      <c r="R394" s="48"/>
      <c r="S394" s="48"/>
      <c r="T394" s="48"/>
    </row>
    <row r="395" spans="2:20" x14ac:dyDescent="0.3">
      <c r="B395" s="22"/>
      <c r="C395" s="51">
        <v>83</v>
      </c>
      <c r="D395" s="340">
        <v>40.221254000000002</v>
      </c>
      <c r="E395" s="335">
        <v>331.03421400000002</v>
      </c>
      <c r="F395" s="335">
        <v>324.870135</v>
      </c>
      <c r="G395" s="341">
        <v>237.713572</v>
      </c>
      <c r="L395" s="51"/>
      <c r="M395" s="48"/>
      <c r="N395" s="48"/>
      <c r="O395" s="48"/>
      <c r="P395" s="48"/>
      <c r="Q395" s="48"/>
      <c r="R395" s="48"/>
      <c r="S395" s="48"/>
      <c r="T395" s="48"/>
    </row>
    <row r="396" spans="2:20" x14ac:dyDescent="0.3">
      <c r="B396" s="22"/>
      <c r="C396" s="51">
        <v>84</v>
      </c>
      <c r="D396" s="340">
        <v>26.228303</v>
      </c>
      <c r="E396" s="335">
        <v>313.18925000000002</v>
      </c>
      <c r="F396" s="335">
        <v>307.025171</v>
      </c>
      <c r="G396" s="341">
        <v>249.74085500000001</v>
      </c>
      <c r="L396" s="51"/>
      <c r="M396" s="48"/>
      <c r="N396" s="48"/>
      <c r="O396" s="48"/>
      <c r="P396" s="48"/>
      <c r="Q396" s="48"/>
      <c r="R396" s="48"/>
      <c r="S396" s="48"/>
      <c r="T396" s="48"/>
    </row>
    <row r="397" spans="2:20" x14ac:dyDescent="0.3">
      <c r="B397" s="22"/>
      <c r="C397" s="51">
        <v>85</v>
      </c>
      <c r="D397" s="340">
        <v>39.939203999999997</v>
      </c>
      <c r="E397" s="335">
        <v>330.752163</v>
      </c>
      <c r="F397" s="335">
        <v>324.58808399999998</v>
      </c>
      <c r="G397" s="341">
        <v>237.431522</v>
      </c>
      <c r="L397" s="51"/>
      <c r="M397" s="48"/>
      <c r="N397" s="48"/>
      <c r="O397" s="48"/>
      <c r="P397" s="48"/>
      <c r="Q397" s="48"/>
      <c r="R397" s="48"/>
      <c r="S397" s="48"/>
      <c r="T397" s="48"/>
    </row>
    <row r="398" spans="2:20" x14ac:dyDescent="0.3">
      <c r="B398" s="22"/>
      <c r="C398" s="51">
        <v>86</v>
      </c>
      <c r="D398" s="340">
        <v>14.591053</v>
      </c>
      <c r="E398" s="335">
        <v>309.26602400000002</v>
      </c>
      <c r="F398" s="335">
        <v>303.101945</v>
      </c>
      <c r="G398" s="341">
        <v>240.53113099999999</v>
      </c>
      <c r="L398" s="51"/>
      <c r="M398" s="48"/>
      <c r="N398" s="48"/>
      <c r="O398" s="48"/>
      <c r="P398" s="48"/>
      <c r="Q398" s="48"/>
      <c r="R398" s="48"/>
      <c r="S398" s="48"/>
      <c r="T398" s="48"/>
    </row>
    <row r="399" spans="2:20" x14ac:dyDescent="0.3">
      <c r="B399" s="22"/>
      <c r="C399" s="51">
        <v>87</v>
      </c>
      <c r="D399" s="340">
        <v>18.290787999999999</v>
      </c>
      <c r="E399" s="335">
        <v>312.96575899999999</v>
      </c>
      <c r="F399" s="335">
        <v>306.80167999999998</v>
      </c>
      <c r="G399" s="341">
        <v>238.52001000000001</v>
      </c>
      <c r="L399" s="51"/>
      <c r="M399" s="48"/>
      <c r="N399" s="48"/>
      <c r="O399" s="48"/>
      <c r="P399" s="48"/>
      <c r="Q399" s="48"/>
      <c r="R399" s="48"/>
      <c r="S399" s="48"/>
      <c r="T399" s="48"/>
    </row>
    <row r="400" spans="2:20" x14ac:dyDescent="0.3">
      <c r="B400" s="22"/>
      <c r="C400" s="51">
        <v>88</v>
      </c>
      <c r="D400" s="340">
        <v>17.854374</v>
      </c>
      <c r="E400" s="335">
        <v>312.52934599999998</v>
      </c>
      <c r="F400" s="335">
        <v>306.36526700000002</v>
      </c>
      <c r="G400" s="341">
        <v>243.794453</v>
      </c>
      <c r="L400" s="51"/>
      <c r="M400" s="48"/>
      <c r="N400" s="48"/>
      <c r="O400" s="48"/>
      <c r="P400" s="48"/>
      <c r="Q400" s="48"/>
      <c r="R400" s="48"/>
      <c r="S400" s="48"/>
      <c r="T400" s="48"/>
    </row>
    <row r="401" spans="2:20" x14ac:dyDescent="0.3">
      <c r="B401" s="22"/>
      <c r="C401" s="51">
        <v>89</v>
      </c>
      <c r="D401" s="340">
        <v>31.018319000000002</v>
      </c>
      <c r="E401" s="335">
        <v>321.83127899999999</v>
      </c>
      <c r="F401" s="335">
        <v>315.66719999999998</v>
      </c>
      <c r="G401" s="341">
        <v>235.729591</v>
      </c>
      <c r="L401" s="51"/>
      <c r="M401" s="48"/>
      <c r="N401" s="48"/>
      <c r="O401" s="48"/>
      <c r="P401" s="48"/>
      <c r="Q401" s="48"/>
      <c r="R401" s="48"/>
      <c r="S401" s="48"/>
      <c r="T401" s="48"/>
    </row>
    <row r="402" spans="2:20" x14ac:dyDescent="0.3">
      <c r="B402" s="22"/>
      <c r="C402" s="51">
        <v>90</v>
      </c>
      <c r="D402" s="340">
        <v>11.355152</v>
      </c>
      <c r="E402" s="335">
        <v>306.030123</v>
      </c>
      <c r="F402" s="335">
        <v>299.86604399999999</v>
      </c>
      <c r="G402" s="341">
        <v>237.29523</v>
      </c>
      <c r="L402" s="51"/>
      <c r="M402" s="48"/>
      <c r="N402" s="48"/>
      <c r="O402" s="48"/>
      <c r="P402" s="48"/>
      <c r="Q402" s="48"/>
      <c r="R402" s="48"/>
      <c r="S402" s="48"/>
      <c r="T402" s="48"/>
    </row>
    <row r="403" spans="2:20" x14ac:dyDescent="0.3">
      <c r="B403" s="22"/>
      <c r="C403" s="51">
        <v>91</v>
      </c>
      <c r="D403" s="340">
        <v>38.373530000000002</v>
      </c>
      <c r="E403" s="335">
        <v>329.18648899999999</v>
      </c>
      <c r="F403" s="335">
        <v>323.02240999999998</v>
      </c>
      <c r="G403" s="341">
        <v>235.865848</v>
      </c>
      <c r="L403" s="51"/>
      <c r="M403" s="48"/>
      <c r="N403" s="48"/>
      <c r="O403" s="48"/>
      <c r="P403" s="48"/>
      <c r="Q403" s="48"/>
      <c r="R403" s="48"/>
      <c r="S403" s="48"/>
      <c r="T403" s="48"/>
    </row>
    <row r="404" spans="2:20" x14ac:dyDescent="0.3">
      <c r="B404" s="22"/>
      <c r="C404" s="51">
        <v>92</v>
      </c>
      <c r="D404" s="340">
        <v>11.415032999999999</v>
      </c>
      <c r="E404" s="335">
        <v>306.09000400000002</v>
      </c>
      <c r="F404" s="335">
        <v>299.92592500000001</v>
      </c>
      <c r="G404" s="341">
        <v>237.35511099999999</v>
      </c>
      <c r="L404" s="51"/>
      <c r="M404" s="48"/>
      <c r="N404" s="48"/>
      <c r="O404" s="48"/>
      <c r="P404" s="48"/>
      <c r="Q404" s="48"/>
      <c r="R404" s="48"/>
      <c r="S404" s="48"/>
      <c r="T404" s="48"/>
    </row>
    <row r="405" spans="2:20" x14ac:dyDescent="0.3">
      <c r="B405" s="22"/>
      <c r="C405" s="51">
        <v>93</v>
      </c>
      <c r="D405" s="340">
        <v>35.783709999999999</v>
      </c>
      <c r="E405" s="335">
        <v>326.59667000000002</v>
      </c>
      <c r="F405" s="335">
        <v>320.432591</v>
      </c>
      <c r="G405" s="341">
        <v>233.276028</v>
      </c>
      <c r="L405" s="51"/>
      <c r="M405" s="48"/>
      <c r="N405" s="48"/>
      <c r="O405" s="48"/>
      <c r="P405" s="48"/>
      <c r="Q405" s="48"/>
      <c r="R405" s="48"/>
      <c r="S405" s="48"/>
      <c r="T405" s="48"/>
    </row>
    <row r="406" spans="2:20" x14ac:dyDescent="0.3">
      <c r="B406" s="22"/>
      <c r="C406" s="51">
        <v>94</v>
      </c>
      <c r="D406" s="340">
        <v>29.389150999999998</v>
      </c>
      <c r="E406" s="335">
        <v>320.202111</v>
      </c>
      <c r="F406" s="335">
        <v>314.03803199999999</v>
      </c>
      <c r="G406" s="341">
        <v>234.10042300000001</v>
      </c>
      <c r="L406" s="51"/>
      <c r="M406" s="48"/>
      <c r="N406" s="48"/>
      <c r="O406" s="48"/>
      <c r="P406" s="48"/>
      <c r="Q406" s="48"/>
      <c r="R406" s="48"/>
      <c r="S406" s="48"/>
      <c r="T406" s="48"/>
    </row>
    <row r="407" spans="2:20" x14ac:dyDescent="0.3">
      <c r="B407" s="22"/>
      <c r="C407" s="51">
        <v>95</v>
      </c>
      <c r="D407" s="340">
        <v>34.873086000000001</v>
      </c>
      <c r="E407" s="335">
        <v>325.68604599999998</v>
      </c>
      <c r="F407" s="335">
        <v>319.52196700000002</v>
      </c>
      <c r="G407" s="341">
        <v>232.36540400000001</v>
      </c>
      <c r="L407" s="51"/>
      <c r="M407" s="48"/>
      <c r="N407" s="48"/>
      <c r="O407" s="48"/>
      <c r="P407" s="48"/>
      <c r="Q407" s="48"/>
      <c r="R407" s="48"/>
      <c r="S407" s="48"/>
      <c r="T407" s="48"/>
    </row>
    <row r="408" spans="2:20" x14ac:dyDescent="0.3">
      <c r="B408" s="22"/>
      <c r="C408" s="51">
        <v>96</v>
      </c>
      <c r="D408" s="340">
        <v>38.304001</v>
      </c>
      <c r="E408" s="335">
        <v>329.11696000000001</v>
      </c>
      <c r="F408" s="335">
        <v>322.95288099999999</v>
      </c>
      <c r="G408" s="341">
        <v>235.79631900000001</v>
      </c>
      <c r="L408" s="51"/>
      <c r="M408" s="48"/>
      <c r="N408" s="48"/>
      <c r="O408" s="48"/>
      <c r="P408" s="48"/>
      <c r="Q408" s="48"/>
      <c r="R408" s="48"/>
      <c r="S408" s="48"/>
      <c r="T408" s="48"/>
    </row>
    <row r="409" spans="2:20" x14ac:dyDescent="0.3">
      <c r="B409" s="22"/>
      <c r="C409" s="51">
        <v>97</v>
      </c>
      <c r="D409" s="340">
        <v>13.349342</v>
      </c>
      <c r="E409" s="335">
        <v>308.02431300000001</v>
      </c>
      <c r="F409" s="335">
        <v>301.86023399999999</v>
      </c>
      <c r="G409" s="341">
        <v>239.28942000000001</v>
      </c>
      <c r="L409" s="51"/>
      <c r="M409" s="48"/>
      <c r="N409" s="48"/>
      <c r="O409" s="48"/>
      <c r="P409" s="48"/>
      <c r="Q409" s="48"/>
      <c r="R409" s="48"/>
      <c r="S409" s="48"/>
      <c r="T409" s="48"/>
    </row>
    <row r="410" spans="2:20" x14ac:dyDescent="0.3">
      <c r="B410" s="22"/>
      <c r="C410" s="51">
        <v>98</v>
      </c>
      <c r="D410" s="340">
        <v>16.817316999999999</v>
      </c>
      <c r="E410" s="335">
        <v>303.77826299999998</v>
      </c>
      <c r="F410" s="335">
        <v>297.61418400000002</v>
      </c>
      <c r="G410" s="341">
        <v>240.329868</v>
      </c>
      <c r="L410" s="51"/>
      <c r="M410" s="48"/>
      <c r="N410" s="48"/>
      <c r="O410" s="48"/>
      <c r="P410" s="48"/>
      <c r="Q410" s="48"/>
      <c r="R410" s="48"/>
      <c r="S410" s="48"/>
      <c r="T410" s="48"/>
    </row>
    <row r="411" spans="2:20" x14ac:dyDescent="0.3">
      <c r="B411" s="22"/>
      <c r="C411" s="51">
        <v>99</v>
      </c>
      <c r="D411" s="340">
        <v>29.267520000000001</v>
      </c>
      <c r="E411" s="335">
        <v>320.08047900000003</v>
      </c>
      <c r="F411" s="335">
        <v>313.91640000000001</v>
      </c>
      <c r="G411" s="341">
        <v>233.978791</v>
      </c>
      <c r="L411" s="51"/>
      <c r="M411" s="48"/>
      <c r="N411" s="48"/>
      <c r="O411" s="48"/>
      <c r="P411" s="48"/>
      <c r="Q411" s="48"/>
      <c r="R411" s="48"/>
      <c r="S411" s="48"/>
      <c r="T411" s="48"/>
    </row>
    <row r="412" spans="2:20" x14ac:dyDescent="0.3">
      <c r="B412" s="22"/>
      <c r="C412" s="51">
        <v>100</v>
      </c>
      <c r="D412" s="340">
        <v>29.498260999999999</v>
      </c>
      <c r="E412" s="335">
        <v>320.31121999999999</v>
      </c>
      <c r="F412" s="335">
        <v>314.14714099999998</v>
      </c>
      <c r="G412" s="341">
        <v>234.209532</v>
      </c>
      <c r="L412" s="51"/>
      <c r="M412" s="48"/>
      <c r="N412" s="48"/>
      <c r="O412" s="48"/>
      <c r="P412" s="48"/>
      <c r="Q412" s="48"/>
      <c r="R412" s="48"/>
      <c r="S412" s="48"/>
      <c r="T412" s="48"/>
    </row>
    <row r="413" spans="2:20" x14ac:dyDescent="0.3">
      <c r="B413" s="22"/>
      <c r="C413" s="51">
        <v>101</v>
      </c>
      <c r="D413" s="340">
        <v>32.162331999999999</v>
      </c>
      <c r="E413" s="335">
        <v>322.97529100000003</v>
      </c>
      <c r="F413" s="335">
        <v>316.81121200000001</v>
      </c>
      <c r="G413" s="341">
        <v>229.65465</v>
      </c>
      <c r="L413" s="51"/>
      <c r="M413" s="48"/>
      <c r="N413" s="48"/>
      <c r="O413" s="48"/>
      <c r="P413" s="48"/>
      <c r="Q413" s="48"/>
      <c r="R413" s="48"/>
      <c r="S413" s="48"/>
      <c r="T413" s="48"/>
    </row>
    <row r="414" spans="2:20" x14ac:dyDescent="0.3">
      <c r="B414" s="22"/>
      <c r="C414" s="51">
        <v>102</v>
      </c>
      <c r="D414" s="340">
        <v>7.9767099999999997</v>
      </c>
      <c r="E414" s="335">
        <v>302.65168199999999</v>
      </c>
      <c r="F414" s="335">
        <v>296.48760299999998</v>
      </c>
      <c r="G414" s="341">
        <v>233.91678899999999</v>
      </c>
      <c r="L414" s="51"/>
      <c r="M414" s="48"/>
      <c r="N414" s="48"/>
      <c r="O414" s="48"/>
      <c r="P414" s="48"/>
      <c r="Q414" s="48"/>
      <c r="R414" s="48"/>
      <c r="S414" s="48"/>
      <c r="T414" s="48"/>
    </row>
    <row r="415" spans="2:20" x14ac:dyDescent="0.3">
      <c r="B415" s="22"/>
      <c r="C415" s="51">
        <v>103</v>
      </c>
      <c r="D415" s="340">
        <v>8.1262410000000003</v>
      </c>
      <c r="E415" s="335">
        <v>302.80121300000002</v>
      </c>
      <c r="F415" s="335">
        <v>296.637134</v>
      </c>
      <c r="G415" s="341">
        <v>234.06631999999999</v>
      </c>
      <c r="L415" s="51"/>
      <c r="M415" s="48"/>
      <c r="N415" s="48"/>
      <c r="O415" s="48"/>
      <c r="P415" s="48"/>
      <c r="Q415" s="48"/>
      <c r="R415" s="48"/>
      <c r="S415" s="48"/>
      <c r="T415" s="48"/>
    </row>
    <row r="416" spans="2:20" x14ac:dyDescent="0.3">
      <c r="B416" s="22"/>
      <c r="C416" s="51">
        <v>104</v>
      </c>
      <c r="D416" s="340">
        <v>8.1333839999999995</v>
      </c>
      <c r="E416" s="335">
        <v>302.80835500000001</v>
      </c>
      <c r="F416" s="335">
        <v>296.64427599999999</v>
      </c>
      <c r="G416" s="341">
        <v>234.07346200000001</v>
      </c>
      <c r="L416" s="51"/>
      <c r="M416" s="48"/>
      <c r="N416" s="48"/>
      <c r="O416" s="48"/>
      <c r="P416" s="48"/>
      <c r="Q416" s="48"/>
      <c r="R416" s="48"/>
      <c r="S416" s="48"/>
      <c r="T416" s="48"/>
    </row>
    <row r="417" spans="2:20" x14ac:dyDescent="0.3">
      <c r="B417" s="22"/>
      <c r="C417" s="51">
        <v>105</v>
      </c>
      <c r="D417" s="340">
        <v>4.3577139999999996</v>
      </c>
      <c r="E417" s="335">
        <v>300.71371099999999</v>
      </c>
      <c r="F417" s="335">
        <v>294.54963199999997</v>
      </c>
      <c r="G417" s="341">
        <v>231.97881799999999</v>
      </c>
      <c r="L417" s="51"/>
      <c r="M417" s="48"/>
      <c r="N417" s="48"/>
      <c r="O417" s="48"/>
      <c r="P417" s="48"/>
      <c r="Q417" s="48"/>
      <c r="R417" s="48"/>
      <c r="S417" s="48"/>
      <c r="T417" s="48"/>
    </row>
    <row r="418" spans="2:20" x14ac:dyDescent="0.3">
      <c r="B418" s="22"/>
      <c r="C418" s="51">
        <v>106</v>
      </c>
      <c r="D418" s="340">
        <v>3.2482069999999998</v>
      </c>
      <c r="E418" s="335">
        <v>301.18296800000002</v>
      </c>
      <c r="F418" s="335">
        <v>295.018889</v>
      </c>
      <c r="G418" s="341">
        <v>232.44807499999999</v>
      </c>
      <c r="L418" s="51"/>
      <c r="M418" s="48"/>
      <c r="N418" s="48"/>
      <c r="O418" s="48"/>
      <c r="P418" s="48"/>
      <c r="Q418" s="48"/>
      <c r="R418" s="48"/>
      <c r="S418" s="48"/>
      <c r="T418" s="48"/>
    </row>
    <row r="419" spans="2:20" x14ac:dyDescent="0.3">
      <c r="B419" s="22"/>
      <c r="C419" s="51">
        <v>107</v>
      </c>
      <c r="D419" s="340">
        <v>11.787625</v>
      </c>
      <c r="E419" s="335">
        <v>314.90448199999997</v>
      </c>
      <c r="F419" s="335">
        <v>308.74040300000001</v>
      </c>
      <c r="G419" s="341">
        <v>228.80279400000001</v>
      </c>
      <c r="L419" s="51"/>
      <c r="M419" s="48"/>
      <c r="N419" s="48"/>
      <c r="O419" s="48"/>
      <c r="P419" s="48"/>
      <c r="Q419" s="48"/>
      <c r="R419" s="48"/>
      <c r="S419" s="48"/>
      <c r="T419" s="48"/>
    </row>
    <row r="420" spans="2:20" x14ac:dyDescent="0.3">
      <c r="B420" s="22"/>
      <c r="C420" s="51">
        <v>108</v>
      </c>
      <c r="D420" s="340">
        <v>14.243986</v>
      </c>
      <c r="E420" s="335">
        <v>299.75055400000002</v>
      </c>
      <c r="F420" s="335">
        <v>293.58647500000001</v>
      </c>
      <c r="G420" s="341">
        <v>236.73344800000001</v>
      </c>
      <c r="L420" s="51"/>
      <c r="M420" s="48"/>
      <c r="N420" s="48"/>
      <c r="O420" s="48"/>
      <c r="P420" s="48"/>
      <c r="Q420" s="48"/>
      <c r="R420" s="48"/>
      <c r="S420" s="48"/>
      <c r="T420" s="48"/>
    </row>
    <row r="421" spans="2:20" x14ac:dyDescent="0.3">
      <c r="B421" s="22"/>
      <c r="C421" s="51">
        <v>109</v>
      </c>
      <c r="D421" s="340">
        <v>31.328502</v>
      </c>
      <c r="E421" s="335">
        <v>322.14146099999999</v>
      </c>
      <c r="F421" s="335">
        <v>315.97738199999998</v>
      </c>
      <c r="G421" s="341">
        <v>228.82082</v>
      </c>
      <c r="L421" s="51"/>
      <c r="M421" s="48"/>
      <c r="N421" s="48"/>
      <c r="O421" s="48"/>
      <c r="P421" s="48"/>
      <c r="Q421" s="48"/>
      <c r="R421" s="48"/>
      <c r="S421" s="48"/>
      <c r="T421" s="48"/>
    </row>
    <row r="422" spans="2:20" x14ac:dyDescent="0.3">
      <c r="B422" s="22"/>
      <c r="C422" s="51">
        <v>110</v>
      </c>
      <c r="D422" s="340">
        <v>3.430466</v>
      </c>
      <c r="E422" s="335">
        <v>298.10543799999999</v>
      </c>
      <c r="F422" s="335">
        <v>291.94135899999998</v>
      </c>
      <c r="G422" s="341">
        <v>229.37054499999999</v>
      </c>
      <c r="L422" s="51"/>
      <c r="M422" s="48"/>
      <c r="N422" s="48"/>
      <c r="O422" s="48"/>
      <c r="P422" s="48"/>
      <c r="Q422" s="48"/>
      <c r="R422" s="48"/>
      <c r="S422" s="48"/>
      <c r="T422" s="48"/>
    </row>
    <row r="423" spans="2:20" x14ac:dyDescent="0.3">
      <c r="B423" s="22"/>
      <c r="C423" s="51">
        <v>111</v>
      </c>
      <c r="D423" s="340">
        <v>10.800293999999999</v>
      </c>
      <c r="E423" s="335">
        <v>296.30686300000002</v>
      </c>
      <c r="F423" s="335">
        <v>290.14278400000001</v>
      </c>
      <c r="G423" s="341">
        <v>233.28975700000001</v>
      </c>
      <c r="L423" s="51"/>
      <c r="M423" s="48"/>
      <c r="N423" s="48"/>
      <c r="O423" s="48"/>
      <c r="P423" s="48"/>
      <c r="Q423" s="48"/>
      <c r="R423" s="48"/>
      <c r="S423" s="48"/>
      <c r="T423" s="48"/>
    </row>
    <row r="424" spans="2:20" x14ac:dyDescent="0.3">
      <c r="B424" s="22"/>
      <c r="C424" s="51">
        <v>112</v>
      </c>
      <c r="D424" s="340">
        <v>32.986525</v>
      </c>
      <c r="E424" s="335">
        <v>323.79948400000001</v>
      </c>
      <c r="F424" s="335">
        <v>317.63540499999999</v>
      </c>
      <c r="G424" s="341">
        <v>230.47884300000001</v>
      </c>
      <c r="L424" s="51"/>
      <c r="M424" s="48"/>
      <c r="N424" s="48"/>
      <c r="O424" s="48"/>
      <c r="P424" s="48"/>
      <c r="Q424" s="48"/>
      <c r="R424" s="48"/>
      <c r="S424" s="48"/>
      <c r="T424" s="48"/>
    </row>
    <row r="425" spans="2:20" x14ac:dyDescent="0.3">
      <c r="B425" s="22"/>
      <c r="C425" s="51">
        <v>113</v>
      </c>
      <c r="D425" s="340">
        <v>24.319666999999999</v>
      </c>
      <c r="E425" s="335">
        <v>315.13262600000002</v>
      </c>
      <c r="F425" s="335">
        <v>308.968547</v>
      </c>
      <c r="G425" s="341">
        <v>229.03093799999999</v>
      </c>
      <c r="L425" s="51"/>
      <c r="M425" s="48"/>
      <c r="N425" s="48"/>
      <c r="O425" s="48"/>
      <c r="P425" s="48"/>
      <c r="Q425" s="48"/>
      <c r="R425" s="48"/>
      <c r="S425" s="48"/>
      <c r="T425" s="48"/>
    </row>
    <row r="426" spans="2:20" x14ac:dyDescent="0.3">
      <c r="B426" s="22"/>
      <c r="C426" s="51">
        <v>114</v>
      </c>
      <c r="D426" s="340">
        <v>12.321481</v>
      </c>
      <c r="E426" s="335">
        <v>297.82804900000002</v>
      </c>
      <c r="F426" s="335">
        <v>291.66397000000001</v>
      </c>
      <c r="G426" s="341">
        <v>234.81094300000001</v>
      </c>
      <c r="L426" s="51"/>
      <c r="M426" s="48"/>
      <c r="N426" s="48"/>
      <c r="O426" s="48"/>
      <c r="P426" s="48"/>
      <c r="Q426" s="48"/>
      <c r="R426" s="48"/>
      <c r="S426" s="48"/>
      <c r="T426" s="48"/>
    </row>
    <row r="427" spans="2:20" x14ac:dyDescent="0.3">
      <c r="B427" s="22"/>
      <c r="C427" s="51">
        <v>115</v>
      </c>
      <c r="D427" s="340">
        <v>2.930507</v>
      </c>
      <c r="E427" s="335">
        <v>299.37208800000002</v>
      </c>
      <c r="F427" s="335">
        <v>293.208009</v>
      </c>
      <c r="G427" s="341">
        <v>226.28789499999999</v>
      </c>
      <c r="L427" s="51"/>
      <c r="M427" s="48"/>
      <c r="N427" s="48"/>
      <c r="O427" s="48"/>
      <c r="P427" s="48"/>
      <c r="Q427" s="48"/>
      <c r="R427" s="48"/>
      <c r="S427" s="48"/>
      <c r="T427" s="48"/>
    </row>
    <row r="428" spans="2:20" x14ac:dyDescent="0.3">
      <c r="B428" s="22"/>
      <c r="C428" s="51">
        <v>116</v>
      </c>
      <c r="D428" s="340">
        <v>3.2234080000000001</v>
      </c>
      <c r="E428" s="335">
        <v>294.78766000000002</v>
      </c>
      <c r="F428" s="335">
        <v>288.623581</v>
      </c>
      <c r="G428" s="341">
        <v>227.59826899999999</v>
      </c>
      <c r="L428" s="51"/>
      <c r="M428" s="48"/>
      <c r="N428" s="48"/>
      <c r="O428" s="48"/>
      <c r="P428" s="48"/>
      <c r="Q428" s="48"/>
      <c r="R428" s="48"/>
      <c r="S428" s="48"/>
      <c r="T428" s="48"/>
    </row>
    <row r="429" spans="2:20" x14ac:dyDescent="0.3">
      <c r="B429" s="22"/>
      <c r="C429" s="51">
        <v>117</v>
      </c>
      <c r="D429" s="340">
        <v>1.741325</v>
      </c>
      <c r="E429" s="335">
        <v>296.26974300000001</v>
      </c>
      <c r="F429" s="335">
        <v>290.10566399999999</v>
      </c>
      <c r="G429" s="341">
        <v>227.53485000000001</v>
      </c>
      <c r="L429" s="51"/>
      <c r="M429" s="48"/>
      <c r="N429" s="48"/>
      <c r="O429" s="48"/>
      <c r="P429" s="48"/>
      <c r="Q429" s="48"/>
      <c r="R429" s="48"/>
      <c r="S429" s="48"/>
      <c r="T429" s="48"/>
    </row>
    <row r="430" spans="2:20" x14ac:dyDescent="0.3">
      <c r="B430" s="22"/>
      <c r="C430" s="51">
        <v>118</v>
      </c>
      <c r="D430" s="340">
        <v>14.520434</v>
      </c>
      <c r="E430" s="335">
        <v>300.02700299999998</v>
      </c>
      <c r="F430" s="335">
        <v>293.86292400000002</v>
      </c>
      <c r="G430" s="341">
        <v>237.009897</v>
      </c>
      <c r="L430" s="51"/>
      <c r="M430" s="48"/>
      <c r="N430" s="48"/>
      <c r="O430" s="48"/>
      <c r="P430" s="48"/>
      <c r="Q430" s="48"/>
      <c r="R430" s="48"/>
      <c r="S430" s="48"/>
      <c r="T430" s="48"/>
    </row>
    <row r="431" spans="2:20" x14ac:dyDescent="0.3">
      <c r="B431" s="22"/>
      <c r="C431" s="51">
        <v>119</v>
      </c>
      <c r="D431" s="340">
        <v>1.6162179999999999</v>
      </c>
      <c r="E431" s="335">
        <v>298.05779899999999</v>
      </c>
      <c r="F431" s="335">
        <v>291.89371999999997</v>
      </c>
      <c r="G431" s="341">
        <v>229.32290599999999</v>
      </c>
      <c r="L431" s="51"/>
      <c r="M431" s="48"/>
      <c r="N431" s="48"/>
      <c r="O431" s="48"/>
      <c r="P431" s="48"/>
      <c r="Q431" s="48"/>
      <c r="R431" s="48"/>
      <c r="S431" s="48"/>
      <c r="T431" s="48"/>
    </row>
    <row r="432" spans="2:20" x14ac:dyDescent="0.3">
      <c r="B432" s="22"/>
      <c r="C432" s="51">
        <v>120</v>
      </c>
      <c r="D432" s="340">
        <v>3.2307389999999998</v>
      </c>
      <c r="E432" s="335">
        <v>312.08935100000002</v>
      </c>
      <c r="F432" s="335">
        <v>305.92527200000001</v>
      </c>
      <c r="G432" s="341">
        <v>225.987663</v>
      </c>
      <c r="L432" s="51"/>
      <c r="M432" s="48"/>
      <c r="N432" s="48"/>
      <c r="O432" s="48"/>
      <c r="P432" s="48"/>
      <c r="Q432" s="48"/>
      <c r="R432" s="48"/>
      <c r="S432" s="48"/>
      <c r="T432" s="48"/>
    </row>
    <row r="433" spans="2:20" x14ac:dyDescent="0.3">
      <c r="B433" s="22"/>
      <c r="C433" s="51">
        <v>121</v>
      </c>
      <c r="D433" s="340">
        <v>9.5721579999999999</v>
      </c>
      <c r="E433" s="335">
        <v>295.07872700000001</v>
      </c>
      <c r="F433" s="335">
        <v>288.914648</v>
      </c>
      <c r="G433" s="341">
        <v>232.061621</v>
      </c>
      <c r="L433" s="51"/>
      <c r="M433" s="48"/>
      <c r="N433" s="48"/>
      <c r="O433" s="48"/>
      <c r="P433" s="48"/>
      <c r="Q433" s="48"/>
      <c r="R433" s="48"/>
      <c r="S433" s="48"/>
      <c r="T433" s="48"/>
    </row>
    <row r="434" spans="2:20" x14ac:dyDescent="0.3">
      <c r="B434" s="22"/>
      <c r="C434" s="51">
        <v>122</v>
      </c>
      <c r="D434" s="340">
        <v>21.530356000000001</v>
      </c>
      <c r="E434" s="335">
        <v>312.34331600000002</v>
      </c>
      <c r="F434" s="335">
        <v>306.179237</v>
      </c>
      <c r="G434" s="341">
        <v>222.14500899999999</v>
      </c>
      <c r="L434" s="51"/>
      <c r="M434" s="48"/>
      <c r="N434" s="48"/>
      <c r="O434" s="48"/>
      <c r="P434" s="48"/>
      <c r="Q434" s="48"/>
      <c r="R434" s="48"/>
      <c r="S434" s="48"/>
      <c r="T434" s="48"/>
    </row>
    <row r="435" spans="2:20" x14ac:dyDescent="0.3">
      <c r="B435" s="22"/>
      <c r="C435" s="51">
        <v>123</v>
      </c>
      <c r="D435" s="340">
        <v>9.5496649999999992</v>
      </c>
      <c r="E435" s="335">
        <v>300.38979899999998</v>
      </c>
      <c r="F435" s="335">
        <v>294.22572000000002</v>
      </c>
      <c r="G435" s="341">
        <v>226.64689899999999</v>
      </c>
      <c r="L435" s="51"/>
      <c r="M435" s="48"/>
      <c r="N435" s="48"/>
      <c r="O435" s="48"/>
      <c r="P435" s="48"/>
      <c r="Q435" s="48"/>
      <c r="R435" s="48"/>
      <c r="S435" s="48"/>
      <c r="T435" s="48"/>
    </row>
    <row r="436" spans="2:20" x14ac:dyDescent="0.3">
      <c r="B436" s="22"/>
      <c r="C436" s="51">
        <v>124</v>
      </c>
      <c r="D436" s="340">
        <v>11.363699</v>
      </c>
      <c r="E436" s="335">
        <v>247.32897199999999</v>
      </c>
      <c r="F436" s="335">
        <v>290.706188</v>
      </c>
      <c r="G436" s="341">
        <v>233.853161</v>
      </c>
      <c r="L436" s="51"/>
      <c r="M436" s="48"/>
      <c r="N436" s="48"/>
      <c r="O436" s="48"/>
      <c r="P436" s="48"/>
      <c r="Q436" s="48"/>
      <c r="R436" s="48"/>
      <c r="S436" s="48"/>
      <c r="T436" s="48"/>
    </row>
    <row r="437" spans="2:20" x14ac:dyDescent="0.3">
      <c r="B437" s="22"/>
      <c r="C437" s="51">
        <v>125</v>
      </c>
      <c r="D437" s="340">
        <v>11.153290999999999</v>
      </c>
      <c r="E437" s="335">
        <v>301.993425</v>
      </c>
      <c r="F437" s="335">
        <v>295.82934599999999</v>
      </c>
      <c r="G437" s="341">
        <v>222.564607</v>
      </c>
      <c r="L437" s="51"/>
      <c r="M437" s="48"/>
      <c r="N437" s="48"/>
      <c r="O437" s="48"/>
      <c r="P437" s="48"/>
      <c r="Q437" s="48"/>
      <c r="R437" s="48"/>
      <c r="S437" s="48"/>
      <c r="T437" s="48"/>
    </row>
    <row r="438" spans="2:20" x14ac:dyDescent="0.3">
      <c r="B438" s="22"/>
      <c r="C438" s="51">
        <v>126</v>
      </c>
      <c r="D438" s="340">
        <v>9.6902690000000007</v>
      </c>
      <c r="E438" s="335">
        <v>248.791496</v>
      </c>
      <c r="F438" s="335">
        <v>292.16871200000003</v>
      </c>
      <c r="G438" s="341">
        <v>225.77675199999999</v>
      </c>
      <c r="L438" s="51"/>
      <c r="M438" s="48"/>
      <c r="N438" s="48"/>
      <c r="O438" s="48"/>
      <c r="P438" s="48"/>
      <c r="Q438" s="48"/>
      <c r="R438" s="48"/>
      <c r="S438" s="48"/>
      <c r="T438" s="48"/>
    </row>
    <row r="439" spans="2:20" x14ac:dyDescent="0.3">
      <c r="B439" s="22"/>
      <c r="C439" s="51">
        <v>127</v>
      </c>
      <c r="D439" s="340">
        <v>17.751545</v>
      </c>
      <c r="E439" s="335">
        <v>250.44601499999999</v>
      </c>
      <c r="F439" s="335">
        <v>297.09403500000002</v>
      </c>
      <c r="G439" s="341">
        <v>240.24100799999999</v>
      </c>
      <c r="L439" s="51"/>
      <c r="M439" s="48"/>
      <c r="N439" s="48"/>
      <c r="O439" s="48"/>
      <c r="P439" s="48"/>
      <c r="Q439" s="48"/>
      <c r="R439" s="48"/>
      <c r="S439" s="48"/>
      <c r="T439" s="48"/>
    </row>
    <row r="440" spans="2:20" x14ac:dyDescent="0.3">
      <c r="B440" s="22"/>
      <c r="C440" s="51">
        <v>128</v>
      </c>
      <c r="D440" s="340">
        <v>23.196097999999999</v>
      </c>
      <c r="E440" s="335">
        <v>314.00905699999998</v>
      </c>
      <c r="F440" s="335">
        <v>307.84497800000003</v>
      </c>
      <c r="G440" s="341">
        <v>220.63422800000001</v>
      </c>
      <c r="L440" s="51"/>
      <c r="M440" s="48"/>
      <c r="N440" s="48"/>
      <c r="O440" s="48"/>
      <c r="P440" s="48"/>
      <c r="Q440" s="48"/>
      <c r="R440" s="48"/>
      <c r="S440" s="48"/>
      <c r="T440" s="48"/>
    </row>
    <row r="441" spans="2:20" x14ac:dyDescent="0.3">
      <c r="B441" s="22"/>
      <c r="C441" s="51">
        <v>129</v>
      </c>
      <c r="D441" s="340">
        <v>29.547432000000001</v>
      </c>
      <c r="E441" s="335">
        <v>320.36039199999999</v>
      </c>
      <c r="F441" s="335">
        <v>314.19631299999998</v>
      </c>
      <c r="G441" s="341">
        <v>229.14749800000001</v>
      </c>
      <c r="L441" s="51"/>
      <c r="M441" s="48"/>
      <c r="N441" s="48"/>
      <c r="O441" s="48"/>
      <c r="P441" s="48"/>
      <c r="Q441" s="48"/>
      <c r="R441" s="48"/>
      <c r="S441" s="48"/>
      <c r="T441" s="48"/>
    </row>
    <row r="442" spans="2:20" x14ac:dyDescent="0.3">
      <c r="B442" s="22"/>
      <c r="C442" s="51">
        <v>130</v>
      </c>
      <c r="D442" s="340">
        <v>11.176465</v>
      </c>
      <c r="E442" s="335">
        <v>245.513172</v>
      </c>
      <c r="F442" s="335">
        <v>290.51895400000001</v>
      </c>
      <c r="G442" s="341">
        <v>233.66592700000001</v>
      </c>
      <c r="L442" s="51"/>
      <c r="M442" s="48"/>
      <c r="N442" s="48"/>
      <c r="O442" s="48"/>
      <c r="P442" s="48"/>
      <c r="Q442" s="48"/>
      <c r="R442" s="48"/>
      <c r="S442" s="48"/>
      <c r="T442" s="48"/>
    </row>
    <row r="443" spans="2:20" x14ac:dyDescent="0.3">
      <c r="B443" s="22"/>
      <c r="C443" s="51">
        <v>131</v>
      </c>
      <c r="D443" s="340">
        <v>9.6114730000000002</v>
      </c>
      <c r="E443" s="335">
        <v>248.61335099999999</v>
      </c>
      <c r="F443" s="335">
        <v>291.990567</v>
      </c>
      <c r="G443" s="341">
        <v>225.697956</v>
      </c>
      <c r="L443" s="51"/>
      <c r="M443" s="48"/>
      <c r="N443" s="48"/>
      <c r="O443" s="48"/>
      <c r="P443" s="48"/>
      <c r="Q443" s="48"/>
      <c r="R443" s="48"/>
      <c r="S443" s="48"/>
      <c r="T443" s="48"/>
    </row>
    <row r="444" spans="2:20" x14ac:dyDescent="0.3">
      <c r="B444" s="22"/>
      <c r="C444" s="51">
        <v>132</v>
      </c>
      <c r="D444" s="340">
        <v>8.1100180000000002</v>
      </c>
      <c r="E444" s="335">
        <v>250.36929000000001</v>
      </c>
      <c r="F444" s="335">
        <v>293.74650600000001</v>
      </c>
      <c r="G444" s="341">
        <v>224.19650100000001</v>
      </c>
      <c r="L444" s="51"/>
      <c r="M444" s="48"/>
      <c r="N444" s="48"/>
      <c r="O444" s="48"/>
      <c r="P444" s="48"/>
      <c r="Q444" s="48"/>
      <c r="R444" s="48"/>
      <c r="S444" s="48"/>
      <c r="T444" s="48"/>
    </row>
    <row r="445" spans="2:20" x14ac:dyDescent="0.3">
      <c r="B445" s="22"/>
      <c r="C445" s="51">
        <v>133</v>
      </c>
      <c r="D445" s="340">
        <v>23.48319</v>
      </c>
      <c r="E445" s="335">
        <v>314.29615000000001</v>
      </c>
      <c r="F445" s="335">
        <v>308.132071</v>
      </c>
      <c r="G445" s="341">
        <v>220.92132000000001</v>
      </c>
      <c r="L445" s="51"/>
      <c r="M445" s="48"/>
      <c r="N445" s="48"/>
      <c r="O445" s="48"/>
      <c r="P445" s="48"/>
      <c r="Q445" s="48"/>
      <c r="R445" s="48"/>
      <c r="S445" s="48"/>
      <c r="T445" s="48"/>
    </row>
    <row r="446" spans="2:20" x14ac:dyDescent="0.3">
      <c r="C446" s="51">
        <v>134</v>
      </c>
      <c r="D446" s="340">
        <v>9.7065409999999996</v>
      </c>
      <c r="E446" s="335">
        <v>251.965812</v>
      </c>
      <c r="F446" s="335">
        <v>295.343028</v>
      </c>
      <c r="G446" s="341">
        <v>223.40826300000001</v>
      </c>
      <c r="L446" s="51"/>
      <c r="M446" s="48"/>
      <c r="N446" s="48"/>
      <c r="O446" s="48"/>
      <c r="P446" s="48"/>
      <c r="Q446" s="48"/>
      <c r="R446" s="48"/>
      <c r="S446" s="48"/>
      <c r="T446" s="48"/>
    </row>
    <row r="447" spans="2:20" x14ac:dyDescent="0.3">
      <c r="C447" s="51">
        <v>135</v>
      </c>
      <c r="D447" s="340">
        <v>13.589674</v>
      </c>
      <c r="E447" s="335">
        <v>246.284144</v>
      </c>
      <c r="F447" s="335">
        <v>292.932163</v>
      </c>
      <c r="G447" s="341">
        <v>236.07913600000001</v>
      </c>
      <c r="L447" s="51"/>
      <c r="M447" s="48"/>
      <c r="N447" s="48"/>
      <c r="O447" s="48"/>
      <c r="P447" s="48"/>
      <c r="Q447" s="48"/>
      <c r="R447" s="48"/>
      <c r="S447" s="48"/>
      <c r="T447" s="48"/>
    </row>
    <row r="448" spans="2:20" x14ac:dyDescent="0.3">
      <c r="C448" s="51">
        <v>136</v>
      </c>
      <c r="D448" s="340">
        <v>16.214110000000002</v>
      </c>
      <c r="E448" s="335">
        <v>307.02706899999998</v>
      </c>
      <c r="F448" s="335">
        <v>300.86299000000002</v>
      </c>
      <c r="G448" s="341">
        <v>218.891516</v>
      </c>
      <c r="L448" s="51"/>
      <c r="M448" s="48"/>
      <c r="N448" s="48"/>
      <c r="O448" s="48"/>
      <c r="P448" s="48"/>
      <c r="Q448" s="48"/>
      <c r="R448" s="48"/>
      <c r="S448" s="48"/>
      <c r="T448" s="48"/>
    </row>
    <row r="449" spans="3:20" x14ac:dyDescent="0.3">
      <c r="C449" s="51">
        <v>137</v>
      </c>
      <c r="D449" s="340">
        <v>9.5799140000000005</v>
      </c>
      <c r="E449" s="335">
        <v>251.83918499999999</v>
      </c>
      <c r="F449" s="335">
        <v>295.21640100000002</v>
      </c>
      <c r="G449" s="341">
        <v>223.53488999999999</v>
      </c>
      <c r="L449" s="51"/>
      <c r="M449" s="48"/>
      <c r="N449" s="48"/>
      <c r="O449" s="48"/>
      <c r="P449" s="48"/>
      <c r="Q449" s="48"/>
      <c r="R449" s="48"/>
      <c r="S449" s="48"/>
      <c r="T449" s="48"/>
    </row>
    <row r="450" spans="3:20" x14ac:dyDescent="0.3">
      <c r="C450" s="51">
        <v>138</v>
      </c>
      <c r="D450" s="340">
        <v>17.969909000000001</v>
      </c>
      <c r="E450" s="335">
        <v>308.78286800000001</v>
      </c>
      <c r="F450" s="335">
        <v>302.61878899999999</v>
      </c>
      <c r="G450" s="341">
        <v>217.135717</v>
      </c>
      <c r="L450" s="51"/>
      <c r="M450" s="48"/>
      <c r="N450" s="48"/>
      <c r="O450" s="48"/>
      <c r="P450" s="48"/>
      <c r="Q450" s="48"/>
      <c r="R450" s="48"/>
      <c r="S450" s="48"/>
      <c r="T450" s="48"/>
    </row>
    <row r="451" spans="3:20" x14ac:dyDescent="0.3">
      <c r="C451" s="51">
        <v>139</v>
      </c>
      <c r="D451" s="340">
        <v>19.233961999999998</v>
      </c>
      <c r="E451" s="335">
        <v>310.046921</v>
      </c>
      <c r="F451" s="335">
        <v>303.88284199999998</v>
      </c>
      <c r="G451" s="341">
        <v>216.67209199999999</v>
      </c>
      <c r="L451" s="51"/>
      <c r="M451" s="48"/>
      <c r="N451" s="48"/>
      <c r="O451" s="48"/>
      <c r="P451" s="48"/>
      <c r="Q451" s="48"/>
      <c r="R451" s="48"/>
      <c r="S451" s="48"/>
      <c r="T451" s="48"/>
    </row>
    <row r="452" spans="3:20" x14ac:dyDescent="0.3">
      <c r="C452" s="51">
        <v>140</v>
      </c>
      <c r="D452" s="340">
        <v>16.977378999999999</v>
      </c>
      <c r="E452" s="335">
        <v>307.79033900000002</v>
      </c>
      <c r="F452" s="335">
        <v>301.62626</v>
      </c>
      <c r="G452" s="341">
        <v>215.46036000000001</v>
      </c>
      <c r="L452" s="51"/>
      <c r="M452" s="48"/>
      <c r="N452" s="48"/>
      <c r="O452" s="48"/>
      <c r="P452" s="48"/>
      <c r="Q452" s="48"/>
      <c r="R452" s="48"/>
      <c r="S452" s="48"/>
      <c r="T452" s="48"/>
    </row>
    <row r="453" spans="3:20" x14ac:dyDescent="0.3">
      <c r="C453" s="51">
        <v>141</v>
      </c>
      <c r="D453" s="340">
        <v>14.360955000000001</v>
      </c>
      <c r="E453" s="335">
        <v>242.32868300000001</v>
      </c>
      <c r="F453" s="335">
        <v>293.70344399999999</v>
      </c>
      <c r="G453" s="341">
        <v>227.86973800000001</v>
      </c>
      <c r="L453" s="51"/>
      <c r="M453" s="48"/>
      <c r="N453" s="48"/>
      <c r="O453" s="48"/>
      <c r="P453" s="48"/>
      <c r="Q453" s="48"/>
      <c r="R453" s="48"/>
      <c r="S453" s="48"/>
      <c r="T453" s="48"/>
    </row>
    <row r="454" spans="3:20" x14ac:dyDescent="0.3">
      <c r="C454" s="51">
        <v>142</v>
      </c>
      <c r="D454" s="340">
        <v>12.092402999999999</v>
      </c>
      <c r="E454" s="335">
        <v>248.750677</v>
      </c>
      <c r="F454" s="335">
        <v>296.76845800000001</v>
      </c>
      <c r="G454" s="341">
        <v>224.890073</v>
      </c>
      <c r="L454" s="51"/>
      <c r="M454" s="48"/>
      <c r="N454" s="48"/>
      <c r="O454" s="48"/>
      <c r="P454" s="48"/>
      <c r="Q454" s="48"/>
      <c r="R454" s="48"/>
      <c r="S454" s="48"/>
      <c r="T454" s="48"/>
    </row>
    <row r="455" spans="3:20" x14ac:dyDescent="0.3">
      <c r="C455" s="51">
        <v>143</v>
      </c>
      <c r="D455" s="340">
        <v>13.548422</v>
      </c>
      <c r="E455" s="335">
        <v>304.38855599999999</v>
      </c>
      <c r="F455" s="335">
        <v>298.22447699999998</v>
      </c>
      <c r="G455" s="341">
        <v>218.51441</v>
      </c>
      <c r="L455" s="51"/>
      <c r="M455" s="48"/>
      <c r="N455" s="48"/>
      <c r="O455" s="48"/>
      <c r="P455" s="48"/>
      <c r="Q455" s="48"/>
      <c r="R455" s="48"/>
      <c r="S455" s="48"/>
      <c r="T455" s="48"/>
    </row>
    <row r="456" spans="3:20" x14ac:dyDescent="0.3">
      <c r="C456" s="51">
        <v>144</v>
      </c>
      <c r="D456" s="340">
        <v>33.414155000000001</v>
      </c>
      <c r="E456" s="335">
        <v>324.22711399999997</v>
      </c>
      <c r="F456" s="335">
        <v>318.06303500000001</v>
      </c>
      <c r="G456" s="341">
        <v>221.858261</v>
      </c>
      <c r="L456" s="51"/>
      <c r="M456" s="48"/>
      <c r="N456" s="48"/>
      <c r="O456" s="48"/>
      <c r="P456" s="48"/>
      <c r="Q456" s="48"/>
      <c r="R456" s="48"/>
      <c r="S456" s="48"/>
      <c r="T456" s="48"/>
    </row>
    <row r="457" spans="3:20" x14ac:dyDescent="0.3">
      <c r="C457" s="51">
        <v>145</v>
      </c>
      <c r="D457" s="340">
        <v>14.140979</v>
      </c>
      <c r="E457" s="335">
        <v>245.970392</v>
      </c>
      <c r="F457" s="335">
        <v>298.81703399999998</v>
      </c>
      <c r="G457" s="341">
        <v>221.75828799999999</v>
      </c>
      <c r="L457" s="51"/>
      <c r="M457" s="48"/>
      <c r="N457" s="48"/>
      <c r="O457" s="48"/>
      <c r="P457" s="48"/>
      <c r="Q457" s="48"/>
      <c r="R457" s="48"/>
      <c r="S457" s="48"/>
      <c r="T457" s="48"/>
    </row>
    <row r="458" spans="3:20" x14ac:dyDescent="0.3">
      <c r="C458" s="51">
        <v>146</v>
      </c>
      <c r="D458" s="340">
        <v>16.999175000000001</v>
      </c>
      <c r="E458" s="335">
        <v>245.546178</v>
      </c>
      <c r="F458" s="335">
        <v>301.67523</v>
      </c>
      <c r="G458" s="341">
        <v>221.33407299999999</v>
      </c>
      <c r="L458" s="51"/>
      <c r="M458" s="48"/>
      <c r="N458" s="48"/>
      <c r="O458" s="48"/>
      <c r="P458" s="48"/>
      <c r="Q458" s="48"/>
      <c r="R458" s="48"/>
      <c r="S458" s="48"/>
      <c r="T458" s="48"/>
    </row>
    <row r="459" spans="3:20" x14ac:dyDescent="0.3">
      <c r="C459" s="51">
        <v>147</v>
      </c>
      <c r="D459" s="340">
        <v>40.667768000000002</v>
      </c>
      <c r="E459" s="335">
        <v>331.480727</v>
      </c>
      <c r="F459" s="335">
        <v>325.31664799999999</v>
      </c>
      <c r="G459" s="341">
        <v>209.47750400000001</v>
      </c>
      <c r="L459" s="51"/>
      <c r="M459" s="48"/>
      <c r="N459" s="48"/>
      <c r="O459" s="48"/>
      <c r="P459" s="48"/>
      <c r="Q459" s="48"/>
      <c r="R459" s="48"/>
      <c r="S459" s="48"/>
      <c r="T459" s="48"/>
    </row>
    <row r="460" spans="3:20" x14ac:dyDescent="0.3">
      <c r="C460" s="51">
        <v>148</v>
      </c>
      <c r="D460" s="340">
        <v>44.945869999999999</v>
      </c>
      <c r="E460" s="335">
        <v>335.75882899999999</v>
      </c>
      <c r="F460" s="335">
        <v>329.59474999999998</v>
      </c>
      <c r="G460" s="341">
        <v>207.73433399999999</v>
      </c>
      <c r="L460" s="51"/>
      <c r="M460" s="48"/>
      <c r="N460" s="48"/>
      <c r="O460" s="48"/>
      <c r="P460" s="48"/>
      <c r="Q460" s="48"/>
      <c r="R460" s="48"/>
      <c r="S460" s="48"/>
      <c r="T460" s="48"/>
    </row>
    <row r="461" spans="3:20" x14ac:dyDescent="0.3">
      <c r="C461" s="51">
        <v>149</v>
      </c>
      <c r="D461" s="340">
        <v>38.953389000000001</v>
      </c>
      <c r="E461" s="335">
        <v>329.76634799999999</v>
      </c>
      <c r="F461" s="335">
        <v>323.60226899999998</v>
      </c>
      <c r="G461" s="341">
        <v>207.763126</v>
      </c>
      <c r="L461" s="51"/>
      <c r="M461" s="48"/>
      <c r="N461" s="48"/>
      <c r="O461" s="48"/>
      <c r="P461" s="48"/>
      <c r="Q461" s="48"/>
      <c r="R461" s="48"/>
      <c r="S461" s="48"/>
      <c r="T461" s="48"/>
    </row>
    <row r="462" spans="3:20" x14ac:dyDescent="0.3">
      <c r="C462" s="51">
        <v>150</v>
      </c>
      <c r="D462" s="340">
        <v>32.510956</v>
      </c>
      <c r="E462" s="335">
        <v>249.99118100000001</v>
      </c>
      <c r="F462" s="335">
        <v>317.15983599999998</v>
      </c>
      <c r="G462" s="341">
        <v>217.66412600000001</v>
      </c>
      <c r="L462" s="51"/>
      <c r="M462" s="48"/>
      <c r="N462" s="48"/>
      <c r="O462" s="48"/>
      <c r="P462" s="48"/>
      <c r="Q462" s="48"/>
      <c r="R462" s="48"/>
      <c r="S462" s="48"/>
      <c r="T462" s="48"/>
    </row>
    <row r="463" spans="3:20" x14ac:dyDescent="0.3">
      <c r="C463" s="51">
        <v>151</v>
      </c>
      <c r="D463" s="340">
        <v>27.427430999999999</v>
      </c>
      <c r="E463" s="335">
        <v>237.57386600000001</v>
      </c>
      <c r="F463" s="335">
        <v>306.76992000000001</v>
      </c>
      <c r="G463" s="341">
        <v>223.11492100000001</v>
      </c>
      <c r="L463" s="51"/>
      <c r="M463" s="48"/>
      <c r="N463" s="48"/>
      <c r="O463" s="48"/>
      <c r="P463" s="48"/>
      <c r="Q463" s="48"/>
      <c r="R463" s="48"/>
      <c r="S463" s="48"/>
      <c r="T463" s="48"/>
    </row>
    <row r="464" spans="3:20" x14ac:dyDescent="0.3">
      <c r="C464" s="51">
        <v>152</v>
      </c>
      <c r="D464" s="340">
        <v>25.332090000000001</v>
      </c>
      <c r="E464" s="335">
        <v>235.47852499999999</v>
      </c>
      <c r="F464" s="335">
        <v>304.67457899999999</v>
      </c>
      <c r="G464" s="341">
        <v>221.01957999999999</v>
      </c>
      <c r="L464" s="51"/>
      <c r="M464" s="48"/>
      <c r="N464" s="48"/>
      <c r="O464" s="48"/>
      <c r="P464" s="48"/>
      <c r="Q464" s="48"/>
      <c r="R464" s="48"/>
      <c r="S464" s="48"/>
      <c r="T464" s="48"/>
    </row>
    <row r="465" spans="2:20" x14ac:dyDescent="0.3">
      <c r="C465" s="51">
        <v>153</v>
      </c>
      <c r="D465" s="340">
        <v>30.458528000000001</v>
      </c>
      <c r="E465" s="335">
        <v>250.39748</v>
      </c>
      <c r="F465" s="335">
        <v>315.10740800000002</v>
      </c>
      <c r="G465" s="341">
        <v>206.832705</v>
      </c>
      <c r="L465" s="51"/>
      <c r="M465" s="48"/>
      <c r="N465" s="48"/>
      <c r="O465" s="48"/>
      <c r="P465" s="48"/>
      <c r="Q465" s="48"/>
      <c r="R465" s="48"/>
      <c r="S465" s="48"/>
      <c r="T465" s="48"/>
    </row>
    <row r="466" spans="2:20" x14ac:dyDescent="0.3">
      <c r="C466" s="51">
        <v>154</v>
      </c>
      <c r="D466" s="340">
        <v>47.830171</v>
      </c>
      <c r="E466" s="335">
        <v>338.64312999999999</v>
      </c>
      <c r="F466" s="335">
        <v>332.47905100000003</v>
      </c>
      <c r="G466" s="341">
        <v>197.64771200000001</v>
      </c>
      <c r="L466" s="51"/>
      <c r="M466" s="48"/>
      <c r="N466" s="48"/>
      <c r="O466" s="48"/>
      <c r="P466" s="48"/>
      <c r="Q466" s="48"/>
      <c r="R466" s="48"/>
      <c r="S466" s="48"/>
      <c r="T466" s="48"/>
    </row>
    <row r="467" spans="2:20" x14ac:dyDescent="0.3">
      <c r="C467" s="51">
        <v>155</v>
      </c>
      <c r="D467" s="340">
        <v>27.491958</v>
      </c>
      <c r="E467" s="335">
        <v>234.43772100000001</v>
      </c>
      <c r="F467" s="335">
        <v>306.83444700000001</v>
      </c>
      <c r="G467" s="341">
        <v>223.17944800000001</v>
      </c>
      <c r="L467" s="51"/>
      <c r="M467" s="48"/>
      <c r="N467" s="48"/>
      <c r="O467" s="48"/>
      <c r="P467" s="48"/>
      <c r="Q467" s="48"/>
      <c r="R467" s="48"/>
      <c r="S467" s="48"/>
      <c r="T467" s="48"/>
    </row>
    <row r="468" spans="2:20" x14ac:dyDescent="0.3">
      <c r="C468" s="51">
        <v>156</v>
      </c>
      <c r="D468" s="340">
        <v>29.526931999999999</v>
      </c>
      <c r="E468" s="335">
        <v>236.47269499999999</v>
      </c>
      <c r="F468" s="335">
        <v>308.86942099999999</v>
      </c>
      <c r="G468" s="341">
        <v>225.21442200000001</v>
      </c>
      <c r="L468" s="51"/>
      <c r="M468" s="48"/>
      <c r="N468" s="48"/>
      <c r="O468" s="48"/>
      <c r="P468" s="48"/>
      <c r="Q468" s="48"/>
      <c r="R468" s="48"/>
      <c r="S468" s="48"/>
      <c r="T468" s="48"/>
    </row>
    <row r="469" spans="2:20" x14ac:dyDescent="0.3">
      <c r="C469" s="51">
        <v>157</v>
      </c>
      <c r="D469" s="340">
        <v>42.762138</v>
      </c>
      <c r="E469" s="335">
        <v>333.57509700000003</v>
      </c>
      <c r="F469" s="335">
        <v>327.41101800000001</v>
      </c>
      <c r="G469" s="341">
        <v>211.95360099999999</v>
      </c>
      <c r="L469" s="51"/>
      <c r="M469" s="48"/>
      <c r="N469" s="48"/>
      <c r="O469" s="48"/>
      <c r="P469" s="48"/>
      <c r="Q469" s="48"/>
      <c r="R469" s="48"/>
      <c r="S469" s="48"/>
      <c r="T469" s="48"/>
    </row>
    <row r="470" spans="2:20" x14ac:dyDescent="0.3">
      <c r="C470" s="51">
        <v>158</v>
      </c>
      <c r="D470" s="340">
        <v>26.585653000000001</v>
      </c>
      <c r="E470" s="335">
        <v>233.53141600000001</v>
      </c>
      <c r="F470" s="335">
        <v>305.92814299999998</v>
      </c>
      <c r="G470" s="341">
        <v>222.273144</v>
      </c>
      <c r="L470" s="51"/>
      <c r="M470" s="48"/>
      <c r="N470" s="48"/>
      <c r="O470" s="48"/>
      <c r="P470" s="48"/>
      <c r="Q470" s="48"/>
      <c r="R470" s="48"/>
      <c r="S470" s="48"/>
      <c r="T470" s="48"/>
    </row>
    <row r="471" spans="2:20" x14ac:dyDescent="0.3">
      <c r="C471" s="51">
        <v>159</v>
      </c>
      <c r="D471" s="340">
        <v>29.211525999999999</v>
      </c>
      <c r="E471" s="335">
        <v>247.604511</v>
      </c>
      <c r="F471" s="335">
        <v>313.86040700000001</v>
      </c>
      <c r="G471" s="341">
        <v>205.585703</v>
      </c>
      <c r="L471" s="51"/>
      <c r="M471" s="48"/>
      <c r="N471" s="48"/>
      <c r="O471" s="48"/>
      <c r="P471" s="48"/>
      <c r="Q471" s="48"/>
      <c r="R471" s="48"/>
      <c r="S471" s="48"/>
      <c r="T471" s="48"/>
    </row>
    <row r="472" spans="2:20" x14ac:dyDescent="0.3">
      <c r="B472" s="22"/>
      <c r="C472" s="51">
        <v>160</v>
      </c>
      <c r="D472" s="340">
        <v>43.684278999999997</v>
      </c>
      <c r="E472" s="335">
        <v>334.49723799999998</v>
      </c>
      <c r="F472" s="335">
        <v>328.33315900000002</v>
      </c>
      <c r="G472" s="341">
        <v>212.85561899999999</v>
      </c>
      <c r="L472" s="51"/>
      <c r="M472" s="48"/>
      <c r="N472" s="48"/>
      <c r="O472" s="48"/>
      <c r="P472" s="48"/>
      <c r="Q472" s="48"/>
      <c r="R472" s="48"/>
      <c r="S472" s="48"/>
      <c r="T472" s="48"/>
    </row>
    <row r="473" spans="2:20" x14ac:dyDescent="0.3">
      <c r="B473" s="22"/>
      <c r="C473" s="51">
        <v>161</v>
      </c>
      <c r="D473" s="340">
        <v>24.443660999999999</v>
      </c>
      <c r="E473" s="335">
        <v>241.715665</v>
      </c>
      <c r="F473" s="335">
        <v>310.91171900000001</v>
      </c>
      <c r="G473" s="341">
        <v>212.64290299999999</v>
      </c>
      <c r="L473" s="51"/>
      <c r="M473" s="48"/>
      <c r="N473" s="48"/>
      <c r="O473" s="48"/>
      <c r="P473" s="48"/>
      <c r="Q473" s="48"/>
      <c r="R473" s="48"/>
      <c r="S473" s="48"/>
      <c r="T473" s="48"/>
    </row>
    <row r="474" spans="2:20" x14ac:dyDescent="0.3">
      <c r="B474" s="22"/>
      <c r="C474" s="51">
        <v>162</v>
      </c>
      <c r="D474" s="340">
        <v>52.044818999999997</v>
      </c>
      <c r="E474" s="335">
        <v>342.857778</v>
      </c>
      <c r="F474" s="335">
        <v>336.69369899999998</v>
      </c>
      <c r="G474" s="341">
        <v>202.56547499999999</v>
      </c>
      <c r="L474" s="51"/>
      <c r="M474" s="48"/>
      <c r="N474" s="48"/>
      <c r="O474" s="48"/>
      <c r="P474" s="48"/>
      <c r="Q474" s="48"/>
      <c r="R474" s="48"/>
      <c r="S474" s="48"/>
      <c r="T474" s="48"/>
    </row>
    <row r="475" spans="2:20" x14ac:dyDescent="0.3">
      <c r="B475" s="22"/>
      <c r="C475" s="51">
        <v>163</v>
      </c>
      <c r="D475" s="340">
        <v>34.226584000000003</v>
      </c>
      <c r="E475" s="335">
        <v>244.373019</v>
      </c>
      <c r="F475" s="335">
        <v>313.569073</v>
      </c>
      <c r="G475" s="341">
        <v>213.69440800000001</v>
      </c>
      <c r="L475" s="51"/>
      <c r="M475" s="48"/>
      <c r="N475" s="48"/>
      <c r="O475" s="48"/>
      <c r="P475" s="48"/>
      <c r="Q475" s="48"/>
      <c r="R475" s="48"/>
      <c r="S475" s="48"/>
      <c r="T475" s="48"/>
    </row>
    <row r="476" spans="2:20" x14ac:dyDescent="0.3">
      <c r="B476" s="22"/>
      <c r="C476" s="51">
        <v>164</v>
      </c>
      <c r="D476" s="340">
        <v>27.735402000000001</v>
      </c>
      <c r="E476" s="335">
        <v>229.57515799999999</v>
      </c>
      <c r="F476" s="335">
        <v>243.69893099999999</v>
      </c>
      <c r="G476" s="341">
        <v>223.42289299999999</v>
      </c>
      <c r="L476" s="51"/>
      <c r="M476" s="48"/>
      <c r="N476" s="48"/>
      <c r="O476" s="48"/>
      <c r="P476" s="48"/>
      <c r="Q476" s="48"/>
      <c r="R476" s="48"/>
      <c r="S476" s="48"/>
      <c r="T476" s="48"/>
    </row>
    <row r="477" spans="2:20" x14ac:dyDescent="0.3">
      <c r="B477" s="22"/>
      <c r="C477" s="51">
        <v>165</v>
      </c>
      <c r="D477" s="340">
        <v>30.352321</v>
      </c>
      <c r="E477" s="335">
        <v>230.85231300000001</v>
      </c>
      <c r="F477" s="335">
        <v>244.97608500000001</v>
      </c>
      <c r="G477" s="341">
        <v>226.03981200000001</v>
      </c>
      <c r="L477" s="51"/>
      <c r="M477" s="48"/>
      <c r="N477" s="48"/>
      <c r="O477" s="48"/>
      <c r="P477" s="48"/>
      <c r="Q477" s="48"/>
      <c r="R477" s="48"/>
      <c r="S477" s="48"/>
      <c r="T477" s="48"/>
    </row>
    <row r="478" spans="2:20" x14ac:dyDescent="0.3">
      <c r="B478" s="22"/>
      <c r="C478" s="51">
        <v>166</v>
      </c>
      <c r="D478" s="340">
        <v>33.111915000000003</v>
      </c>
      <c r="E478" s="335">
        <v>228.844009</v>
      </c>
      <c r="F478" s="335">
        <v>242.967782</v>
      </c>
      <c r="G478" s="341">
        <v>219.24848299999999</v>
      </c>
      <c r="L478" s="51"/>
      <c r="M478" s="48"/>
      <c r="N478" s="48"/>
      <c r="O478" s="48"/>
      <c r="P478" s="48"/>
      <c r="Q478" s="48"/>
      <c r="R478" s="48"/>
      <c r="S478" s="48"/>
      <c r="T478" s="48"/>
    </row>
    <row r="479" spans="2:20" x14ac:dyDescent="0.3">
      <c r="B479" s="22"/>
      <c r="C479" s="51">
        <v>167</v>
      </c>
      <c r="D479" s="340">
        <v>32.899062000000001</v>
      </c>
      <c r="E479" s="335">
        <v>228.631157</v>
      </c>
      <c r="F479" s="335">
        <v>242.754929</v>
      </c>
      <c r="G479" s="341">
        <v>219.035631</v>
      </c>
      <c r="L479" s="51"/>
      <c r="M479" s="48"/>
      <c r="N479" s="48"/>
      <c r="O479" s="48"/>
      <c r="P479" s="48"/>
      <c r="Q479" s="48"/>
      <c r="R479" s="48"/>
      <c r="S479" s="48"/>
      <c r="T479" s="48"/>
    </row>
    <row r="480" spans="2:20" x14ac:dyDescent="0.3">
      <c r="B480" s="22"/>
      <c r="C480" s="51">
        <v>168</v>
      </c>
      <c r="D480" s="340">
        <v>42.072240999999998</v>
      </c>
      <c r="E480" s="335">
        <v>265.39711699999998</v>
      </c>
      <c r="F480" s="335">
        <v>326.72112099999998</v>
      </c>
      <c r="G480" s="341">
        <v>217.77426600000001</v>
      </c>
      <c r="L480" s="51"/>
      <c r="M480" s="48"/>
      <c r="N480" s="48"/>
      <c r="O480" s="48"/>
      <c r="P480" s="48"/>
      <c r="Q480" s="48"/>
      <c r="R480" s="48"/>
      <c r="S480" s="48"/>
      <c r="T480" s="48"/>
    </row>
    <row r="481" spans="2:20" x14ac:dyDescent="0.3">
      <c r="B481" s="22"/>
      <c r="C481" s="51">
        <v>169</v>
      </c>
      <c r="D481" s="340">
        <v>41.360714999999999</v>
      </c>
      <c r="E481" s="335">
        <v>218.10374999999999</v>
      </c>
      <c r="F481" s="335">
        <v>232.22752299999999</v>
      </c>
      <c r="G481" s="341">
        <v>221.15670600000001</v>
      </c>
      <c r="L481" s="51"/>
      <c r="M481" s="48"/>
      <c r="N481" s="48"/>
      <c r="O481" s="48"/>
      <c r="P481" s="48"/>
      <c r="Q481" s="48"/>
      <c r="R481" s="48"/>
      <c r="S481" s="48"/>
      <c r="T481" s="48"/>
    </row>
    <row r="482" spans="2:20" x14ac:dyDescent="0.3">
      <c r="B482" s="22"/>
      <c r="C482" s="51">
        <v>170</v>
      </c>
      <c r="D482" s="340">
        <v>31.359562</v>
      </c>
      <c r="E482" s="335">
        <v>224.368742</v>
      </c>
      <c r="F482" s="335">
        <v>238.492515</v>
      </c>
      <c r="G482" s="341">
        <v>216.40681000000001</v>
      </c>
      <c r="L482" s="51"/>
      <c r="M482" s="48"/>
      <c r="N482" s="48"/>
      <c r="O482" s="48"/>
      <c r="P482" s="48"/>
      <c r="Q482" s="48"/>
      <c r="R482" s="48"/>
      <c r="S482" s="48"/>
      <c r="T482" s="48"/>
    </row>
    <row r="483" spans="2:20" x14ac:dyDescent="0.3">
      <c r="B483" s="22"/>
      <c r="C483" s="51">
        <v>171</v>
      </c>
      <c r="D483" s="340">
        <v>54.411039000000002</v>
      </c>
      <c r="E483" s="335">
        <v>345.22399799999999</v>
      </c>
      <c r="F483" s="335">
        <v>339.05991899999998</v>
      </c>
      <c r="G483" s="341">
        <v>206.35612499999999</v>
      </c>
      <c r="L483" s="51"/>
      <c r="M483" s="48"/>
      <c r="N483" s="48"/>
      <c r="O483" s="48"/>
      <c r="P483" s="48"/>
      <c r="Q483" s="48"/>
      <c r="R483" s="48"/>
      <c r="S483" s="48"/>
      <c r="T483" s="48"/>
    </row>
    <row r="484" spans="2:20" x14ac:dyDescent="0.3">
      <c r="B484" s="22"/>
      <c r="C484" s="51">
        <v>172</v>
      </c>
      <c r="D484" s="340">
        <v>36.492024000000001</v>
      </c>
      <c r="E484" s="335">
        <v>220.16786400000001</v>
      </c>
      <c r="F484" s="335">
        <v>234.29163700000001</v>
      </c>
      <c r="G484" s="341">
        <v>216.339902</v>
      </c>
      <c r="L484" s="51"/>
      <c r="M484" s="48"/>
      <c r="N484" s="48"/>
      <c r="O484" s="48"/>
      <c r="P484" s="48"/>
      <c r="Q484" s="48"/>
      <c r="R484" s="48"/>
      <c r="S484" s="48"/>
      <c r="T484" s="48"/>
    </row>
    <row r="485" spans="2:20" x14ac:dyDescent="0.3">
      <c r="B485" s="22"/>
      <c r="C485" s="51">
        <v>173</v>
      </c>
      <c r="D485" s="340">
        <v>41.933498</v>
      </c>
      <c r="E485" s="335">
        <v>234.972185</v>
      </c>
      <c r="F485" s="335">
        <v>249.095957</v>
      </c>
      <c r="G485" s="341">
        <v>204.998276</v>
      </c>
      <c r="L485" s="51"/>
      <c r="M485" s="48"/>
      <c r="N485" s="48"/>
      <c r="O485" s="48"/>
      <c r="P485" s="48"/>
      <c r="Q485" s="48"/>
      <c r="R485" s="48"/>
      <c r="S485" s="48"/>
      <c r="T485" s="48"/>
    </row>
    <row r="486" spans="2:20" x14ac:dyDescent="0.3">
      <c r="B486" s="22"/>
      <c r="C486" s="51">
        <v>174</v>
      </c>
      <c r="D486" s="340">
        <v>63.445186999999997</v>
      </c>
      <c r="E486" s="335">
        <v>302.46921400000002</v>
      </c>
      <c r="F486" s="335">
        <v>348.09406799999999</v>
      </c>
      <c r="G486" s="341">
        <v>192.82070300000001</v>
      </c>
      <c r="L486" s="51"/>
      <c r="M486" s="48"/>
      <c r="N486" s="48"/>
      <c r="O486" s="48"/>
      <c r="P486" s="48"/>
      <c r="Q486" s="48"/>
      <c r="R486" s="48"/>
      <c r="S486" s="48"/>
      <c r="T486" s="48"/>
    </row>
    <row r="487" spans="2:20" x14ac:dyDescent="0.3">
      <c r="B487" s="22"/>
      <c r="C487" s="51">
        <v>175</v>
      </c>
      <c r="D487" s="340">
        <v>42.798203999999998</v>
      </c>
      <c r="E487" s="335">
        <v>233.40475499999999</v>
      </c>
      <c r="F487" s="335">
        <v>247.52852799999999</v>
      </c>
      <c r="G487" s="341">
        <v>205.86298199999999</v>
      </c>
      <c r="L487" s="51"/>
      <c r="M487" s="48"/>
      <c r="N487" s="48"/>
      <c r="O487" s="48"/>
      <c r="P487" s="48"/>
      <c r="Q487" s="48"/>
      <c r="R487" s="48"/>
      <c r="S487" s="48"/>
      <c r="T487" s="48"/>
    </row>
    <row r="488" spans="2:20" x14ac:dyDescent="0.3">
      <c r="B488" s="22"/>
      <c r="C488" s="51">
        <v>176</v>
      </c>
      <c r="D488" s="340">
        <v>44.147747000000003</v>
      </c>
      <c r="E488" s="335">
        <v>213.34554499999999</v>
      </c>
      <c r="F488" s="335">
        <v>227.46931799999999</v>
      </c>
      <c r="G488" s="341">
        <v>221.19531499999999</v>
      </c>
      <c r="L488" s="51"/>
      <c r="M488" s="48"/>
      <c r="N488" s="48"/>
      <c r="O488" s="48"/>
      <c r="P488" s="48"/>
      <c r="Q488" s="48"/>
      <c r="R488" s="48"/>
      <c r="S488" s="48"/>
      <c r="T488" s="48"/>
    </row>
    <row r="489" spans="2:20" x14ac:dyDescent="0.3">
      <c r="B489" s="22"/>
      <c r="C489" s="51">
        <v>177</v>
      </c>
      <c r="D489" s="340">
        <v>67.089247999999998</v>
      </c>
      <c r="E489" s="335">
        <v>302.90281199999998</v>
      </c>
      <c r="F489" s="335">
        <v>351.73812900000001</v>
      </c>
      <c r="G489" s="341">
        <v>196.464764</v>
      </c>
      <c r="L489" s="51"/>
      <c r="M489" s="48"/>
      <c r="N489" s="48"/>
      <c r="O489" s="48"/>
      <c r="P489" s="48"/>
      <c r="Q489" s="48"/>
      <c r="R489" s="48"/>
      <c r="S489" s="48"/>
      <c r="T489" s="48"/>
    </row>
    <row r="490" spans="2:20" x14ac:dyDescent="0.3">
      <c r="B490" s="22"/>
      <c r="C490" s="51">
        <v>178</v>
      </c>
      <c r="D490" s="340">
        <v>46.721024</v>
      </c>
      <c r="E490" s="335">
        <v>234.134477</v>
      </c>
      <c r="F490" s="335">
        <v>248.25825</v>
      </c>
      <c r="G490" s="341">
        <v>209.78580199999999</v>
      </c>
      <c r="L490" s="51"/>
      <c r="M490" s="48"/>
      <c r="N490" s="48"/>
      <c r="O490" s="48"/>
      <c r="P490" s="48"/>
      <c r="Q490" s="48"/>
      <c r="R490" s="48"/>
      <c r="S490" s="48"/>
      <c r="T490" s="48"/>
    </row>
    <row r="491" spans="2:20" x14ac:dyDescent="0.3">
      <c r="B491" s="22"/>
      <c r="C491" s="51">
        <v>179</v>
      </c>
      <c r="D491" s="340">
        <v>58.601689999999998</v>
      </c>
      <c r="E491" s="335">
        <v>349.41464999999999</v>
      </c>
      <c r="F491" s="335">
        <v>343.25057099999998</v>
      </c>
      <c r="G491" s="341">
        <v>210.54677599999999</v>
      </c>
      <c r="L491" s="51"/>
      <c r="M491" s="48"/>
      <c r="N491" s="48"/>
      <c r="O491" s="48"/>
      <c r="P491" s="48"/>
      <c r="Q491" s="48"/>
      <c r="R491" s="48"/>
      <c r="S491" s="48"/>
      <c r="T491" s="48"/>
    </row>
    <row r="492" spans="2:20" x14ac:dyDescent="0.3">
      <c r="B492" s="22"/>
      <c r="C492" s="51">
        <v>180</v>
      </c>
      <c r="D492" s="340">
        <v>45.765538999999997</v>
      </c>
      <c r="E492" s="335">
        <v>228.20501300000001</v>
      </c>
      <c r="F492" s="335">
        <v>242.32878500000001</v>
      </c>
      <c r="G492" s="341">
        <v>204.74626900000001</v>
      </c>
      <c r="L492" s="51"/>
      <c r="M492" s="48"/>
      <c r="N492" s="48"/>
      <c r="O492" s="48"/>
      <c r="P492" s="48"/>
      <c r="Q492" s="48"/>
      <c r="R492" s="48"/>
      <c r="S492" s="48"/>
      <c r="T492" s="48"/>
    </row>
    <row r="493" spans="2:20" x14ac:dyDescent="0.3">
      <c r="B493" s="22"/>
      <c r="C493" s="51">
        <v>181</v>
      </c>
      <c r="D493" s="340">
        <v>68.943042000000005</v>
      </c>
      <c r="E493" s="335">
        <v>297.80140399999999</v>
      </c>
      <c r="F493" s="335">
        <v>353.59192200000001</v>
      </c>
      <c r="G493" s="341">
        <v>198.318557</v>
      </c>
      <c r="L493" s="51"/>
      <c r="M493" s="48"/>
      <c r="N493" s="48"/>
      <c r="O493" s="48"/>
      <c r="P493" s="48"/>
      <c r="Q493" s="48"/>
      <c r="R493" s="48"/>
      <c r="S493" s="48"/>
      <c r="T493" s="48"/>
    </row>
    <row r="494" spans="2:20" x14ac:dyDescent="0.3">
      <c r="B494" s="22"/>
      <c r="C494" s="51">
        <v>182</v>
      </c>
      <c r="D494" s="340">
        <v>58.115265999999998</v>
      </c>
      <c r="E494" s="335">
        <v>301.41525899999999</v>
      </c>
      <c r="F494" s="335">
        <v>342.76414699999998</v>
      </c>
      <c r="G494" s="341">
        <v>197.14582300000001</v>
      </c>
      <c r="L494" s="51"/>
      <c r="M494" s="48"/>
      <c r="N494" s="48"/>
      <c r="O494" s="48"/>
      <c r="P494" s="48"/>
      <c r="Q494" s="48"/>
      <c r="R494" s="48"/>
      <c r="S494" s="48"/>
      <c r="T494" s="48"/>
    </row>
    <row r="495" spans="2:20" x14ac:dyDescent="0.3">
      <c r="B495" s="22"/>
      <c r="C495" s="51">
        <v>183</v>
      </c>
      <c r="D495" s="340">
        <v>38.109205000000003</v>
      </c>
      <c r="E495" s="335">
        <v>218.57907399999999</v>
      </c>
      <c r="F495" s="335">
        <v>232.70284599999999</v>
      </c>
      <c r="G495" s="341">
        <v>211.50507899999999</v>
      </c>
      <c r="L495" s="51"/>
      <c r="M495" s="48"/>
      <c r="N495" s="48"/>
      <c r="O495" s="48"/>
      <c r="P495" s="48"/>
      <c r="Q495" s="48"/>
      <c r="R495" s="48"/>
      <c r="S495" s="48"/>
      <c r="T495" s="48"/>
    </row>
    <row r="496" spans="2:20" x14ac:dyDescent="0.3">
      <c r="B496" s="22"/>
      <c r="C496" s="51">
        <v>184</v>
      </c>
      <c r="D496" s="340">
        <v>63.502299000000001</v>
      </c>
      <c r="E496" s="335">
        <v>300.12604700000003</v>
      </c>
      <c r="F496" s="335">
        <v>348.15117900000001</v>
      </c>
      <c r="G496" s="341">
        <v>202.72611599999999</v>
      </c>
      <c r="L496" s="51"/>
      <c r="M496" s="48"/>
      <c r="N496" s="48"/>
      <c r="O496" s="48"/>
      <c r="P496" s="48"/>
      <c r="Q496" s="48"/>
      <c r="R496" s="48"/>
      <c r="S496" s="48"/>
      <c r="T496" s="48"/>
    </row>
    <row r="497" spans="2:20" x14ac:dyDescent="0.3">
      <c r="B497" s="22"/>
      <c r="C497" s="51">
        <v>185</v>
      </c>
      <c r="D497" s="340">
        <v>73.146265</v>
      </c>
      <c r="E497" s="335">
        <v>302.00462700000003</v>
      </c>
      <c r="F497" s="335">
        <v>357.79514499999999</v>
      </c>
      <c r="G497" s="341">
        <v>202.52178000000001</v>
      </c>
      <c r="L497" s="51"/>
      <c r="M497" s="48"/>
      <c r="N497" s="48"/>
      <c r="O497" s="48"/>
      <c r="P497" s="48"/>
      <c r="Q497" s="48"/>
      <c r="R497" s="48"/>
      <c r="S497" s="48"/>
      <c r="T497" s="48"/>
    </row>
    <row r="498" spans="2:20" x14ac:dyDescent="0.3">
      <c r="B498" s="22"/>
      <c r="C498" s="51">
        <v>186</v>
      </c>
      <c r="D498" s="340">
        <v>69.307777999999999</v>
      </c>
      <c r="E498" s="335">
        <v>298.20728700000001</v>
      </c>
      <c r="F498" s="335">
        <v>353.956658</v>
      </c>
      <c r="G498" s="341">
        <v>198.68329299999999</v>
      </c>
      <c r="L498" s="51"/>
      <c r="M498" s="48"/>
      <c r="N498" s="48"/>
      <c r="O498" s="48"/>
      <c r="P498" s="48"/>
      <c r="Q498" s="48"/>
      <c r="R498" s="48"/>
      <c r="S498" s="48"/>
      <c r="T498" s="48"/>
    </row>
    <row r="499" spans="2:20" x14ac:dyDescent="0.3">
      <c r="B499" s="22"/>
      <c r="C499" s="51">
        <v>187</v>
      </c>
      <c r="D499" s="340">
        <v>77.017885000000007</v>
      </c>
      <c r="E499" s="335">
        <v>295.66961099999997</v>
      </c>
      <c r="F499" s="335">
        <v>361.666766</v>
      </c>
      <c r="G499" s="341">
        <v>206.39340000000001</v>
      </c>
      <c r="L499" s="51"/>
      <c r="M499" s="48"/>
      <c r="N499" s="48"/>
      <c r="O499" s="48"/>
      <c r="P499" s="48"/>
      <c r="Q499" s="48"/>
      <c r="R499" s="48"/>
      <c r="S499" s="48"/>
      <c r="T499" s="48"/>
    </row>
    <row r="500" spans="2:20" x14ac:dyDescent="0.3">
      <c r="B500" s="22"/>
      <c r="C500" s="51">
        <v>188</v>
      </c>
      <c r="D500" s="340">
        <v>65.101338999999996</v>
      </c>
      <c r="E500" s="335">
        <v>298.72400399999998</v>
      </c>
      <c r="F500" s="335">
        <v>349.75021900000002</v>
      </c>
      <c r="G500" s="341">
        <v>199.20000999999999</v>
      </c>
      <c r="L500" s="51"/>
      <c r="M500" s="48"/>
      <c r="N500" s="48"/>
      <c r="O500" s="48"/>
      <c r="P500" s="48"/>
      <c r="Q500" s="48"/>
      <c r="R500" s="48"/>
      <c r="S500" s="48"/>
      <c r="T500" s="48"/>
    </row>
    <row r="501" spans="2:20" x14ac:dyDescent="0.3">
      <c r="B501" s="22"/>
      <c r="C501" s="51">
        <v>189</v>
      </c>
      <c r="D501" s="340">
        <v>73.469097000000005</v>
      </c>
      <c r="E501" s="335">
        <v>302.32745899999998</v>
      </c>
      <c r="F501" s="335">
        <v>358.11797799999999</v>
      </c>
      <c r="G501" s="341">
        <v>202.84461300000001</v>
      </c>
      <c r="L501" s="51"/>
      <c r="M501" s="48"/>
      <c r="N501" s="48"/>
      <c r="O501" s="48"/>
      <c r="P501" s="48"/>
      <c r="Q501" s="48"/>
      <c r="R501" s="48"/>
      <c r="S501" s="48"/>
      <c r="T501" s="48"/>
    </row>
    <row r="502" spans="2:20" x14ac:dyDescent="0.3">
      <c r="B502" s="22"/>
      <c r="C502" s="51">
        <v>190</v>
      </c>
      <c r="D502" s="340">
        <v>55.191854999999997</v>
      </c>
      <c r="E502" s="335">
        <v>203.65133599999999</v>
      </c>
      <c r="F502" s="335">
        <v>217.77510799999999</v>
      </c>
      <c r="G502" s="341">
        <v>228.60659699999999</v>
      </c>
      <c r="L502" s="51"/>
      <c r="M502" s="48"/>
      <c r="N502" s="48"/>
      <c r="O502" s="48"/>
      <c r="P502" s="48"/>
      <c r="Q502" s="48"/>
      <c r="R502" s="48"/>
      <c r="S502" s="48"/>
      <c r="T502" s="48"/>
    </row>
    <row r="503" spans="2:20" x14ac:dyDescent="0.3">
      <c r="B503" s="22"/>
      <c r="C503" s="51">
        <v>191</v>
      </c>
      <c r="D503" s="340">
        <v>85.411158</v>
      </c>
      <c r="E503" s="335">
        <v>304.062884</v>
      </c>
      <c r="F503" s="335">
        <v>370.06003800000002</v>
      </c>
      <c r="G503" s="341">
        <v>214.78667300000001</v>
      </c>
      <c r="L503" s="51"/>
      <c r="M503" s="48"/>
      <c r="N503" s="48"/>
      <c r="O503" s="48"/>
      <c r="P503" s="48"/>
      <c r="Q503" s="48"/>
      <c r="R503" s="48"/>
      <c r="S503" s="48"/>
      <c r="T503" s="48"/>
    </row>
    <row r="504" spans="2:20" x14ac:dyDescent="0.3">
      <c r="B504" s="22"/>
      <c r="C504" s="51">
        <v>192</v>
      </c>
      <c r="D504" s="340">
        <v>67.058100999999994</v>
      </c>
      <c r="E504" s="335">
        <v>293.84883500000001</v>
      </c>
      <c r="F504" s="335">
        <v>351.70698099999998</v>
      </c>
      <c r="G504" s="341">
        <v>189.57939999999999</v>
      </c>
      <c r="L504" s="51"/>
      <c r="M504" s="48"/>
      <c r="N504" s="48"/>
      <c r="O504" s="48"/>
      <c r="P504" s="48"/>
      <c r="Q504" s="48"/>
      <c r="R504" s="48"/>
      <c r="S504" s="48"/>
      <c r="T504" s="48"/>
    </row>
    <row r="505" spans="2:20" x14ac:dyDescent="0.3">
      <c r="B505" s="22"/>
      <c r="C505" s="51">
        <v>193</v>
      </c>
      <c r="D505" s="340">
        <v>58.965316000000001</v>
      </c>
      <c r="E505" s="335">
        <v>206.81760600000001</v>
      </c>
      <c r="F505" s="335">
        <v>220.94137900000001</v>
      </c>
      <c r="G505" s="341">
        <v>206.30398299999999</v>
      </c>
      <c r="L505" s="51"/>
      <c r="M505" s="48"/>
      <c r="N505" s="48"/>
      <c r="O505" s="48"/>
      <c r="P505" s="48"/>
      <c r="Q505" s="48"/>
      <c r="R505" s="48"/>
      <c r="S505" s="48"/>
      <c r="T505" s="48"/>
    </row>
    <row r="506" spans="2:20" x14ac:dyDescent="0.3">
      <c r="B506" s="22"/>
      <c r="C506" s="51">
        <v>194</v>
      </c>
      <c r="D506" s="340">
        <v>57.418995000000002</v>
      </c>
      <c r="E506" s="335">
        <v>208.36392699999999</v>
      </c>
      <c r="F506" s="335">
        <v>222.48769899999999</v>
      </c>
      <c r="G506" s="341">
        <v>204.75766200000001</v>
      </c>
      <c r="L506" s="51"/>
      <c r="M506" s="48"/>
      <c r="N506" s="48"/>
      <c r="O506" s="48"/>
      <c r="P506" s="48"/>
      <c r="Q506" s="48"/>
      <c r="R506" s="48"/>
      <c r="S506" s="48"/>
      <c r="T506" s="48"/>
    </row>
    <row r="507" spans="2:20" x14ac:dyDescent="0.3">
      <c r="B507" s="22"/>
      <c r="C507" s="51">
        <v>195</v>
      </c>
      <c r="D507" s="340">
        <v>63.772438999999999</v>
      </c>
      <c r="E507" s="335">
        <v>210.37606400000001</v>
      </c>
      <c r="F507" s="335">
        <v>224.49983700000001</v>
      </c>
      <c r="G507" s="341">
        <v>211.07702399999999</v>
      </c>
      <c r="L507" s="51"/>
      <c r="M507" s="48"/>
      <c r="N507" s="48"/>
      <c r="O507" s="48"/>
      <c r="P507" s="48"/>
      <c r="Q507" s="48"/>
      <c r="R507" s="48"/>
      <c r="S507" s="48"/>
      <c r="T507" s="48"/>
    </row>
    <row r="508" spans="2:20" x14ac:dyDescent="0.3">
      <c r="B508" s="22"/>
      <c r="C508" s="51">
        <v>196</v>
      </c>
      <c r="D508" s="340">
        <v>64.543175000000005</v>
      </c>
      <c r="E508" s="335">
        <v>216.643305</v>
      </c>
      <c r="F508" s="335">
        <v>230.767078</v>
      </c>
      <c r="G508" s="341">
        <v>200.83353399999999</v>
      </c>
      <c r="L508" s="51"/>
      <c r="M508" s="48"/>
      <c r="N508" s="48"/>
      <c r="O508" s="48"/>
      <c r="P508" s="48"/>
      <c r="Q508" s="48"/>
      <c r="R508" s="48"/>
      <c r="S508" s="48"/>
      <c r="T508" s="48"/>
    </row>
    <row r="509" spans="2:20" x14ac:dyDescent="0.3">
      <c r="B509" s="22"/>
      <c r="C509" s="51">
        <v>197</v>
      </c>
      <c r="D509" s="340">
        <v>64.473654999999994</v>
      </c>
      <c r="E509" s="335">
        <v>216.57378499999999</v>
      </c>
      <c r="F509" s="335">
        <v>230.69755699999999</v>
      </c>
      <c r="G509" s="341">
        <v>198.50312099999999</v>
      </c>
      <c r="L509" s="51"/>
      <c r="M509" s="48"/>
      <c r="N509" s="48"/>
      <c r="O509" s="48"/>
      <c r="P509" s="48"/>
      <c r="Q509" s="48"/>
      <c r="R509" s="48"/>
      <c r="S509" s="48"/>
      <c r="T509" s="48"/>
    </row>
    <row r="510" spans="2:20" x14ac:dyDescent="0.3">
      <c r="B510" s="22"/>
      <c r="C510" s="51">
        <v>198</v>
      </c>
      <c r="D510" s="340">
        <v>76.689319999999995</v>
      </c>
      <c r="E510" s="335">
        <v>239.97384400000001</v>
      </c>
      <c r="F510" s="335">
        <v>254.09761700000001</v>
      </c>
      <c r="G510" s="341">
        <v>199.421921</v>
      </c>
      <c r="L510" s="51"/>
      <c r="M510" s="48"/>
      <c r="N510" s="48"/>
      <c r="O510" s="48"/>
      <c r="P510" s="48"/>
      <c r="Q510" s="48"/>
      <c r="R510" s="48"/>
      <c r="S510" s="48"/>
      <c r="T510" s="48"/>
    </row>
    <row r="511" spans="2:20" x14ac:dyDescent="0.3">
      <c r="B511" s="22"/>
      <c r="C511" s="51">
        <v>199</v>
      </c>
      <c r="D511" s="340">
        <v>69.529150999999999</v>
      </c>
      <c r="E511" s="335">
        <v>232.81367599999999</v>
      </c>
      <c r="F511" s="335">
        <v>246.93744799999999</v>
      </c>
      <c r="G511" s="341">
        <v>193.07253800000001</v>
      </c>
      <c r="L511" s="51"/>
      <c r="M511" s="48"/>
      <c r="N511" s="48"/>
      <c r="O511" s="48"/>
      <c r="P511" s="48"/>
      <c r="Q511" s="48"/>
      <c r="R511" s="48"/>
      <c r="S511" s="48"/>
      <c r="T511" s="48"/>
    </row>
    <row r="512" spans="2:20" x14ac:dyDescent="0.3">
      <c r="B512" s="22"/>
      <c r="C512" s="51">
        <v>200</v>
      </c>
      <c r="D512" s="340">
        <v>73.006690000000006</v>
      </c>
      <c r="E512" s="335">
        <v>236.880505</v>
      </c>
      <c r="F512" s="335">
        <v>251.004277</v>
      </c>
      <c r="G512" s="341">
        <v>192.38677799999999</v>
      </c>
      <c r="L512" s="51"/>
      <c r="M512" s="48"/>
      <c r="N512" s="48"/>
      <c r="O512" s="48"/>
      <c r="P512" s="48"/>
      <c r="Q512" s="48"/>
      <c r="R512" s="48"/>
      <c r="S512" s="48"/>
      <c r="T512" s="48"/>
    </row>
    <row r="513" spans="2:20" x14ac:dyDescent="0.3">
      <c r="B513" s="22"/>
      <c r="C513" s="51">
        <v>201</v>
      </c>
      <c r="D513" s="340">
        <v>78.334299999999999</v>
      </c>
      <c r="E513" s="335">
        <v>233.125505</v>
      </c>
      <c r="F513" s="335">
        <v>247.24927700000001</v>
      </c>
      <c r="G513" s="341">
        <v>188.631778</v>
      </c>
      <c r="L513" s="51"/>
      <c r="M513" s="48"/>
      <c r="N513" s="48"/>
      <c r="O513" s="48"/>
      <c r="P513" s="48"/>
      <c r="Q513" s="48"/>
      <c r="R513" s="48"/>
      <c r="S513" s="48"/>
      <c r="T513" s="48"/>
    </row>
    <row r="514" spans="2:20" x14ac:dyDescent="0.3">
      <c r="B514" s="22"/>
      <c r="C514" s="51">
        <v>202</v>
      </c>
      <c r="D514" s="340">
        <v>158.800151</v>
      </c>
      <c r="E514" s="335">
        <v>310.49712399999999</v>
      </c>
      <c r="F514" s="335">
        <v>324.62089600000002</v>
      </c>
      <c r="G514" s="341">
        <v>80.878809000000004</v>
      </c>
      <c r="L514" s="51"/>
      <c r="M514" s="48"/>
      <c r="N514" s="48"/>
      <c r="O514" s="48"/>
      <c r="P514" s="48"/>
      <c r="Q514" s="48"/>
      <c r="R514" s="48"/>
      <c r="S514" s="48"/>
      <c r="T514" s="48"/>
    </row>
    <row r="515" spans="2:20" x14ac:dyDescent="0.3">
      <c r="B515" s="22"/>
      <c r="C515" s="51">
        <v>203</v>
      </c>
      <c r="D515" s="340">
        <v>146.91039599999999</v>
      </c>
      <c r="E515" s="335">
        <v>298.60736900000001</v>
      </c>
      <c r="F515" s="335">
        <v>312.73114099999998</v>
      </c>
      <c r="G515" s="341">
        <v>89.605795000000001</v>
      </c>
      <c r="L515" s="51"/>
      <c r="M515" s="48"/>
      <c r="N515" s="48"/>
      <c r="O515" s="48"/>
      <c r="P515" s="48"/>
      <c r="Q515" s="48"/>
      <c r="R515" s="48"/>
      <c r="S515" s="48"/>
      <c r="T515" s="48"/>
    </row>
    <row r="516" spans="2:20" x14ac:dyDescent="0.3">
      <c r="B516" s="22"/>
      <c r="C516" s="51">
        <v>204</v>
      </c>
      <c r="D516" s="340">
        <v>231.81068999999999</v>
      </c>
      <c r="E516" s="335">
        <v>383.50766299999998</v>
      </c>
      <c r="F516" s="335">
        <v>397.63143600000001</v>
      </c>
      <c r="G516" s="341">
        <v>9.81813</v>
      </c>
      <c r="L516" s="51"/>
      <c r="M516" s="48"/>
      <c r="N516" s="48"/>
      <c r="O516" s="48"/>
      <c r="P516" s="48"/>
      <c r="Q516" s="48"/>
      <c r="R516" s="48"/>
      <c r="S516" s="48"/>
      <c r="T516" s="48"/>
    </row>
    <row r="517" spans="2:20" x14ac:dyDescent="0.3">
      <c r="B517" s="22"/>
      <c r="C517" s="51">
        <v>205</v>
      </c>
      <c r="D517" s="340">
        <v>231.87822199999999</v>
      </c>
      <c r="E517" s="335">
        <v>383.57519500000001</v>
      </c>
      <c r="F517" s="335">
        <v>397.69896799999998</v>
      </c>
      <c r="G517" s="341">
        <v>9.8856619999999999</v>
      </c>
      <c r="L517" s="51"/>
      <c r="M517" s="48"/>
      <c r="N517" s="48"/>
      <c r="O517" s="48"/>
      <c r="P517" s="48"/>
      <c r="Q517" s="48"/>
      <c r="R517" s="48"/>
      <c r="S517" s="48"/>
      <c r="T517" s="48"/>
    </row>
    <row r="518" spans="2:20" x14ac:dyDescent="0.3">
      <c r="B518" s="22"/>
      <c r="C518" s="51">
        <v>206</v>
      </c>
      <c r="D518" s="340">
        <v>228.51981599999999</v>
      </c>
      <c r="E518" s="335">
        <v>380.21678900000001</v>
      </c>
      <c r="F518" s="335">
        <v>394.34056199999998</v>
      </c>
      <c r="G518" s="341">
        <v>9.723732</v>
      </c>
      <c r="L518" s="51"/>
      <c r="M518" s="48"/>
      <c r="N518" s="48"/>
      <c r="O518" s="48"/>
      <c r="P518" s="48"/>
      <c r="Q518" s="48"/>
      <c r="R518" s="48"/>
      <c r="S518" s="48"/>
      <c r="T518" s="48"/>
    </row>
    <row r="519" spans="2:20" x14ac:dyDescent="0.3">
      <c r="B519" s="22"/>
      <c r="C519" s="51">
        <v>207</v>
      </c>
      <c r="D519" s="340">
        <v>222.12117799999999</v>
      </c>
      <c r="E519" s="335">
        <v>373.818151</v>
      </c>
      <c r="F519" s="335">
        <v>387.94192299999997</v>
      </c>
      <c r="G519" s="341">
        <v>9.7447110000000006</v>
      </c>
      <c r="L519" s="51"/>
      <c r="M519" s="48"/>
      <c r="N519" s="48"/>
      <c r="O519" s="48"/>
      <c r="P519" s="48"/>
      <c r="Q519" s="48"/>
      <c r="R519" s="48"/>
      <c r="S519" s="48"/>
      <c r="T519" s="48"/>
    </row>
    <row r="520" spans="2:20" x14ac:dyDescent="0.3">
      <c r="B520" s="22"/>
      <c r="C520" s="51">
        <v>208</v>
      </c>
      <c r="D520" s="340">
        <v>213.103095</v>
      </c>
      <c r="E520" s="335">
        <v>364.80006700000001</v>
      </c>
      <c r="F520" s="335">
        <v>378.92383999999998</v>
      </c>
      <c r="G520" s="341">
        <v>17.927893999999998</v>
      </c>
      <c r="L520" s="51"/>
      <c r="M520" s="48"/>
      <c r="N520" s="48"/>
      <c r="O520" s="48"/>
      <c r="P520" s="48"/>
      <c r="Q520" s="48"/>
      <c r="R520" s="48"/>
      <c r="S520" s="48"/>
      <c r="T520" s="48"/>
    </row>
    <row r="521" spans="2:20" x14ac:dyDescent="0.3">
      <c r="B521" s="22"/>
      <c r="C521" s="51">
        <v>209</v>
      </c>
      <c r="D521" s="340">
        <v>218.05504099999999</v>
      </c>
      <c r="E521" s="335">
        <v>369.75201399999997</v>
      </c>
      <c r="F521" s="335">
        <v>383.87578600000001</v>
      </c>
      <c r="G521" s="341">
        <v>15.372436</v>
      </c>
      <c r="L521" s="51"/>
      <c r="M521" s="48"/>
      <c r="N521" s="48"/>
      <c r="O521" s="48"/>
      <c r="P521" s="48"/>
      <c r="Q521" s="48"/>
      <c r="R521" s="48"/>
      <c r="S521" s="48"/>
      <c r="T521" s="48"/>
    </row>
    <row r="522" spans="2:20" x14ac:dyDescent="0.3">
      <c r="B522" s="22"/>
      <c r="C522" s="51">
        <v>210</v>
      </c>
      <c r="D522" s="340">
        <v>212.60727700000001</v>
      </c>
      <c r="E522" s="335">
        <v>364.30425000000002</v>
      </c>
      <c r="F522" s="335">
        <v>378.428022</v>
      </c>
      <c r="G522" s="341">
        <v>17.611575999999999</v>
      </c>
      <c r="L522" s="51"/>
      <c r="M522" s="48"/>
      <c r="N522" s="48"/>
      <c r="O522" s="48"/>
      <c r="P522" s="48"/>
      <c r="Q522" s="48"/>
      <c r="R522" s="48"/>
      <c r="S522" s="48"/>
      <c r="T522" s="48"/>
    </row>
    <row r="523" spans="2:20" x14ac:dyDescent="0.3">
      <c r="B523" s="22"/>
      <c r="C523" s="51">
        <v>211</v>
      </c>
      <c r="D523" s="340">
        <v>213.536449</v>
      </c>
      <c r="E523" s="335">
        <v>365.23342100000002</v>
      </c>
      <c r="F523" s="335">
        <v>379.35719399999999</v>
      </c>
      <c r="G523" s="341">
        <v>20.659723</v>
      </c>
      <c r="L523" s="51"/>
      <c r="M523" s="48"/>
      <c r="N523" s="48"/>
      <c r="O523" s="48"/>
      <c r="P523" s="48"/>
      <c r="Q523" s="48"/>
      <c r="R523" s="48"/>
      <c r="S523" s="48"/>
      <c r="T523" s="48"/>
    </row>
    <row r="524" spans="2:20" x14ac:dyDescent="0.3">
      <c r="B524" s="22"/>
      <c r="C524" s="51">
        <v>212</v>
      </c>
      <c r="D524" s="340">
        <v>254.71527499999999</v>
      </c>
      <c r="E524" s="335">
        <v>409.90235899999999</v>
      </c>
      <c r="F524" s="335">
        <v>424.02613100000002</v>
      </c>
      <c r="G524" s="341">
        <v>81.336538000000004</v>
      </c>
      <c r="L524" s="51"/>
      <c r="M524" s="48"/>
      <c r="N524" s="48"/>
      <c r="O524" s="48"/>
      <c r="P524" s="48"/>
      <c r="Q524" s="48"/>
      <c r="R524" s="48"/>
      <c r="S524" s="48"/>
      <c r="T524" s="48"/>
    </row>
    <row r="525" spans="2:20" x14ac:dyDescent="0.3">
      <c r="B525" s="22"/>
      <c r="C525" s="51">
        <v>213</v>
      </c>
      <c r="D525" s="340">
        <v>258.51545399999998</v>
      </c>
      <c r="E525" s="335">
        <v>413.70253700000001</v>
      </c>
      <c r="F525" s="335">
        <v>427.82630999999998</v>
      </c>
      <c r="G525" s="341">
        <v>85.136716000000007</v>
      </c>
      <c r="L525" s="51"/>
      <c r="M525" s="48"/>
      <c r="N525" s="48"/>
      <c r="O525" s="48"/>
      <c r="P525" s="48"/>
      <c r="Q525" s="48"/>
      <c r="R525" s="48"/>
      <c r="S525" s="48"/>
      <c r="T525" s="48"/>
    </row>
    <row r="526" spans="2:20" x14ac:dyDescent="0.3">
      <c r="B526" s="22"/>
      <c r="C526" s="51">
        <v>214</v>
      </c>
      <c r="D526" s="340">
        <v>259.18236200000001</v>
      </c>
      <c r="E526" s="335">
        <v>414.36944599999998</v>
      </c>
      <c r="F526" s="335">
        <v>428.49321800000001</v>
      </c>
      <c r="G526" s="341">
        <v>85.803624999999997</v>
      </c>
      <c r="L526" s="51"/>
      <c r="M526" s="48"/>
      <c r="N526" s="48"/>
      <c r="O526" s="48"/>
      <c r="P526" s="48"/>
      <c r="Q526" s="48"/>
      <c r="R526" s="48"/>
      <c r="S526" s="48"/>
      <c r="T526" s="48"/>
    </row>
    <row r="527" spans="2:20" x14ac:dyDescent="0.3">
      <c r="B527" s="22"/>
      <c r="C527" s="51">
        <v>215</v>
      </c>
      <c r="D527" s="340">
        <v>12.888767</v>
      </c>
      <c r="E527" s="335">
        <v>307.563738</v>
      </c>
      <c r="F527" s="335">
        <v>301.39965899999999</v>
      </c>
      <c r="G527" s="341">
        <v>234.210702</v>
      </c>
      <c r="L527" s="51"/>
      <c r="M527" s="48"/>
      <c r="N527" s="48"/>
      <c r="O527" s="48"/>
      <c r="P527" s="48"/>
      <c r="Q527" s="48"/>
      <c r="R527" s="48"/>
      <c r="S527" s="48"/>
      <c r="T527" s="48"/>
    </row>
    <row r="528" spans="2:20" x14ac:dyDescent="0.3">
      <c r="B528" s="22"/>
      <c r="C528" s="51">
        <v>216</v>
      </c>
      <c r="D528" s="340">
        <v>9.7922309999999992</v>
      </c>
      <c r="E528" s="335">
        <v>304.46720199999999</v>
      </c>
      <c r="F528" s="335">
        <v>298.30312300000003</v>
      </c>
      <c r="G528" s="341">
        <v>235.73230899999999</v>
      </c>
      <c r="L528" s="51"/>
      <c r="M528" s="48"/>
      <c r="N528" s="48"/>
      <c r="O528" s="48"/>
      <c r="P528" s="48"/>
      <c r="Q528" s="48"/>
      <c r="R528" s="48"/>
      <c r="S528" s="48"/>
      <c r="T528" s="48"/>
    </row>
    <row r="529" spans="1:20" x14ac:dyDescent="0.3">
      <c r="B529" s="22"/>
      <c r="C529" s="51">
        <v>217</v>
      </c>
      <c r="D529" s="340">
        <v>32.48527</v>
      </c>
      <c r="E529" s="335">
        <v>323.29822999999999</v>
      </c>
      <c r="F529" s="335">
        <v>317.13414999999998</v>
      </c>
      <c r="G529" s="341">
        <v>229.977588</v>
      </c>
      <c r="L529" s="51"/>
      <c r="M529" s="48"/>
      <c r="N529" s="48"/>
      <c r="O529" s="48"/>
      <c r="P529" s="48"/>
      <c r="Q529" s="48"/>
      <c r="R529" s="48"/>
      <c r="S529" s="48"/>
      <c r="T529" s="48"/>
    </row>
    <row r="530" spans="1:20" x14ac:dyDescent="0.3">
      <c r="B530" s="22"/>
      <c r="C530" s="51">
        <v>218</v>
      </c>
      <c r="D530" s="340">
        <v>8.1200939999999999</v>
      </c>
      <c r="E530" s="335">
        <v>302.79506500000002</v>
      </c>
      <c r="F530" s="335">
        <v>296.63098600000001</v>
      </c>
      <c r="G530" s="341">
        <v>234.06017199999999</v>
      </c>
      <c r="L530" s="51"/>
      <c r="M530" s="48"/>
      <c r="N530" s="48"/>
      <c r="O530" s="48"/>
      <c r="P530" s="48"/>
      <c r="Q530" s="48"/>
      <c r="R530" s="48"/>
      <c r="S530" s="48"/>
      <c r="T530" s="48"/>
    </row>
    <row r="531" spans="1:20" x14ac:dyDescent="0.3">
      <c r="B531" s="22"/>
      <c r="C531" s="51">
        <v>219</v>
      </c>
      <c r="D531" s="340">
        <v>5.379149</v>
      </c>
      <c r="E531" s="335">
        <v>300.05412000000001</v>
      </c>
      <c r="F531" s="335">
        <v>293.890041</v>
      </c>
      <c r="G531" s="341">
        <v>231.31922800000001</v>
      </c>
      <c r="L531" s="51"/>
      <c r="M531" s="48"/>
      <c r="N531" s="48"/>
      <c r="O531" s="48"/>
      <c r="P531" s="48"/>
      <c r="Q531" s="48"/>
      <c r="R531" s="48"/>
      <c r="S531" s="48"/>
      <c r="T531" s="48"/>
    </row>
    <row r="532" spans="1:20" x14ac:dyDescent="0.3">
      <c r="B532" s="22"/>
      <c r="C532" s="51">
        <v>220</v>
      </c>
      <c r="D532" s="340">
        <v>32.344140000000003</v>
      </c>
      <c r="E532" s="335">
        <v>323.15710000000001</v>
      </c>
      <c r="F532" s="335">
        <v>316.993021</v>
      </c>
      <c r="G532" s="341">
        <v>231.94420600000001</v>
      </c>
      <c r="L532" s="51"/>
      <c r="M532" s="48"/>
      <c r="N532" s="48"/>
      <c r="O532" s="48"/>
      <c r="P532" s="48"/>
      <c r="Q532" s="48"/>
      <c r="R532" s="48"/>
      <c r="S532" s="48"/>
      <c r="T532" s="48"/>
    </row>
    <row r="533" spans="1:20" x14ac:dyDescent="0.3">
      <c r="B533" s="22"/>
      <c r="C533" s="51">
        <v>221</v>
      </c>
      <c r="D533" s="340">
        <v>171.90238500000001</v>
      </c>
      <c r="E533" s="335">
        <v>314.24526800000001</v>
      </c>
      <c r="F533" s="335">
        <v>328.36904099999998</v>
      </c>
      <c r="G533" s="341">
        <v>73.102390999999997</v>
      </c>
      <c r="L533" s="51"/>
      <c r="M533" s="48"/>
      <c r="N533" s="48"/>
      <c r="O533" s="48"/>
      <c r="P533" s="48"/>
      <c r="Q533" s="48"/>
      <c r="R533" s="48"/>
      <c r="S533" s="48"/>
      <c r="T533" s="48"/>
    </row>
    <row r="534" spans="1:20" x14ac:dyDescent="0.3">
      <c r="B534" s="22"/>
      <c r="C534" s="51">
        <v>222</v>
      </c>
      <c r="D534" s="340">
        <v>171.81292300000001</v>
      </c>
      <c r="E534" s="335">
        <v>317.22904299999999</v>
      </c>
      <c r="F534" s="335">
        <v>331.35281600000002</v>
      </c>
      <c r="G534" s="341">
        <v>76.086166000000006</v>
      </c>
      <c r="L534" s="51"/>
      <c r="M534" s="48"/>
      <c r="N534" s="48"/>
      <c r="O534" s="48"/>
      <c r="P534" s="48"/>
      <c r="Q534" s="48"/>
      <c r="R534" s="48"/>
      <c r="S534" s="48"/>
      <c r="T534" s="48"/>
    </row>
    <row r="535" spans="1:20" x14ac:dyDescent="0.3">
      <c r="B535" s="22"/>
      <c r="C535" s="51">
        <v>223</v>
      </c>
      <c r="D535" s="342">
        <v>86.999442000000002</v>
      </c>
      <c r="E535" s="336">
        <v>287.73056000000003</v>
      </c>
      <c r="F535" s="336">
        <v>301.854333</v>
      </c>
      <c r="G535" s="343">
        <v>183.46112500000001</v>
      </c>
      <c r="L535" s="51"/>
      <c r="M535" s="48"/>
      <c r="N535" s="48"/>
      <c r="O535" s="48"/>
      <c r="P535" s="48"/>
      <c r="Q535" s="48"/>
      <c r="R535" s="48"/>
      <c r="S535" s="48"/>
      <c r="T535" s="48"/>
    </row>
    <row r="538" spans="1:20" x14ac:dyDescent="0.3">
      <c r="A538" s="52" t="s">
        <v>72</v>
      </c>
      <c r="B538" t="s">
        <v>456</v>
      </c>
      <c r="C538" s="384" t="s">
        <v>455</v>
      </c>
      <c r="D538" s="146">
        <f>0.042</f>
        <v>4.2000000000000003E-2</v>
      </c>
      <c r="E538" s="20" t="s">
        <v>527</v>
      </c>
      <c r="G538" s="56"/>
      <c r="H538" s="20"/>
      <c r="I538" s="142"/>
      <c r="J538" s="143"/>
      <c r="K538" s="143"/>
      <c r="L538" s="143"/>
      <c r="M538" s="143"/>
      <c r="N538" s="143"/>
      <c r="O538" s="143"/>
      <c r="P538" s="144"/>
      <c r="Q538" s="141"/>
      <c r="R538" s="145"/>
      <c r="S538" s="143"/>
    </row>
    <row r="539" spans="1:20" x14ac:dyDescent="0.3">
      <c r="B539" s="13" t="s">
        <v>48</v>
      </c>
      <c r="C539" s="384" t="s">
        <v>50</v>
      </c>
      <c r="D539" s="5">
        <v>1000000000</v>
      </c>
      <c r="E539" s="20" t="s">
        <v>91</v>
      </c>
      <c r="I539" s="143"/>
      <c r="J539" s="143"/>
      <c r="K539" s="143"/>
      <c r="L539" s="143"/>
      <c r="M539" s="143"/>
      <c r="N539" s="143"/>
      <c r="O539" s="143"/>
      <c r="P539" s="143"/>
      <c r="Q539" s="82"/>
      <c r="R539" s="145"/>
      <c r="S539" s="143"/>
    </row>
    <row r="540" spans="1:20" x14ac:dyDescent="0.3">
      <c r="A540" s="52" t="s">
        <v>4</v>
      </c>
      <c r="B540" t="s">
        <v>49</v>
      </c>
      <c r="C540" s="384" t="s">
        <v>51</v>
      </c>
      <c r="D540" s="227">
        <f>ROUND(161.8/(1.609 * 1000),1)</f>
        <v>0.1</v>
      </c>
      <c r="E540" s="20" t="s">
        <v>468</v>
      </c>
      <c r="I540" s="143"/>
      <c r="J540" s="143"/>
      <c r="K540" s="143"/>
      <c r="L540" s="143"/>
      <c r="M540" s="143"/>
      <c r="N540" s="143"/>
      <c r="O540" s="143"/>
      <c r="P540" s="144"/>
      <c r="Q540" s="82"/>
      <c r="R540" s="145"/>
      <c r="S540" s="143"/>
    </row>
    <row r="541" spans="1:20" x14ac:dyDescent="0.3">
      <c r="I541" s="143"/>
      <c r="J541" s="143"/>
      <c r="K541" s="143"/>
      <c r="L541" s="143"/>
      <c r="M541" s="143"/>
      <c r="N541" s="143"/>
      <c r="O541" s="143"/>
      <c r="P541" s="143"/>
      <c r="Q541" s="143"/>
      <c r="R541" s="143"/>
      <c r="S541" s="143"/>
    </row>
    <row r="542" spans="1:20" x14ac:dyDescent="0.3">
      <c r="B542" t="s">
        <v>53</v>
      </c>
    </row>
    <row r="543" spans="1:20" x14ac:dyDescent="0.3">
      <c r="B543" s="22" t="s">
        <v>90</v>
      </c>
      <c r="C543" s="384" t="s">
        <v>52</v>
      </c>
      <c r="D543" s="192">
        <v>0</v>
      </c>
      <c r="E543" s="193">
        <v>0</v>
      </c>
      <c r="F543" s="193">
        <v>0</v>
      </c>
      <c r="G543" s="60">
        <v>0</v>
      </c>
    </row>
    <row r="545" spans="2:329" x14ac:dyDescent="0.3">
      <c r="C545" s="52" t="s">
        <v>4</v>
      </c>
    </row>
    <row r="546" spans="2:329" x14ac:dyDescent="0.3">
      <c r="B546" t="s">
        <v>19</v>
      </c>
      <c r="C546" s="384" t="s">
        <v>54</v>
      </c>
      <c r="D546" s="384" t="s">
        <v>55</v>
      </c>
    </row>
    <row r="547" spans="2:329" x14ac:dyDescent="0.3">
      <c r="B547">
        <v>1</v>
      </c>
      <c r="C547" s="49">
        <f>D540</f>
        <v>0.1</v>
      </c>
      <c r="D547" s="176">
        <f>'Guayule Model INFO'!B124*1000</f>
        <v>7898.8771191290925</v>
      </c>
      <c r="F547" s="24" t="s">
        <v>54</v>
      </c>
      <c r="G547" s="13" t="s">
        <v>67</v>
      </c>
      <c r="L547" s="20" t="s">
        <v>468</v>
      </c>
    </row>
    <row r="548" spans="2:329" x14ac:dyDescent="0.3">
      <c r="B548">
        <v>2</v>
      </c>
      <c r="C548" s="50">
        <f>D540</f>
        <v>0.1</v>
      </c>
      <c r="D548" s="209">
        <v>0</v>
      </c>
      <c r="F548" s="24" t="s">
        <v>55</v>
      </c>
      <c r="G548" s="13" t="s">
        <v>68</v>
      </c>
      <c r="L548" s="158" t="s">
        <v>469</v>
      </c>
    </row>
    <row r="549" spans="2:329" x14ac:dyDescent="0.3">
      <c r="C549" s="82"/>
      <c r="D549" s="82"/>
    </row>
    <row r="550" spans="2:329" x14ac:dyDescent="0.3">
      <c r="E550" s="52" t="s">
        <v>6</v>
      </c>
      <c r="F550" s="52" t="s">
        <v>185</v>
      </c>
      <c r="G550" s="52" t="s">
        <v>667</v>
      </c>
      <c r="H550" s="52" t="s">
        <v>703</v>
      </c>
      <c r="J550" t="s">
        <v>245</v>
      </c>
    </row>
    <row r="551" spans="2:329" x14ac:dyDescent="0.3">
      <c r="B551" s="14"/>
      <c r="E551" s="329" t="s">
        <v>229</v>
      </c>
      <c r="F551" s="329" t="s">
        <v>235</v>
      </c>
      <c r="G551" s="329" t="s">
        <v>666</v>
      </c>
      <c r="H551" s="329" t="s">
        <v>696</v>
      </c>
      <c r="J551">
        <v>1</v>
      </c>
      <c r="K551">
        <v>2</v>
      </c>
      <c r="L551">
        <v>3</v>
      </c>
      <c r="M551">
        <v>4</v>
      </c>
      <c r="N551">
        <v>5</v>
      </c>
      <c r="O551">
        <v>6</v>
      </c>
      <c r="P551">
        <v>7</v>
      </c>
      <c r="Q551">
        <v>8</v>
      </c>
      <c r="R551">
        <v>9</v>
      </c>
      <c r="S551">
        <v>10</v>
      </c>
      <c r="T551">
        <v>11</v>
      </c>
      <c r="U551">
        <v>12</v>
      </c>
      <c r="V551">
        <v>13</v>
      </c>
      <c r="W551">
        <v>14</v>
      </c>
      <c r="X551">
        <v>15</v>
      </c>
      <c r="Y551">
        <v>16</v>
      </c>
      <c r="Z551">
        <v>17</v>
      </c>
      <c r="AA551">
        <v>18</v>
      </c>
      <c r="AB551">
        <v>19</v>
      </c>
      <c r="AC551">
        <v>20</v>
      </c>
      <c r="AD551">
        <v>21</v>
      </c>
      <c r="AE551">
        <v>22</v>
      </c>
      <c r="AF551">
        <v>23</v>
      </c>
      <c r="AG551">
        <v>24</v>
      </c>
      <c r="AH551">
        <v>25</v>
      </c>
      <c r="AI551">
        <v>26</v>
      </c>
      <c r="AJ551">
        <v>27</v>
      </c>
      <c r="AK551">
        <v>28</v>
      </c>
      <c r="AL551">
        <v>29</v>
      </c>
      <c r="AM551">
        <v>30</v>
      </c>
      <c r="AN551">
        <v>31</v>
      </c>
      <c r="AO551">
        <v>32</v>
      </c>
      <c r="AP551">
        <v>33</v>
      </c>
      <c r="AQ551">
        <v>34</v>
      </c>
      <c r="AR551">
        <v>35</v>
      </c>
      <c r="AS551">
        <v>36</v>
      </c>
      <c r="AT551">
        <v>37</v>
      </c>
      <c r="AU551">
        <v>38</v>
      </c>
      <c r="AV551">
        <v>39</v>
      </c>
      <c r="AW551">
        <v>40</v>
      </c>
      <c r="AX551">
        <v>41</v>
      </c>
      <c r="AY551">
        <v>42</v>
      </c>
      <c r="AZ551">
        <v>43</v>
      </c>
      <c r="BA551">
        <v>44</v>
      </c>
      <c r="BB551">
        <v>45</v>
      </c>
      <c r="BC551">
        <v>46</v>
      </c>
      <c r="BD551">
        <v>47</v>
      </c>
      <c r="BE551">
        <v>48</v>
      </c>
      <c r="BF551">
        <v>49</v>
      </c>
      <c r="BG551">
        <v>50</v>
      </c>
      <c r="BH551">
        <v>51</v>
      </c>
      <c r="BI551">
        <v>52</v>
      </c>
      <c r="BJ551">
        <v>53</v>
      </c>
      <c r="BK551">
        <v>54</v>
      </c>
      <c r="BL551">
        <v>55</v>
      </c>
      <c r="BM551">
        <v>56</v>
      </c>
      <c r="BN551">
        <v>57</v>
      </c>
      <c r="BO551">
        <v>58</v>
      </c>
      <c r="BP551">
        <v>59</v>
      </c>
      <c r="BQ551">
        <v>60</v>
      </c>
      <c r="BR551">
        <v>61</v>
      </c>
      <c r="BS551">
        <v>62</v>
      </c>
      <c r="BT551">
        <v>63</v>
      </c>
      <c r="BU551">
        <v>64</v>
      </c>
      <c r="BV551">
        <v>65</v>
      </c>
      <c r="BW551">
        <v>66</v>
      </c>
      <c r="BX551">
        <v>67</v>
      </c>
      <c r="BY551">
        <v>68</v>
      </c>
      <c r="BZ551">
        <v>69</v>
      </c>
      <c r="CA551">
        <v>70</v>
      </c>
      <c r="CB551">
        <v>71</v>
      </c>
      <c r="CC551">
        <v>72</v>
      </c>
      <c r="CD551">
        <v>73</v>
      </c>
      <c r="CE551">
        <v>74</v>
      </c>
      <c r="CF551">
        <v>75</v>
      </c>
      <c r="CG551">
        <v>76</v>
      </c>
      <c r="CH551">
        <v>77</v>
      </c>
      <c r="CI551">
        <v>78</v>
      </c>
      <c r="CJ551">
        <v>79</v>
      </c>
      <c r="CK551">
        <v>80</v>
      </c>
      <c r="CL551">
        <v>81</v>
      </c>
      <c r="CM551">
        <v>82</v>
      </c>
      <c r="CN551">
        <v>83</v>
      </c>
      <c r="CO551">
        <v>84</v>
      </c>
      <c r="CP551">
        <v>85</v>
      </c>
      <c r="CQ551">
        <v>86</v>
      </c>
      <c r="CR551">
        <v>87</v>
      </c>
      <c r="CS551">
        <v>88</v>
      </c>
      <c r="CT551">
        <v>89</v>
      </c>
      <c r="CU551">
        <v>90</v>
      </c>
      <c r="CV551">
        <v>91</v>
      </c>
      <c r="CW551">
        <v>92</v>
      </c>
      <c r="CX551">
        <v>93</v>
      </c>
      <c r="CY551">
        <v>94</v>
      </c>
      <c r="CZ551">
        <v>95</v>
      </c>
      <c r="DA551">
        <v>96</v>
      </c>
      <c r="DB551">
        <v>97</v>
      </c>
      <c r="DC551">
        <v>98</v>
      </c>
      <c r="DD551">
        <v>99</v>
      </c>
      <c r="DE551">
        <v>100</v>
      </c>
      <c r="DF551">
        <v>101</v>
      </c>
      <c r="DG551">
        <v>102</v>
      </c>
      <c r="DH551">
        <v>103</v>
      </c>
      <c r="DI551">
        <v>104</v>
      </c>
      <c r="DJ551">
        <v>105</v>
      </c>
      <c r="DK551">
        <v>106</v>
      </c>
      <c r="DL551">
        <v>107</v>
      </c>
      <c r="DM551">
        <v>108</v>
      </c>
      <c r="DN551">
        <v>109</v>
      </c>
      <c r="DO551">
        <v>110</v>
      </c>
      <c r="DP551">
        <v>111</v>
      </c>
      <c r="DQ551">
        <v>112</v>
      </c>
      <c r="DR551">
        <v>113</v>
      </c>
      <c r="DS551">
        <v>114</v>
      </c>
      <c r="DT551">
        <v>115</v>
      </c>
      <c r="DU551">
        <v>116</v>
      </c>
      <c r="DV551">
        <v>117</v>
      </c>
      <c r="DW551">
        <v>118</v>
      </c>
      <c r="DX551">
        <v>119</v>
      </c>
      <c r="DY551">
        <v>120</v>
      </c>
      <c r="DZ551">
        <v>121</v>
      </c>
      <c r="EA551">
        <v>122</v>
      </c>
      <c r="EB551">
        <v>123</v>
      </c>
      <c r="EC551">
        <v>124</v>
      </c>
      <c r="ED551">
        <v>125</v>
      </c>
      <c r="EE551">
        <v>126</v>
      </c>
      <c r="EF551">
        <v>127</v>
      </c>
      <c r="EG551">
        <v>128</v>
      </c>
      <c r="EH551">
        <v>129</v>
      </c>
      <c r="EI551">
        <v>130</v>
      </c>
      <c r="EJ551">
        <v>131</v>
      </c>
      <c r="EK551">
        <v>132</v>
      </c>
      <c r="EL551">
        <v>133</v>
      </c>
      <c r="EM551">
        <v>134</v>
      </c>
      <c r="EN551">
        <v>135</v>
      </c>
      <c r="EO551">
        <v>136</v>
      </c>
      <c r="EP551">
        <v>137</v>
      </c>
      <c r="EQ551">
        <v>138</v>
      </c>
      <c r="ER551">
        <v>139</v>
      </c>
      <c r="ES551">
        <v>140</v>
      </c>
      <c r="ET551">
        <v>141</v>
      </c>
      <c r="EU551">
        <v>142</v>
      </c>
      <c r="EV551">
        <v>143</v>
      </c>
      <c r="EW551">
        <v>144</v>
      </c>
      <c r="EX551">
        <v>145</v>
      </c>
      <c r="EY551">
        <v>146</v>
      </c>
      <c r="EZ551">
        <v>147</v>
      </c>
      <c r="FA551">
        <v>148</v>
      </c>
      <c r="FB551">
        <v>149</v>
      </c>
      <c r="FC551">
        <v>150</v>
      </c>
      <c r="FD551">
        <v>151</v>
      </c>
      <c r="FE551">
        <v>152</v>
      </c>
      <c r="FF551">
        <v>153</v>
      </c>
      <c r="FG551">
        <v>154</v>
      </c>
      <c r="FH551">
        <v>155</v>
      </c>
      <c r="FI551">
        <v>156</v>
      </c>
      <c r="FJ551">
        <v>157</v>
      </c>
      <c r="FK551">
        <v>158</v>
      </c>
      <c r="FL551">
        <v>159</v>
      </c>
      <c r="FM551">
        <v>160</v>
      </c>
      <c r="FN551">
        <v>161</v>
      </c>
      <c r="FO551">
        <v>162</v>
      </c>
      <c r="FP551">
        <v>163</v>
      </c>
      <c r="FQ551">
        <v>164</v>
      </c>
      <c r="FR551">
        <v>165</v>
      </c>
      <c r="FS551">
        <v>166</v>
      </c>
      <c r="FT551">
        <v>167</v>
      </c>
      <c r="FU551">
        <v>168</v>
      </c>
      <c r="FV551">
        <v>169</v>
      </c>
      <c r="FW551">
        <v>170</v>
      </c>
      <c r="FX551">
        <v>171</v>
      </c>
      <c r="FY551">
        <v>172</v>
      </c>
      <c r="FZ551">
        <v>173</v>
      </c>
      <c r="GA551">
        <v>174</v>
      </c>
      <c r="GB551">
        <v>175</v>
      </c>
      <c r="GC551">
        <v>176</v>
      </c>
      <c r="GD551">
        <v>177</v>
      </c>
      <c r="GE551">
        <v>178</v>
      </c>
      <c r="GF551">
        <v>179</v>
      </c>
      <c r="GG551">
        <v>180</v>
      </c>
      <c r="GH551">
        <v>181</v>
      </c>
      <c r="GI551">
        <v>182</v>
      </c>
      <c r="GJ551">
        <v>183</v>
      </c>
      <c r="GK551">
        <v>184</v>
      </c>
      <c r="GL551">
        <v>185</v>
      </c>
      <c r="GM551">
        <v>186</v>
      </c>
      <c r="GN551">
        <v>187</v>
      </c>
      <c r="GO551">
        <v>188</v>
      </c>
      <c r="GP551">
        <v>189</v>
      </c>
      <c r="GQ551">
        <v>190</v>
      </c>
      <c r="GR551">
        <v>191</v>
      </c>
      <c r="GS551">
        <v>192</v>
      </c>
      <c r="GT551">
        <v>193</v>
      </c>
      <c r="GU551">
        <v>194</v>
      </c>
      <c r="GV551">
        <v>195</v>
      </c>
      <c r="GW551">
        <v>196</v>
      </c>
      <c r="GX551">
        <v>197</v>
      </c>
      <c r="GY551">
        <v>198</v>
      </c>
      <c r="GZ551">
        <v>199</v>
      </c>
      <c r="HA551">
        <v>200</v>
      </c>
      <c r="HB551">
        <v>201</v>
      </c>
      <c r="HC551">
        <v>202</v>
      </c>
      <c r="HD551">
        <v>203</v>
      </c>
      <c r="HE551">
        <v>204</v>
      </c>
      <c r="HF551">
        <v>205</v>
      </c>
      <c r="HG551">
        <v>206</v>
      </c>
      <c r="HH551">
        <v>207</v>
      </c>
      <c r="HI551">
        <v>208</v>
      </c>
      <c r="HJ551">
        <v>209</v>
      </c>
      <c r="HK551">
        <v>210</v>
      </c>
      <c r="HL551">
        <v>211</v>
      </c>
      <c r="HM551">
        <v>212</v>
      </c>
      <c r="HN551">
        <v>213</v>
      </c>
      <c r="HO551">
        <v>214</v>
      </c>
      <c r="HP551">
        <v>215</v>
      </c>
      <c r="HQ551">
        <v>216</v>
      </c>
      <c r="HR551">
        <v>217</v>
      </c>
      <c r="HS551">
        <v>218</v>
      </c>
      <c r="HT551">
        <v>219</v>
      </c>
      <c r="HU551">
        <v>220</v>
      </c>
      <c r="HV551">
        <v>221</v>
      </c>
      <c r="HW551">
        <v>222</v>
      </c>
      <c r="HX551">
        <v>223</v>
      </c>
    </row>
    <row r="552" spans="2:329" s="17" customFormat="1" x14ac:dyDescent="0.3">
      <c r="B552" s="153" t="s">
        <v>60</v>
      </c>
      <c r="C552" s="154" t="s">
        <v>493</v>
      </c>
      <c r="D552" s="155" t="s">
        <v>92</v>
      </c>
      <c r="E552" s="16">
        <f>ROUND(51844/(40*52),1)</f>
        <v>24.9</v>
      </c>
      <c r="F552" s="65">
        <v>25.85</v>
      </c>
      <c r="G552" s="16">
        <v>21.3</v>
      </c>
      <c r="H552" s="16">
        <v>23.5</v>
      </c>
      <c r="J552" s="387">
        <f>F552</f>
        <v>25.85</v>
      </c>
      <c r="K552" s="388">
        <f>H552</f>
        <v>23.5</v>
      </c>
      <c r="L552" s="226">
        <f>H552</f>
        <v>23.5</v>
      </c>
      <c r="M552" s="389">
        <f>E552</f>
        <v>24.9</v>
      </c>
      <c r="O552"/>
      <c r="P552"/>
      <c r="Q552"/>
      <c r="R552" s="74"/>
      <c r="S552" s="74"/>
      <c r="T552" s="74"/>
      <c r="U552" s="74"/>
      <c r="V552" s="74"/>
      <c r="W552" s="74"/>
      <c r="X552" s="74"/>
      <c r="Y552" s="74"/>
      <c r="Z552" s="74"/>
      <c r="AA552" s="74"/>
      <c r="AB552" s="74"/>
      <c r="AC552" s="74"/>
      <c r="AD552" s="74"/>
      <c r="AE552" s="74"/>
      <c r="AF552" s="74"/>
      <c r="AG552" s="74"/>
      <c r="AH552" s="74"/>
      <c r="AI552" s="74"/>
      <c r="AJ552" s="74"/>
      <c r="AK552" s="74"/>
      <c r="AL552" s="74"/>
      <c r="AM552" s="74"/>
      <c r="AN552" s="74"/>
      <c r="AO552" s="74"/>
      <c r="AP552" s="74"/>
      <c r="AQ552" s="74"/>
      <c r="AR552" s="74"/>
      <c r="AS552" s="74"/>
      <c r="AT552" s="74"/>
      <c r="AU552" s="74"/>
      <c r="AV552" s="74"/>
      <c r="AW552" s="74"/>
      <c r="AX552" s="74"/>
      <c r="AY552" s="74"/>
      <c r="AZ552" s="74"/>
      <c r="BA552" s="74"/>
      <c r="BB552" s="74"/>
      <c r="BC552" s="74"/>
      <c r="BD552" s="74"/>
      <c r="BE552" s="74"/>
      <c r="BF552" s="74"/>
      <c r="BG552" s="74"/>
      <c r="BH552" s="74"/>
      <c r="BI552" s="79"/>
      <c r="BJ552" s="79"/>
      <c r="BK552" s="79"/>
      <c r="BL552" s="79"/>
      <c r="BM552" s="79"/>
      <c r="BN552" s="79"/>
      <c r="BO552" s="79"/>
      <c r="BP552" s="79"/>
      <c r="BQ552" s="79"/>
      <c r="BR552" s="79"/>
      <c r="BS552" s="79"/>
      <c r="BT552" s="79"/>
      <c r="BU552" s="79"/>
      <c r="BV552" s="79"/>
      <c r="BW552" s="79"/>
      <c r="BX552" s="79"/>
      <c r="BY552" s="79"/>
      <c r="BZ552" s="79"/>
      <c r="CA552" s="79"/>
      <c r="CB552" s="79"/>
      <c r="CC552" s="79"/>
      <c r="CD552" s="79"/>
      <c r="CE552" s="79"/>
      <c r="CF552" s="79"/>
      <c r="CG552" s="79"/>
      <c r="CH552" s="79"/>
      <c r="CI552" s="79"/>
      <c r="CJ552" s="79"/>
      <c r="CK552" s="79"/>
      <c r="CL552" s="79"/>
      <c r="CM552" s="79"/>
      <c r="CN552" s="79"/>
      <c r="CO552" s="79"/>
      <c r="CP552" s="79"/>
      <c r="CQ552" s="79"/>
      <c r="CR552" s="79"/>
      <c r="CS552" s="79"/>
      <c r="CT552" s="79"/>
      <c r="CU552" s="79"/>
      <c r="CV552" s="79"/>
      <c r="CW552" s="79"/>
      <c r="CX552" s="79"/>
      <c r="CY552" s="79"/>
      <c r="CZ552" s="79"/>
      <c r="DA552" s="79"/>
      <c r="DB552" s="79"/>
      <c r="DC552" s="79"/>
      <c r="DD552" s="79"/>
      <c r="DE552" s="79"/>
      <c r="DF552" s="79"/>
      <c r="DG552" s="79"/>
      <c r="DH552" s="79"/>
      <c r="DI552" s="79"/>
      <c r="DJ552" s="79"/>
      <c r="DK552" s="79"/>
      <c r="DL552" s="79"/>
      <c r="DM552" s="79"/>
      <c r="DN552" s="79"/>
      <c r="DO552" s="79"/>
      <c r="DP552" s="79"/>
      <c r="DQ552" s="79"/>
      <c r="DR552" s="79"/>
      <c r="DS552" s="79"/>
      <c r="DT552" s="79"/>
      <c r="DU552" s="79"/>
      <c r="DV552" s="79"/>
      <c r="DW552" s="79"/>
      <c r="DX552" s="79"/>
      <c r="DY552" s="79"/>
      <c r="DZ552" s="79"/>
      <c r="EA552" s="79"/>
      <c r="EB552" s="79"/>
      <c r="EC552" s="79"/>
      <c r="ED552" s="79"/>
      <c r="EE552" s="79"/>
      <c r="EF552" s="79"/>
      <c r="EG552" s="79"/>
      <c r="EH552" s="79"/>
      <c r="EI552" s="79"/>
      <c r="EJ552" s="79"/>
      <c r="EK552" s="79"/>
      <c r="EL552" s="79"/>
      <c r="EM552" s="79"/>
      <c r="EN552" s="79"/>
      <c r="EO552" s="79"/>
      <c r="EP552" s="79"/>
      <c r="EQ552" s="79"/>
      <c r="ER552" s="79"/>
      <c r="ES552" s="79"/>
      <c r="ET552" s="79"/>
      <c r="EU552" s="79"/>
      <c r="EV552" s="79"/>
      <c r="EW552" s="79"/>
      <c r="EX552" s="79"/>
      <c r="EY552" s="79"/>
      <c r="EZ552" s="79"/>
      <c r="FA552" s="79"/>
      <c r="FB552" s="79"/>
      <c r="FC552" s="79"/>
      <c r="FD552" s="79"/>
      <c r="FE552" s="79"/>
      <c r="FF552" s="79"/>
      <c r="FG552" s="79"/>
      <c r="FH552" s="79"/>
      <c r="FI552" s="79"/>
      <c r="FJ552" s="79"/>
      <c r="FK552" s="79"/>
      <c r="FL552" s="79"/>
      <c r="FM552" s="79"/>
      <c r="FN552" s="156"/>
      <c r="FO552" s="156"/>
      <c r="FP552" s="156"/>
      <c r="FQ552" s="156"/>
      <c r="FR552" s="156"/>
      <c r="FS552" s="156"/>
      <c r="FT552" s="156"/>
      <c r="FU552" s="156"/>
      <c r="FV552" s="156"/>
      <c r="FW552" s="156"/>
      <c r="FX552" s="156"/>
      <c r="FY552" s="156"/>
      <c r="FZ552" s="156"/>
      <c r="GA552" s="156"/>
      <c r="GB552" s="156"/>
      <c r="GC552" s="156"/>
      <c r="GD552" s="156"/>
      <c r="GE552" s="156"/>
      <c r="GF552" s="156"/>
      <c r="GG552" s="156"/>
      <c r="GH552" s="156"/>
      <c r="GI552" s="156"/>
      <c r="GJ552" s="156"/>
      <c r="GK552" s="156"/>
      <c r="GL552" s="156"/>
      <c r="GM552" s="156"/>
      <c r="GN552" s="156"/>
      <c r="GO552" s="156"/>
      <c r="GP552" s="156"/>
      <c r="GQ552" s="156"/>
      <c r="GR552" s="156"/>
      <c r="GS552" s="156"/>
      <c r="GT552" s="156"/>
      <c r="GU552" s="156"/>
      <c r="GV552" s="156"/>
      <c r="GW552" s="156"/>
      <c r="GX552" s="156"/>
      <c r="GY552" s="156"/>
      <c r="GZ552" s="156"/>
      <c r="HA552" s="156"/>
      <c r="HB552" s="156"/>
      <c r="HC552" s="156"/>
      <c r="HD552" s="156"/>
      <c r="HE552" s="156"/>
      <c r="HF552" s="156"/>
      <c r="HG552" s="156"/>
      <c r="HH552" s="156"/>
      <c r="HI552" s="156"/>
      <c r="HJ552" s="156"/>
      <c r="HK552" s="156"/>
      <c r="HL552" s="156"/>
      <c r="HM552" s="156"/>
      <c r="HN552" s="156"/>
      <c r="HO552" s="156"/>
      <c r="HP552" s="156"/>
      <c r="HQ552" s="156"/>
      <c r="HR552" s="156"/>
      <c r="HS552" s="156"/>
      <c r="HT552" s="156"/>
      <c r="HU552" s="156"/>
      <c r="HV552" s="156"/>
      <c r="HW552" s="156"/>
      <c r="HX552" s="156"/>
      <c r="HY552"/>
      <c r="HZ552"/>
      <c r="IA552"/>
      <c r="IB552"/>
      <c r="IC552"/>
      <c r="ID552"/>
      <c r="IE552"/>
      <c r="IF552"/>
      <c r="IG552"/>
      <c r="IH552"/>
      <c r="II552"/>
      <c r="IJ552"/>
      <c r="IK552"/>
      <c r="IL552"/>
      <c r="IM552"/>
      <c r="IN552"/>
      <c r="IO552"/>
      <c r="IP552"/>
      <c r="IQ552"/>
      <c r="IR552"/>
      <c r="IS552"/>
      <c r="IT552"/>
      <c r="IU552"/>
      <c r="IV552"/>
      <c r="IW552"/>
      <c r="IX552"/>
      <c r="IY552"/>
      <c r="IZ552"/>
      <c r="JA552"/>
      <c r="JB552"/>
      <c r="JC552"/>
      <c r="JD552"/>
      <c r="JE552"/>
      <c r="JF552"/>
      <c r="JG552"/>
      <c r="JH552"/>
      <c r="JI552"/>
      <c r="JJ552"/>
      <c r="JK552"/>
      <c r="JL552"/>
      <c r="JM552"/>
      <c r="JN552"/>
      <c r="JO552"/>
      <c r="JP552"/>
      <c r="JQ552"/>
      <c r="JR552"/>
      <c r="JS552"/>
      <c r="JT552"/>
      <c r="JU552"/>
      <c r="JV552"/>
      <c r="JW552"/>
      <c r="JX552"/>
      <c r="JY552"/>
      <c r="JZ552"/>
      <c r="KA552"/>
      <c r="KB552"/>
      <c r="KC552"/>
      <c r="KD552"/>
      <c r="KE552"/>
      <c r="KF552"/>
      <c r="KG552"/>
      <c r="KH552"/>
      <c r="KI552"/>
      <c r="KJ552"/>
      <c r="KK552"/>
      <c r="KL552"/>
      <c r="KM552"/>
      <c r="KN552"/>
      <c r="KO552"/>
      <c r="KP552"/>
      <c r="KQ552"/>
      <c r="KR552"/>
      <c r="KS552"/>
      <c r="KT552"/>
      <c r="KU552"/>
      <c r="KV552"/>
      <c r="KW552"/>
      <c r="KX552"/>
      <c r="KY552"/>
      <c r="KZ552"/>
      <c r="LA552"/>
      <c r="LB552"/>
      <c r="LC552"/>
      <c r="LD552"/>
      <c r="LE552"/>
      <c r="LF552"/>
      <c r="LG552"/>
      <c r="LH552" s="156"/>
      <c r="LI552" s="156"/>
      <c r="LJ552" s="156"/>
      <c r="LK552" s="156"/>
      <c r="LL552" s="156"/>
      <c r="LM552" s="156"/>
      <c r="LN552" s="156"/>
      <c r="LO552" s="156"/>
      <c r="LP552" s="156"/>
      <c r="LQ552" s="156"/>
    </row>
    <row r="553" spans="2:329" s="17" customFormat="1" x14ac:dyDescent="0.3">
      <c r="B553" s="15" t="s">
        <v>61</v>
      </c>
      <c r="C553" s="18" t="s">
        <v>494</v>
      </c>
      <c r="D553" s="25" t="s">
        <v>92</v>
      </c>
      <c r="E553" s="16">
        <f>ROUND(44200/(40*52),1)</f>
        <v>21.3</v>
      </c>
      <c r="F553" s="297">
        <v>21.6</v>
      </c>
      <c r="G553" s="65">
        <v>16.5</v>
      </c>
      <c r="H553" s="297">
        <v>22.5</v>
      </c>
      <c r="J553" s="229">
        <f>E553</f>
        <v>21.3</v>
      </c>
      <c r="K553" s="230">
        <f>J553</f>
        <v>21.3</v>
      </c>
      <c r="L553" s="230">
        <f t="shared" ref="L553:AA554" si="41">K553</f>
        <v>21.3</v>
      </c>
      <c r="M553" s="230">
        <f t="shared" si="41"/>
        <v>21.3</v>
      </c>
      <c r="N553" s="230">
        <f t="shared" si="41"/>
        <v>21.3</v>
      </c>
      <c r="O553" s="230">
        <f t="shared" si="41"/>
        <v>21.3</v>
      </c>
      <c r="P553" s="230">
        <f t="shared" si="41"/>
        <v>21.3</v>
      </c>
      <c r="Q553" s="230">
        <f t="shared" si="41"/>
        <v>21.3</v>
      </c>
      <c r="R553" s="230">
        <f t="shared" si="41"/>
        <v>21.3</v>
      </c>
      <c r="S553" s="230">
        <f t="shared" si="41"/>
        <v>21.3</v>
      </c>
      <c r="T553" s="230">
        <f t="shared" si="41"/>
        <v>21.3</v>
      </c>
      <c r="U553" s="230">
        <f>H553</f>
        <v>22.5</v>
      </c>
      <c r="V553" s="230">
        <f t="shared" si="41"/>
        <v>22.5</v>
      </c>
      <c r="W553" s="230">
        <f t="shared" si="41"/>
        <v>22.5</v>
      </c>
      <c r="X553" s="230">
        <f t="shared" si="41"/>
        <v>22.5</v>
      </c>
      <c r="Y553" s="230">
        <f t="shared" si="41"/>
        <v>22.5</v>
      </c>
      <c r="Z553" s="230">
        <f t="shared" si="41"/>
        <v>22.5</v>
      </c>
      <c r="AA553" s="230">
        <f t="shared" si="41"/>
        <v>22.5</v>
      </c>
      <c r="AB553" s="230">
        <f t="shared" ref="AB553:AP554" si="42">AA553</f>
        <v>22.5</v>
      </c>
      <c r="AC553" s="230">
        <f t="shared" si="42"/>
        <v>22.5</v>
      </c>
      <c r="AD553" s="230">
        <f t="shared" si="42"/>
        <v>22.5</v>
      </c>
      <c r="AE553" s="230">
        <f t="shared" si="42"/>
        <v>22.5</v>
      </c>
      <c r="AF553" s="230">
        <f t="shared" si="42"/>
        <v>22.5</v>
      </c>
      <c r="AG553" s="230">
        <f t="shared" si="42"/>
        <v>22.5</v>
      </c>
      <c r="AH553" s="230">
        <f t="shared" si="42"/>
        <v>22.5</v>
      </c>
      <c r="AI553" s="230">
        <f t="shared" si="42"/>
        <v>22.5</v>
      </c>
      <c r="AJ553" s="230">
        <f t="shared" si="42"/>
        <v>22.5</v>
      </c>
      <c r="AK553" s="230">
        <f t="shared" si="42"/>
        <v>22.5</v>
      </c>
      <c r="AL553" s="230">
        <f t="shared" si="42"/>
        <v>22.5</v>
      </c>
      <c r="AM553" s="230">
        <f t="shared" si="42"/>
        <v>22.5</v>
      </c>
      <c r="AN553" s="230">
        <f t="shared" si="42"/>
        <v>22.5</v>
      </c>
      <c r="AO553" s="230">
        <f>F553</f>
        <v>21.6</v>
      </c>
      <c r="AP553" s="230">
        <f t="shared" si="42"/>
        <v>21.6</v>
      </c>
      <c r="AQ553" s="230">
        <f t="shared" ref="AQ553:AQ554" si="43">AP553</f>
        <v>21.6</v>
      </c>
      <c r="AR553" s="230">
        <f t="shared" ref="AR553:AR554" si="44">AQ553</f>
        <v>21.6</v>
      </c>
      <c r="AS553" s="230">
        <f t="shared" ref="AS553:AS554" si="45">AR553</f>
        <v>21.6</v>
      </c>
      <c r="AT553" s="230">
        <f t="shared" ref="AT553:AT554" si="46">AS553</f>
        <v>21.6</v>
      </c>
      <c r="AU553" s="230">
        <f t="shared" ref="AU553:AU554" si="47">AT553</f>
        <v>21.6</v>
      </c>
      <c r="AV553" s="230">
        <f t="shared" ref="AV553:AV554" si="48">AU553</f>
        <v>21.6</v>
      </c>
      <c r="AW553" s="230">
        <f t="shared" ref="AW553:AW554" si="49">AV553</f>
        <v>21.6</v>
      </c>
      <c r="AX553" s="230">
        <f t="shared" ref="AX553:AX554" si="50">AW553</f>
        <v>21.6</v>
      </c>
      <c r="AY553" s="230">
        <f t="shared" ref="AY553:AY554" si="51">AX553</f>
        <v>21.6</v>
      </c>
      <c r="AZ553" s="230">
        <f t="shared" ref="AZ553:AZ554" si="52">AY553</f>
        <v>21.6</v>
      </c>
      <c r="BA553" s="230">
        <f t="shared" ref="BA553:BA554" si="53">AZ553</f>
        <v>21.6</v>
      </c>
      <c r="BB553" s="230">
        <f t="shared" ref="BB553:BB554" si="54">BA553</f>
        <v>21.6</v>
      </c>
      <c r="BC553" s="230">
        <f t="shared" ref="BC553:BC554" si="55">BB553</f>
        <v>21.6</v>
      </c>
      <c r="BD553" s="230">
        <f t="shared" ref="BD553:BD554" si="56">BC553</f>
        <v>21.6</v>
      </c>
      <c r="BE553" s="230">
        <f t="shared" ref="BE553:BE554" si="57">BD553</f>
        <v>21.6</v>
      </c>
      <c r="BF553" s="230">
        <f t="shared" ref="BF553:BF554" si="58">BE553</f>
        <v>21.6</v>
      </c>
      <c r="BG553" s="230">
        <f t="shared" ref="BG553:BG554" si="59">BF553</f>
        <v>21.6</v>
      </c>
      <c r="BH553" s="230">
        <f t="shared" ref="BH553:BH554" si="60">BG553</f>
        <v>21.6</v>
      </c>
      <c r="BI553" s="230">
        <f t="shared" ref="BI553:BI554" si="61">BH553</f>
        <v>21.6</v>
      </c>
      <c r="BJ553" s="230">
        <f t="shared" ref="BJ553:BJ554" si="62">BI553</f>
        <v>21.6</v>
      </c>
      <c r="BK553" s="230">
        <f t="shared" ref="BK553:BK554" si="63">BJ553</f>
        <v>21.6</v>
      </c>
      <c r="BL553" s="230">
        <f t="shared" ref="BL553:BL554" si="64">BK553</f>
        <v>21.6</v>
      </c>
      <c r="BM553" s="230">
        <f t="shared" ref="BM553:BM554" si="65">BL553</f>
        <v>21.6</v>
      </c>
      <c r="BN553" s="230">
        <f t="shared" ref="BN553:BN554" si="66">BM553</f>
        <v>21.6</v>
      </c>
      <c r="BO553" s="230">
        <f t="shared" ref="BO553:BO554" si="67">BN553</f>
        <v>21.6</v>
      </c>
      <c r="BP553" s="230">
        <f t="shared" ref="BP553:BP554" si="68">BO553</f>
        <v>21.6</v>
      </c>
      <c r="BQ553" s="230">
        <f t="shared" ref="BQ553:BQ554" si="69">BP553</f>
        <v>21.6</v>
      </c>
      <c r="BR553" s="230">
        <f t="shared" ref="BR553:BR554" si="70">BQ553</f>
        <v>21.6</v>
      </c>
      <c r="BS553" s="230">
        <f t="shared" ref="BS553:BS554" si="71">BR553</f>
        <v>21.6</v>
      </c>
      <c r="BT553" s="230">
        <f t="shared" ref="BT553:BT554" si="72">BS553</f>
        <v>21.6</v>
      </c>
      <c r="BU553" s="230">
        <f t="shared" ref="BU553:BU554" si="73">BT553</f>
        <v>21.6</v>
      </c>
      <c r="BV553" s="230">
        <f t="shared" ref="BV553:BV554" si="74">BU553</f>
        <v>21.6</v>
      </c>
      <c r="BW553" s="230">
        <f t="shared" ref="BW553:BW554" si="75">BV553</f>
        <v>21.6</v>
      </c>
      <c r="BX553" s="230">
        <f t="shared" ref="BX553:BX554" si="76">BW553</f>
        <v>21.6</v>
      </c>
      <c r="BY553" s="230">
        <f t="shared" ref="BY553:BY554" si="77">BX553</f>
        <v>21.6</v>
      </c>
      <c r="BZ553" s="230">
        <f t="shared" ref="BZ553:BZ554" si="78">BY553</f>
        <v>21.6</v>
      </c>
      <c r="CA553" s="230">
        <f t="shared" ref="CA553:CA554" si="79">BZ553</f>
        <v>21.6</v>
      </c>
      <c r="CB553" s="230">
        <f t="shared" ref="CB553:CB554" si="80">CA553</f>
        <v>21.6</v>
      </c>
      <c r="CC553" s="230">
        <f t="shared" ref="CC553:CC554" si="81">CB553</f>
        <v>21.6</v>
      </c>
      <c r="CD553" s="230">
        <f t="shared" ref="CD553:CD554" si="82">CC553</f>
        <v>21.6</v>
      </c>
      <c r="CE553" s="230">
        <f t="shared" ref="CE553:CE554" si="83">CD553</f>
        <v>21.6</v>
      </c>
      <c r="CF553" s="230">
        <f t="shared" ref="CF553:CF554" si="84">CE553</f>
        <v>21.6</v>
      </c>
      <c r="CG553" s="230">
        <f t="shared" ref="CG553:CG554" si="85">CF553</f>
        <v>21.6</v>
      </c>
      <c r="CH553" s="230">
        <f t="shared" ref="CH553:CH554" si="86">CG553</f>
        <v>21.6</v>
      </c>
      <c r="CI553" s="230">
        <f t="shared" ref="CI553:CI554" si="87">CH553</f>
        <v>21.6</v>
      </c>
      <c r="CJ553" s="230">
        <f t="shared" ref="CJ553:CJ554" si="88">CI553</f>
        <v>21.6</v>
      </c>
      <c r="CK553" s="230">
        <f t="shared" ref="CK553:CK554" si="89">CJ553</f>
        <v>21.6</v>
      </c>
      <c r="CL553" s="230">
        <f t="shared" ref="CL553:CL554" si="90">CK553</f>
        <v>21.6</v>
      </c>
      <c r="CM553" s="230">
        <f t="shared" ref="CM553:CM554" si="91">CL553</f>
        <v>21.6</v>
      </c>
      <c r="CN553" s="230">
        <f t="shared" ref="CN553:CN554" si="92">CM553</f>
        <v>21.6</v>
      </c>
      <c r="CO553" s="230">
        <f t="shared" ref="CO553:CO554" si="93">CN553</f>
        <v>21.6</v>
      </c>
      <c r="CP553" s="230">
        <f t="shared" ref="CP553:CP554" si="94">CO553</f>
        <v>21.6</v>
      </c>
      <c r="CQ553" s="230">
        <f t="shared" ref="CQ553:CQ554" si="95">CP553</f>
        <v>21.6</v>
      </c>
      <c r="CR553" s="230">
        <f t="shared" ref="CR553:CR554" si="96">CQ553</f>
        <v>21.6</v>
      </c>
      <c r="CS553" s="230">
        <f t="shared" ref="CS553:CS554" si="97">CR553</f>
        <v>21.6</v>
      </c>
      <c r="CT553" s="230">
        <f t="shared" ref="CT553:CT554" si="98">CS553</f>
        <v>21.6</v>
      </c>
      <c r="CU553" s="230">
        <f t="shared" ref="CU553:CU554" si="99">CT553</f>
        <v>21.6</v>
      </c>
      <c r="CV553" s="230">
        <f t="shared" ref="CV553:CV554" si="100">CU553</f>
        <v>21.6</v>
      </c>
      <c r="CW553" s="230">
        <f t="shared" ref="CW553:CW554" si="101">CV553</f>
        <v>21.6</v>
      </c>
      <c r="CX553" s="230">
        <f t="shared" ref="CX553:CX554" si="102">CW553</f>
        <v>21.6</v>
      </c>
      <c r="CY553" s="230">
        <f t="shared" ref="CY553:CY554" si="103">CX553</f>
        <v>21.6</v>
      </c>
      <c r="CZ553" s="230">
        <f t="shared" ref="CZ553:CZ554" si="104">CY553</f>
        <v>21.6</v>
      </c>
      <c r="DA553" s="230">
        <f t="shared" ref="DA553:DA554" si="105">CZ553</f>
        <v>21.6</v>
      </c>
      <c r="DB553" s="230">
        <f t="shared" ref="DB553:DB554" si="106">DA553</f>
        <v>21.6</v>
      </c>
      <c r="DC553" s="230">
        <f t="shared" ref="DC553:DC554" si="107">DB553</f>
        <v>21.6</v>
      </c>
      <c r="DD553" s="230">
        <f t="shared" ref="DD553:DD554" si="108">DC553</f>
        <v>21.6</v>
      </c>
      <c r="DE553" s="230">
        <f t="shared" ref="DE553:DE554" si="109">DD553</f>
        <v>21.6</v>
      </c>
      <c r="DF553" s="230">
        <f t="shared" ref="DF553:DF554" si="110">DE553</f>
        <v>21.6</v>
      </c>
      <c r="DG553" s="230">
        <f t="shared" ref="DG553:DG554" si="111">DF553</f>
        <v>21.6</v>
      </c>
      <c r="DH553" s="230">
        <f t="shared" ref="DH553:DH554" si="112">DG553</f>
        <v>21.6</v>
      </c>
      <c r="DI553" s="230">
        <f t="shared" ref="DI553:DI554" si="113">DH553</f>
        <v>21.6</v>
      </c>
      <c r="DJ553" s="230">
        <f t="shared" ref="DJ553:DJ554" si="114">DI553</f>
        <v>21.6</v>
      </c>
      <c r="DK553" s="230">
        <f t="shared" ref="DK553:DK554" si="115">DJ553</f>
        <v>21.6</v>
      </c>
      <c r="DL553" s="230">
        <f t="shared" ref="DL553:DL554" si="116">DK553</f>
        <v>21.6</v>
      </c>
      <c r="DM553" s="230">
        <f t="shared" ref="DM553:DM554" si="117">DL553</f>
        <v>21.6</v>
      </c>
      <c r="DN553" s="230">
        <f t="shared" ref="DN553:DN554" si="118">DM553</f>
        <v>21.6</v>
      </c>
      <c r="DO553" s="230">
        <f t="shared" ref="DO553:DO554" si="119">DN553</f>
        <v>21.6</v>
      </c>
      <c r="DP553" s="230">
        <f t="shared" ref="DP553:DP554" si="120">DO553</f>
        <v>21.6</v>
      </c>
      <c r="DQ553" s="230">
        <f t="shared" ref="DQ553:DQ554" si="121">DP553</f>
        <v>21.6</v>
      </c>
      <c r="DR553" s="230">
        <f t="shared" ref="DR553:DR554" si="122">DQ553</f>
        <v>21.6</v>
      </c>
      <c r="DS553" s="230">
        <f t="shared" ref="DS553:DS554" si="123">DR553</f>
        <v>21.6</v>
      </c>
      <c r="DT553" s="230">
        <f t="shared" ref="DT553:DT554" si="124">DS553</f>
        <v>21.6</v>
      </c>
      <c r="DU553" s="230">
        <f t="shared" ref="DU553:DU554" si="125">DT553</f>
        <v>21.6</v>
      </c>
      <c r="DV553" s="230">
        <f t="shared" ref="DV553:DV554" si="126">DU553</f>
        <v>21.6</v>
      </c>
      <c r="DW553" s="230">
        <f t="shared" ref="DW553:DW554" si="127">DV553</f>
        <v>21.6</v>
      </c>
      <c r="DX553" s="230">
        <f t="shared" ref="DX553:DX554" si="128">DW553</f>
        <v>21.6</v>
      </c>
      <c r="DY553" s="230">
        <f t="shared" ref="DY553:DY554" si="129">DX553</f>
        <v>21.6</v>
      </c>
      <c r="DZ553" s="230">
        <f t="shared" ref="DZ553:DZ554" si="130">DY553</f>
        <v>21.6</v>
      </c>
      <c r="EA553" s="230">
        <f t="shared" ref="EA553:EA554" si="131">DZ553</f>
        <v>21.6</v>
      </c>
      <c r="EB553" s="230">
        <f t="shared" ref="EB553:EB554" si="132">EA553</f>
        <v>21.6</v>
      </c>
      <c r="EC553" s="230">
        <f t="shared" ref="EC553:EC554" si="133">EB553</f>
        <v>21.6</v>
      </c>
      <c r="ED553" s="230">
        <f t="shared" ref="ED553:ED554" si="134">EC553</f>
        <v>21.6</v>
      </c>
      <c r="EE553" s="230">
        <f t="shared" ref="EE553:EE554" si="135">ED553</f>
        <v>21.6</v>
      </c>
      <c r="EF553" s="230">
        <f t="shared" ref="EF553:EF554" si="136">EE553</f>
        <v>21.6</v>
      </c>
      <c r="EG553" s="230">
        <f t="shared" ref="EG553:EG554" si="137">EF553</f>
        <v>21.6</v>
      </c>
      <c r="EH553" s="230">
        <f t="shared" ref="EH553:EH554" si="138">EG553</f>
        <v>21.6</v>
      </c>
      <c r="EI553" s="230">
        <f t="shared" ref="EI553:EI554" si="139">EH553</f>
        <v>21.6</v>
      </c>
      <c r="EJ553" s="230">
        <f t="shared" ref="EJ553:EJ554" si="140">EI553</f>
        <v>21.6</v>
      </c>
      <c r="EK553" s="230">
        <f t="shared" ref="EK553:EK554" si="141">EJ553</f>
        <v>21.6</v>
      </c>
      <c r="EL553" s="230">
        <f t="shared" ref="EL553:EL554" si="142">EK553</f>
        <v>21.6</v>
      </c>
      <c r="EM553" s="230">
        <f t="shared" ref="EM553:EM554" si="143">EL553</f>
        <v>21.6</v>
      </c>
      <c r="EN553" s="230">
        <f t="shared" ref="EN553:EN554" si="144">EM553</f>
        <v>21.6</v>
      </c>
      <c r="EO553" s="230">
        <f t="shared" ref="EO553:EO554" si="145">EN553</f>
        <v>21.6</v>
      </c>
      <c r="EP553" s="230">
        <f t="shared" ref="EP553:EP554" si="146">EO553</f>
        <v>21.6</v>
      </c>
      <c r="EQ553" s="230">
        <f t="shared" ref="EQ553:EQ554" si="147">EP553</f>
        <v>21.6</v>
      </c>
      <c r="ER553" s="230">
        <f t="shared" ref="ER553:ER554" si="148">EQ553</f>
        <v>21.6</v>
      </c>
      <c r="ES553" s="230">
        <f t="shared" ref="ES553:ES554" si="149">ER553</f>
        <v>21.6</v>
      </c>
      <c r="ET553" s="230">
        <f t="shared" ref="ET553:ET554" si="150">ES553</f>
        <v>21.6</v>
      </c>
      <c r="EU553" s="230">
        <f t="shared" ref="EU553:EU554" si="151">ET553</f>
        <v>21.6</v>
      </c>
      <c r="EV553" s="230">
        <f t="shared" ref="EV553:EV554" si="152">EU553</f>
        <v>21.6</v>
      </c>
      <c r="EW553" s="230">
        <f t="shared" ref="EW553:EW554" si="153">EV553</f>
        <v>21.6</v>
      </c>
      <c r="EX553" s="230">
        <f t="shared" ref="EX553:EX554" si="154">EW553</f>
        <v>21.6</v>
      </c>
      <c r="EY553" s="230">
        <f t="shared" ref="EY553:EY554" si="155">EX553</f>
        <v>21.6</v>
      </c>
      <c r="EZ553" s="230">
        <f t="shared" ref="EZ553:EZ554" si="156">EY553</f>
        <v>21.6</v>
      </c>
      <c r="FA553" s="230">
        <f t="shared" ref="FA553:FA554" si="157">EZ553</f>
        <v>21.6</v>
      </c>
      <c r="FB553" s="230">
        <f t="shared" ref="FB553:FB554" si="158">FA553</f>
        <v>21.6</v>
      </c>
      <c r="FC553" s="230">
        <f t="shared" ref="FC553:FC554" si="159">FB553</f>
        <v>21.6</v>
      </c>
      <c r="FD553" s="230">
        <f t="shared" ref="FD553:FD554" si="160">FC553</f>
        <v>21.6</v>
      </c>
      <c r="FE553" s="230">
        <f t="shared" ref="FE553:FE554" si="161">FD553</f>
        <v>21.6</v>
      </c>
      <c r="FF553" s="230">
        <f t="shared" ref="FF553:FF554" si="162">FE553</f>
        <v>21.6</v>
      </c>
      <c r="FG553" s="230">
        <f t="shared" ref="FG553:FG554" si="163">FF553</f>
        <v>21.6</v>
      </c>
      <c r="FH553" s="230">
        <f t="shared" ref="FH553:FH554" si="164">FG553</f>
        <v>21.6</v>
      </c>
      <c r="FI553" s="230">
        <f t="shared" ref="FI553:FI554" si="165">FH553</f>
        <v>21.6</v>
      </c>
      <c r="FJ553" s="230">
        <f t="shared" ref="FJ553:FJ554" si="166">FI553</f>
        <v>21.6</v>
      </c>
      <c r="FK553" s="230">
        <f t="shared" ref="FK553:FK554" si="167">FJ553</f>
        <v>21.6</v>
      </c>
      <c r="FL553" s="230">
        <f t="shared" ref="FL553:FL554" si="168">FK553</f>
        <v>21.6</v>
      </c>
      <c r="FM553" s="230">
        <f t="shared" ref="FM553:FM554" si="169">FL553</f>
        <v>21.6</v>
      </c>
      <c r="FN553" s="230">
        <f t="shared" ref="FN553:FN554" si="170">FM553</f>
        <v>21.6</v>
      </c>
      <c r="FO553" s="230">
        <f t="shared" ref="FO553:FO554" si="171">FN553</f>
        <v>21.6</v>
      </c>
      <c r="FP553" s="230">
        <f t="shared" ref="FP553:FP554" si="172">FO553</f>
        <v>21.6</v>
      </c>
      <c r="FQ553" s="230">
        <f t="shared" ref="FQ553:FQ554" si="173">FP553</f>
        <v>21.6</v>
      </c>
      <c r="FR553" s="230">
        <f t="shared" ref="FR553:FR554" si="174">FQ553</f>
        <v>21.6</v>
      </c>
      <c r="FS553" s="230">
        <f t="shared" ref="FS553:FS554" si="175">FR553</f>
        <v>21.6</v>
      </c>
      <c r="FT553" s="230">
        <f t="shared" ref="FT553:FT554" si="176">FS553</f>
        <v>21.6</v>
      </c>
      <c r="FU553" s="230">
        <f t="shared" ref="FU553:FU554" si="177">FT553</f>
        <v>21.6</v>
      </c>
      <c r="FV553" s="230">
        <f t="shared" ref="FV553:FV554" si="178">FU553</f>
        <v>21.6</v>
      </c>
      <c r="FW553" s="230">
        <f t="shared" ref="FW553:FW554" si="179">FV553</f>
        <v>21.6</v>
      </c>
      <c r="FX553" s="230">
        <f t="shared" ref="FX553:FX554" si="180">FW553</f>
        <v>21.6</v>
      </c>
      <c r="FY553" s="230">
        <f t="shared" ref="FY553:FY554" si="181">FX553</f>
        <v>21.6</v>
      </c>
      <c r="FZ553" s="230">
        <f t="shared" ref="FZ553:FZ554" si="182">FY553</f>
        <v>21.6</v>
      </c>
      <c r="GA553" s="230">
        <f t="shared" ref="GA553:GA554" si="183">FZ553</f>
        <v>21.6</v>
      </c>
      <c r="GB553" s="230">
        <f t="shared" ref="GB553:GB554" si="184">GA553</f>
        <v>21.6</v>
      </c>
      <c r="GC553" s="230">
        <f t="shared" ref="GC553:GC554" si="185">GB553</f>
        <v>21.6</v>
      </c>
      <c r="GD553" s="230">
        <f t="shared" ref="GD553:GD554" si="186">GC553</f>
        <v>21.6</v>
      </c>
      <c r="GE553" s="230">
        <f t="shared" ref="GE553:GE554" si="187">GD553</f>
        <v>21.6</v>
      </c>
      <c r="GF553" s="230">
        <f t="shared" ref="GF553:GF554" si="188">GE553</f>
        <v>21.6</v>
      </c>
      <c r="GG553" s="230">
        <f t="shared" ref="GG553:GG554" si="189">GF553</f>
        <v>21.6</v>
      </c>
      <c r="GH553" s="230">
        <f t="shared" ref="GH553:GH554" si="190">GG553</f>
        <v>21.6</v>
      </c>
      <c r="GI553" s="230">
        <f t="shared" ref="GI553:GI554" si="191">GH553</f>
        <v>21.6</v>
      </c>
      <c r="GJ553" s="230">
        <f t="shared" ref="GJ553:GJ554" si="192">GI553</f>
        <v>21.6</v>
      </c>
      <c r="GK553" s="230">
        <f t="shared" ref="GK553:GK554" si="193">GJ553</f>
        <v>21.6</v>
      </c>
      <c r="GL553" s="230">
        <f t="shared" ref="GL553:GL554" si="194">GK553</f>
        <v>21.6</v>
      </c>
      <c r="GM553" s="230">
        <f t="shared" ref="GM553:GM554" si="195">GL553</f>
        <v>21.6</v>
      </c>
      <c r="GN553" s="230">
        <f t="shared" ref="GN553:GN554" si="196">GM553</f>
        <v>21.6</v>
      </c>
      <c r="GO553" s="230">
        <f t="shared" ref="GO553:GO554" si="197">GN553</f>
        <v>21.6</v>
      </c>
      <c r="GP553" s="230">
        <f t="shared" ref="GP553:GP554" si="198">GO553</f>
        <v>21.6</v>
      </c>
      <c r="GQ553" s="230">
        <f t="shared" ref="GQ553:GQ554" si="199">GP553</f>
        <v>21.6</v>
      </c>
      <c r="GR553" s="230">
        <f t="shared" ref="GR553:GR554" si="200">GQ553</f>
        <v>21.6</v>
      </c>
      <c r="GS553" s="230">
        <f t="shared" ref="GS553:GS554" si="201">GR553</f>
        <v>21.6</v>
      </c>
      <c r="GT553" s="230">
        <f t="shared" ref="GT553:GT554" si="202">GS553</f>
        <v>21.6</v>
      </c>
      <c r="GU553" s="230">
        <f t="shared" ref="GU553:GU554" si="203">GT553</f>
        <v>21.6</v>
      </c>
      <c r="GV553" s="230">
        <f t="shared" ref="GV553:GV554" si="204">GU553</f>
        <v>21.6</v>
      </c>
      <c r="GW553" s="230">
        <f t="shared" ref="GW553:GW554" si="205">GV553</f>
        <v>21.6</v>
      </c>
      <c r="GX553" s="230">
        <f t="shared" ref="GX553:GX554" si="206">GW553</f>
        <v>21.6</v>
      </c>
      <c r="GY553" s="230">
        <f t="shared" ref="GY553:GY554" si="207">GX553</f>
        <v>21.6</v>
      </c>
      <c r="GZ553" s="230">
        <f t="shared" ref="GZ553:GZ554" si="208">GY553</f>
        <v>21.6</v>
      </c>
      <c r="HA553" s="230">
        <f t="shared" ref="HA553:HA554" si="209">GZ553</f>
        <v>21.6</v>
      </c>
      <c r="HB553" s="230">
        <f t="shared" ref="HB553:HB554" si="210">HA553</f>
        <v>21.6</v>
      </c>
      <c r="HC553" s="230">
        <f t="shared" ref="HC553:HC554" si="211">HB553</f>
        <v>21.6</v>
      </c>
      <c r="HD553" s="230">
        <f t="shared" ref="HD553:HD554" si="212">HC553</f>
        <v>21.6</v>
      </c>
      <c r="HE553" s="230">
        <f t="shared" ref="HE553:HE554" si="213">HD553</f>
        <v>21.6</v>
      </c>
      <c r="HF553" s="230">
        <f t="shared" ref="HF553:HF554" si="214">HE553</f>
        <v>21.6</v>
      </c>
      <c r="HG553" s="230">
        <f t="shared" ref="HG553:HG554" si="215">HF553</f>
        <v>21.6</v>
      </c>
      <c r="HH553" s="230">
        <f t="shared" ref="HH553:HH554" si="216">HG553</f>
        <v>21.6</v>
      </c>
      <c r="HI553" s="230">
        <f t="shared" ref="HI553:HI554" si="217">HH553</f>
        <v>21.6</v>
      </c>
      <c r="HJ553" s="230">
        <f t="shared" ref="HJ553:HJ554" si="218">HI553</f>
        <v>21.6</v>
      </c>
      <c r="HK553" s="230">
        <f t="shared" ref="HK553:HK554" si="219">HJ553</f>
        <v>21.6</v>
      </c>
      <c r="HL553" s="230">
        <f t="shared" ref="HL553:HL554" si="220">HK553</f>
        <v>21.6</v>
      </c>
      <c r="HM553" s="230">
        <f t="shared" ref="HM553:HM554" si="221">HL553</f>
        <v>21.6</v>
      </c>
      <c r="HN553" s="230">
        <f t="shared" ref="HN553:HN554" si="222">HM553</f>
        <v>21.6</v>
      </c>
      <c r="HO553" s="230">
        <f t="shared" ref="HO553:HO554" si="223">HN553</f>
        <v>21.6</v>
      </c>
      <c r="HP553" s="230">
        <f t="shared" ref="HP553:HP554" si="224">HO553</f>
        <v>21.6</v>
      </c>
      <c r="HQ553" s="230">
        <f t="shared" ref="HQ553:HQ554" si="225">HP553</f>
        <v>21.6</v>
      </c>
      <c r="HR553" s="230">
        <f t="shared" ref="HR553:HR554" si="226">HQ553</f>
        <v>21.6</v>
      </c>
      <c r="HS553" s="230">
        <f t="shared" ref="HS553:HS554" si="227">HR553</f>
        <v>21.6</v>
      </c>
      <c r="HT553" s="230">
        <f t="shared" ref="HT553:HT554" si="228">HS553</f>
        <v>21.6</v>
      </c>
      <c r="HU553" s="230">
        <f t="shared" ref="HU553:HU554" si="229">HT553</f>
        <v>21.6</v>
      </c>
      <c r="HV553" s="230">
        <f t="shared" ref="HV553:HV554" si="230">HU553</f>
        <v>21.6</v>
      </c>
      <c r="HW553" s="230">
        <f t="shared" ref="HW553:HW554" si="231">HV553</f>
        <v>21.6</v>
      </c>
      <c r="HX553" s="365">
        <f t="shared" ref="HX553:HX554" si="232">HW553</f>
        <v>21.6</v>
      </c>
      <c r="HY553"/>
      <c r="HZ553"/>
      <c r="IA553"/>
      <c r="IB553"/>
      <c r="IC553"/>
      <c r="ID553"/>
      <c r="IE553"/>
      <c r="IF553"/>
      <c r="IG553"/>
      <c r="IH553"/>
      <c r="II553"/>
      <c r="IJ553"/>
      <c r="IK553"/>
      <c r="IL553"/>
      <c r="IM553"/>
      <c r="IN553"/>
      <c r="IO553"/>
      <c r="IP553"/>
      <c r="IQ553"/>
      <c r="IR553"/>
      <c r="IS553"/>
      <c r="IT553"/>
      <c r="IU553"/>
      <c r="IV553"/>
      <c r="IW553"/>
      <c r="IX553"/>
      <c r="IY553"/>
      <c r="IZ553"/>
      <c r="JA553"/>
      <c r="JB553"/>
      <c r="JC553"/>
      <c r="JD553"/>
      <c r="JE553"/>
      <c r="JF553"/>
      <c r="JG553"/>
      <c r="JH553"/>
      <c r="JI553"/>
      <c r="JJ553"/>
      <c r="JK553"/>
      <c r="JL553"/>
      <c r="JM553"/>
      <c r="JN553"/>
      <c r="JO553"/>
      <c r="JP553"/>
      <c r="JQ553"/>
      <c r="JR553"/>
      <c r="JS553"/>
      <c r="JT553"/>
      <c r="JU553"/>
      <c r="JV553"/>
      <c r="JW553"/>
      <c r="JX553"/>
      <c r="JY553"/>
      <c r="JZ553"/>
      <c r="KA553"/>
      <c r="KB553"/>
      <c r="KC553"/>
      <c r="KD553"/>
      <c r="KE553"/>
      <c r="KF553"/>
      <c r="KG553"/>
      <c r="KH553"/>
      <c r="KI553"/>
      <c r="KJ553"/>
      <c r="KK553"/>
      <c r="KL553"/>
      <c r="KM553"/>
      <c r="KN553"/>
      <c r="KO553"/>
      <c r="KP553"/>
      <c r="KQ553"/>
      <c r="KR553"/>
      <c r="KS553"/>
      <c r="KT553"/>
      <c r="KU553"/>
      <c r="KV553"/>
      <c r="KW553"/>
      <c r="KX553"/>
      <c r="KY553"/>
      <c r="KZ553"/>
      <c r="LA553"/>
      <c r="LB553"/>
      <c r="LC553"/>
      <c r="LD553"/>
      <c r="LE553"/>
      <c r="LF553"/>
      <c r="LG553"/>
      <c r="LH553" s="156"/>
      <c r="LI553" s="156"/>
      <c r="LJ553" s="156"/>
      <c r="LK553" s="156"/>
      <c r="LL553" s="156"/>
      <c r="LM553" s="156"/>
      <c r="LN553" s="156"/>
      <c r="LO553" s="156"/>
      <c r="LP553" s="156"/>
      <c r="LQ553" s="156"/>
    </row>
    <row r="554" spans="2:329" s="17" customFormat="1" x14ac:dyDescent="0.3">
      <c r="B554" s="15" t="s">
        <v>62</v>
      </c>
      <c r="C554" s="18" t="s">
        <v>495</v>
      </c>
      <c r="D554" s="25" t="s">
        <v>92</v>
      </c>
      <c r="E554" s="16">
        <f>ROUND(45708/(40*52),1)</f>
        <v>22</v>
      </c>
      <c r="F554" s="65">
        <v>23.2</v>
      </c>
      <c r="G554" s="65">
        <v>20.02</v>
      </c>
      <c r="H554" s="16">
        <v>24.5</v>
      </c>
      <c r="J554" s="232">
        <f>E554</f>
        <v>22</v>
      </c>
      <c r="K554" s="233">
        <f>J554</f>
        <v>22</v>
      </c>
      <c r="L554" s="233">
        <f t="shared" si="41"/>
        <v>22</v>
      </c>
      <c r="M554" s="233">
        <f t="shared" si="41"/>
        <v>22</v>
      </c>
      <c r="N554" s="233">
        <f t="shared" si="41"/>
        <v>22</v>
      </c>
      <c r="O554" s="233">
        <f t="shared" si="41"/>
        <v>22</v>
      </c>
      <c r="P554" s="233">
        <f t="shared" si="41"/>
        <v>22</v>
      </c>
      <c r="Q554" s="233">
        <f t="shared" si="41"/>
        <v>22</v>
      </c>
      <c r="R554" s="233">
        <f t="shared" si="41"/>
        <v>22</v>
      </c>
      <c r="S554" s="233">
        <f t="shared" si="41"/>
        <v>22</v>
      </c>
      <c r="T554" s="233">
        <f t="shared" si="41"/>
        <v>22</v>
      </c>
      <c r="U554" s="233">
        <f>H554</f>
        <v>24.5</v>
      </c>
      <c r="V554" s="233">
        <f t="shared" si="41"/>
        <v>24.5</v>
      </c>
      <c r="W554" s="233">
        <f t="shared" si="41"/>
        <v>24.5</v>
      </c>
      <c r="X554" s="233">
        <f t="shared" si="41"/>
        <v>24.5</v>
      </c>
      <c r="Y554" s="233">
        <f t="shared" si="41"/>
        <v>24.5</v>
      </c>
      <c r="Z554" s="233">
        <f t="shared" si="41"/>
        <v>24.5</v>
      </c>
      <c r="AA554" s="233">
        <f t="shared" si="41"/>
        <v>24.5</v>
      </c>
      <c r="AB554" s="233">
        <f t="shared" si="42"/>
        <v>24.5</v>
      </c>
      <c r="AC554" s="233">
        <f t="shared" si="42"/>
        <v>24.5</v>
      </c>
      <c r="AD554" s="233">
        <f t="shared" si="42"/>
        <v>24.5</v>
      </c>
      <c r="AE554" s="233">
        <f t="shared" si="42"/>
        <v>24.5</v>
      </c>
      <c r="AF554" s="233">
        <f t="shared" si="42"/>
        <v>24.5</v>
      </c>
      <c r="AG554" s="233">
        <f t="shared" si="42"/>
        <v>24.5</v>
      </c>
      <c r="AH554" s="233">
        <f t="shared" si="42"/>
        <v>24.5</v>
      </c>
      <c r="AI554" s="233">
        <f t="shared" si="42"/>
        <v>24.5</v>
      </c>
      <c r="AJ554" s="233">
        <f t="shared" si="42"/>
        <v>24.5</v>
      </c>
      <c r="AK554" s="233">
        <f t="shared" si="42"/>
        <v>24.5</v>
      </c>
      <c r="AL554" s="233">
        <f t="shared" si="42"/>
        <v>24.5</v>
      </c>
      <c r="AM554" s="233">
        <f t="shared" si="42"/>
        <v>24.5</v>
      </c>
      <c r="AN554" s="233">
        <f t="shared" si="42"/>
        <v>24.5</v>
      </c>
      <c r="AO554" s="233">
        <f>F554</f>
        <v>23.2</v>
      </c>
      <c r="AP554" s="233">
        <f t="shared" si="42"/>
        <v>23.2</v>
      </c>
      <c r="AQ554" s="233">
        <f t="shared" si="43"/>
        <v>23.2</v>
      </c>
      <c r="AR554" s="233">
        <f t="shared" si="44"/>
        <v>23.2</v>
      </c>
      <c r="AS554" s="233">
        <f t="shared" si="45"/>
        <v>23.2</v>
      </c>
      <c r="AT554" s="233">
        <f t="shared" si="46"/>
        <v>23.2</v>
      </c>
      <c r="AU554" s="233">
        <f t="shared" si="47"/>
        <v>23.2</v>
      </c>
      <c r="AV554" s="233">
        <f t="shared" si="48"/>
        <v>23.2</v>
      </c>
      <c r="AW554" s="233">
        <f t="shared" si="49"/>
        <v>23.2</v>
      </c>
      <c r="AX554" s="233">
        <f t="shared" si="50"/>
        <v>23.2</v>
      </c>
      <c r="AY554" s="233">
        <f t="shared" si="51"/>
        <v>23.2</v>
      </c>
      <c r="AZ554" s="233">
        <f t="shared" si="52"/>
        <v>23.2</v>
      </c>
      <c r="BA554" s="233">
        <f t="shared" si="53"/>
        <v>23.2</v>
      </c>
      <c r="BB554" s="233">
        <f t="shared" si="54"/>
        <v>23.2</v>
      </c>
      <c r="BC554" s="233">
        <f t="shared" si="55"/>
        <v>23.2</v>
      </c>
      <c r="BD554" s="233">
        <f t="shared" si="56"/>
        <v>23.2</v>
      </c>
      <c r="BE554" s="233">
        <f t="shared" si="57"/>
        <v>23.2</v>
      </c>
      <c r="BF554" s="233">
        <f t="shared" si="58"/>
        <v>23.2</v>
      </c>
      <c r="BG554" s="233">
        <f t="shared" si="59"/>
        <v>23.2</v>
      </c>
      <c r="BH554" s="233">
        <f t="shared" si="60"/>
        <v>23.2</v>
      </c>
      <c r="BI554" s="233">
        <f t="shared" si="61"/>
        <v>23.2</v>
      </c>
      <c r="BJ554" s="233">
        <f t="shared" si="62"/>
        <v>23.2</v>
      </c>
      <c r="BK554" s="233">
        <f t="shared" si="63"/>
        <v>23.2</v>
      </c>
      <c r="BL554" s="233">
        <f t="shared" si="64"/>
        <v>23.2</v>
      </c>
      <c r="BM554" s="233">
        <f t="shared" si="65"/>
        <v>23.2</v>
      </c>
      <c r="BN554" s="233">
        <f t="shared" si="66"/>
        <v>23.2</v>
      </c>
      <c r="BO554" s="233">
        <f t="shared" si="67"/>
        <v>23.2</v>
      </c>
      <c r="BP554" s="233">
        <f t="shared" si="68"/>
        <v>23.2</v>
      </c>
      <c r="BQ554" s="233">
        <f t="shared" si="69"/>
        <v>23.2</v>
      </c>
      <c r="BR554" s="233">
        <f t="shared" si="70"/>
        <v>23.2</v>
      </c>
      <c r="BS554" s="233">
        <f t="shared" si="71"/>
        <v>23.2</v>
      </c>
      <c r="BT554" s="233">
        <f t="shared" si="72"/>
        <v>23.2</v>
      </c>
      <c r="BU554" s="233">
        <f t="shared" si="73"/>
        <v>23.2</v>
      </c>
      <c r="BV554" s="233">
        <f t="shared" si="74"/>
        <v>23.2</v>
      </c>
      <c r="BW554" s="233">
        <f t="shared" si="75"/>
        <v>23.2</v>
      </c>
      <c r="BX554" s="233">
        <f t="shared" si="76"/>
        <v>23.2</v>
      </c>
      <c r="BY554" s="233">
        <f t="shared" si="77"/>
        <v>23.2</v>
      </c>
      <c r="BZ554" s="233">
        <f t="shared" si="78"/>
        <v>23.2</v>
      </c>
      <c r="CA554" s="233">
        <f t="shared" si="79"/>
        <v>23.2</v>
      </c>
      <c r="CB554" s="233">
        <f t="shared" si="80"/>
        <v>23.2</v>
      </c>
      <c r="CC554" s="233">
        <f t="shared" si="81"/>
        <v>23.2</v>
      </c>
      <c r="CD554" s="233">
        <f t="shared" si="82"/>
        <v>23.2</v>
      </c>
      <c r="CE554" s="233">
        <f t="shared" si="83"/>
        <v>23.2</v>
      </c>
      <c r="CF554" s="233">
        <f t="shared" si="84"/>
        <v>23.2</v>
      </c>
      <c r="CG554" s="233">
        <f t="shared" si="85"/>
        <v>23.2</v>
      </c>
      <c r="CH554" s="233">
        <f t="shared" si="86"/>
        <v>23.2</v>
      </c>
      <c r="CI554" s="233">
        <f t="shared" si="87"/>
        <v>23.2</v>
      </c>
      <c r="CJ554" s="233">
        <f t="shared" si="88"/>
        <v>23.2</v>
      </c>
      <c r="CK554" s="233">
        <f t="shared" si="89"/>
        <v>23.2</v>
      </c>
      <c r="CL554" s="233">
        <f t="shared" si="90"/>
        <v>23.2</v>
      </c>
      <c r="CM554" s="233">
        <f t="shared" si="91"/>
        <v>23.2</v>
      </c>
      <c r="CN554" s="233">
        <f t="shared" si="92"/>
        <v>23.2</v>
      </c>
      <c r="CO554" s="233">
        <f t="shared" si="93"/>
        <v>23.2</v>
      </c>
      <c r="CP554" s="233">
        <f t="shared" si="94"/>
        <v>23.2</v>
      </c>
      <c r="CQ554" s="233">
        <f t="shared" si="95"/>
        <v>23.2</v>
      </c>
      <c r="CR554" s="233">
        <f t="shared" si="96"/>
        <v>23.2</v>
      </c>
      <c r="CS554" s="233">
        <f t="shared" si="97"/>
        <v>23.2</v>
      </c>
      <c r="CT554" s="233">
        <f t="shared" si="98"/>
        <v>23.2</v>
      </c>
      <c r="CU554" s="233">
        <f t="shared" si="99"/>
        <v>23.2</v>
      </c>
      <c r="CV554" s="233">
        <f t="shared" si="100"/>
        <v>23.2</v>
      </c>
      <c r="CW554" s="233">
        <f t="shared" si="101"/>
        <v>23.2</v>
      </c>
      <c r="CX554" s="233">
        <f t="shared" si="102"/>
        <v>23.2</v>
      </c>
      <c r="CY554" s="233">
        <f t="shared" si="103"/>
        <v>23.2</v>
      </c>
      <c r="CZ554" s="233">
        <f t="shared" si="104"/>
        <v>23.2</v>
      </c>
      <c r="DA554" s="233">
        <f t="shared" si="105"/>
        <v>23.2</v>
      </c>
      <c r="DB554" s="233">
        <f t="shared" si="106"/>
        <v>23.2</v>
      </c>
      <c r="DC554" s="233">
        <f t="shared" si="107"/>
        <v>23.2</v>
      </c>
      <c r="DD554" s="233">
        <f t="shared" si="108"/>
        <v>23.2</v>
      </c>
      <c r="DE554" s="233">
        <f t="shared" si="109"/>
        <v>23.2</v>
      </c>
      <c r="DF554" s="233">
        <f t="shared" si="110"/>
        <v>23.2</v>
      </c>
      <c r="DG554" s="233">
        <f t="shared" si="111"/>
        <v>23.2</v>
      </c>
      <c r="DH554" s="233">
        <f t="shared" si="112"/>
        <v>23.2</v>
      </c>
      <c r="DI554" s="233">
        <f t="shared" si="113"/>
        <v>23.2</v>
      </c>
      <c r="DJ554" s="233">
        <f t="shared" si="114"/>
        <v>23.2</v>
      </c>
      <c r="DK554" s="233">
        <f t="shared" si="115"/>
        <v>23.2</v>
      </c>
      <c r="DL554" s="233">
        <f t="shared" si="116"/>
        <v>23.2</v>
      </c>
      <c r="DM554" s="233">
        <f t="shared" si="117"/>
        <v>23.2</v>
      </c>
      <c r="DN554" s="233">
        <f t="shared" si="118"/>
        <v>23.2</v>
      </c>
      <c r="DO554" s="233">
        <f t="shared" si="119"/>
        <v>23.2</v>
      </c>
      <c r="DP554" s="233">
        <f t="shared" si="120"/>
        <v>23.2</v>
      </c>
      <c r="DQ554" s="233">
        <f t="shared" si="121"/>
        <v>23.2</v>
      </c>
      <c r="DR554" s="233">
        <f t="shared" si="122"/>
        <v>23.2</v>
      </c>
      <c r="DS554" s="233">
        <f t="shared" si="123"/>
        <v>23.2</v>
      </c>
      <c r="DT554" s="233">
        <f t="shared" si="124"/>
        <v>23.2</v>
      </c>
      <c r="DU554" s="233">
        <f t="shared" si="125"/>
        <v>23.2</v>
      </c>
      <c r="DV554" s="233">
        <f t="shared" si="126"/>
        <v>23.2</v>
      </c>
      <c r="DW554" s="233">
        <f t="shared" si="127"/>
        <v>23.2</v>
      </c>
      <c r="DX554" s="233">
        <f t="shared" si="128"/>
        <v>23.2</v>
      </c>
      <c r="DY554" s="233">
        <f t="shared" si="129"/>
        <v>23.2</v>
      </c>
      <c r="DZ554" s="233">
        <f t="shared" si="130"/>
        <v>23.2</v>
      </c>
      <c r="EA554" s="233">
        <f t="shared" si="131"/>
        <v>23.2</v>
      </c>
      <c r="EB554" s="233">
        <f t="shared" si="132"/>
        <v>23.2</v>
      </c>
      <c r="EC554" s="233">
        <f t="shared" si="133"/>
        <v>23.2</v>
      </c>
      <c r="ED554" s="233">
        <f t="shared" si="134"/>
        <v>23.2</v>
      </c>
      <c r="EE554" s="233">
        <f t="shared" si="135"/>
        <v>23.2</v>
      </c>
      <c r="EF554" s="233">
        <f t="shared" si="136"/>
        <v>23.2</v>
      </c>
      <c r="EG554" s="233">
        <f t="shared" si="137"/>
        <v>23.2</v>
      </c>
      <c r="EH554" s="233">
        <f t="shared" si="138"/>
        <v>23.2</v>
      </c>
      <c r="EI554" s="233">
        <f t="shared" si="139"/>
        <v>23.2</v>
      </c>
      <c r="EJ554" s="233">
        <f t="shared" si="140"/>
        <v>23.2</v>
      </c>
      <c r="EK554" s="233">
        <f t="shared" si="141"/>
        <v>23.2</v>
      </c>
      <c r="EL554" s="233">
        <f t="shared" si="142"/>
        <v>23.2</v>
      </c>
      <c r="EM554" s="233">
        <f t="shared" si="143"/>
        <v>23.2</v>
      </c>
      <c r="EN554" s="233">
        <f t="shared" si="144"/>
        <v>23.2</v>
      </c>
      <c r="EO554" s="233">
        <f t="shared" si="145"/>
        <v>23.2</v>
      </c>
      <c r="EP554" s="233">
        <f t="shared" si="146"/>
        <v>23.2</v>
      </c>
      <c r="EQ554" s="233">
        <f t="shared" si="147"/>
        <v>23.2</v>
      </c>
      <c r="ER554" s="233">
        <f t="shared" si="148"/>
        <v>23.2</v>
      </c>
      <c r="ES554" s="233">
        <f t="shared" si="149"/>
        <v>23.2</v>
      </c>
      <c r="ET554" s="233">
        <f t="shared" si="150"/>
        <v>23.2</v>
      </c>
      <c r="EU554" s="233">
        <f t="shared" si="151"/>
        <v>23.2</v>
      </c>
      <c r="EV554" s="233">
        <f t="shared" si="152"/>
        <v>23.2</v>
      </c>
      <c r="EW554" s="233">
        <f t="shared" si="153"/>
        <v>23.2</v>
      </c>
      <c r="EX554" s="233">
        <f t="shared" si="154"/>
        <v>23.2</v>
      </c>
      <c r="EY554" s="233">
        <f t="shared" si="155"/>
        <v>23.2</v>
      </c>
      <c r="EZ554" s="233">
        <f t="shared" si="156"/>
        <v>23.2</v>
      </c>
      <c r="FA554" s="233">
        <f t="shared" si="157"/>
        <v>23.2</v>
      </c>
      <c r="FB554" s="233">
        <f t="shared" si="158"/>
        <v>23.2</v>
      </c>
      <c r="FC554" s="233">
        <f t="shared" si="159"/>
        <v>23.2</v>
      </c>
      <c r="FD554" s="233">
        <f t="shared" si="160"/>
        <v>23.2</v>
      </c>
      <c r="FE554" s="233">
        <f t="shared" si="161"/>
        <v>23.2</v>
      </c>
      <c r="FF554" s="233">
        <f t="shared" si="162"/>
        <v>23.2</v>
      </c>
      <c r="FG554" s="233">
        <f t="shared" si="163"/>
        <v>23.2</v>
      </c>
      <c r="FH554" s="233">
        <f t="shared" si="164"/>
        <v>23.2</v>
      </c>
      <c r="FI554" s="233">
        <f t="shared" si="165"/>
        <v>23.2</v>
      </c>
      <c r="FJ554" s="233">
        <f t="shared" si="166"/>
        <v>23.2</v>
      </c>
      <c r="FK554" s="233">
        <f t="shared" si="167"/>
        <v>23.2</v>
      </c>
      <c r="FL554" s="233">
        <f t="shared" si="168"/>
        <v>23.2</v>
      </c>
      <c r="FM554" s="233">
        <f t="shared" si="169"/>
        <v>23.2</v>
      </c>
      <c r="FN554" s="233">
        <f t="shared" si="170"/>
        <v>23.2</v>
      </c>
      <c r="FO554" s="233">
        <f t="shared" si="171"/>
        <v>23.2</v>
      </c>
      <c r="FP554" s="233">
        <f t="shared" si="172"/>
        <v>23.2</v>
      </c>
      <c r="FQ554" s="233">
        <f t="shared" si="173"/>
        <v>23.2</v>
      </c>
      <c r="FR554" s="233">
        <f t="shared" si="174"/>
        <v>23.2</v>
      </c>
      <c r="FS554" s="233">
        <f t="shared" si="175"/>
        <v>23.2</v>
      </c>
      <c r="FT554" s="233">
        <f t="shared" si="176"/>
        <v>23.2</v>
      </c>
      <c r="FU554" s="233">
        <f t="shared" si="177"/>
        <v>23.2</v>
      </c>
      <c r="FV554" s="233">
        <f t="shared" si="178"/>
        <v>23.2</v>
      </c>
      <c r="FW554" s="233">
        <f t="shared" si="179"/>
        <v>23.2</v>
      </c>
      <c r="FX554" s="233">
        <f t="shared" si="180"/>
        <v>23.2</v>
      </c>
      <c r="FY554" s="233">
        <f t="shared" si="181"/>
        <v>23.2</v>
      </c>
      <c r="FZ554" s="233">
        <f t="shared" si="182"/>
        <v>23.2</v>
      </c>
      <c r="GA554" s="233">
        <f t="shared" si="183"/>
        <v>23.2</v>
      </c>
      <c r="GB554" s="233">
        <f t="shared" si="184"/>
        <v>23.2</v>
      </c>
      <c r="GC554" s="233">
        <f t="shared" si="185"/>
        <v>23.2</v>
      </c>
      <c r="GD554" s="233">
        <f t="shared" si="186"/>
        <v>23.2</v>
      </c>
      <c r="GE554" s="233">
        <f t="shared" si="187"/>
        <v>23.2</v>
      </c>
      <c r="GF554" s="233">
        <f t="shared" si="188"/>
        <v>23.2</v>
      </c>
      <c r="GG554" s="233">
        <f t="shared" si="189"/>
        <v>23.2</v>
      </c>
      <c r="GH554" s="233">
        <f t="shared" si="190"/>
        <v>23.2</v>
      </c>
      <c r="GI554" s="233">
        <f t="shared" si="191"/>
        <v>23.2</v>
      </c>
      <c r="GJ554" s="233">
        <f t="shared" si="192"/>
        <v>23.2</v>
      </c>
      <c r="GK554" s="233">
        <f t="shared" si="193"/>
        <v>23.2</v>
      </c>
      <c r="GL554" s="233">
        <f t="shared" si="194"/>
        <v>23.2</v>
      </c>
      <c r="GM554" s="233">
        <f t="shared" si="195"/>
        <v>23.2</v>
      </c>
      <c r="GN554" s="233">
        <f t="shared" si="196"/>
        <v>23.2</v>
      </c>
      <c r="GO554" s="233">
        <f t="shared" si="197"/>
        <v>23.2</v>
      </c>
      <c r="GP554" s="233">
        <f t="shared" si="198"/>
        <v>23.2</v>
      </c>
      <c r="GQ554" s="233">
        <f t="shared" si="199"/>
        <v>23.2</v>
      </c>
      <c r="GR554" s="233">
        <f t="shared" si="200"/>
        <v>23.2</v>
      </c>
      <c r="GS554" s="233">
        <f t="shared" si="201"/>
        <v>23.2</v>
      </c>
      <c r="GT554" s="233">
        <f t="shared" si="202"/>
        <v>23.2</v>
      </c>
      <c r="GU554" s="233">
        <f t="shared" si="203"/>
        <v>23.2</v>
      </c>
      <c r="GV554" s="233">
        <f t="shared" si="204"/>
        <v>23.2</v>
      </c>
      <c r="GW554" s="233">
        <f t="shared" si="205"/>
        <v>23.2</v>
      </c>
      <c r="GX554" s="233">
        <f t="shared" si="206"/>
        <v>23.2</v>
      </c>
      <c r="GY554" s="233">
        <f t="shared" si="207"/>
        <v>23.2</v>
      </c>
      <c r="GZ554" s="233">
        <f t="shared" si="208"/>
        <v>23.2</v>
      </c>
      <c r="HA554" s="233">
        <f t="shared" si="209"/>
        <v>23.2</v>
      </c>
      <c r="HB554" s="233">
        <f t="shared" si="210"/>
        <v>23.2</v>
      </c>
      <c r="HC554" s="233">
        <f t="shared" si="211"/>
        <v>23.2</v>
      </c>
      <c r="HD554" s="233">
        <f t="shared" si="212"/>
        <v>23.2</v>
      </c>
      <c r="HE554" s="233">
        <f t="shared" si="213"/>
        <v>23.2</v>
      </c>
      <c r="HF554" s="233">
        <f t="shared" si="214"/>
        <v>23.2</v>
      </c>
      <c r="HG554" s="233">
        <f t="shared" si="215"/>
        <v>23.2</v>
      </c>
      <c r="HH554" s="233">
        <f t="shared" si="216"/>
        <v>23.2</v>
      </c>
      <c r="HI554" s="233">
        <f t="shared" si="217"/>
        <v>23.2</v>
      </c>
      <c r="HJ554" s="233">
        <f t="shared" si="218"/>
        <v>23.2</v>
      </c>
      <c r="HK554" s="233">
        <f t="shared" si="219"/>
        <v>23.2</v>
      </c>
      <c r="HL554" s="233">
        <f t="shared" si="220"/>
        <v>23.2</v>
      </c>
      <c r="HM554" s="233">
        <f t="shared" si="221"/>
        <v>23.2</v>
      </c>
      <c r="HN554" s="233">
        <f t="shared" si="222"/>
        <v>23.2</v>
      </c>
      <c r="HO554" s="233">
        <f t="shared" si="223"/>
        <v>23.2</v>
      </c>
      <c r="HP554" s="233">
        <f t="shared" si="224"/>
        <v>23.2</v>
      </c>
      <c r="HQ554" s="233">
        <f t="shared" si="225"/>
        <v>23.2</v>
      </c>
      <c r="HR554" s="233">
        <f t="shared" si="226"/>
        <v>23.2</v>
      </c>
      <c r="HS554" s="233">
        <f t="shared" si="227"/>
        <v>23.2</v>
      </c>
      <c r="HT554" s="233">
        <f t="shared" si="228"/>
        <v>23.2</v>
      </c>
      <c r="HU554" s="233">
        <f t="shared" si="229"/>
        <v>23.2</v>
      </c>
      <c r="HV554" s="233">
        <f t="shared" si="230"/>
        <v>23.2</v>
      </c>
      <c r="HW554" s="233">
        <f t="shared" si="231"/>
        <v>23.2</v>
      </c>
      <c r="HX554" s="366">
        <f t="shared" si="232"/>
        <v>23.2</v>
      </c>
      <c r="HY554"/>
      <c r="HZ554"/>
      <c r="IA554"/>
      <c r="IB554"/>
      <c r="IC554"/>
      <c r="ID554"/>
      <c r="IE554"/>
      <c r="IF554"/>
      <c r="IG554"/>
      <c r="IH554"/>
      <c r="II554"/>
      <c r="IJ554"/>
      <c r="IK554"/>
      <c r="IL554"/>
      <c r="IM554"/>
      <c r="IN554"/>
      <c r="IO554"/>
      <c r="IP554"/>
      <c r="IQ554"/>
      <c r="IR554"/>
      <c r="IS554"/>
      <c r="IT554"/>
      <c r="IU554"/>
      <c r="IV554"/>
      <c r="IW554"/>
      <c r="IX554"/>
      <c r="IY554"/>
      <c r="IZ554"/>
      <c r="JA554"/>
      <c r="JB554"/>
      <c r="JC554"/>
      <c r="JD554"/>
      <c r="JE554"/>
      <c r="JF554"/>
      <c r="JG554"/>
      <c r="JH554"/>
      <c r="JI554"/>
      <c r="JJ554"/>
      <c r="JK554"/>
      <c r="JL554"/>
      <c r="JM554"/>
      <c r="JN554"/>
      <c r="JO554"/>
      <c r="JP554"/>
      <c r="JQ554"/>
      <c r="JR554"/>
      <c r="JS554"/>
      <c r="JT554"/>
      <c r="JU554"/>
      <c r="JV554"/>
      <c r="JW554"/>
      <c r="JX554"/>
      <c r="JY554"/>
      <c r="JZ554"/>
      <c r="KA554"/>
      <c r="KB554"/>
      <c r="KC554"/>
      <c r="KD554"/>
      <c r="KE554"/>
      <c r="KF554"/>
      <c r="KG554"/>
      <c r="KH554"/>
      <c r="KI554"/>
      <c r="KJ554"/>
      <c r="KK554"/>
      <c r="KL554"/>
      <c r="KM554"/>
      <c r="KN554"/>
      <c r="KO554"/>
      <c r="KP554"/>
      <c r="KQ554"/>
      <c r="KR554"/>
      <c r="KS554"/>
      <c r="KT554"/>
      <c r="KU554"/>
      <c r="KV554"/>
      <c r="KW554"/>
      <c r="KX554"/>
      <c r="KY554"/>
      <c r="KZ554"/>
      <c r="LA554"/>
      <c r="LB554"/>
      <c r="LC554"/>
      <c r="LD554"/>
      <c r="LE554"/>
      <c r="LF554"/>
      <c r="LG554"/>
      <c r="LH554" s="156"/>
      <c r="LI554" s="156"/>
      <c r="LJ554" s="156"/>
      <c r="LK554" s="156"/>
      <c r="LL554" s="156"/>
      <c r="LM554" s="156"/>
      <c r="LN554" s="156"/>
      <c r="LO554" s="156"/>
      <c r="LP554" s="156"/>
      <c r="LQ554" s="156"/>
    </row>
    <row r="555" spans="2:329" s="17" customFormat="1" ht="43.2" x14ac:dyDescent="0.3">
      <c r="B555" s="15" t="s">
        <v>63</v>
      </c>
      <c r="C555" s="18" t="s">
        <v>56</v>
      </c>
      <c r="D555" s="26" t="s">
        <v>492</v>
      </c>
      <c r="E555" s="245">
        <f>ROUND(1/(25*60),4)</f>
        <v>6.9999999999999999E-4</v>
      </c>
      <c r="F555" s="245">
        <f>ROUND(1/(25*60),4)</f>
        <v>6.9999999999999999E-4</v>
      </c>
      <c r="G555" s="245">
        <f>ROUND(1/(25*60),4)</f>
        <v>6.9999999999999999E-4</v>
      </c>
      <c r="H555" s="245">
        <f>ROUND(1/(25*60),4)</f>
        <v>6.9999999999999999E-4</v>
      </c>
      <c r="I555" s="69" t="s">
        <v>236</v>
      </c>
      <c r="J555" s="321">
        <f>E555</f>
        <v>6.9999999999999999E-4</v>
      </c>
      <c r="K555" s="74"/>
      <c r="L555" s="74"/>
      <c r="M555" s="74"/>
      <c r="N555" s="74"/>
      <c r="O555" s="74"/>
      <c r="P555" s="74"/>
      <c r="Q555" s="74"/>
      <c r="R555" s="74"/>
      <c r="S555" s="74"/>
      <c r="T555" s="74"/>
      <c r="U555" s="74"/>
      <c r="V555" s="74"/>
      <c r="W555" s="74"/>
      <c r="X555" s="74"/>
      <c r="Y555" s="74"/>
      <c r="Z555" s="74"/>
      <c r="AA555" s="74"/>
      <c r="AB555" s="74"/>
      <c r="AC555" s="74"/>
      <c r="AD555" s="74"/>
      <c r="AE555" s="74"/>
      <c r="AF555" s="74"/>
      <c r="AG555" s="74"/>
      <c r="AH555" s="74"/>
      <c r="AI555" s="74"/>
      <c r="AJ555" s="74"/>
      <c r="AK555" s="74"/>
      <c r="AL555" s="74"/>
      <c r="AM555" s="74"/>
      <c r="AN555" s="74"/>
      <c r="AO555" s="74"/>
      <c r="AP555" s="74"/>
      <c r="AQ555" s="74"/>
      <c r="AR555" s="74"/>
      <c r="AS555" s="74"/>
      <c r="AT555" s="74"/>
      <c r="AU555" s="74"/>
      <c r="AV555" s="74"/>
      <c r="AW555" s="74"/>
      <c r="AX555" s="74"/>
      <c r="AY555" s="74"/>
      <c r="AZ555" s="74"/>
      <c r="BA555" s="74"/>
      <c r="BB555" s="74"/>
      <c r="BC555" s="74"/>
      <c r="BD555" s="74"/>
      <c r="BE555" s="74"/>
      <c r="BF555" s="74"/>
      <c r="BG555" s="74"/>
      <c r="BH555" s="74"/>
      <c r="BI555" s="79"/>
      <c r="BJ555" s="79"/>
      <c r="BK555" s="79"/>
      <c r="BL555" s="79"/>
      <c r="BM555" s="79"/>
      <c r="BN555" s="79"/>
      <c r="BO555" s="79"/>
      <c r="BP555" s="79"/>
      <c r="BQ555" s="79"/>
      <c r="BR555" s="79"/>
      <c r="BS555" s="79"/>
      <c r="BT555" s="79"/>
      <c r="BU555" s="79"/>
      <c r="BV555" s="79"/>
      <c r="BW555" s="79"/>
      <c r="BX555" s="79"/>
      <c r="BY555" s="79"/>
      <c r="BZ555" s="79"/>
      <c r="CA555" s="79"/>
      <c r="CB555" s="79"/>
      <c r="CC555" s="79"/>
      <c r="CD555" s="79"/>
      <c r="CE555" s="79"/>
      <c r="CF555" s="79"/>
      <c r="CG555" s="79"/>
      <c r="CH555" s="79"/>
      <c r="CI555" s="79"/>
      <c r="CJ555" s="79"/>
      <c r="CK555" s="79"/>
      <c r="CL555" s="79"/>
      <c r="CM555" s="79"/>
      <c r="CN555" s="79"/>
      <c r="CO555" s="79"/>
      <c r="CP555" s="79"/>
      <c r="CQ555" s="79"/>
      <c r="CR555" s="79"/>
      <c r="CS555" s="79"/>
      <c r="CT555" s="79"/>
      <c r="CU555" s="79"/>
      <c r="CV555" s="79"/>
      <c r="CW555" s="79"/>
      <c r="CX555" s="79"/>
      <c r="CY555" s="79"/>
      <c r="CZ555" s="79"/>
      <c r="DA555" s="79"/>
      <c r="DB555" s="79"/>
      <c r="DC555" s="79"/>
      <c r="DD555" s="79"/>
      <c r="DE555" s="79"/>
      <c r="DF555" s="79"/>
      <c r="DG555" s="79"/>
      <c r="DH555" s="79"/>
      <c r="DI555" s="79"/>
      <c r="DJ555" s="79"/>
      <c r="DK555" s="79"/>
      <c r="DL555" s="79"/>
      <c r="DM555" s="79"/>
      <c r="DN555" s="79"/>
      <c r="DO555" s="79"/>
      <c r="DP555" s="79"/>
      <c r="DQ555" s="79"/>
      <c r="DR555" s="79"/>
      <c r="DS555" s="79"/>
      <c r="DT555" s="79"/>
      <c r="DU555" s="79"/>
      <c r="DV555" s="79"/>
      <c r="DW555" s="79"/>
      <c r="DX555" s="79"/>
      <c r="DY555" s="79"/>
      <c r="DZ555" s="79"/>
      <c r="EA555" s="79"/>
      <c r="EB555" s="79"/>
      <c r="EC555" s="79"/>
      <c r="ED555" s="79"/>
      <c r="EE555" s="79"/>
      <c r="EF555" s="79"/>
      <c r="EG555" s="79"/>
      <c r="EH555" s="79"/>
      <c r="EI555" s="79"/>
      <c r="EJ555" s="79"/>
      <c r="EK555" s="79"/>
      <c r="EL555" s="79"/>
      <c r="EM555" s="79"/>
      <c r="EN555" s="79"/>
      <c r="EO555" s="79"/>
      <c r="EP555" s="79"/>
      <c r="EQ555" s="79"/>
      <c r="ER555" s="79"/>
      <c r="ES555" s="79"/>
      <c r="ET555" s="79"/>
      <c r="EU555" s="79"/>
      <c r="EV555" s="79"/>
      <c r="EW555" s="79"/>
      <c r="EX555" s="79"/>
      <c r="EY555" s="79"/>
      <c r="EZ555" s="79"/>
      <c r="FA555" s="79"/>
      <c r="FB555" s="79"/>
      <c r="FC555" s="79"/>
      <c r="FD555" s="79"/>
      <c r="FE555" s="79"/>
      <c r="FF555" s="79"/>
      <c r="FG555" s="79"/>
      <c r="FH555" s="79"/>
      <c r="FI555" s="79"/>
      <c r="FJ555" s="79"/>
      <c r="FK555" s="79"/>
      <c r="FL555" s="79"/>
      <c r="FM555" s="79"/>
    </row>
    <row r="556" spans="2:329" s="17" customFormat="1" ht="28.8" x14ac:dyDescent="0.3">
      <c r="B556" s="15" t="s">
        <v>64</v>
      </c>
      <c r="C556" s="18" t="s">
        <v>57</v>
      </c>
      <c r="D556" s="26" t="s">
        <v>237</v>
      </c>
      <c r="E556" s="16">
        <f>1/0.4</f>
        <v>2.5</v>
      </c>
      <c r="F556" s="16">
        <f>1/0.4</f>
        <v>2.5</v>
      </c>
      <c r="G556" s="16">
        <f>1/0.4</f>
        <v>2.5</v>
      </c>
      <c r="H556" s="16">
        <f>1/0.4</f>
        <v>2.5</v>
      </c>
      <c r="I556" s="66" t="s">
        <v>242</v>
      </c>
      <c r="J556" s="81">
        <f>E556</f>
        <v>2.5</v>
      </c>
      <c r="K556" s="74"/>
      <c r="L556" s="74"/>
      <c r="M556" s="74" t="s">
        <v>464</v>
      </c>
      <c r="N556" s="74" t="s">
        <v>459</v>
      </c>
      <c r="O556" s="74" t="s">
        <v>460</v>
      </c>
      <c r="P556" s="74" t="s">
        <v>461</v>
      </c>
      <c r="Q556" s="74" t="s">
        <v>462</v>
      </c>
      <c r="R556" s="74" t="s">
        <v>463</v>
      </c>
      <c r="S556" s="74"/>
      <c r="T556" s="74"/>
      <c r="U556" s="74"/>
      <c r="V556" s="74"/>
      <c r="W556" s="74"/>
      <c r="X556" s="74"/>
      <c r="Y556" s="74"/>
      <c r="Z556" s="74"/>
      <c r="AA556" s="74"/>
      <c r="AB556" s="74"/>
      <c r="AC556" s="74"/>
      <c r="AD556" s="74"/>
      <c r="AE556" s="74"/>
      <c r="AF556" s="74"/>
      <c r="AG556" s="74"/>
      <c r="AH556" s="74"/>
      <c r="AI556" s="74"/>
      <c r="AJ556" s="74"/>
      <c r="AK556" s="74"/>
      <c r="AL556" s="74"/>
      <c r="AM556" s="74"/>
      <c r="AN556" s="74"/>
      <c r="AO556" s="74"/>
      <c r="AP556" s="74"/>
      <c r="AQ556" s="74"/>
      <c r="AR556" s="74"/>
      <c r="AS556" s="74"/>
      <c r="AT556" s="74"/>
      <c r="AU556" s="74"/>
      <c r="AV556" s="74"/>
      <c r="AW556" s="74"/>
      <c r="AX556" s="74"/>
      <c r="AY556" s="74"/>
      <c r="AZ556" s="74"/>
      <c r="BA556" s="74"/>
      <c r="BB556" s="74"/>
      <c r="BC556" s="74"/>
      <c r="BD556" s="74"/>
      <c r="BE556" s="74"/>
      <c r="BF556" s="74"/>
      <c r="BG556" s="74"/>
      <c r="BH556" s="74"/>
      <c r="BI556" s="79"/>
      <c r="BJ556" s="79"/>
      <c r="BK556" s="79"/>
      <c r="BL556" s="79"/>
      <c r="BM556" s="79"/>
      <c r="BN556" s="79"/>
      <c r="BO556" s="79"/>
      <c r="BP556" s="79"/>
      <c r="BQ556" s="79"/>
      <c r="BR556" s="79"/>
      <c r="BS556" s="79"/>
      <c r="BT556" s="79"/>
      <c r="BU556" s="79"/>
      <c r="BV556" s="79"/>
      <c r="BW556" s="79"/>
      <c r="BX556" s="79"/>
      <c r="BY556" s="79"/>
      <c r="BZ556" s="79"/>
      <c r="CA556" s="79"/>
      <c r="CB556" s="79"/>
      <c r="CC556" s="79"/>
      <c r="CD556" s="79"/>
      <c r="CE556" s="79"/>
      <c r="CF556" s="79"/>
      <c r="CG556" s="79"/>
      <c r="CH556" s="79"/>
      <c r="CI556" s="79"/>
      <c r="CJ556" s="79"/>
      <c r="CK556" s="79"/>
      <c r="CL556" s="79"/>
      <c r="CM556" s="79"/>
      <c r="CN556" s="79"/>
      <c r="CO556" s="79"/>
      <c r="CP556" s="79"/>
      <c r="CQ556" s="79"/>
      <c r="CR556" s="79"/>
      <c r="CS556" s="79"/>
      <c r="CT556" s="79"/>
      <c r="CU556" s="79"/>
      <c r="CV556" s="79"/>
      <c r="CW556" s="79"/>
      <c r="CX556" s="79"/>
      <c r="CY556" s="79"/>
      <c r="CZ556" s="79"/>
      <c r="DA556" s="79"/>
      <c r="DB556" s="79"/>
      <c r="DC556" s="79"/>
      <c r="DD556" s="79"/>
      <c r="DE556" s="79"/>
      <c r="DF556" s="79"/>
      <c r="DG556" s="79"/>
      <c r="DH556" s="79"/>
      <c r="DI556" s="79"/>
      <c r="DJ556" s="79"/>
      <c r="DK556" s="79"/>
      <c r="DL556" s="79"/>
      <c r="DM556" s="79"/>
      <c r="DN556" s="79"/>
      <c r="DO556" s="79"/>
      <c r="DP556" s="79"/>
      <c r="DQ556" s="79"/>
      <c r="DR556" s="79"/>
      <c r="DS556" s="79"/>
      <c r="DT556" s="79"/>
      <c r="DU556" s="79"/>
      <c r="DV556" s="79"/>
      <c r="DW556" s="79"/>
      <c r="DX556" s="79"/>
      <c r="DY556" s="79"/>
      <c r="DZ556" s="79"/>
      <c r="EA556" s="79"/>
      <c r="EB556" s="79"/>
      <c r="EC556" s="79"/>
      <c r="ED556" s="79"/>
      <c r="EE556" s="79"/>
      <c r="EF556" s="79"/>
      <c r="EG556" s="79"/>
      <c r="EH556" s="79"/>
      <c r="EI556" s="79"/>
      <c r="EJ556" s="79"/>
      <c r="EK556" s="79"/>
      <c r="EL556" s="79"/>
      <c r="EM556" s="79"/>
      <c r="EN556" s="79"/>
      <c r="EO556" s="79"/>
      <c r="EP556" s="79"/>
      <c r="EQ556" s="79"/>
      <c r="ER556" s="79"/>
      <c r="ES556" s="79"/>
      <c r="ET556" s="79"/>
      <c r="EU556" s="79"/>
      <c r="EV556" s="79"/>
      <c r="EW556" s="79"/>
      <c r="EX556" s="79"/>
      <c r="EY556" s="79"/>
      <c r="EZ556" s="79"/>
      <c r="FA556" s="79"/>
      <c r="FB556" s="79"/>
      <c r="FC556" s="79"/>
      <c r="FD556" s="79"/>
      <c r="FE556" s="79"/>
      <c r="FF556" s="79"/>
      <c r="FG556" s="79"/>
      <c r="FH556" s="79"/>
      <c r="FI556" s="79"/>
      <c r="FJ556" s="79"/>
      <c r="FK556" s="79"/>
      <c r="FL556" s="79"/>
      <c r="FM556" s="79"/>
    </row>
    <row r="557" spans="2:329" s="17" customFormat="1" ht="28.8" x14ac:dyDescent="0.3">
      <c r="B557" s="153" t="s">
        <v>65</v>
      </c>
      <c r="C557" s="154" t="s">
        <v>58</v>
      </c>
      <c r="D557" s="155" t="s">
        <v>93</v>
      </c>
      <c r="E557" s="156"/>
      <c r="F557" s="157"/>
      <c r="H557" s="157"/>
      <c r="I557" s="156"/>
      <c r="J557" s="81">
        <f>ROUND(O557*P557*Q557*'Guayule Model INFO'!B113,0)</f>
        <v>17280</v>
      </c>
      <c r="K557" s="74"/>
      <c r="L557" s="390">
        <v>0.12</v>
      </c>
      <c r="M557" s="150">
        <f>'Guayule Model INFO'!B108*0.2</f>
        <v>53325906.076345548</v>
      </c>
      <c r="N557" s="74">
        <f>M557/('Guayule Model INFO'!B113*O557*P557*Q557)</f>
        <v>3085.9899349737007</v>
      </c>
      <c r="O557" s="74">
        <v>360</v>
      </c>
      <c r="P557" s="74">
        <v>2</v>
      </c>
      <c r="Q557" s="74">
        <v>8</v>
      </c>
      <c r="R557" s="74">
        <v>100</v>
      </c>
      <c r="S557" s="74">
        <f>N557/R557</f>
        <v>30.859899349737006</v>
      </c>
      <c r="T557" s="74"/>
      <c r="U557" s="74"/>
      <c r="V557" s="74"/>
      <c r="W557" s="74"/>
      <c r="X557" s="74"/>
      <c r="Y557" s="74"/>
      <c r="Z557" s="74"/>
      <c r="AA557" s="74"/>
      <c r="AB557" s="74"/>
      <c r="AC557" s="74"/>
      <c r="AD557" s="74"/>
      <c r="AE557" s="74"/>
      <c r="AF557" s="74"/>
      <c r="AG557" s="74"/>
      <c r="AH557" s="74"/>
      <c r="AI557" s="74"/>
      <c r="AJ557" s="74"/>
      <c r="AK557" s="74"/>
      <c r="AL557" s="74"/>
      <c r="AM557" s="74"/>
      <c r="AN557" s="74"/>
      <c r="AO557" s="74"/>
      <c r="AP557" s="74"/>
      <c r="AQ557" s="74"/>
      <c r="AR557" s="74"/>
      <c r="AS557" s="74"/>
      <c r="AT557" s="74"/>
      <c r="AU557" s="74"/>
      <c r="AV557" s="74"/>
      <c r="AW557" s="74"/>
      <c r="AX557" s="74"/>
      <c r="AY557" s="74"/>
      <c r="AZ557" s="74"/>
      <c r="BA557" s="74"/>
      <c r="BB557" s="74"/>
      <c r="BC557" s="74"/>
      <c r="BD557" s="74"/>
      <c r="BE557" s="74"/>
      <c r="BF557" s="74"/>
      <c r="BG557" s="74"/>
      <c r="BH557" s="74"/>
      <c r="BI557" s="79"/>
      <c r="BJ557" s="79"/>
      <c r="BK557" s="79"/>
      <c r="BL557" s="79"/>
      <c r="BM557" s="79"/>
      <c r="BN557" s="79"/>
      <c r="BO557" s="79"/>
      <c r="BP557" s="79"/>
      <c r="BQ557" s="79"/>
      <c r="BR557" s="79"/>
      <c r="BS557" s="79"/>
      <c r="BT557" s="79"/>
      <c r="BU557" s="79"/>
      <c r="BV557" s="79"/>
      <c r="BW557" s="79"/>
      <c r="BX557" s="79"/>
      <c r="BY557" s="79"/>
      <c r="BZ557" s="79"/>
      <c r="CA557" s="79"/>
      <c r="CB557" s="79"/>
      <c r="CC557" s="79"/>
      <c r="CD557" s="79"/>
      <c r="CE557" s="79"/>
      <c r="CF557" s="79"/>
      <c r="CG557" s="79"/>
      <c r="CH557" s="79"/>
      <c r="CI557" s="79"/>
      <c r="CJ557" s="79"/>
      <c r="CK557" s="79"/>
      <c r="CL557" s="79"/>
      <c r="CM557" s="79"/>
      <c r="CN557" s="79"/>
      <c r="CO557" s="79"/>
      <c r="CP557" s="79"/>
      <c r="CQ557" s="79"/>
      <c r="CR557" s="79"/>
      <c r="CS557" s="79"/>
      <c r="CT557" s="79"/>
      <c r="CU557" s="79"/>
      <c r="CV557" s="79"/>
      <c r="CW557" s="79"/>
      <c r="CX557" s="79"/>
      <c r="CY557" s="79"/>
      <c r="CZ557" s="79"/>
      <c r="DA557" s="79"/>
      <c r="DB557" s="79"/>
      <c r="DC557" s="79"/>
      <c r="DD557" s="79"/>
      <c r="DE557" s="79"/>
      <c r="DF557" s="79"/>
      <c r="DG557" s="79"/>
      <c r="DH557" s="79"/>
      <c r="DI557" s="79"/>
      <c r="DJ557" s="79"/>
      <c r="DK557" s="79"/>
      <c r="DL557" s="79"/>
      <c r="DM557" s="79"/>
      <c r="DN557" s="79"/>
      <c r="DO557" s="79"/>
      <c r="DP557" s="79"/>
      <c r="DQ557" s="79"/>
      <c r="DR557" s="79"/>
      <c r="DS557" s="79"/>
      <c r="DT557" s="79"/>
      <c r="DU557" s="79"/>
      <c r="DV557" s="79"/>
      <c r="DW557" s="79"/>
      <c r="DX557" s="79"/>
      <c r="DY557" s="79"/>
      <c r="DZ557" s="79"/>
      <c r="EA557" s="79"/>
      <c r="EB557" s="79"/>
      <c r="EC557" s="79"/>
      <c r="ED557" s="79"/>
      <c r="EE557" s="79"/>
      <c r="EF557" s="79"/>
      <c r="EG557" s="79"/>
      <c r="EH557" s="79"/>
      <c r="EI557" s="79"/>
      <c r="EJ557" s="79"/>
      <c r="EK557" s="79"/>
      <c r="EL557" s="79"/>
      <c r="EM557" s="79"/>
      <c r="EN557" s="79"/>
      <c r="EO557" s="79"/>
      <c r="EP557" s="79"/>
      <c r="EQ557" s="79"/>
      <c r="ER557" s="79"/>
      <c r="ES557" s="79"/>
      <c r="ET557" s="79"/>
      <c r="EU557" s="79"/>
      <c r="EV557" s="79"/>
      <c r="EW557" s="79"/>
      <c r="EX557" s="79"/>
      <c r="EY557" s="79"/>
      <c r="EZ557" s="79"/>
      <c r="FA557" s="79"/>
      <c r="FB557" s="79"/>
      <c r="FC557" s="79"/>
      <c r="FD557" s="79"/>
      <c r="FE557" s="79"/>
      <c r="FF557" s="79"/>
      <c r="FG557" s="79"/>
      <c r="FH557" s="79"/>
      <c r="FI557" s="79"/>
      <c r="FJ557" s="79"/>
      <c r="FK557" s="79"/>
      <c r="FL557" s="79"/>
      <c r="FM557" s="79"/>
    </row>
    <row r="558" spans="2:329" s="17" customFormat="1" x14ac:dyDescent="0.3">
      <c r="B558" s="15" t="s">
        <v>66</v>
      </c>
      <c r="C558" s="18" t="s">
        <v>59</v>
      </c>
      <c r="D558" s="25" t="s">
        <v>91</v>
      </c>
      <c r="F558" s="16"/>
      <c r="H558" s="16"/>
      <c r="J558" s="19">
        <v>0</v>
      </c>
    </row>
    <row r="559" spans="2:329" s="17" customFormat="1" x14ac:dyDescent="0.3">
      <c r="C559" s="16"/>
      <c r="D559" s="16"/>
      <c r="E559" s="16"/>
      <c r="F559" s="16"/>
      <c r="G559" s="16"/>
      <c r="L559" s="16">
        <v>21.3</v>
      </c>
    </row>
    <row r="560" spans="2:329" s="17" customFormat="1" x14ac:dyDescent="0.3">
      <c r="C560" s="66" t="s">
        <v>246</v>
      </c>
      <c r="D560" s="66" t="s">
        <v>246</v>
      </c>
      <c r="E560" s="16"/>
      <c r="F560" s="66" t="s">
        <v>242</v>
      </c>
      <c r="G560" s="16"/>
      <c r="I560" s="218"/>
      <c r="L560" s="65">
        <v>14.79</v>
      </c>
    </row>
    <row r="561" spans="1:14" s="17" customFormat="1" x14ac:dyDescent="0.3">
      <c r="B561" s="17" t="s">
        <v>247</v>
      </c>
      <c r="C561" s="18" t="s">
        <v>491</v>
      </c>
      <c r="D561" s="18" t="s">
        <v>496</v>
      </c>
      <c r="E561" s="18" t="s">
        <v>497</v>
      </c>
      <c r="F561" s="18" t="s">
        <v>498</v>
      </c>
      <c r="G561" s="16"/>
      <c r="L561" s="65">
        <v>21.58</v>
      </c>
    </row>
    <row r="562" spans="1:14" s="17" customFormat="1" x14ac:dyDescent="0.3">
      <c r="B562" s="17">
        <v>1</v>
      </c>
      <c r="C562" s="229">
        <f>61147/52/40</f>
        <v>29.397596153846155</v>
      </c>
      <c r="D562" s="230">
        <v>25.6</v>
      </c>
      <c r="E562" s="80">
        <v>0</v>
      </c>
      <c r="F562" s="73">
        <v>49</v>
      </c>
      <c r="G562" s="16"/>
    </row>
    <row r="563" spans="1:14" s="17" customFormat="1" x14ac:dyDescent="0.3">
      <c r="B563" s="17">
        <v>2</v>
      </c>
      <c r="C563" s="231">
        <v>17.7</v>
      </c>
      <c r="D563" s="373">
        <v>23.4</v>
      </c>
      <c r="E563" s="70">
        <v>0</v>
      </c>
      <c r="F563" s="75">
        <v>49</v>
      </c>
      <c r="G563" s="16"/>
    </row>
    <row r="564" spans="1:14" s="17" customFormat="1" x14ac:dyDescent="0.3">
      <c r="B564" s="17">
        <v>3</v>
      </c>
      <c r="C564" s="231">
        <v>17.68</v>
      </c>
      <c r="D564" s="373">
        <v>23.4</v>
      </c>
      <c r="E564" s="70">
        <v>0</v>
      </c>
      <c r="F564" s="75">
        <v>49</v>
      </c>
      <c r="G564" s="16"/>
      <c r="H564" s="18" t="s">
        <v>491</v>
      </c>
      <c r="I564" s="17" t="s">
        <v>502</v>
      </c>
      <c r="N564" s="25" t="s">
        <v>92</v>
      </c>
    </row>
    <row r="565" spans="1:14" s="17" customFormat="1" x14ac:dyDescent="0.3">
      <c r="B565" s="17">
        <v>4</v>
      </c>
      <c r="C565" s="232">
        <v>36.299999999999997</v>
      </c>
      <c r="D565" s="233">
        <v>22</v>
      </c>
      <c r="E565" s="61">
        <v>0</v>
      </c>
      <c r="F565" s="200">
        <v>49</v>
      </c>
      <c r="G565" s="16"/>
      <c r="H565" s="18" t="s">
        <v>496</v>
      </c>
      <c r="I565" s="17" t="s">
        <v>501</v>
      </c>
      <c r="N565" s="25" t="s">
        <v>92</v>
      </c>
    </row>
    <row r="566" spans="1:14" s="17" customFormat="1" ht="28.8" x14ac:dyDescent="0.3">
      <c r="G566" s="16"/>
      <c r="H566" s="18" t="s">
        <v>497</v>
      </c>
      <c r="I566" s="17" t="s">
        <v>500</v>
      </c>
      <c r="N566" s="26" t="s">
        <v>244</v>
      </c>
    </row>
    <row r="567" spans="1:14" s="17" customFormat="1" ht="28.8" x14ac:dyDescent="0.3">
      <c r="B567" t="s">
        <v>780</v>
      </c>
      <c r="C567"/>
      <c r="D567"/>
      <c r="E567"/>
      <c r="F567"/>
      <c r="G567" s="16"/>
      <c r="H567" s="18" t="s">
        <v>498</v>
      </c>
      <c r="I567" s="17" t="s">
        <v>499</v>
      </c>
      <c r="N567" s="26" t="s">
        <v>248</v>
      </c>
    </row>
    <row r="568" spans="1:14" s="17" customFormat="1" x14ac:dyDescent="0.3">
      <c r="B568" t="s">
        <v>781</v>
      </c>
      <c r="C568"/>
      <c r="D568"/>
      <c r="E568"/>
      <c r="F568"/>
      <c r="G568" s="16"/>
    </row>
    <row r="569" spans="1:14" s="17" customFormat="1" x14ac:dyDescent="0.3">
      <c r="B569" t="s">
        <v>782</v>
      </c>
      <c r="C569"/>
      <c r="D569"/>
      <c r="E569"/>
      <c r="F569"/>
      <c r="G569" s="16"/>
    </row>
    <row r="570" spans="1:14" s="17" customFormat="1" x14ac:dyDescent="0.3">
      <c r="A570" s="66"/>
      <c r="C570" s="16"/>
      <c r="D570" s="16"/>
      <c r="E570" s="16"/>
      <c r="F570" s="16"/>
      <c r="G570" s="16"/>
    </row>
    <row r="571" spans="1:14" s="17" customFormat="1" x14ac:dyDescent="0.3">
      <c r="E571" s="16"/>
      <c r="F571" s="16"/>
      <c r="G571" s="16"/>
    </row>
    <row r="572" spans="1:14" s="17" customFormat="1" x14ac:dyDescent="0.3">
      <c r="A572" s="66"/>
      <c r="C572" s="16"/>
      <c r="D572" s="16"/>
      <c r="E572" s="16"/>
      <c r="F572" s="16"/>
      <c r="G572" s="16"/>
    </row>
    <row r="573" spans="1:14" s="17" customFormat="1" x14ac:dyDescent="0.3">
      <c r="A573" s="66"/>
      <c r="C573" s="16"/>
      <c r="D573" s="65"/>
      <c r="E573" s="65"/>
      <c r="F573" s="16"/>
      <c r="G573" s="16"/>
    </row>
    <row r="574" spans="1:14" s="17" customFormat="1" x14ac:dyDescent="0.3">
      <c r="C574" s="16"/>
      <c r="D574" s="16"/>
      <c r="E574" s="16"/>
      <c r="F574" s="16"/>
      <c r="G574" s="16"/>
    </row>
    <row r="576" spans="1:14" x14ac:dyDescent="0.3">
      <c r="C576" s="52" t="s">
        <v>229</v>
      </c>
      <c r="D576" s="52" t="s">
        <v>235</v>
      </c>
      <c r="E576" s="52" t="s">
        <v>666</v>
      </c>
      <c r="F576" s="52" t="s">
        <v>696</v>
      </c>
    </row>
    <row r="577" spans="2:7" x14ac:dyDescent="0.3">
      <c r="B577" s="153" t="s">
        <v>60</v>
      </c>
      <c r="E577" s="13"/>
      <c r="F577" s="13" t="s">
        <v>699</v>
      </c>
    </row>
    <row r="578" spans="2:7" x14ac:dyDescent="0.3">
      <c r="B578" s="15" t="s">
        <v>61</v>
      </c>
      <c r="D578"/>
      <c r="E578" s="13"/>
      <c r="F578" s="13" t="s">
        <v>702</v>
      </c>
      <c r="G578"/>
    </row>
    <row r="579" spans="2:7" x14ac:dyDescent="0.3">
      <c r="B579" s="15" t="s">
        <v>62</v>
      </c>
      <c r="E579" s="13" t="s">
        <v>670</v>
      </c>
      <c r="F579" s="13" t="s">
        <v>701</v>
      </c>
    </row>
    <row r="580" spans="2:7" x14ac:dyDescent="0.3">
      <c r="B580" s="17" t="s">
        <v>502</v>
      </c>
      <c r="E580" s="13"/>
      <c r="F580" s="13" t="s">
        <v>700</v>
      </c>
    </row>
    <row r="581" spans="2:7" x14ac:dyDescent="0.3">
      <c r="B581" s="17" t="s">
        <v>501</v>
      </c>
      <c r="E581" s="13" t="s">
        <v>670</v>
      </c>
      <c r="F581" s="13" t="s">
        <v>701</v>
      </c>
    </row>
  </sheetData>
  <mergeCells count="3">
    <mergeCell ref="N14:O14"/>
    <mergeCell ref="E45:N45"/>
    <mergeCell ref="E47:N47"/>
  </mergeCells>
  <hyperlinks>
    <hyperlink ref="G7" r:id="rId1" xr:uid="{9900D634-EBD2-4707-A7FD-620E5EB8244F}"/>
    <hyperlink ref="G8" r:id="rId2" xr:uid="{C8AE552E-0506-40DE-80B5-C4049E0CBAE8}"/>
    <hyperlink ref="D1" r:id="rId3" display="https://19january2017snapshot.epa.gov/climatechange/social-cost-carbon_.html" xr:uid="{E52D1E50-98FD-4A2D-A56C-DAD4EFF8F5B3}"/>
    <hyperlink ref="F13" r:id="rId4" xr:uid="{F85E1804-94FD-4816-9984-38C8007C4830}"/>
  </hyperlinks>
  <pageMargins left="0.7" right="0.7" top="0.75" bottom="0.75" header="0.3" footer="0.3"/>
  <pageSetup orientation="portrait" horizontalDpi="1200" verticalDpi="1200"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H148"/>
  <sheetViews>
    <sheetView topLeftCell="A33" workbookViewId="0">
      <selection activeCell="C122" sqref="C122"/>
    </sheetView>
  </sheetViews>
  <sheetFormatPr defaultRowHeight="14.4" x14ac:dyDescent="0.3"/>
  <cols>
    <col min="1" max="1" width="46.44140625" bestFit="1" customWidth="1"/>
    <col min="2" max="2" width="18.44140625" bestFit="1" customWidth="1"/>
    <col min="3" max="3" width="18" bestFit="1" customWidth="1"/>
    <col min="4" max="4" width="38.88671875" bestFit="1" customWidth="1"/>
    <col min="5" max="5" width="12" bestFit="1" customWidth="1"/>
    <col min="6" max="6" width="17.33203125" bestFit="1" customWidth="1"/>
    <col min="7" max="7" width="56.88671875" bestFit="1" customWidth="1"/>
    <col min="8" max="8" width="17.33203125" bestFit="1" customWidth="1"/>
    <col min="9" max="9" width="28.44140625" bestFit="1" customWidth="1"/>
  </cols>
  <sheetData>
    <row r="3" spans="1:7" x14ac:dyDescent="0.3">
      <c r="A3" s="86" t="s">
        <v>262</v>
      </c>
      <c r="B3" s="87"/>
      <c r="C3" s="87"/>
      <c r="D3" s="87"/>
      <c r="E3" s="87"/>
      <c r="F3" s="87"/>
    </row>
    <row r="5" spans="1:7" x14ac:dyDescent="0.3">
      <c r="A5" s="89" t="s">
        <v>249</v>
      </c>
      <c r="B5" s="89" t="s">
        <v>250</v>
      </c>
      <c r="C5" s="89"/>
      <c r="D5" s="89" t="s">
        <v>251</v>
      </c>
      <c r="E5" s="89"/>
      <c r="F5" s="89" t="s">
        <v>252</v>
      </c>
      <c r="G5" s="89" t="s">
        <v>269</v>
      </c>
    </row>
    <row r="6" spans="1:7" x14ac:dyDescent="0.3">
      <c r="A6" s="85" t="s">
        <v>253</v>
      </c>
      <c r="B6" s="85" t="s">
        <v>254</v>
      </c>
      <c r="C6" s="85"/>
      <c r="D6" s="85">
        <v>350</v>
      </c>
      <c r="E6" s="85"/>
      <c r="F6" s="85" t="s">
        <v>255</v>
      </c>
    </row>
    <row r="7" spans="1:7" x14ac:dyDescent="0.3">
      <c r="A7" s="85" t="s">
        <v>253</v>
      </c>
      <c r="B7" s="85" t="s">
        <v>256</v>
      </c>
      <c r="C7" s="85"/>
      <c r="D7" s="85">
        <v>3</v>
      </c>
      <c r="E7" s="85"/>
      <c r="F7" s="85" t="s">
        <v>257</v>
      </c>
    </row>
    <row r="8" spans="1:7" x14ac:dyDescent="0.3">
      <c r="A8" s="85" t="s">
        <v>253</v>
      </c>
      <c r="B8" s="85" t="s">
        <v>258</v>
      </c>
      <c r="C8" s="85"/>
      <c r="D8" s="85">
        <v>8</v>
      </c>
      <c r="E8" s="85"/>
      <c r="F8" s="85" t="s">
        <v>259</v>
      </c>
    </row>
    <row r="9" spans="1:7" x14ac:dyDescent="0.3">
      <c r="A9" s="85" t="s">
        <v>253</v>
      </c>
      <c r="B9" s="85" t="s">
        <v>260</v>
      </c>
      <c r="C9" s="85"/>
      <c r="D9" s="85">
        <v>0.9</v>
      </c>
      <c r="E9" s="85"/>
      <c r="F9" s="85" t="s">
        <v>261</v>
      </c>
    </row>
    <row r="10" spans="1:7" ht="57.6" x14ac:dyDescent="0.3">
      <c r="A10" s="85" t="s">
        <v>263</v>
      </c>
      <c r="B10" s="85" t="s">
        <v>264</v>
      </c>
      <c r="C10" s="85"/>
      <c r="D10" s="90">
        <v>0.05</v>
      </c>
      <c r="E10" s="85"/>
      <c r="F10" s="85" t="s">
        <v>265</v>
      </c>
      <c r="G10" s="88" t="s">
        <v>266</v>
      </c>
    </row>
    <row r="11" spans="1:7" ht="57.6" x14ac:dyDescent="0.3">
      <c r="A11" s="85" t="s">
        <v>263</v>
      </c>
      <c r="B11" s="85" t="s">
        <v>267</v>
      </c>
      <c r="C11" s="85"/>
      <c r="D11" s="90">
        <v>0.06</v>
      </c>
      <c r="E11" s="85"/>
      <c r="F11" s="85" t="s">
        <v>265</v>
      </c>
      <c r="G11" s="88" t="s">
        <v>266</v>
      </c>
    </row>
    <row r="12" spans="1:7" ht="57.6" x14ac:dyDescent="0.3">
      <c r="A12" s="85" t="s">
        <v>263</v>
      </c>
      <c r="B12" s="85" t="s">
        <v>268</v>
      </c>
      <c r="C12" s="85"/>
      <c r="D12" s="90">
        <v>0.8899999999999999</v>
      </c>
      <c r="E12" s="85"/>
      <c r="F12" s="85" t="s">
        <v>265</v>
      </c>
      <c r="G12" s="88" t="s">
        <v>266</v>
      </c>
    </row>
    <row r="14" spans="1:7" x14ac:dyDescent="0.3">
      <c r="A14" s="85" t="s">
        <v>253</v>
      </c>
      <c r="B14" s="85" t="s">
        <v>270</v>
      </c>
      <c r="C14" s="85"/>
      <c r="D14" s="90">
        <v>0.54</v>
      </c>
      <c r="E14" s="85"/>
      <c r="F14" s="85" t="s">
        <v>271</v>
      </c>
      <c r="G14" s="88" t="s">
        <v>272</v>
      </c>
    </row>
    <row r="15" spans="1:7" x14ac:dyDescent="0.3">
      <c r="A15" s="85" t="s">
        <v>253</v>
      </c>
      <c r="B15" s="85" t="s">
        <v>273</v>
      </c>
      <c r="C15" s="85"/>
      <c r="D15" s="90">
        <v>0.54</v>
      </c>
      <c r="E15" s="85"/>
      <c r="F15" s="85" t="s">
        <v>271</v>
      </c>
      <c r="G15" s="88" t="s">
        <v>272</v>
      </c>
    </row>
    <row r="16" spans="1:7" x14ac:dyDescent="0.3">
      <c r="A16" s="85" t="s">
        <v>253</v>
      </c>
      <c r="B16" s="85" t="s">
        <v>274</v>
      </c>
      <c r="C16" s="85"/>
      <c r="D16" s="90">
        <v>6.34</v>
      </c>
      <c r="E16" s="85"/>
      <c r="F16" s="85" t="s">
        <v>271</v>
      </c>
      <c r="G16" s="88" t="s">
        <v>272</v>
      </c>
    </row>
    <row r="17" spans="1:8" x14ac:dyDescent="0.3">
      <c r="A17" s="85" t="s">
        <v>263</v>
      </c>
      <c r="B17" s="85" t="s">
        <v>275</v>
      </c>
      <c r="C17" s="85"/>
      <c r="D17" s="90">
        <v>48600</v>
      </c>
      <c r="E17" s="85"/>
      <c r="F17" s="85" t="s">
        <v>276</v>
      </c>
      <c r="G17" s="88" t="s">
        <v>277</v>
      </c>
    </row>
    <row r="18" spans="1:8" x14ac:dyDescent="0.3">
      <c r="A18" s="85" t="s">
        <v>263</v>
      </c>
      <c r="B18" s="85" t="s">
        <v>278</v>
      </c>
      <c r="C18" s="85"/>
      <c r="D18" s="90">
        <v>10</v>
      </c>
      <c r="E18" s="85"/>
      <c r="F18" s="85" t="s">
        <v>271</v>
      </c>
      <c r="G18" s="88" t="s">
        <v>277</v>
      </c>
    </row>
    <row r="21" spans="1:8" x14ac:dyDescent="0.3">
      <c r="A21" s="86" t="s">
        <v>279</v>
      </c>
      <c r="B21" s="87"/>
      <c r="C21" s="87"/>
      <c r="D21" s="87"/>
      <c r="E21" s="87"/>
      <c r="F21" s="87"/>
      <c r="G21" s="87"/>
    </row>
    <row r="22" spans="1:8" x14ac:dyDescent="0.3">
      <c r="G22" s="110" t="s">
        <v>269</v>
      </c>
    </row>
    <row r="23" spans="1:8" x14ac:dyDescent="0.3">
      <c r="A23" s="94" t="s">
        <v>263</v>
      </c>
      <c r="B23" s="94" t="s">
        <v>299</v>
      </c>
      <c r="C23" s="92" t="s">
        <v>300</v>
      </c>
      <c r="D23" s="92" t="s">
        <v>275</v>
      </c>
      <c r="E23" s="93">
        <f>scenario_acres_per_year</f>
        <v>41666.666666666664</v>
      </c>
      <c r="F23" s="94" t="s">
        <v>280</v>
      </c>
      <c r="G23" s="94" t="s">
        <v>281</v>
      </c>
    </row>
    <row r="24" spans="1:8" x14ac:dyDescent="0.3">
      <c r="A24" s="95" t="s">
        <v>253</v>
      </c>
      <c r="B24" s="95" t="s">
        <v>282</v>
      </c>
      <c r="C24" s="95" t="s">
        <v>283</v>
      </c>
      <c r="D24" s="95" t="s">
        <v>284</v>
      </c>
      <c r="E24" s="96">
        <v>185397.86675859377</v>
      </c>
      <c r="F24" s="95" t="s">
        <v>285</v>
      </c>
      <c r="G24" s="94" t="s">
        <v>301</v>
      </c>
      <c r="H24" t="e">
        <f>sum</f>
        <v>#NAME?</v>
      </c>
    </row>
    <row r="25" spans="1:8" x14ac:dyDescent="0.3">
      <c r="A25" s="95" t="s">
        <v>253</v>
      </c>
      <c r="B25" s="97" t="s">
        <v>282</v>
      </c>
      <c r="C25" s="95" t="s">
        <v>283</v>
      </c>
      <c r="D25" s="95" t="s">
        <v>286</v>
      </c>
      <c r="E25" s="96">
        <v>89597.482076643821</v>
      </c>
      <c r="F25" s="95" t="s">
        <v>285</v>
      </c>
      <c r="G25" s="94" t="s">
        <v>301</v>
      </c>
    </row>
    <row r="26" spans="1:8" x14ac:dyDescent="0.3">
      <c r="A26" s="95" t="s">
        <v>253</v>
      </c>
      <c r="B26" s="97" t="s">
        <v>282</v>
      </c>
      <c r="C26" s="95" t="s">
        <v>283</v>
      </c>
      <c r="D26" s="95" t="s">
        <v>287</v>
      </c>
      <c r="E26" s="96">
        <v>71907.722794844914</v>
      </c>
      <c r="F26" s="95" t="s">
        <v>285</v>
      </c>
      <c r="G26" s="94" t="s">
        <v>301</v>
      </c>
    </row>
    <row r="27" spans="1:8" x14ac:dyDescent="0.3">
      <c r="A27" s="95" t="s">
        <v>253</v>
      </c>
      <c r="B27" s="97" t="s">
        <v>282</v>
      </c>
      <c r="C27" s="95" t="s">
        <v>283</v>
      </c>
      <c r="D27" s="95" t="s">
        <v>288</v>
      </c>
      <c r="E27" s="96">
        <v>50427.300809803382</v>
      </c>
      <c r="F27" s="95" t="s">
        <v>285</v>
      </c>
      <c r="G27" s="94" t="s">
        <v>301</v>
      </c>
    </row>
    <row r="28" spans="1:8" x14ac:dyDescent="0.3">
      <c r="A28" s="95" t="s">
        <v>253</v>
      </c>
      <c r="B28" s="97" t="s">
        <v>282</v>
      </c>
      <c r="C28" s="95" t="s">
        <v>283</v>
      </c>
      <c r="D28" s="95" t="s">
        <v>289</v>
      </c>
      <c r="E28" s="96">
        <v>70644.168560430713</v>
      </c>
      <c r="F28" s="95" t="s">
        <v>285</v>
      </c>
      <c r="G28" s="94" t="s">
        <v>301</v>
      </c>
    </row>
    <row r="29" spans="1:8" x14ac:dyDescent="0.3">
      <c r="A29" s="95" t="s">
        <v>253</v>
      </c>
      <c r="B29" s="97" t="s">
        <v>282</v>
      </c>
      <c r="C29" s="95" t="s">
        <v>283</v>
      </c>
      <c r="D29" s="95" t="s">
        <v>290</v>
      </c>
      <c r="E29" s="96">
        <v>50427.300809803382</v>
      </c>
      <c r="F29" s="95" t="s">
        <v>285</v>
      </c>
      <c r="G29" s="94" t="s">
        <v>301</v>
      </c>
    </row>
    <row r="30" spans="1:8" x14ac:dyDescent="0.3">
      <c r="A30" s="95" t="s">
        <v>253</v>
      </c>
      <c r="B30" s="97" t="s">
        <v>282</v>
      </c>
      <c r="C30" s="95" t="s">
        <v>283</v>
      </c>
      <c r="D30" s="95" t="s">
        <v>291</v>
      </c>
      <c r="E30" s="96">
        <v>60535.734685117044</v>
      </c>
      <c r="F30" s="95" t="s">
        <v>285</v>
      </c>
      <c r="G30" s="94" t="s">
        <v>301</v>
      </c>
    </row>
    <row r="31" spans="1:8" x14ac:dyDescent="0.3">
      <c r="A31" s="95" t="s">
        <v>253</v>
      </c>
      <c r="B31" s="97" t="s">
        <v>282</v>
      </c>
      <c r="C31" s="95" t="s">
        <v>283</v>
      </c>
      <c r="D31" s="95" t="s">
        <v>292</v>
      </c>
      <c r="E31" s="96">
        <v>35264.649996832894</v>
      </c>
      <c r="F31" s="95" t="s">
        <v>285</v>
      </c>
      <c r="G31" s="94" t="s">
        <v>301</v>
      </c>
    </row>
    <row r="32" spans="1:8" x14ac:dyDescent="0.3">
      <c r="A32" s="95" t="s">
        <v>253</v>
      </c>
      <c r="B32" s="97" t="s">
        <v>282</v>
      </c>
      <c r="C32" s="95" t="s">
        <v>283</v>
      </c>
      <c r="D32" s="95" t="s">
        <v>293</v>
      </c>
      <c r="E32" s="96">
        <v>45373.083872146555</v>
      </c>
      <c r="F32" s="95" t="s">
        <v>285</v>
      </c>
      <c r="G32" s="94" t="s">
        <v>301</v>
      </c>
    </row>
    <row r="33" spans="1:7" x14ac:dyDescent="0.3">
      <c r="A33" s="95" t="s">
        <v>253</v>
      </c>
      <c r="B33" s="97" t="s">
        <v>282</v>
      </c>
      <c r="C33" s="95" t="s">
        <v>283</v>
      </c>
      <c r="D33" s="95" t="s">
        <v>294</v>
      </c>
      <c r="E33" s="98">
        <v>0.9</v>
      </c>
      <c r="F33" s="95" t="s">
        <v>295</v>
      </c>
      <c r="G33" s="94" t="s">
        <v>301</v>
      </c>
    </row>
    <row r="34" spans="1:7" x14ac:dyDescent="0.3">
      <c r="A34" s="95" t="s">
        <v>253</v>
      </c>
      <c r="B34" s="97" t="s">
        <v>282</v>
      </c>
      <c r="C34" s="95" t="s">
        <v>283</v>
      </c>
      <c r="D34" s="95" t="s">
        <v>296</v>
      </c>
      <c r="E34" s="98">
        <v>0.03</v>
      </c>
      <c r="F34" s="95" t="s">
        <v>297</v>
      </c>
      <c r="G34" s="94" t="s">
        <v>301</v>
      </c>
    </row>
    <row r="35" spans="1:7" x14ac:dyDescent="0.3">
      <c r="A35" s="95" t="s">
        <v>253</v>
      </c>
      <c r="B35" s="97" t="s">
        <v>282</v>
      </c>
      <c r="C35" s="95" t="s">
        <v>283</v>
      </c>
      <c r="D35" s="95" t="s">
        <v>298</v>
      </c>
      <c r="E35" s="99">
        <v>7.0000000000000001E-3</v>
      </c>
      <c r="F35" s="95" t="s">
        <v>297</v>
      </c>
      <c r="G35" s="92" t="s">
        <v>301</v>
      </c>
    </row>
    <row r="36" spans="1:7" x14ac:dyDescent="0.3">
      <c r="A36" s="100" t="s">
        <v>253</v>
      </c>
      <c r="B36" s="101" t="s">
        <v>282</v>
      </c>
      <c r="C36" s="100" t="s">
        <v>302</v>
      </c>
      <c r="D36" s="100" t="s">
        <v>303</v>
      </c>
      <c r="E36" s="102">
        <v>1.6388888888888887E-2</v>
      </c>
      <c r="F36" s="100" t="s">
        <v>304</v>
      </c>
      <c r="G36" s="94" t="s">
        <v>305</v>
      </c>
    </row>
    <row r="37" spans="1:7" x14ac:dyDescent="0.3">
      <c r="A37" s="100" t="s">
        <v>253</v>
      </c>
      <c r="B37" s="101" t="s">
        <v>282</v>
      </c>
      <c r="C37" s="100" t="s">
        <v>302</v>
      </c>
      <c r="D37" s="100" t="s">
        <v>306</v>
      </c>
      <c r="E37" s="100">
        <v>5.1329539740576496E-3</v>
      </c>
      <c r="F37" s="100" t="s">
        <v>304</v>
      </c>
      <c r="G37" s="94" t="s">
        <v>307</v>
      </c>
    </row>
    <row r="38" spans="1:7" x14ac:dyDescent="0.3">
      <c r="A38" s="100" t="s">
        <v>253</v>
      </c>
      <c r="B38" s="101" t="s">
        <v>282</v>
      </c>
      <c r="C38" s="100" t="s">
        <v>302</v>
      </c>
      <c r="D38" s="100" t="s">
        <v>308</v>
      </c>
      <c r="E38" s="100">
        <v>771.60493827160485</v>
      </c>
      <c r="F38" s="100" t="s">
        <v>309</v>
      </c>
      <c r="G38" s="94" t="s">
        <v>310</v>
      </c>
    </row>
    <row r="39" spans="1:7" x14ac:dyDescent="0.3">
      <c r="A39" s="100" t="s">
        <v>253</v>
      </c>
      <c r="B39" s="101" t="s">
        <v>282</v>
      </c>
      <c r="C39" s="100" t="s">
        <v>302</v>
      </c>
      <c r="D39" s="100" t="s">
        <v>311</v>
      </c>
      <c r="E39" s="100">
        <v>720</v>
      </c>
      <c r="F39" s="100" t="s">
        <v>309</v>
      </c>
      <c r="G39" s="94" t="s">
        <v>310</v>
      </c>
    </row>
    <row r="40" spans="1:7" x14ac:dyDescent="0.3">
      <c r="A40" s="100" t="s">
        <v>253</v>
      </c>
      <c r="B40" s="101" t="s">
        <v>282</v>
      </c>
      <c r="C40" s="100" t="s">
        <v>302</v>
      </c>
      <c r="D40" s="100" t="s">
        <v>312</v>
      </c>
      <c r="E40" s="100">
        <v>0.12847831037295823</v>
      </c>
      <c r="F40" s="100" t="s">
        <v>309</v>
      </c>
      <c r="G40" s="94" t="s">
        <v>313</v>
      </c>
    </row>
    <row r="41" spans="1:7" x14ac:dyDescent="0.3">
      <c r="A41" s="100" t="s">
        <v>253</v>
      </c>
      <c r="B41" s="101" t="s">
        <v>282</v>
      </c>
      <c r="C41" s="100" t="s">
        <v>302</v>
      </c>
      <c r="D41" s="100" t="s">
        <v>314</v>
      </c>
      <c r="E41" s="103">
        <v>1600</v>
      </c>
      <c r="F41" s="100" t="s">
        <v>309</v>
      </c>
      <c r="G41" s="94" t="s">
        <v>315</v>
      </c>
    </row>
    <row r="42" spans="1:7" x14ac:dyDescent="0.3">
      <c r="A42" s="104" t="s">
        <v>253</v>
      </c>
      <c r="B42" s="105" t="s">
        <v>282</v>
      </c>
      <c r="C42" s="104" t="s">
        <v>316</v>
      </c>
      <c r="D42" s="106" t="s">
        <v>317</v>
      </c>
      <c r="E42" s="107">
        <v>90835.075428323806</v>
      </c>
      <c r="F42" s="104" t="s">
        <v>318</v>
      </c>
      <c r="G42" s="94" t="s">
        <v>319</v>
      </c>
    </row>
    <row r="43" spans="1:7" x14ac:dyDescent="0.3">
      <c r="A43" s="104" t="s">
        <v>253</v>
      </c>
      <c r="B43" s="105" t="s">
        <v>282</v>
      </c>
      <c r="C43" s="104" t="s">
        <v>316</v>
      </c>
      <c r="D43" s="106" t="s">
        <v>320</v>
      </c>
      <c r="E43" s="107">
        <v>18129.001203959007</v>
      </c>
      <c r="F43" s="104" t="s">
        <v>318</v>
      </c>
      <c r="G43" s="94" t="s">
        <v>319</v>
      </c>
    </row>
    <row r="44" spans="1:7" x14ac:dyDescent="0.3">
      <c r="A44" s="104" t="s">
        <v>253</v>
      </c>
      <c r="B44" s="105" t="s">
        <v>282</v>
      </c>
      <c r="C44" s="104" t="s">
        <v>316</v>
      </c>
      <c r="D44" s="106" t="s">
        <v>321</v>
      </c>
      <c r="E44" s="107">
        <v>18129.001203959007</v>
      </c>
      <c r="F44" s="104" t="s">
        <v>318</v>
      </c>
      <c r="G44" s="94" t="s">
        <v>322</v>
      </c>
    </row>
    <row r="45" spans="1:7" x14ac:dyDescent="0.3">
      <c r="A45" s="104" t="s">
        <v>253</v>
      </c>
      <c r="B45" s="105" t="s">
        <v>282</v>
      </c>
      <c r="C45" s="104" t="s">
        <v>316</v>
      </c>
      <c r="D45" s="106" t="s">
        <v>323</v>
      </c>
      <c r="E45" s="107">
        <v>90835.075428323806</v>
      </c>
      <c r="F45" s="104" t="s">
        <v>318</v>
      </c>
      <c r="G45" s="94" t="s">
        <v>319</v>
      </c>
    </row>
    <row r="46" spans="1:7" x14ac:dyDescent="0.3">
      <c r="A46" s="104" t="s">
        <v>253</v>
      </c>
      <c r="B46" s="105" t="s">
        <v>282</v>
      </c>
      <c r="C46" s="104" t="s">
        <v>316</v>
      </c>
      <c r="D46" s="106" t="s">
        <v>324</v>
      </c>
      <c r="E46" s="107">
        <v>3499124.9089338644</v>
      </c>
      <c r="F46" s="104" t="s">
        <v>318</v>
      </c>
      <c r="G46" s="94" t="s">
        <v>319</v>
      </c>
    </row>
    <row r="47" spans="1:7" x14ac:dyDescent="0.3">
      <c r="A47" s="104" t="s">
        <v>253</v>
      </c>
      <c r="B47" s="105" t="s">
        <v>282</v>
      </c>
      <c r="C47" s="104" t="s">
        <v>316</v>
      </c>
      <c r="D47" s="106" t="s">
        <v>325</v>
      </c>
      <c r="E47" s="108">
        <v>10785.58979692928</v>
      </c>
      <c r="F47" s="104" t="s">
        <v>318</v>
      </c>
      <c r="G47" s="94" t="s">
        <v>319</v>
      </c>
    </row>
    <row r="48" spans="1:7" x14ac:dyDescent="0.3">
      <c r="A48" s="104" t="s">
        <v>253</v>
      </c>
      <c r="B48" s="105" t="s">
        <v>282</v>
      </c>
      <c r="C48" s="104" t="s">
        <v>316</v>
      </c>
      <c r="D48" s="106" t="s">
        <v>326</v>
      </c>
      <c r="E48" s="107">
        <v>166336.08450345142</v>
      </c>
      <c r="F48" s="104" t="s">
        <v>318</v>
      </c>
      <c r="G48" s="94" t="s">
        <v>319</v>
      </c>
    </row>
    <row r="49" spans="1:7" x14ac:dyDescent="0.3">
      <c r="A49" s="104" t="s">
        <v>253</v>
      </c>
      <c r="B49" s="105" t="s">
        <v>282</v>
      </c>
      <c r="C49" s="104" t="s">
        <v>316</v>
      </c>
      <c r="D49" s="106" t="s">
        <v>327</v>
      </c>
      <c r="E49" s="107">
        <v>405107.85521682544</v>
      </c>
      <c r="F49" s="104" t="s">
        <v>318</v>
      </c>
      <c r="G49" s="94" t="s">
        <v>319</v>
      </c>
    </row>
    <row r="50" spans="1:7" x14ac:dyDescent="0.3">
      <c r="A50" s="104" t="s">
        <v>253</v>
      </c>
      <c r="B50" s="105" t="s">
        <v>282</v>
      </c>
      <c r="C50" s="104" t="s">
        <v>316</v>
      </c>
      <c r="D50" s="106" t="s">
        <v>328</v>
      </c>
      <c r="E50" s="107">
        <v>341125.40957035619</v>
      </c>
      <c r="F50" s="104" t="s">
        <v>318</v>
      </c>
      <c r="G50" s="94" t="s">
        <v>319</v>
      </c>
    </row>
    <row r="51" spans="1:7" x14ac:dyDescent="0.3">
      <c r="A51" s="104" t="s">
        <v>253</v>
      </c>
      <c r="B51" s="105" t="s">
        <v>282</v>
      </c>
      <c r="C51" s="104" t="s">
        <v>316</v>
      </c>
      <c r="D51" s="106" t="s">
        <v>329</v>
      </c>
      <c r="E51" s="107">
        <v>3823370.0985818198</v>
      </c>
      <c r="F51" s="104" t="s">
        <v>318</v>
      </c>
      <c r="G51" s="94" t="s">
        <v>319</v>
      </c>
    </row>
    <row r="52" spans="1:7" x14ac:dyDescent="0.3">
      <c r="A52" s="104" t="s">
        <v>253</v>
      </c>
      <c r="B52" s="105" t="s">
        <v>282</v>
      </c>
      <c r="C52" s="104" t="s">
        <v>316</v>
      </c>
      <c r="D52" s="106" t="s">
        <v>330</v>
      </c>
      <c r="E52" s="108">
        <v>3256456.4282610146</v>
      </c>
      <c r="F52" s="104" t="s">
        <v>318</v>
      </c>
      <c r="G52" s="94" t="s">
        <v>319</v>
      </c>
    </row>
    <row r="53" spans="1:7" x14ac:dyDescent="0.3">
      <c r="A53" s="104" t="s">
        <v>253</v>
      </c>
      <c r="B53" s="105" t="s">
        <v>282</v>
      </c>
      <c r="C53" s="104" t="s">
        <v>316</v>
      </c>
      <c r="D53" s="106" t="s">
        <v>331</v>
      </c>
      <c r="E53" s="107">
        <v>341125.40957035619</v>
      </c>
      <c r="F53" s="104" t="s">
        <v>318</v>
      </c>
      <c r="G53" s="94" t="s">
        <v>332</v>
      </c>
    </row>
    <row r="54" spans="1:7" x14ac:dyDescent="0.3">
      <c r="A54" s="104" t="s">
        <v>253</v>
      </c>
      <c r="B54" s="105" t="s">
        <v>282</v>
      </c>
      <c r="C54" s="104" t="s">
        <v>316</v>
      </c>
      <c r="D54" s="106" t="s">
        <v>333</v>
      </c>
      <c r="E54" s="108">
        <v>1700000</v>
      </c>
      <c r="F54" s="104" t="s">
        <v>318</v>
      </c>
      <c r="G54" s="94" t="s">
        <v>334</v>
      </c>
    </row>
    <row r="55" spans="1:7" x14ac:dyDescent="0.3">
      <c r="A55" s="104" t="s">
        <v>253</v>
      </c>
      <c r="B55" s="105" t="s">
        <v>282</v>
      </c>
      <c r="C55" s="104" t="s">
        <v>316</v>
      </c>
      <c r="D55" s="106" t="s">
        <v>335</v>
      </c>
      <c r="E55" s="107">
        <v>23872.989491020548</v>
      </c>
      <c r="F55" s="104" t="s">
        <v>318</v>
      </c>
      <c r="G55" s="94" t="s">
        <v>319</v>
      </c>
    </row>
    <row r="56" spans="1:7" x14ac:dyDescent="0.3">
      <c r="A56" s="104" t="s">
        <v>253</v>
      </c>
      <c r="B56" s="105" t="s">
        <v>282</v>
      </c>
      <c r="C56" s="104" t="s">
        <v>316</v>
      </c>
      <c r="D56" s="106" t="s">
        <v>336</v>
      </c>
      <c r="E56" s="107">
        <v>23872.989491020548</v>
      </c>
      <c r="F56" s="104" t="s">
        <v>318</v>
      </c>
      <c r="G56" s="94" t="s">
        <v>319</v>
      </c>
    </row>
    <row r="57" spans="1:7" x14ac:dyDescent="0.3">
      <c r="A57" s="104" t="s">
        <v>253</v>
      </c>
      <c r="B57" s="105" t="s">
        <v>282</v>
      </c>
      <c r="C57" s="104" t="s">
        <v>316</v>
      </c>
      <c r="D57" s="106" t="s">
        <v>337</v>
      </c>
      <c r="E57" s="107">
        <v>5122230.8119393224</v>
      </c>
      <c r="F57" s="104" t="s">
        <v>318</v>
      </c>
      <c r="G57" s="94" t="s">
        <v>319</v>
      </c>
    </row>
    <row r="58" spans="1:7" x14ac:dyDescent="0.3">
      <c r="A58" s="104" t="s">
        <v>253</v>
      </c>
      <c r="B58" s="105" t="s">
        <v>282</v>
      </c>
      <c r="C58" s="104" t="s">
        <v>316</v>
      </c>
      <c r="D58" s="106" t="s">
        <v>338</v>
      </c>
      <c r="E58" s="107">
        <v>27047896.597849634</v>
      </c>
      <c r="F58" s="104" t="s">
        <v>318</v>
      </c>
      <c r="G58" s="94" t="s">
        <v>319</v>
      </c>
    </row>
    <row r="59" spans="1:7" x14ac:dyDescent="0.3">
      <c r="A59" s="104" t="s">
        <v>253</v>
      </c>
      <c r="B59" s="105" t="s">
        <v>282</v>
      </c>
      <c r="C59" s="104" t="s">
        <v>316</v>
      </c>
      <c r="D59" s="106" t="s">
        <v>339</v>
      </c>
      <c r="E59" s="107">
        <v>24587.855432247976</v>
      </c>
      <c r="F59" s="104" t="s">
        <v>318</v>
      </c>
      <c r="G59" s="94" t="s">
        <v>319</v>
      </c>
    </row>
    <row r="60" spans="1:7" x14ac:dyDescent="0.3">
      <c r="A60" s="104" t="s">
        <v>253</v>
      </c>
      <c r="B60" s="105" t="s">
        <v>282</v>
      </c>
      <c r="C60" s="104" t="s">
        <v>316</v>
      </c>
      <c r="D60" s="109" t="s">
        <v>340</v>
      </c>
      <c r="E60" s="107">
        <v>22473098.489321198</v>
      </c>
      <c r="F60" s="104" t="s">
        <v>318</v>
      </c>
      <c r="G60" s="94" t="s">
        <v>319</v>
      </c>
    </row>
    <row r="61" spans="1:7" x14ac:dyDescent="0.3">
      <c r="A61" s="104" t="s">
        <v>253</v>
      </c>
      <c r="B61" s="105" t="s">
        <v>282</v>
      </c>
      <c r="C61" s="104" t="s">
        <v>316</v>
      </c>
      <c r="D61" s="106" t="s">
        <v>341</v>
      </c>
      <c r="E61" s="107">
        <v>12556.07390191474</v>
      </c>
      <c r="F61" s="104" t="s">
        <v>318</v>
      </c>
      <c r="G61" s="94" t="s">
        <v>319</v>
      </c>
    </row>
    <row r="62" spans="1:7" x14ac:dyDescent="0.3">
      <c r="A62" s="104" t="s">
        <v>253</v>
      </c>
      <c r="B62" s="105" t="s">
        <v>282</v>
      </c>
      <c r="C62" s="104" t="s">
        <v>316</v>
      </c>
      <c r="D62" s="106" t="s">
        <v>342</v>
      </c>
      <c r="E62" s="107">
        <v>2276.2911599999998</v>
      </c>
      <c r="F62" s="104" t="s">
        <v>343</v>
      </c>
      <c r="G62" s="94" t="s">
        <v>319</v>
      </c>
    </row>
    <row r="63" spans="1:7" x14ac:dyDescent="0.3">
      <c r="A63" s="104" t="s">
        <v>253</v>
      </c>
      <c r="B63" s="105" t="s">
        <v>282</v>
      </c>
      <c r="C63" s="104" t="s">
        <v>316</v>
      </c>
      <c r="D63" s="106" t="s">
        <v>344</v>
      </c>
      <c r="E63" s="107">
        <v>158.94999999999999</v>
      </c>
      <c r="F63" s="104" t="s">
        <v>345</v>
      </c>
      <c r="G63" s="94" t="s">
        <v>319</v>
      </c>
    </row>
    <row r="64" spans="1:7" x14ac:dyDescent="0.3">
      <c r="A64" s="104" t="s">
        <v>253</v>
      </c>
      <c r="B64" s="105" t="s">
        <v>282</v>
      </c>
      <c r="C64" s="104" t="s">
        <v>316</v>
      </c>
      <c r="D64" s="106" t="s">
        <v>346</v>
      </c>
      <c r="E64" s="107">
        <v>22</v>
      </c>
      <c r="F64" s="104" t="s">
        <v>345</v>
      </c>
      <c r="G64" s="94" t="s">
        <v>319</v>
      </c>
    </row>
    <row r="65" spans="1:7" x14ac:dyDescent="0.3">
      <c r="A65" s="104" t="s">
        <v>253</v>
      </c>
      <c r="B65" s="105" t="s">
        <v>282</v>
      </c>
      <c r="C65" s="104" t="s">
        <v>316</v>
      </c>
      <c r="D65" s="106" t="s">
        <v>347</v>
      </c>
      <c r="E65" s="107">
        <v>8</v>
      </c>
      <c r="F65" s="104" t="s">
        <v>345</v>
      </c>
      <c r="G65" s="94" t="s">
        <v>319</v>
      </c>
    </row>
    <row r="66" spans="1:7" x14ac:dyDescent="0.3">
      <c r="A66" s="111" t="s">
        <v>348</v>
      </c>
      <c r="B66" s="111" t="s">
        <v>349</v>
      </c>
      <c r="C66" s="111" t="s">
        <v>350</v>
      </c>
      <c r="D66" s="112" t="s">
        <v>351</v>
      </c>
      <c r="E66" s="116">
        <v>0.55000000000000004</v>
      </c>
      <c r="F66" s="111" t="s">
        <v>352</v>
      </c>
      <c r="G66" s="92" t="s">
        <v>353</v>
      </c>
    </row>
    <row r="67" spans="1:7" x14ac:dyDescent="0.3">
      <c r="A67" s="111" t="s">
        <v>348</v>
      </c>
      <c r="B67" s="111" t="s">
        <v>282</v>
      </c>
      <c r="C67" s="111" t="s">
        <v>316</v>
      </c>
      <c r="D67" s="112" t="s">
        <v>354</v>
      </c>
      <c r="E67" s="113">
        <v>157500</v>
      </c>
      <c r="F67" s="111" t="s">
        <v>318</v>
      </c>
      <c r="G67" s="92" t="s">
        <v>355</v>
      </c>
    </row>
    <row r="68" spans="1:7" x14ac:dyDescent="0.3">
      <c r="A68" s="111" t="s">
        <v>348</v>
      </c>
      <c r="B68" s="114" t="s">
        <v>349</v>
      </c>
      <c r="C68" s="111" t="s">
        <v>350</v>
      </c>
      <c r="D68" s="112" t="s">
        <v>356</v>
      </c>
      <c r="E68" s="115">
        <v>6.5</v>
      </c>
      <c r="F68" s="111" t="s">
        <v>357</v>
      </c>
      <c r="G68" s="92" t="s">
        <v>358</v>
      </c>
    </row>
    <row r="69" spans="1:7" x14ac:dyDescent="0.3">
      <c r="A69" s="111" t="s">
        <v>253</v>
      </c>
      <c r="B69" s="111" t="s">
        <v>282</v>
      </c>
      <c r="C69" s="111" t="s">
        <v>316</v>
      </c>
      <c r="D69" s="111" t="s">
        <v>359</v>
      </c>
      <c r="E69" s="116">
        <v>0.89</v>
      </c>
      <c r="F69" s="111" t="s">
        <v>360</v>
      </c>
      <c r="G69" s="92" t="s">
        <v>361</v>
      </c>
    </row>
    <row r="70" spans="1:7" x14ac:dyDescent="0.3">
      <c r="A70" s="111" t="s">
        <v>253</v>
      </c>
      <c r="B70" s="111" t="s">
        <v>282</v>
      </c>
      <c r="C70" s="111" t="s">
        <v>316</v>
      </c>
      <c r="D70" s="111" t="s">
        <v>362</v>
      </c>
      <c r="E70" s="116">
        <v>0.2</v>
      </c>
      <c r="F70" s="111" t="s">
        <v>360</v>
      </c>
      <c r="G70" s="92" t="s">
        <v>361</v>
      </c>
    </row>
    <row r="73" spans="1:7" x14ac:dyDescent="0.3">
      <c r="A73" s="87" t="s">
        <v>363</v>
      </c>
      <c r="B73" s="87"/>
      <c r="C73" s="87"/>
      <c r="D73" s="87"/>
      <c r="E73" s="87"/>
      <c r="F73" s="87"/>
      <c r="G73" s="87"/>
    </row>
    <row r="74" spans="1:7" x14ac:dyDescent="0.3">
      <c r="A74" s="117" t="s">
        <v>382</v>
      </c>
    </row>
    <row r="75" spans="1:7" x14ac:dyDescent="0.3">
      <c r="A75" t="s">
        <v>379</v>
      </c>
      <c r="B75" t="s">
        <v>375</v>
      </c>
      <c r="C75" t="s">
        <v>376</v>
      </c>
    </row>
    <row r="76" spans="1:7" x14ac:dyDescent="0.3">
      <c r="A76" t="s">
        <v>365</v>
      </c>
      <c r="B76" t="s">
        <v>364</v>
      </c>
      <c r="C76" s="147">
        <v>5.8397058823529413</v>
      </c>
    </row>
    <row r="77" spans="1:7" x14ac:dyDescent="0.3">
      <c r="A77" t="s">
        <v>366</v>
      </c>
      <c r="B77" t="s">
        <v>364</v>
      </c>
      <c r="C77" s="147">
        <v>1.6545833333333333</v>
      </c>
    </row>
    <row r="78" spans="1:7" x14ac:dyDescent="0.3">
      <c r="A78" t="s">
        <v>367</v>
      </c>
      <c r="B78" t="s">
        <v>364</v>
      </c>
      <c r="C78" s="147">
        <v>2.9198529411764707</v>
      </c>
    </row>
    <row r="79" spans="1:7" x14ac:dyDescent="0.3">
      <c r="A79" t="s">
        <v>368</v>
      </c>
      <c r="B79" t="s">
        <v>364</v>
      </c>
      <c r="C79" s="147">
        <v>1.4182142857142856</v>
      </c>
    </row>
    <row r="80" spans="1:7" x14ac:dyDescent="0.3">
      <c r="A80" t="s">
        <v>369</v>
      </c>
      <c r="B80" t="s">
        <v>364</v>
      </c>
      <c r="C80" s="147">
        <v>3.7228124999999999</v>
      </c>
    </row>
    <row r="81" spans="1:3" x14ac:dyDescent="0.3">
      <c r="A81" t="s">
        <v>370</v>
      </c>
      <c r="B81" t="s">
        <v>364</v>
      </c>
      <c r="C81" s="147">
        <v>1.2218461538461538</v>
      </c>
    </row>
    <row r="82" spans="1:3" x14ac:dyDescent="0.3">
      <c r="A82" t="s">
        <v>371</v>
      </c>
      <c r="B82" t="s">
        <v>364</v>
      </c>
      <c r="C82" s="147">
        <v>2.00218487394958</v>
      </c>
    </row>
    <row r="83" spans="1:3" x14ac:dyDescent="0.3">
      <c r="A83" t="s">
        <v>372</v>
      </c>
      <c r="B83" t="s">
        <v>364</v>
      </c>
      <c r="C83" s="147">
        <v>1.6661538461538463</v>
      </c>
    </row>
    <row r="84" spans="1:3" x14ac:dyDescent="0.3">
      <c r="A84" t="s">
        <v>373</v>
      </c>
      <c r="B84" t="s">
        <v>364</v>
      </c>
      <c r="C84" s="147">
        <v>1.4891249999999998</v>
      </c>
    </row>
    <row r="86" spans="1:3" x14ac:dyDescent="0.3">
      <c r="A86" s="118" t="s">
        <v>383</v>
      </c>
    </row>
    <row r="87" spans="1:3" x14ac:dyDescent="0.3">
      <c r="A87" t="s">
        <v>379</v>
      </c>
      <c r="B87" t="s">
        <v>375</v>
      </c>
      <c r="C87" t="s">
        <v>376</v>
      </c>
    </row>
    <row r="88" spans="1:3" x14ac:dyDescent="0.3">
      <c r="A88" t="s">
        <v>373</v>
      </c>
      <c r="B88" t="s">
        <v>364</v>
      </c>
      <c r="C88">
        <v>1.4891249999999998</v>
      </c>
    </row>
    <row r="90" spans="1:3" x14ac:dyDescent="0.3">
      <c r="A90" s="117" t="s">
        <v>384</v>
      </c>
    </row>
    <row r="91" spans="1:3" x14ac:dyDescent="0.3">
      <c r="A91" t="s">
        <v>374</v>
      </c>
      <c r="B91" t="s">
        <v>375</v>
      </c>
      <c r="C91" t="s">
        <v>376</v>
      </c>
    </row>
    <row r="92" spans="1:3" x14ac:dyDescent="0.3">
      <c r="A92" t="s">
        <v>385</v>
      </c>
      <c r="B92" t="s">
        <v>364</v>
      </c>
      <c r="C92">
        <v>15.273076923076921</v>
      </c>
    </row>
    <row r="93" spans="1:3" x14ac:dyDescent="0.3">
      <c r="A93" t="s">
        <v>386</v>
      </c>
      <c r="B93" t="s">
        <v>364</v>
      </c>
      <c r="C93">
        <v>15.273076923076921</v>
      </c>
    </row>
    <row r="94" spans="1:3" x14ac:dyDescent="0.3">
      <c r="A94" t="s">
        <v>387</v>
      </c>
      <c r="B94" t="s">
        <v>364</v>
      </c>
      <c r="C94">
        <v>2.4818750000000001</v>
      </c>
    </row>
    <row r="96" spans="1:3" x14ac:dyDescent="0.3">
      <c r="A96" s="119" t="s">
        <v>379</v>
      </c>
      <c r="B96" s="120" t="s">
        <v>375</v>
      </c>
      <c r="C96" s="121" t="s">
        <v>376</v>
      </c>
    </row>
    <row r="97" spans="1:7" x14ac:dyDescent="0.3">
      <c r="A97" s="122" t="s">
        <v>366</v>
      </c>
      <c r="B97" s="123" t="s">
        <v>364</v>
      </c>
      <c r="C97" s="124">
        <v>1.6545833333333333</v>
      </c>
    </row>
    <row r="98" spans="1:7" x14ac:dyDescent="0.3">
      <c r="A98" s="122" t="s">
        <v>373</v>
      </c>
      <c r="B98" s="123" t="s">
        <v>364</v>
      </c>
      <c r="C98">
        <v>1.4891249999999998</v>
      </c>
    </row>
    <row r="101" spans="1:7" x14ac:dyDescent="0.3">
      <c r="A101" s="86" t="s">
        <v>388</v>
      </c>
      <c r="B101" s="86"/>
      <c r="C101" s="86"/>
      <c r="D101" s="86"/>
      <c r="E101" s="86"/>
      <c r="F101" s="86"/>
      <c r="G101" s="86"/>
    </row>
    <row r="103" spans="1:7" x14ac:dyDescent="0.3">
      <c r="A103" t="s">
        <v>300</v>
      </c>
      <c r="B103">
        <v>18449.75818503198</v>
      </c>
      <c r="C103" s="2" t="s">
        <v>389</v>
      </c>
    </row>
    <row r="106" spans="1:7" x14ac:dyDescent="0.3">
      <c r="A106" s="86" t="s">
        <v>390</v>
      </c>
      <c r="B106" s="87"/>
      <c r="C106" s="87"/>
      <c r="D106" s="87"/>
      <c r="E106" s="87"/>
      <c r="F106" s="87"/>
      <c r="G106" s="87"/>
    </row>
    <row r="107" spans="1:7" x14ac:dyDescent="0.3">
      <c r="A107" s="110" t="s">
        <v>393</v>
      </c>
    </row>
    <row r="108" spans="1:7" x14ac:dyDescent="0.3">
      <c r="A108" t="s">
        <v>392</v>
      </c>
      <c r="B108">
        <v>266629530.38172773</v>
      </c>
      <c r="C108" t="s">
        <v>391</v>
      </c>
    </row>
    <row r="110" spans="1:7" x14ac:dyDescent="0.3">
      <c r="A110" t="s">
        <v>394</v>
      </c>
      <c r="B110" s="53">
        <v>109405920.30870432</v>
      </c>
      <c r="C110" s="53" t="s">
        <v>391</v>
      </c>
      <c r="D110">
        <f>B110/(D17)</f>
        <v>2251.1506236358914</v>
      </c>
      <c r="E110" t="s">
        <v>449</v>
      </c>
    </row>
    <row r="111" spans="1:7" x14ac:dyDescent="0.3">
      <c r="A111" t="s">
        <v>395</v>
      </c>
      <c r="B111">
        <v>18304762.146058522</v>
      </c>
      <c r="C111" t="s">
        <v>391</v>
      </c>
    </row>
    <row r="112" spans="1:7" x14ac:dyDescent="0.3">
      <c r="A112" t="s">
        <v>454</v>
      </c>
      <c r="B112" s="148">
        <v>3.2247628937639838</v>
      </c>
      <c r="C112" t="s">
        <v>453</v>
      </c>
    </row>
    <row r="113" spans="1:7" x14ac:dyDescent="0.3">
      <c r="A113" t="s">
        <v>457</v>
      </c>
      <c r="B113" s="149">
        <v>3</v>
      </c>
      <c r="C113" t="s">
        <v>458</v>
      </c>
    </row>
    <row r="114" spans="1:7" x14ac:dyDescent="0.3">
      <c r="C114" s="43"/>
    </row>
    <row r="115" spans="1:7" x14ac:dyDescent="0.3">
      <c r="A115" s="86" t="s">
        <v>396</v>
      </c>
      <c r="B115" s="86"/>
      <c r="C115" s="86"/>
      <c r="D115" s="86"/>
      <c r="E115" s="86"/>
      <c r="F115" s="86"/>
      <c r="G115" s="86"/>
    </row>
    <row r="117" spans="1:7" x14ac:dyDescent="0.3">
      <c r="A117" t="s">
        <v>393</v>
      </c>
      <c r="B117">
        <v>7.898877119129093</v>
      </c>
      <c r="C117" s="2" t="s">
        <v>389</v>
      </c>
    </row>
    <row r="119" spans="1:7" x14ac:dyDescent="0.3">
      <c r="A119" s="86" t="s">
        <v>397</v>
      </c>
      <c r="B119" s="87"/>
      <c r="C119" s="87"/>
      <c r="D119" s="87"/>
      <c r="E119" s="87"/>
      <c r="F119" s="87"/>
      <c r="G119" s="87"/>
    </row>
    <row r="121" spans="1:7" x14ac:dyDescent="0.3">
      <c r="A121" t="s">
        <v>398</v>
      </c>
      <c r="B121">
        <v>18891.818838395116</v>
      </c>
      <c r="C121" s="2" t="s">
        <v>389</v>
      </c>
    </row>
    <row r="123" spans="1:7" x14ac:dyDescent="0.3">
      <c r="A123" s="110" t="s">
        <v>400</v>
      </c>
    </row>
    <row r="124" spans="1:7" x14ac:dyDescent="0.3">
      <c r="A124" t="s">
        <v>399</v>
      </c>
      <c r="B124">
        <v>7.898877119129093</v>
      </c>
      <c r="C124" s="2" t="s">
        <v>401</v>
      </c>
    </row>
    <row r="125" spans="1:7" x14ac:dyDescent="0.3">
      <c r="A125" s="149"/>
      <c r="B125" s="149"/>
      <c r="C125" s="149"/>
    </row>
    <row r="126" spans="1:7" x14ac:dyDescent="0.3">
      <c r="A126" s="149" t="s">
        <v>300</v>
      </c>
      <c r="B126" s="149">
        <v>18782.565202933514</v>
      </c>
      <c r="C126" s="159" t="s">
        <v>466</v>
      </c>
    </row>
    <row r="127" spans="1:7" x14ac:dyDescent="0.3">
      <c r="A127" s="149" t="s">
        <v>467</v>
      </c>
      <c r="B127" s="149">
        <v>109.2536354616005</v>
      </c>
      <c r="C127" s="159" t="s">
        <v>466</v>
      </c>
    </row>
    <row r="128" spans="1:7" x14ac:dyDescent="0.3">
      <c r="A128" s="149" t="s">
        <v>405</v>
      </c>
      <c r="B128" s="149">
        <v>14849.022176501076</v>
      </c>
      <c r="C128" s="159" t="s">
        <v>466</v>
      </c>
    </row>
    <row r="129" spans="1:8" x14ac:dyDescent="0.3">
      <c r="A129" s="149"/>
      <c r="B129" s="149"/>
      <c r="C129" s="149"/>
    </row>
    <row r="131" spans="1:8" ht="18" x14ac:dyDescent="0.35">
      <c r="A131" s="285" t="s">
        <v>552</v>
      </c>
      <c r="B131" s="284"/>
      <c r="C131" s="284"/>
      <c r="D131" s="284"/>
      <c r="E131" s="284"/>
      <c r="F131" s="284"/>
      <c r="G131" s="284"/>
      <c r="H131" s="284"/>
    </row>
    <row r="132" spans="1:8" ht="18" x14ac:dyDescent="0.35">
      <c r="A132" s="287" t="s">
        <v>556</v>
      </c>
      <c r="B132" s="284"/>
      <c r="C132" s="284"/>
      <c r="D132" s="284"/>
      <c r="E132" s="284"/>
      <c r="F132" s="284"/>
      <c r="G132" s="284"/>
      <c r="H132" s="284"/>
    </row>
    <row r="134" spans="1:8" x14ac:dyDescent="0.3">
      <c r="A134" s="45" t="s">
        <v>390</v>
      </c>
      <c r="B134" s="286"/>
      <c r="C134" s="286"/>
      <c r="D134" s="286"/>
      <c r="E134" s="286"/>
      <c r="F134" s="286"/>
      <c r="G134" s="286"/>
    </row>
    <row r="135" spans="1:8" x14ac:dyDescent="0.3">
      <c r="A135" t="s">
        <v>561</v>
      </c>
      <c r="B135">
        <v>500000</v>
      </c>
    </row>
    <row r="136" spans="1:8" x14ac:dyDescent="0.3">
      <c r="A136" t="s">
        <v>567</v>
      </c>
      <c r="B136">
        <v>450000</v>
      </c>
    </row>
    <row r="138" spans="1:8" x14ac:dyDescent="0.3">
      <c r="A138" t="s">
        <v>207</v>
      </c>
      <c r="B138" s="204">
        <v>32410.125000000015</v>
      </c>
      <c r="C138" t="s">
        <v>553</v>
      </c>
      <c r="D138" t="s">
        <v>554</v>
      </c>
    </row>
    <row r="139" spans="1:8" x14ac:dyDescent="0.3">
      <c r="A139" t="s">
        <v>222</v>
      </c>
      <c r="B139" s="204">
        <v>21066.581250000003</v>
      </c>
      <c r="C139" t="s">
        <v>553</v>
      </c>
    </row>
    <row r="141" spans="1:8" x14ac:dyDescent="0.3">
      <c r="A141" t="s">
        <v>555</v>
      </c>
    </row>
    <row r="142" spans="1:8" x14ac:dyDescent="0.3">
      <c r="A142" t="s">
        <v>207</v>
      </c>
      <c r="B142">
        <f>B138/B135</f>
        <v>6.4820250000000024E-2</v>
      </c>
    </row>
    <row r="143" spans="1:8" x14ac:dyDescent="0.3">
      <c r="A143" t="s">
        <v>222</v>
      </c>
      <c r="B143">
        <f>B139/B135</f>
        <v>4.2133162500000008E-2</v>
      </c>
    </row>
    <row r="145" spans="1:2" x14ac:dyDescent="0.3">
      <c r="A145" s="42" t="s">
        <v>565</v>
      </c>
    </row>
    <row r="146" spans="1:2" x14ac:dyDescent="0.3">
      <c r="A146" s="42" t="s">
        <v>564</v>
      </c>
      <c r="B146">
        <f>B148/B136</f>
        <v>267.98048298287932</v>
      </c>
    </row>
    <row r="148" spans="1:2" x14ac:dyDescent="0.3">
      <c r="A148" t="s">
        <v>566</v>
      </c>
      <c r="B148">
        <v>120591217.34229571</v>
      </c>
    </row>
  </sheetData>
  <dataValidations disablePrompts="1" count="1">
    <dataValidation type="list" allowBlank="1" showInputMessage="1" showErrorMessage="1" sqref="A6:A12 A14:A18" xr:uid="{00000000-0002-0000-0100-000000000000}">
      <formula1>#REF!</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D838"/>
  <sheetViews>
    <sheetView workbookViewId="0">
      <selection activeCell="F405" sqref="F405"/>
    </sheetView>
  </sheetViews>
  <sheetFormatPr defaultRowHeight="14.4" x14ac:dyDescent="0.3"/>
  <cols>
    <col min="2" max="2" width="30.21875" customWidth="1"/>
    <col min="3" max="3" width="16.6640625" style="1" customWidth="1"/>
    <col min="4" max="4" width="15.6640625" style="1" customWidth="1"/>
    <col min="5" max="5" width="14.33203125" style="1" customWidth="1"/>
    <col min="6" max="6" width="15.109375" style="1" customWidth="1"/>
    <col min="7" max="7" width="11.109375" style="1" customWidth="1"/>
    <col min="8" max="8" width="14.109375" customWidth="1"/>
    <col min="9" max="9" width="18" customWidth="1"/>
    <col min="10" max="10" width="13.33203125" customWidth="1"/>
    <col min="11" max="11" width="11.33203125" customWidth="1"/>
    <col min="12" max="12" width="12" bestFit="1" customWidth="1"/>
    <col min="13" max="13" width="12" customWidth="1"/>
    <col min="14" max="14" width="13.33203125" customWidth="1"/>
    <col min="15" max="15" width="15.5546875" customWidth="1"/>
    <col min="16" max="16" width="28.5546875" customWidth="1"/>
    <col min="17" max="17" width="12" customWidth="1"/>
    <col min="18" max="18" width="18.88671875" customWidth="1"/>
    <col min="19" max="21" width="12" customWidth="1"/>
    <col min="56" max="56" width="13.109375" customWidth="1"/>
  </cols>
  <sheetData>
    <row r="1" spans="1:20" ht="21" x14ac:dyDescent="0.4">
      <c r="A1" t="s">
        <v>731</v>
      </c>
      <c r="R1" s="216" t="s">
        <v>521</v>
      </c>
      <c r="S1" s="38" t="s">
        <v>94</v>
      </c>
      <c r="T1" s="38" t="s">
        <v>520</v>
      </c>
    </row>
    <row r="2" spans="1:20" x14ac:dyDescent="0.3">
      <c r="C2" s="52" t="s">
        <v>72</v>
      </c>
      <c r="D2" s="62" t="s">
        <v>570</v>
      </c>
      <c r="R2" s="215">
        <v>1</v>
      </c>
      <c r="S2" s="38" t="s">
        <v>506</v>
      </c>
      <c r="T2" s="38" t="s">
        <v>506</v>
      </c>
    </row>
    <row r="3" spans="1:20" x14ac:dyDescent="0.3">
      <c r="B3" t="s">
        <v>0</v>
      </c>
      <c r="C3" s="52" t="s">
        <v>1</v>
      </c>
      <c r="D3" s="162" t="s">
        <v>477</v>
      </c>
      <c r="E3" s="54"/>
      <c r="F3" s="54"/>
      <c r="G3" s="54"/>
      <c r="H3" s="62" t="s">
        <v>476</v>
      </c>
      <c r="R3" s="215">
        <v>2</v>
      </c>
      <c r="S3" s="38" t="s">
        <v>507</v>
      </c>
      <c r="T3" s="38" t="s">
        <v>506</v>
      </c>
    </row>
    <row r="4" spans="1:20" x14ac:dyDescent="0.3">
      <c r="C4" s="52" t="s">
        <v>2</v>
      </c>
      <c r="D4" s="54" t="s">
        <v>478</v>
      </c>
      <c r="R4" s="215">
        <v>3</v>
      </c>
      <c r="S4" s="38" t="s">
        <v>508</v>
      </c>
      <c r="T4" s="38" t="s">
        <v>506</v>
      </c>
    </row>
    <row r="5" spans="1:20" x14ac:dyDescent="0.3">
      <c r="B5" t="s">
        <v>674</v>
      </c>
      <c r="C5" s="52" t="s">
        <v>3</v>
      </c>
      <c r="D5" s="54" t="s">
        <v>592</v>
      </c>
      <c r="R5" s="215">
        <v>4</v>
      </c>
      <c r="S5" s="38" t="s">
        <v>506</v>
      </c>
      <c r="T5" s="38" t="s">
        <v>507</v>
      </c>
    </row>
    <row r="6" spans="1:20" x14ac:dyDescent="0.3">
      <c r="B6" t="s">
        <v>675</v>
      </c>
      <c r="C6" s="52" t="s">
        <v>4</v>
      </c>
      <c r="D6" s="162" t="s">
        <v>504</v>
      </c>
      <c r="J6" s="62" t="s">
        <v>503</v>
      </c>
      <c r="R6" s="215">
        <v>5</v>
      </c>
      <c r="S6" s="38" t="s">
        <v>507</v>
      </c>
      <c r="T6" s="38" t="s">
        <v>507</v>
      </c>
    </row>
    <row r="7" spans="1:20" x14ac:dyDescent="0.3">
      <c r="B7" t="s">
        <v>676</v>
      </c>
      <c r="C7" s="52" t="s">
        <v>5</v>
      </c>
      <c r="D7" s="54" t="s">
        <v>719</v>
      </c>
      <c r="G7" s="318" t="s">
        <v>718</v>
      </c>
      <c r="R7" s="215">
        <v>6</v>
      </c>
      <c r="S7" s="38" t="s">
        <v>508</v>
      </c>
      <c r="T7" s="38" t="s">
        <v>507</v>
      </c>
    </row>
    <row r="8" spans="1:20" x14ac:dyDescent="0.3">
      <c r="B8" t="s">
        <v>677</v>
      </c>
      <c r="C8" s="52" t="s">
        <v>6</v>
      </c>
      <c r="D8" s="63"/>
      <c r="G8" s="62"/>
      <c r="R8" s="215">
        <v>7</v>
      </c>
      <c r="S8" s="38" t="s">
        <v>506</v>
      </c>
      <c r="T8" s="38" t="s">
        <v>508</v>
      </c>
    </row>
    <row r="9" spans="1:20" x14ac:dyDescent="0.3">
      <c r="I9" s="53"/>
      <c r="J9" s="53"/>
      <c r="K9" s="53"/>
      <c r="L9" s="53"/>
      <c r="M9" s="53"/>
      <c r="N9" s="53"/>
      <c r="O9" s="53"/>
      <c r="R9" s="215">
        <v>8</v>
      </c>
      <c r="S9" s="38" t="s">
        <v>507</v>
      </c>
      <c r="T9" s="38" t="s">
        <v>508</v>
      </c>
    </row>
    <row r="10" spans="1:20" x14ac:dyDescent="0.3">
      <c r="B10" t="s">
        <v>523</v>
      </c>
      <c r="C10" s="91" t="s">
        <v>522</v>
      </c>
      <c r="D10" s="68">
        <v>1</v>
      </c>
      <c r="F10" s="53" t="s">
        <v>19</v>
      </c>
      <c r="I10" s="83"/>
      <c r="J10" s="53"/>
      <c r="K10" s="53"/>
      <c r="L10" s="53"/>
      <c r="M10" s="53"/>
      <c r="N10" s="53"/>
      <c r="O10" s="53"/>
      <c r="R10" s="215">
        <v>9</v>
      </c>
      <c r="S10" s="38" t="s">
        <v>508</v>
      </c>
      <c r="T10" s="38" t="s">
        <v>508</v>
      </c>
    </row>
    <row r="11" spans="1:20" x14ac:dyDescent="0.3">
      <c r="A11" t="s">
        <v>12</v>
      </c>
      <c r="B11" t="s">
        <v>17</v>
      </c>
      <c r="C11" s="83" t="s">
        <v>6</v>
      </c>
      <c r="D11" s="4">
        <f>COUNT(C41:C399)</f>
        <v>359</v>
      </c>
      <c r="F11" s="83">
        <v>1</v>
      </c>
      <c r="G11" s="24" t="s">
        <v>472</v>
      </c>
      <c r="I11" s="83"/>
      <c r="J11" s="53"/>
      <c r="K11" s="53"/>
      <c r="L11" s="53"/>
      <c r="M11" s="53"/>
      <c r="N11" s="53"/>
      <c r="O11" s="53"/>
      <c r="R11" s="215">
        <v>10</v>
      </c>
      <c r="S11" s="38" t="s">
        <v>506</v>
      </c>
      <c r="T11" s="217" t="s">
        <v>509</v>
      </c>
    </row>
    <row r="12" spans="1:20" x14ac:dyDescent="0.3">
      <c r="B12" t="s">
        <v>10</v>
      </c>
      <c r="C12" s="83" t="s">
        <v>11</v>
      </c>
      <c r="D12" s="5">
        <f>COUNT(T55:T59)</f>
        <v>5</v>
      </c>
      <c r="F12" s="83">
        <v>2</v>
      </c>
      <c r="G12" s="24" t="s">
        <v>479</v>
      </c>
      <c r="I12" s="83"/>
      <c r="J12" s="53">
        <v>8</v>
      </c>
      <c r="K12" s="53"/>
      <c r="L12" s="53"/>
      <c r="M12" s="53"/>
      <c r="N12" s="53"/>
      <c r="O12" s="53"/>
      <c r="R12" s="215">
        <v>11</v>
      </c>
      <c r="S12" s="38" t="s">
        <v>507</v>
      </c>
      <c r="T12" s="217" t="s">
        <v>509</v>
      </c>
    </row>
    <row r="13" spans="1:20" x14ac:dyDescent="0.3">
      <c r="B13" t="s">
        <v>18</v>
      </c>
      <c r="C13" s="83" t="s">
        <v>2</v>
      </c>
      <c r="D13" s="5">
        <v>4</v>
      </c>
      <c r="F13" s="160"/>
      <c r="G13" s="160"/>
      <c r="I13" s="83"/>
      <c r="J13" s="53">
        <v>115</v>
      </c>
      <c r="K13" s="53"/>
      <c r="L13" s="53"/>
      <c r="M13" s="53"/>
      <c r="N13" s="53"/>
      <c r="O13" s="53"/>
      <c r="R13" s="215">
        <v>12</v>
      </c>
      <c r="S13" s="38" t="s">
        <v>508</v>
      </c>
      <c r="T13" s="217" t="s">
        <v>509</v>
      </c>
    </row>
    <row r="14" spans="1:20" x14ac:dyDescent="0.3">
      <c r="B14" t="s">
        <v>19</v>
      </c>
      <c r="C14" s="83" t="s">
        <v>13</v>
      </c>
      <c r="D14" s="5">
        <v>2</v>
      </c>
      <c r="I14" s="83"/>
      <c r="J14" s="53">
        <v>153</v>
      </c>
      <c r="K14" s="53"/>
      <c r="L14" s="53"/>
      <c r="M14" s="53"/>
      <c r="N14" s="53"/>
      <c r="O14" s="53"/>
      <c r="R14" s="215">
        <v>13</v>
      </c>
      <c r="S14" s="38" t="s">
        <v>506</v>
      </c>
      <c r="T14" s="217" t="s">
        <v>510</v>
      </c>
    </row>
    <row r="15" spans="1:20" x14ac:dyDescent="0.3">
      <c r="B15" t="s">
        <v>15</v>
      </c>
      <c r="C15" s="83" t="s">
        <v>3</v>
      </c>
      <c r="D15" s="356">
        <v>4</v>
      </c>
      <c r="I15" s="83"/>
      <c r="J15" s="53">
        <v>83</v>
      </c>
      <c r="K15" s="53"/>
      <c r="L15" s="53"/>
      <c r="M15" s="53"/>
      <c r="N15" s="53"/>
      <c r="O15" s="53"/>
      <c r="R15" s="215">
        <v>14</v>
      </c>
      <c r="S15" s="38" t="s">
        <v>507</v>
      </c>
      <c r="T15" s="217" t="s">
        <v>510</v>
      </c>
    </row>
    <row r="16" spans="1:20" x14ac:dyDescent="0.3">
      <c r="B16" t="s">
        <v>16</v>
      </c>
      <c r="C16" s="83" t="s">
        <v>14</v>
      </c>
      <c r="D16" s="6">
        <v>10</v>
      </c>
      <c r="R16" s="215">
        <v>15</v>
      </c>
      <c r="S16" s="38" t="s">
        <v>508</v>
      </c>
      <c r="T16" s="217" t="s">
        <v>510</v>
      </c>
    </row>
    <row r="17" spans="2:67" x14ac:dyDescent="0.3">
      <c r="C17" s="250" t="s">
        <v>727</v>
      </c>
      <c r="D17" s="8"/>
      <c r="F17" s="46">
        <v>229195.69999999998</v>
      </c>
      <c r="G17" s="13" t="s">
        <v>795</v>
      </c>
      <c r="M17" s="47"/>
      <c r="R17" s="215">
        <v>16</v>
      </c>
      <c r="S17" s="38" t="s">
        <v>506</v>
      </c>
      <c r="T17" s="217" t="s">
        <v>518</v>
      </c>
    </row>
    <row r="18" spans="2:67" x14ac:dyDescent="0.3">
      <c r="C18" s="250" t="s">
        <v>764</v>
      </c>
      <c r="F18" s="46">
        <v>86204</v>
      </c>
      <c r="R18" s="215">
        <v>17</v>
      </c>
      <c r="S18" s="38" t="s">
        <v>507</v>
      </c>
      <c r="T18" s="217" t="s">
        <v>518</v>
      </c>
    </row>
    <row r="19" spans="2:67" x14ac:dyDescent="0.3">
      <c r="C19" s="13" t="s">
        <v>765</v>
      </c>
      <c r="D19" s="8"/>
      <c r="F19" s="46">
        <f>N400</f>
        <v>40757.14554000002</v>
      </c>
      <c r="R19" s="215">
        <v>18</v>
      </c>
      <c r="S19" s="38" t="s">
        <v>508</v>
      </c>
      <c r="T19" s="217" t="s">
        <v>518</v>
      </c>
    </row>
    <row r="20" spans="2:67" x14ac:dyDescent="0.3">
      <c r="B20" s="393" t="s">
        <v>793</v>
      </c>
      <c r="C20" s="29" t="s">
        <v>794</v>
      </c>
      <c r="D20" s="252">
        <f>D23/$F$17</f>
        <v>0.1600441499818715</v>
      </c>
      <c r="E20" s="252">
        <f t="shared" ref="E20:M20" si="0">E23/$F$17</f>
        <v>0.16202000368535138</v>
      </c>
      <c r="F20" s="252">
        <f t="shared" si="0"/>
        <v>0.16399585738883124</v>
      </c>
      <c r="G20" s="252">
        <f t="shared" si="0"/>
        <v>0.16597171109231112</v>
      </c>
      <c r="H20" s="252">
        <f t="shared" si="0"/>
        <v>0.16794756479579104</v>
      </c>
      <c r="I20" s="252">
        <f t="shared" si="0"/>
        <v>0.16992341849927092</v>
      </c>
      <c r="J20" s="252">
        <f t="shared" si="0"/>
        <v>0.17189927220275081</v>
      </c>
      <c r="K20" s="252">
        <f t="shared" si="0"/>
        <v>0.17387512590623072</v>
      </c>
      <c r="L20" s="252">
        <f t="shared" si="0"/>
        <v>0.17585097960971058</v>
      </c>
      <c r="M20" s="252">
        <f t="shared" si="0"/>
        <v>0.17782683331319046</v>
      </c>
      <c r="R20" s="215">
        <v>19</v>
      </c>
      <c r="S20" s="38" t="s">
        <v>506</v>
      </c>
      <c r="T20" s="217" t="s">
        <v>519</v>
      </c>
    </row>
    <row r="21" spans="2:67" x14ac:dyDescent="0.3">
      <c r="B21" s="110"/>
      <c r="C21" s="29" t="s">
        <v>762</v>
      </c>
      <c r="D21" s="252">
        <f>D23/$F$18</f>
        <v>0.42551889687253519</v>
      </c>
      <c r="E21" s="252">
        <f t="shared" ref="E21:M21" si="1">E23/$F$18</f>
        <v>0.43077221658701087</v>
      </c>
      <c r="F21" s="252">
        <f t="shared" si="1"/>
        <v>0.43602553630148655</v>
      </c>
      <c r="G21" s="252">
        <f t="shared" si="1"/>
        <v>0.44127885601596228</v>
      </c>
      <c r="H21" s="252">
        <f t="shared" si="1"/>
        <v>0.44653217573043807</v>
      </c>
      <c r="I21" s="252">
        <f t="shared" si="1"/>
        <v>0.45178549544491375</v>
      </c>
      <c r="J21" s="252">
        <f t="shared" si="1"/>
        <v>0.45703881515938943</v>
      </c>
      <c r="K21" s="252">
        <f t="shared" si="1"/>
        <v>0.46229213487386522</v>
      </c>
      <c r="L21" s="252">
        <f t="shared" si="1"/>
        <v>0.46754545458834096</v>
      </c>
      <c r="M21" s="252">
        <f t="shared" si="1"/>
        <v>0.47279877430281664</v>
      </c>
      <c r="R21" s="215"/>
      <c r="S21" s="38"/>
      <c r="T21" s="217"/>
    </row>
    <row r="22" spans="2:67" x14ac:dyDescent="0.3">
      <c r="D22" s="8"/>
      <c r="R22" s="215">
        <v>20</v>
      </c>
      <c r="S22" s="38" t="s">
        <v>507</v>
      </c>
      <c r="T22" s="217" t="s">
        <v>519</v>
      </c>
    </row>
    <row r="23" spans="2:67" x14ac:dyDescent="0.3">
      <c r="C23" s="359">
        <f>F19</f>
        <v>40757.14554000002</v>
      </c>
      <c r="D23" s="251">
        <f>$C$23*D24</f>
        <v>36681.430986000021</v>
      </c>
      <c r="E23" s="251">
        <f t="shared" ref="E23:M23" si="2">$C$23*E24</f>
        <v>37134.288158666684</v>
      </c>
      <c r="F23" s="251">
        <f t="shared" si="2"/>
        <v>37587.145331333348</v>
      </c>
      <c r="G23" s="251">
        <f t="shared" si="2"/>
        <v>38040.002504000011</v>
      </c>
      <c r="H23" s="251">
        <f t="shared" si="2"/>
        <v>38492.859676666681</v>
      </c>
      <c r="I23" s="251">
        <f t="shared" si="2"/>
        <v>38945.716849333345</v>
      </c>
      <c r="J23" s="251">
        <f t="shared" si="2"/>
        <v>39398.574022000008</v>
      </c>
      <c r="K23" s="251">
        <f t="shared" si="2"/>
        <v>39851.431194666678</v>
      </c>
      <c r="L23" s="251">
        <f t="shared" si="2"/>
        <v>40304.288367333342</v>
      </c>
      <c r="M23" s="251">
        <f t="shared" si="2"/>
        <v>40757.145540000005</v>
      </c>
      <c r="R23" s="215">
        <v>21</v>
      </c>
      <c r="S23" s="38" t="s">
        <v>508</v>
      </c>
      <c r="T23" s="217" t="s">
        <v>519</v>
      </c>
    </row>
    <row r="24" spans="2:67" x14ac:dyDescent="0.3">
      <c r="B24" t="s">
        <v>95</v>
      </c>
      <c r="D24" s="27">
        <f>E39</f>
        <v>0.9</v>
      </c>
      <c r="E24" s="27">
        <f t="shared" ref="E24:M24" si="3">F39</f>
        <v>0.91111111111111109</v>
      </c>
      <c r="F24" s="27">
        <f t="shared" si="3"/>
        <v>0.92222222222222217</v>
      </c>
      <c r="G24" s="27">
        <f t="shared" si="3"/>
        <v>0.93333333333333324</v>
      </c>
      <c r="H24" s="27">
        <f t="shared" si="3"/>
        <v>0.94444444444444431</v>
      </c>
      <c r="I24" s="27">
        <f t="shared" si="3"/>
        <v>0.95555555555555538</v>
      </c>
      <c r="J24" s="27">
        <f t="shared" si="3"/>
        <v>0.96666666666666645</v>
      </c>
      <c r="K24" s="27">
        <f t="shared" si="3"/>
        <v>0.97777777777777752</v>
      </c>
      <c r="L24" s="27">
        <f t="shared" si="3"/>
        <v>0.9888888888888886</v>
      </c>
      <c r="M24" s="27">
        <f t="shared" si="3"/>
        <v>0.99999999999999967</v>
      </c>
    </row>
    <row r="25" spans="2:67" x14ac:dyDescent="0.3">
      <c r="B25" s="22" t="s">
        <v>85</v>
      </c>
      <c r="C25" s="83" t="s">
        <v>94</v>
      </c>
      <c r="D25" s="199">
        <v>0.15151515151515152</v>
      </c>
      <c r="E25" s="236">
        <v>0.33333333333333331</v>
      </c>
      <c r="F25" s="236">
        <v>0.27272727272727271</v>
      </c>
      <c r="G25" s="236">
        <v>8.0808080808080815E-2</v>
      </c>
      <c r="H25" s="236">
        <v>7.0707070707070704E-2</v>
      </c>
      <c r="I25" s="236">
        <v>1.0101010101010102E-2</v>
      </c>
      <c r="J25" s="236">
        <v>3.0303030303030304E-2</v>
      </c>
      <c r="K25" s="236">
        <v>4.0404040404040407E-2</v>
      </c>
      <c r="L25" s="236">
        <v>0.01</v>
      </c>
      <c r="M25" s="237">
        <v>0</v>
      </c>
    </row>
    <row r="26" spans="2:67" ht="15" customHeight="1" x14ac:dyDescent="0.3">
      <c r="B26" s="22"/>
      <c r="C26" s="83"/>
      <c r="D26" s="8"/>
      <c r="E26" s="8"/>
      <c r="F26" s="8"/>
      <c r="G26" s="8"/>
      <c r="H26" s="2"/>
      <c r="AZ26" s="14" t="s">
        <v>587</v>
      </c>
      <c r="BA26" t="s">
        <v>572</v>
      </c>
      <c r="BB26" s="299" t="s">
        <v>585</v>
      </c>
      <c r="BC26" t="s">
        <v>572</v>
      </c>
      <c r="BD26" s="299"/>
      <c r="BE26" t="s">
        <v>572</v>
      </c>
      <c r="BF26" s="299"/>
      <c r="BG26" t="s">
        <v>572</v>
      </c>
      <c r="BH26" s="14" t="s">
        <v>586</v>
      </c>
      <c r="BI26" t="s">
        <v>572</v>
      </c>
      <c r="BJ26" s="299" t="s">
        <v>585</v>
      </c>
      <c r="BK26" t="s">
        <v>572</v>
      </c>
      <c r="BL26" s="299"/>
      <c r="BM26" t="s">
        <v>572</v>
      </c>
      <c r="BN26" s="299"/>
      <c r="BO26" s="62" t="s">
        <v>584</v>
      </c>
    </row>
    <row r="27" spans="2:67" x14ac:dyDescent="0.3">
      <c r="B27" s="22"/>
      <c r="C27" s="83"/>
      <c r="D27" s="10"/>
      <c r="E27" s="8"/>
      <c r="F27" s="8"/>
      <c r="G27" s="8"/>
      <c r="H27" s="29" t="s">
        <v>506</v>
      </c>
      <c r="I27" s="29" t="s">
        <v>507</v>
      </c>
      <c r="J27" s="29" t="s">
        <v>508</v>
      </c>
      <c r="K27" s="29" t="s">
        <v>509</v>
      </c>
      <c r="L27" s="29" t="s">
        <v>510</v>
      </c>
      <c r="M27" s="29" t="s">
        <v>518</v>
      </c>
      <c r="N27" s="29" t="s">
        <v>519</v>
      </c>
      <c r="AZ27" s="14"/>
      <c r="BA27" t="s">
        <v>572</v>
      </c>
      <c r="BB27" t="s">
        <v>524</v>
      </c>
      <c r="BC27" t="s">
        <v>572</v>
      </c>
      <c r="BD27" t="s">
        <v>525</v>
      </c>
      <c r="BE27" t="s">
        <v>572</v>
      </c>
      <c r="BF27" t="s">
        <v>526</v>
      </c>
      <c r="BG27" t="s">
        <v>572</v>
      </c>
      <c r="BH27" s="14"/>
      <c r="BI27" t="s">
        <v>572</v>
      </c>
      <c r="BJ27" t="s">
        <v>524</v>
      </c>
      <c r="BK27" t="s">
        <v>572</v>
      </c>
      <c r="BL27" t="s">
        <v>525</v>
      </c>
      <c r="BM27" t="s">
        <v>572</v>
      </c>
      <c r="BN27" t="s">
        <v>526</v>
      </c>
      <c r="BO27" s="62" t="s">
        <v>584</v>
      </c>
    </row>
    <row r="28" spans="2:67" x14ac:dyDescent="0.3">
      <c r="B28" t="s">
        <v>26</v>
      </c>
      <c r="C28" s="83" t="s">
        <v>7</v>
      </c>
      <c r="D28" s="55">
        <v>1</v>
      </c>
      <c r="H28" s="234">
        <v>1</v>
      </c>
      <c r="I28" s="234">
        <v>0.5</v>
      </c>
      <c r="J28" s="235">
        <v>0.8</v>
      </c>
      <c r="K28" s="234">
        <f>(1-K29)/2</f>
        <v>0.25</v>
      </c>
      <c r="L28" s="235">
        <f>(1-L29)/2</f>
        <v>9.9999999999999978E-2</v>
      </c>
      <c r="M28" s="234">
        <f>(1-M30)/2</f>
        <v>0.25</v>
      </c>
      <c r="N28" s="235">
        <f>(1-N30)/2</f>
        <v>9.9999999999999978E-2</v>
      </c>
      <c r="AS28" s="282"/>
      <c r="AT28" s="282"/>
      <c r="AU28" s="282"/>
      <c r="AV28" s="282"/>
      <c r="AW28" s="282"/>
      <c r="AX28" s="282"/>
      <c r="AY28" s="282"/>
      <c r="AZ28" s="282">
        <v>0.35</v>
      </c>
      <c r="BA28" t="s">
        <v>572</v>
      </c>
      <c r="BB28" s="203">
        <v>0.152</v>
      </c>
      <c r="BC28" t="s">
        <v>572</v>
      </c>
      <c r="BD28" s="203">
        <v>0.21199999999999999</v>
      </c>
      <c r="BE28" t="s">
        <v>572</v>
      </c>
      <c r="BF28" s="203">
        <v>0.44400000000000001</v>
      </c>
      <c r="BG28" t="s">
        <v>572</v>
      </c>
      <c r="BH28" s="282">
        <v>0.7</v>
      </c>
      <c r="BI28" t="s">
        <v>572</v>
      </c>
      <c r="BJ28" s="203">
        <v>0.152</v>
      </c>
      <c r="BK28" t="s">
        <v>572</v>
      </c>
      <c r="BL28" s="203">
        <v>0.21199999999999999</v>
      </c>
      <c r="BM28" t="s">
        <v>572</v>
      </c>
      <c r="BN28" s="203">
        <v>0.44400000000000001</v>
      </c>
      <c r="BO28" s="62" t="s">
        <v>584</v>
      </c>
    </row>
    <row r="29" spans="2:67" x14ac:dyDescent="0.3">
      <c r="C29" s="83" t="s">
        <v>8</v>
      </c>
      <c r="D29" s="55">
        <v>1</v>
      </c>
      <c r="H29" s="234">
        <v>1</v>
      </c>
      <c r="I29" s="234">
        <f>(1-I28)/2</f>
        <v>0.25</v>
      </c>
      <c r="J29" s="235">
        <f>(1-J28)/2</f>
        <v>9.9999999999999978E-2</v>
      </c>
      <c r="K29" s="234">
        <v>0.5</v>
      </c>
      <c r="L29" s="235">
        <v>0.8</v>
      </c>
      <c r="M29" s="234">
        <f>(1-M30)/2</f>
        <v>0.25</v>
      </c>
      <c r="N29" s="235">
        <f>(1-N30)/2</f>
        <v>9.9999999999999978E-2</v>
      </c>
      <c r="AS29" s="203"/>
      <c r="AT29" s="203"/>
      <c r="AU29" s="203"/>
      <c r="AV29" s="203"/>
      <c r="AW29" s="203"/>
      <c r="AX29" s="203"/>
      <c r="AY29" s="203"/>
      <c r="AZ29" s="282">
        <v>0.42222222222222222</v>
      </c>
      <c r="BA29" t="s">
        <v>572</v>
      </c>
      <c r="BB29" s="203">
        <v>0.33300000000000002</v>
      </c>
      <c r="BC29" t="s">
        <v>572</v>
      </c>
      <c r="BD29" s="203">
        <v>0.29299999999999998</v>
      </c>
      <c r="BE29" t="s">
        <v>572</v>
      </c>
      <c r="BF29" s="203">
        <v>0.374</v>
      </c>
      <c r="BG29" t="s">
        <v>572</v>
      </c>
      <c r="BH29" s="282">
        <v>0.73333333333333328</v>
      </c>
      <c r="BI29" t="s">
        <v>572</v>
      </c>
      <c r="BJ29" s="203">
        <v>0.33300000000000002</v>
      </c>
      <c r="BK29" t="s">
        <v>572</v>
      </c>
      <c r="BL29" s="203">
        <v>0.29299999999999998</v>
      </c>
      <c r="BM29" t="s">
        <v>572</v>
      </c>
      <c r="BN29" s="203">
        <v>0.374</v>
      </c>
      <c r="BO29" s="62" t="s">
        <v>584</v>
      </c>
    </row>
    <row r="30" spans="2:67" x14ac:dyDescent="0.3">
      <c r="C30" s="83" t="s">
        <v>9</v>
      </c>
      <c r="D30" s="221">
        <v>-1</v>
      </c>
      <c r="H30" s="234">
        <v>1</v>
      </c>
      <c r="I30" s="234">
        <f>(1-I28)/2</f>
        <v>0.25</v>
      </c>
      <c r="J30" s="235">
        <f>(1-J28)/2</f>
        <v>9.9999999999999978E-2</v>
      </c>
      <c r="K30" s="234">
        <f>(1-K29)/2</f>
        <v>0.25</v>
      </c>
      <c r="L30" s="235">
        <f>(1-L29)/2</f>
        <v>9.9999999999999978E-2</v>
      </c>
      <c r="M30" s="234">
        <v>0.5</v>
      </c>
      <c r="N30" s="235">
        <v>0.8</v>
      </c>
      <c r="AS30" s="203"/>
      <c r="AT30" s="203"/>
      <c r="AU30" s="203"/>
      <c r="AV30" s="203"/>
      <c r="AW30" s="203"/>
      <c r="AX30" s="203"/>
      <c r="AY30" s="203"/>
      <c r="AZ30" s="282">
        <v>0.49444444444444446</v>
      </c>
      <c r="BA30" t="s">
        <v>572</v>
      </c>
      <c r="BB30" s="203">
        <v>0.27300000000000002</v>
      </c>
      <c r="BC30" t="s">
        <v>572</v>
      </c>
      <c r="BD30" s="203">
        <v>0.26300000000000001</v>
      </c>
      <c r="BE30" t="s">
        <v>572</v>
      </c>
      <c r="BF30" s="203">
        <v>8.1000000000000003E-2</v>
      </c>
      <c r="BG30" t="s">
        <v>572</v>
      </c>
      <c r="BH30" s="282">
        <v>0.76666666666666661</v>
      </c>
      <c r="BI30" t="s">
        <v>572</v>
      </c>
      <c r="BJ30" s="203">
        <v>0.27300000000000002</v>
      </c>
      <c r="BK30" t="s">
        <v>572</v>
      </c>
      <c r="BL30" s="203">
        <v>0.26300000000000001</v>
      </c>
      <c r="BM30" t="s">
        <v>572</v>
      </c>
      <c r="BN30" s="203">
        <v>8.1000000000000003E-2</v>
      </c>
      <c r="BO30" s="62" t="s">
        <v>584</v>
      </c>
    </row>
    <row r="31" spans="2:67" x14ac:dyDescent="0.3">
      <c r="H31" s="29" t="s">
        <v>511</v>
      </c>
      <c r="I31" s="29" t="s">
        <v>512</v>
      </c>
      <c r="J31" s="29" t="s">
        <v>513</v>
      </c>
      <c r="K31" s="29" t="s">
        <v>514</v>
      </c>
      <c r="L31" s="29" t="s">
        <v>515</v>
      </c>
      <c r="M31" s="29" t="s">
        <v>516</v>
      </c>
      <c r="N31" s="29" t="s">
        <v>517</v>
      </c>
      <c r="Q31" s="213">
        <v>0.81</v>
      </c>
      <c r="R31" s="213">
        <v>0.83111111111111113</v>
      </c>
      <c r="S31" s="213">
        <v>0.85222222222222221</v>
      </c>
      <c r="T31" s="213">
        <v>0.87333333333333329</v>
      </c>
      <c r="U31" s="213">
        <v>0.89444444444444438</v>
      </c>
      <c r="V31" s="213">
        <v>0.91555555555555546</v>
      </c>
      <c r="W31" s="213">
        <v>0.93666666666666654</v>
      </c>
      <c r="X31" s="213">
        <v>0.95777777777777762</v>
      </c>
      <c r="Y31" s="213">
        <v>0.9788888888888887</v>
      </c>
      <c r="Z31" s="213">
        <v>0.99999999999999978</v>
      </c>
      <c r="AD31" s="213">
        <v>0.81</v>
      </c>
      <c r="AE31" s="213">
        <v>0.83111111111111113</v>
      </c>
      <c r="AF31" s="213">
        <v>0.85222222222222221</v>
      </c>
      <c r="AG31" s="213">
        <v>0.87333333333333329</v>
      </c>
      <c r="AH31" s="213">
        <v>0.89444444444444438</v>
      </c>
      <c r="AI31" s="213">
        <v>0.91555555555555546</v>
      </c>
      <c r="AJ31" s="213">
        <v>0.93666666666666654</v>
      </c>
      <c r="AK31" s="213">
        <v>0.95777777777777762</v>
      </c>
      <c r="AL31" s="213">
        <v>0.9788888888888887</v>
      </c>
      <c r="AM31" s="213">
        <v>0.99999999999999978</v>
      </c>
      <c r="AS31" s="203"/>
      <c r="AT31" s="203"/>
      <c r="AU31" s="203"/>
      <c r="AV31" s="203"/>
      <c r="AW31" s="203"/>
      <c r="AX31" s="203"/>
      <c r="AY31" s="203"/>
      <c r="AZ31" s="282">
        <v>0.56666666666666665</v>
      </c>
      <c r="BA31" t="s">
        <v>572</v>
      </c>
      <c r="BB31" s="203">
        <v>8.1000000000000003E-2</v>
      </c>
      <c r="BC31" t="s">
        <v>572</v>
      </c>
      <c r="BD31" s="203">
        <v>0.111</v>
      </c>
      <c r="BE31" t="s">
        <v>572</v>
      </c>
      <c r="BF31" s="203">
        <v>6.0999999999999999E-2</v>
      </c>
      <c r="BG31" t="s">
        <v>572</v>
      </c>
      <c r="BH31" s="282">
        <v>0.79999999999999993</v>
      </c>
      <c r="BI31" t="s">
        <v>572</v>
      </c>
      <c r="BJ31" s="203">
        <v>8.1000000000000003E-2</v>
      </c>
      <c r="BK31" t="s">
        <v>572</v>
      </c>
      <c r="BL31" s="203">
        <v>0.111</v>
      </c>
      <c r="BM31" t="s">
        <v>572</v>
      </c>
      <c r="BN31" s="203">
        <v>6.0999999999999999E-2</v>
      </c>
      <c r="BO31" s="62" t="s">
        <v>584</v>
      </c>
    </row>
    <row r="32" spans="2:67" ht="15" customHeight="1" x14ac:dyDescent="0.3">
      <c r="B32" t="s">
        <v>33</v>
      </c>
      <c r="C32" s="83" t="s">
        <v>34</v>
      </c>
      <c r="D32" s="377">
        <v>70.519192459200909</v>
      </c>
      <c r="E32" s="20" t="s">
        <v>78</v>
      </c>
      <c r="G32" s="52" t="s">
        <v>3</v>
      </c>
      <c r="P32" t="s">
        <v>524</v>
      </c>
      <c r="Q32" s="256">
        <f>ROUND(AD32,3)</f>
        <v>0.152</v>
      </c>
      <c r="R32" s="256">
        <f t="shared" ref="R32:Z34" si="4">ROUND(AE32,3)</f>
        <v>0.33300000000000002</v>
      </c>
      <c r="S32" s="256">
        <f t="shared" si="4"/>
        <v>0.27300000000000002</v>
      </c>
      <c r="T32" s="256">
        <f t="shared" si="4"/>
        <v>8.1000000000000003E-2</v>
      </c>
      <c r="U32" s="256">
        <f t="shared" si="4"/>
        <v>7.0999999999999994E-2</v>
      </c>
      <c r="V32" s="256">
        <f t="shared" si="4"/>
        <v>0.01</v>
      </c>
      <c r="W32" s="256">
        <f t="shared" si="4"/>
        <v>0.03</v>
      </c>
      <c r="X32" s="256">
        <f t="shared" si="4"/>
        <v>0.04</v>
      </c>
      <c r="Y32" s="256">
        <f t="shared" si="4"/>
        <v>0.01</v>
      </c>
      <c r="Z32" s="256">
        <f t="shared" si="4"/>
        <v>0</v>
      </c>
      <c r="AD32" s="214">
        <v>0.15151515151515152</v>
      </c>
      <c r="AE32" s="214">
        <v>0.33333333333333331</v>
      </c>
      <c r="AF32" s="214">
        <v>0.27272727272727271</v>
      </c>
      <c r="AG32" s="214">
        <v>8.0808080808080815E-2</v>
      </c>
      <c r="AH32" s="214">
        <v>7.0707070707070704E-2</v>
      </c>
      <c r="AI32" s="214">
        <v>1.0101010101010102E-2</v>
      </c>
      <c r="AJ32" s="214">
        <v>3.0303030303030304E-2</v>
      </c>
      <c r="AK32" s="214">
        <v>4.0404040404040407E-2</v>
      </c>
      <c r="AL32" s="214">
        <v>0.01</v>
      </c>
      <c r="AM32" s="214">
        <v>0</v>
      </c>
      <c r="AS32" s="282"/>
      <c r="AT32" s="282"/>
      <c r="AU32" s="282"/>
      <c r="AV32" s="282"/>
      <c r="AW32" s="282"/>
      <c r="AX32" s="282"/>
      <c r="AY32" s="282"/>
      <c r="AZ32" s="282">
        <v>0.63888888888888884</v>
      </c>
      <c r="BA32" t="s">
        <v>572</v>
      </c>
      <c r="BB32" s="203">
        <v>7.0999999999999994E-2</v>
      </c>
      <c r="BC32" t="s">
        <v>572</v>
      </c>
      <c r="BD32" s="203">
        <v>5.0999999999999997E-2</v>
      </c>
      <c r="BE32" t="s">
        <v>572</v>
      </c>
      <c r="BF32" s="203">
        <v>0.02</v>
      </c>
      <c r="BG32" t="s">
        <v>572</v>
      </c>
      <c r="BH32" s="282">
        <v>0.83333333333333326</v>
      </c>
      <c r="BI32" t="s">
        <v>572</v>
      </c>
      <c r="BJ32" s="203">
        <v>7.0999999999999994E-2</v>
      </c>
      <c r="BK32" t="s">
        <v>572</v>
      </c>
      <c r="BL32" s="203">
        <v>5.0999999999999997E-2</v>
      </c>
      <c r="BM32" t="s">
        <v>572</v>
      </c>
      <c r="BN32" s="203">
        <v>0.02</v>
      </c>
      <c r="BO32" s="62" t="s">
        <v>584</v>
      </c>
    </row>
    <row r="33" spans="1:67" ht="23.25" customHeight="1" x14ac:dyDescent="0.3">
      <c r="B33" t="s">
        <v>36</v>
      </c>
      <c r="C33" s="83" t="s">
        <v>35</v>
      </c>
      <c r="D33" s="5">
        <v>5.7</v>
      </c>
      <c r="E33" s="20" t="s">
        <v>78</v>
      </c>
      <c r="G33" s="398" t="s">
        <v>488</v>
      </c>
      <c r="P33" t="s">
        <v>525</v>
      </c>
      <c r="Q33" s="256">
        <f>ROUND(AD33,3)</f>
        <v>0.21199999999999999</v>
      </c>
      <c r="R33" s="256">
        <f t="shared" si="4"/>
        <v>0.29299999999999998</v>
      </c>
      <c r="S33" s="256">
        <f t="shared" si="4"/>
        <v>0.26300000000000001</v>
      </c>
      <c r="T33" s="256">
        <f t="shared" si="4"/>
        <v>0.111</v>
      </c>
      <c r="U33" s="256">
        <f t="shared" si="4"/>
        <v>5.0999999999999997E-2</v>
      </c>
      <c r="V33" s="256">
        <f t="shared" si="4"/>
        <v>0.02</v>
      </c>
      <c r="W33" s="256">
        <f t="shared" si="4"/>
        <v>0</v>
      </c>
      <c r="X33" s="256">
        <f t="shared" si="4"/>
        <v>0.02</v>
      </c>
      <c r="Y33" s="256">
        <f t="shared" si="4"/>
        <v>0.02</v>
      </c>
      <c r="Z33" s="256">
        <f t="shared" si="4"/>
        <v>0.01</v>
      </c>
      <c r="AD33" s="214">
        <v>0.21212121212121213</v>
      </c>
      <c r="AE33" s="214">
        <v>0.29292929292929293</v>
      </c>
      <c r="AF33" s="214">
        <v>0.26262626262626265</v>
      </c>
      <c r="AG33" s="214">
        <v>0.1111111111111111</v>
      </c>
      <c r="AH33" s="214">
        <v>5.0505050505050504E-2</v>
      </c>
      <c r="AI33" s="214">
        <v>2.0202020202020204E-2</v>
      </c>
      <c r="AJ33" s="214">
        <v>0</v>
      </c>
      <c r="AK33" s="214">
        <v>2.0202020202020204E-2</v>
      </c>
      <c r="AL33" s="214">
        <v>0.02</v>
      </c>
      <c r="AM33" s="214">
        <v>0.01</v>
      </c>
      <c r="AS33" s="203"/>
      <c r="AT33" s="203"/>
      <c r="AU33" s="203"/>
      <c r="AV33" s="203"/>
      <c r="AW33" s="203"/>
      <c r="AX33" s="203"/>
      <c r="AY33" s="203"/>
      <c r="AZ33" s="282">
        <v>0.71111111111111103</v>
      </c>
      <c r="BA33" t="s">
        <v>572</v>
      </c>
      <c r="BB33" s="203">
        <v>0.01</v>
      </c>
      <c r="BC33" t="s">
        <v>572</v>
      </c>
      <c r="BD33" s="203">
        <v>0.02</v>
      </c>
      <c r="BE33" t="s">
        <v>572</v>
      </c>
      <c r="BF33" s="203">
        <v>0.02</v>
      </c>
      <c r="BG33" t="s">
        <v>572</v>
      </c>
      <c r="BH33" s="282">
        <v>0.86666666666666659</v>
      </c>
      <c r="BI33" t="s">
        <v>572</v>
      </c>
      <c r="BJ33" s="203">
        <v>0.01</v>
      </c>
      <c r="BK33" t="s">
        <v>572</v>
      </c>
      <c r="BL33" s="203">
        <v>0.02</v>
      </c>
      <c r="BM33" t="s">
        <v>572</v>
      </c>
      <c r="BN33" s="203">
        <v>0.02</v>
      </c>
      <c r="BO33" s="62" t="s">
        <v>584</v>
      </c>
    </row>
    <row r="34" spans="1:67" ht="23.25" customHeight="1" x14ac:dyDescent="0.3">
      <c r="A34" s="52"/>
      <c r="B34" t="s">
        <v>41</v>
      </c>
      <c r="C34" s="83" t="s">
        <v>42</v>
      </c>
      <c r="D34" s="219">
        <v>0.12</v>
      </c>
      <c r="E34" s="20" t="s">
        <v>225</v>
      </c>
      <c r="G34" s="398"/>
      <c r="P34" t="s">
        <v>526</v>
      </c>
      <c r="Q34" s="256">
        <f>ROUND(AD34,3)</f>
        <v>0.44400000000000001</v>
      </c>
      <c r="R34" s="256">
        <f t="shared" si="4"/>
        <v>0.374</v>
      </c>
      <c r="S34" s="256">
        <f t="shared" si="4"/>
        <v>8.1000000000000003E-2</v>
      </c>
      <c r="T34" s="256">
        <f t="shared" si="4"/>
        <v>6.0999999999999999E-2</v>
      </c>
      <c r="U34" s="256">
        <f t="shared" si="4"/>
        <v>0.02</v>
      </c>
      <c r="V34" s="256">
        <f t="shared" si="4"/>
        <v>0.02</v>
      </c>
      <c r="W34" s="256">
        <f t="shared" si="4"/>
        <v>0</v>
      </c>
      <c r="X34" s="256">
        <f t="shared" si="4"/>
        <v>0</v>
      </c>
      <c r="Y34" s="256">
        <f t="shared" si="4"/>
        <v>0</v>
      </c>
      <c r="Z34" s="256">
        <f t="shared" si="4"/>
        <v>0</v>
      </c>
      <c r="AD34" s="214">
        <v>0.44444444444444442</v>
      </c>
      <c r="AE34" s="214">
        <v>0.37373737373737376</v>
      </c>
      <c r="AF34" s="214">
        <v>8.0808080808080815E-2</v>
      </c>
      <c r="AG34" s="214">
        <v>6.0606060606060608E-2</v>
      </c>
      <c r="AH34" s="214">
        <v>2.0202020202020204E-2</v>
      </c>
      <c r="AI34" s="214">
        <v>2.0202020202020204E-2</v>
      </c>
      <c r="AJ34" s="214">
        <v>0</v>
      </c>
      <c r="AK34" s="214">
        <v>0</v>
      </c>
      <c r="AL34" s="214">
        <v>0</v>
      </c>
      <c r="AM34" s="214">
        <v>0</v>
      </c>
      <c r="AS34" s="203"/>
      <c r="AT34" s="203"/>
      <c r="AU34" s="203"/>
      <c r="AV34" s="203"/>
      <c r="AW34" s="203"/>
      <c r="AX34" s="203"/>
      <c r="AY34" s="203"/>
      <c r="AZ34" s="282">
        <v>0.78333333333333321</v>
      </c>
      <c r="BA34" t="s">
        <v>572</v>
      </c>
      <c r="BB34" s="203">
        <v>0.03</v>
      </c>
      <c r="BC34" t="s">
        <v>572</v>
      </c>
      <c r="BD34" s="203">
        <v>0</v>
      </c>
      <c r="BE34" t="s">
        <v>572</v>
      </c>
      <c r="BF34" s="203">
        <v>0</v>
      </c>
      <c r="BG34" t="s">
        <v>572</v>
      </c>
      <c r="BH34" s="282">
        <v>0.89999999999999991</v>
      </c>
      <c r="BI34" t="s">
        <v>572</v>
      </c>
      <c r="BJ34" s="203">
        <v>0.03</v>
      </c>
      <c r="BK34" t="s">
        <v>572</v>
      </c>
      <c r="BL34" s="203">
        <v>0</v>
      </c>
      <c r="BM34" t="s">
        <v>572</v>
      </c>
      <c r="BN34" s="203">
        <v>0</v>
      </c>
      <c r="BO34" s="62" t="s">
        <v>584</v>
      </c>
    </row>
    <row r="35" spans="1:67" x14ac:dyDescent="0.3">
      <c r="B35" t="s">
        <v>71</v>
      </c>
      <c r="C35" s="83" t="s">
        <v>72</v>
      </c>
      <c r="D35" s="6">
        <v>1</v>
      </c>
      <c r="E35" s="20" t="s">
        <v>77</v>
      </c>
      <c r="AS35" s="203"/>
      <c r="AT35" s="203"/>
      <c r="AU35" s="203"/>
      <c r="AV35" s="203"/>
      <c r="AW35" s="203"/>
      <c r="AX35" s="203"/>
      <c r="AY35" s="203"/>
      <c r="AZ35" s="282">
        <v>0.8555555555555554</v>
      </c>
      <c r="BA35" t="s">
        <v>572</v>
      </c>
      <c r="BB35" s="203">
        <v>0.04</v>
      </c>
      <c r="BC35" t="s">
        <v>572</v>
      </c>
      <c r="BD35" s="203">
        <v>0.02</v>
      </c>
      <c r="BE35" t="s">
        <v>572</v>
      </c>
      <c r="BF35" s="203">
        <v>0</v>
      </c>
      <c r="BG35" t="s">
        <v>572</v>
      </c>
      <c r="BH35" s="282">
        <v>0.93333333333333324</v>
      </c>
      <c r="BI35" t="s">
        <v>572</v>
      </c>
      <c r="BJ35" s="203">
        <v>0.04</v>
      </c>
      <c r="BK35" t="s">
        <v>572</v>
      </c>
      <c r="BL35" s="203">
        <v>0.02</v>
      </c>
      <c r="BM35" t="s">
        <v>572</v>
      </c>
      <c r="BN35" s="203">
        <v>0</v>
      </c>
      <c r="BO35" s="62" t="s">
        <v>584</v>
      </c>
    </row>
    <row r="36" spans="1:67" x14ac:dyDescent="0.3">
      <c r="N36" s="204">
        <f>MIN(N41:N399)</f>
        <v>50.261189999999999</v>
      </c>
      <c r="AD36">
        <f>AD32*AD31</f>
        <v>0.12272727272727274</v>
      </c>
      <c r="AE36">
        <f t="shared" ref="AE36:AM36" si="5">AE32*AE31</f>
        <v>0.27703703703703703</v>
      </c>
      <c r="AF36">
        <f t="shared" si="5"/>
        <v>0.23242424242424239</v>
      </c>
      <c r="AG36">
        <f t="shared" si="5"/>
        <v>7.0572390572390578E-2</v>
      </c>
      <c r="AH36">
        <f t="shared" si="5"/>
        <v>6.3243546576879903E-2</v>
      </c>
      <c r="AI36">
        <f t="shared" si="5"/>
        <v>9.248035914702581E-3</v>
      </c>
      <c r="AJ36">
        <f t="shared" si="5"/>
        <v>2.8383838383838379E-2</v>
      </c>
      <c r="AK36">
        <f t="shared" si="5"/>
        <v>3.8698092031425359E-2</v>
      </c>
      <c r="AL36">
        <f t="shared" si="5"/>
        <v>9.7888888888888869E-3</v>
      </c>
      <c r="AM36">
        <f t="shared" si="5"/>
        <v>0</v>
      </c>
      <c r="AN36">
        <f>SUM(AD36:AM36)</f>
        <v>0.85212334455667793</v>
      </c>
      <c r="AZ36" s="282">
        <v>0.92777777777777759</v>
      </c>
      <c r="BA36" t="s">
        <v>572</v>
      </c>
      <c r="BB36" s="203">
        <v>0.01</v>
      </c>
      <c r="BC36" t="s">
        <v>572</v>
      </c>
      <c r="BD36" s="203">
        <v>0.02</v>
      </c>
      <c r="BE36" t="s">
        <v>572</v>
      </c>
      <c r="BF36" s="203">
        <v>0</v>
      </c>
      <c r="BG36" t="s">
        <v>572</v>
      </c>
      <c r="BH36" s="282">
        <v>0.96666666666666656</v>
      </c>
      <c r="BI36" t="s">
        <v>572</v>
      </c>
      <c r="BJ36" s="203">
        <v>0.01</v>
      </c>
      <c r="BK36" t="s">
        <v>572</v>
      </c>
      <c r="BL36" s="203">
        <v>0.02</v>
      </c>
      <c r="BM36" t="s">
        <v>572</v>
      </c>
      <c r="BN36" s="203">
        <v>0</v>
      </c>
      <c r="BO36" s="62" t="s">
        <v>584</v>
      </c>
    </row>
    <row r="37" spans="1:67" x14ac:dyDescent="0.3">
      <c r="Q37">
        <f>Q39/Q38</f>
        <v>1233.4800000000002</v>
      </c>
      <c r="AD37">
        <f>AD33*AD31</f>
        <v>0.17181818181818184</v>
      </c>
      <c r="AE37">
        <f t="shared" ref="AE37:AM37" si="6">AE33*AE31</f>
        <v>0.24345679012345681</v>
      </c>
      <c r="AF37">
        <f t="shared" si="6"/>
        <v>0.22381593714927051</v>
      </c>
      <c r="AG37">
        <f t="shared" si="6"/>
        <v>9.7037037037037033E-2</v>
      </c>
      <c r="AH37">
        <f t="shared" si="6"/>
        <v>4.5173961840628503E-2</v>
      </c>
      <c r="AI37">
        <f t="shared" si="6"/>
        <v>1.8496071829405162E-2</v>
      </c>
      <c r="AJ37">
        <f t="shared" si="6"/>
        <v>0</v>
      </c>
      <c r="AK37">
        <f t="shared" si="6"/>
        <v>1.9349046015712679E-2</v>
      </c>
      <c r="AL37">
        <f t="shared" si="6"/>
        <v>1.9577777777777774E-2</v>
      </c>
      <c r="AM37">
        <f t="shared" si="6"/>
        <v>9.9999999999999985E-3</v>
      </c>
      <c r="AN37">
        <f>SUM(AD37:AM37)</f>
        <v>0.84872480359147029</v>
      </c>
      <c r="AZ37" s="282">
        <v>0.99999999999999978</v>
      </c>
      <c r="BA37" t="s">
        <v>572</v>
      </c>
      <c r="BB37" s="203">
        <v>0</v>
      </c>
      <c r="BC37" t="s">
        <v>572</v>
      </c>
      <c r="BD37" s="203">
        <v>0.01</v>
      </c>
      <c r="BE37" t="s">
        <v>572</v>
      </c>
      <c r="BF37" s="203">
        <v>0</v>
      </c>
      <c r="BG37" t="s">
        <v>572</v>
      </c>
      <c r="BH37" s="282">
        <v>0.99999999999999989</v>
      </c>
      <c r="BI37" t="s">
        <v>572</v>
      </c>
      <c r="BJ37" s="203">
        <v>0</v>
      </c>
      <c r="BK37" t="s">
        <v>572</v>
      </c>
      <c r="BL37" s="203">
        <v>0.01</v>
      </c>
      <c r="BM37" t="s">
        <v>572</v>
      </c>
      <c r="BN37" s="203">
        <v>0</v>
      </c>
      <c r="BO37" s="62" t="s">
        <v>584</v>
      </c>
    </row>
    <row r="38" spans="1:67" x14ac:dyDescent="0.3">
      <c r="D38" s="52" t="s">
        <v>3</v>
      </c>
      <c r="E38" s="397" t="s">
        <v>80</v>
      </c>
      <c r="F38" s="397"/>
      <c r="G38" s="397"/>
      <c r="H38" s="397"/>
      <c r="I38" s="397"/>
      <c r="J38" s="397"/>
      <c r="K38" s="397"/>
      <c r="L38" s="397"/>
      <c r="M38" s="397"/>
      <c r="N38" s="397"/>
      <c r="O38" s="52" t="s">
        <v>3</v>
      </c>
      <c r="Q38">
        <f>N41*D41</f>
        <v>43.110188815982362</v>
      </c>
      <c r="AD38">
        <f>AD34*AD31</f>
        <v>0.36</v>
      </c>
      <c r="AE38">
        <f t="shared" ref="AE38:AM38" si="7">AE34*AE31</f>
        <v>0.31061728395061733</v>
      </c>
      <c r="AF38">
        <f t="shared" si="7"/>
        <v>6.8866442199775543E-2</v>
      </c>
      <c r="AG38">
        <f t="shared" si="7"/>
        <v>5.292929292929293E-2</v>
      </c>
      <c r="AH38">
        <f t="shared" si="7"/>
        <v>1.8069584736251403E-2</v>
      </c>
      <c r="AI38">
        <f t="shared" si="7"/>
        <v>1.8496071829405162E-2</v>
      </c>
      <c r="AJ38">
        <f t="shared" si="7"/>
        <v>0</v>
      </c>
      <c r="AK38">
        <f t="shared" si="7"/>
        <v>0</v>
      </c>
      <c r="AL38">
        <f t="shared" si="7"/>
        <v>0</v>
      </c>
      <c r="AM38">
        <f t="shared" si="7"/>
        <v>0</v>
      </c>
      <c r="AN38">
        <f>SUM(AD38:AM38)</f>
        <v>0.82897867564534233</v>
      </c>
    </row>
    <row r="39" spans="1:67" ht="28.8" x14ac:dyDescent="0.3">
      <c r="C39" s="21"/>
      <c r="D39" s="23" t="s">
        <v>79</v>
      </c>
      <c r="E39" s="307">
        <v>0.9</v>
      </c>
      <c r="F39" s="307">
        <f>E39+(0.1/9)</f>
        <v>0.91111111111111109</v>
      </c>
      <c r="G39" s="307">
        <f t="shared" ref="G39:N39" si="8">F39+(0.1/9)</f>
        <v>0.92222222222222217</v>
      </c>
      <c r="H39" s="307">
        <f t="shared" si="8"/>
        <v>0.93333333333333324</v>
      </c>
      <c r="I39" s="307">
        <f t="shared" si="8"/>
        <v>0.94444444444444431</v>
      </c>
      <c r="J39" s="307">
        <f t="shared" si="8"/>
        <v>0.95555555555555538</v>
      </c>
      <c r="K39" s="307">
        <f t="shared" si="8"/>
        <v>0.96666666666666645</v>
      </c>
      <c r="L39" s="307">
        <f t="shared" si="8"/>
        <v>0.97777777777777752</v>
      </c>
      <c r="M39" s="307">
        <f t="shared" si="8"/>
        <v>0.9888888888888886</v>
      </c>
      <c r="N39" s="307">
        <f t="shared" si="8"/>
        <v>0.99999999999999967</v>
      </c>
      <c r="O39" s="23" t="s">
        <v>81</v>
      </c>
      <c r="P39" s="1"/>
      <c r="Q39">
        <f>W41*N41*D41</f>
        <v>53175.555700737932</v>
      </c>
    </row>
    <row r="40" spans="1:67" x14ac:dyDescent="0.3">
      <c r="B40" s="1" t="s">
        <v>17</v>
      </c>
      <c r="C40" s="83" t="s">
        <v>21</v>
      </c>
      <c r="D40" s="83" t="s">
        <v>23</v>
      </c>
      <c r="E40" s="396" t="s">
        <v>24</v>
      </c>
      <c r="F40" s="396"/>
      <c r="G40" s="396"/>
      <c r="H40" s="396"/>
      <c r="I40" s="396"/>
      <c r="J40" s="396"/>
      <c r="K40" s="396"/>
      <c r="L40" s="396"/>
      <c r="M40" s="396"/>
      <c r="N40" s="396"/>
      <c r="O40" s="83" t="s">
        <v>25</v>
      </c>
      <c r="P40" s="1"/>
      <c r="V40" t="s">
        <v>198</v>
      </c>
      <c r="W40" t="s">
        <v>197</v>
      </c>
    </row>
    <row r="41" spans="1:67" x14ac:dyDescent="0.3">
      <c r="B41">
        <v>1</v>
      </c>
      <c r="C41" s="163">
        <f>VLOOKUP(P41,$R$55:$U$59,3,FALSE)</f>
        <v>1</v>
      </c>
      <c r="D41" s="172">
        <v>0.36852745873999998</v>
      </c>
      <c r="E41" s="247">
        <f t="shared" ref="E41:M222" si="9">$N41*E$39</f>
        <v>105.2816256</v>
      </c>
      <c r="F41" s="247">
        <f t="shared" si="9"/>
        <v>106.58139875555555</v>
      </c>
      <c r="G41" s="247">
        <f t="shared" si="9"/>
        <v>107.88117191111111</v>
      </c>
      <c r="H41" s="247">
        <f t="shared" si="9"/>
        <v>109.18094506666665</v>
      </c>
      <c r="I41" s="247">
        <f t="shared" si="9"/>
        <v>110.48071822222221</v>
      </c>
      <c r="J41" s="247">
        <f t="shared" si="9"/>
        <v>111.78049137777776</v>
      </c>
      <c r="K41" s="247">
        <f t="shared" si="9"/>
        <v>113.08026453333331</v>
      </c>
      <c r="L41" s="247">
        <f t="shared" si="9"/>
        <v>114.38003768888886</v>
      </c>
      <c r="M41" s="247">
        <f t="shared" si="9"/>
        <v>115.67981084444442</v>
      </c>
      <c r="N41" s="337">
        <v>116.979584</v>
      </c>
      <c r="O41" s="164">
        <f>($R$46*$W$41*N41)/(N41*D41)</f>
        <v>2607.3523077093469</v>
      </c>
      <c r="P41" s="347" t="s">
        <v>705</v>
      </c>
      <c r="Q41" s="83" t="s">
        <v>21</v>
      </c>
      <c r="R41" t="s">
        <v>20</v>
      </c>
      <c r="V41">
        <v>1</v>
      </c>
      <c r="W41">
        <v>1233.48</v>
      </c>
    </row>
    <row r="42" spans="1:67" x14ac:dyDescent="0.3">
      <c r="B42">
        <v>2</v>
      </c>
      <c r="C42" s="165">
        <f t="shared" ref="C42:C105" si="10">VLOOKUP(P42,$R$55:$U$59,3,FALSE)</f>
        <v>1</v>
      </c>
      <c r="D42" s="332">
        <f>D41</f>
        <v>0.36852745873999998</v>
      </c>
      <c r="E42" s="248">
        <f t="shared" ref="E42:M70" si="11">$N42*E$39</f>
        <v>203.75797500000002</v>
      </c>
      <c r="F42" s="248">
        <f t="shared" si="11"/>
        <v>206.27350555555554</v>
      </c>
      <c r="G42" s="248">
        <f t="shared" si="11"/>
        <v>208.7890361111111</v>
      </c>
      <c r="H42" s="248">
        <f t="shared" si="11"/>
        <v>211.30456666666666</v>
      </c>
      <c r="I42" s="248">
        <f t="shared" si="11"/>
        <v>213.82009722222219</v>
      </c>
      <c r="J42" s="248">
        <f t="shared" si="11"/>
        <v>216.33562777777774</v>
      </c>
      <c r="K42" s="248">
        <f t="shared" si="11"/>
        <v>218.85115833333327</v>
      </c>
      <c r="L42" s="248">
        <f t="shared" si="11"/>
        <v>221.36668888888883</v>
      </c>
      <c r="M42" s="248">
        <f t="shared" si="11"/>
        <v>223.88221944444439</v>
      </c>
      <c r="N42" s="338">
        <v>226.39775</v>
      </c>
      <c r="O42" s="166">
        <f t="shared" ref="O42:O105" si="12">($R$46*$W$41*N42)/(N42*D42)</f>
        <v>2607.3523077093469</v>
      </c>
      <c r="P42" s="347" t="s">
        <v>705</v>
      </c>
      <c r="Q42" s="326" t="s">
        <v>23</v>
      </c>
      <c r="R42" t="s">
        <v>22</v>
      </c>
    </row>
    <row r="43" spans="1:67" x14ac:dyDescent="0.3">
      <c r="B43">
        <v>3</v>
      </c>
      <c r="C43" s="165">
        <f t="shared" si="10"/>
        <v>1</v>
      </c>
      <c r="D43" s="332">
        <f t="shared" ref="D43:D106" si="13">D42</f>
        <v>0.36852745873999998</v>
      </c>
      <c r="E43" s="248">
        <f t="shared" si="11"/>
        <v>52.2405027</v>
      </c>
      <c r="F43" s="248">
        <f t="shared" si="11"/>
        <v>52.885447177777777</v>
      </c>
      <c r="G43" s="248">
        <f t="shared" si="11"/>
        <v>53.530391655555555</v>
      </c>
      <c r="H43" s="248">
        <f t="shared" si="11"/>
        <v>54.175336133333332</v>
      </c>
      <c r="I43" s="248">
        <f t="shared" si="11"/>
        <v>54.820280611111102</v>
      </c>
      <c r="J43" s="248">
        <f t="shared" si="11"/>
        <v>55.465225088888879</v>
      </c>
      <c r="K43" s="248">
        <f t="shared" si="11"/>
        <v>56.110169566666656</v>
      </c>
      <c r="L43" s="248">
        <f t="shared" si="11"/>
        <v>56.755114044444433</v>
      </c>
      <c r="M43" s="248">
        <f t="shared" si="11"/>
        <v>57.40005852222221</v>
      </c>
      <c r="N43" s="338">
        <v>58.045003000000001</v>
      </c>
      <c r="O43" s="166">
        <f t="shared" si="12"/>
        <v>2607.3523077093469</v>
      </c>
      <c r="P43" s="347" t="s">
        <v>705</v>
      </c>
      <c r="Q43" s="326" t="s">
        <v>24</v>
      </c>
      <c r="R43" t="s">
        <v>75</v>
      </c>
    </row>
    <row r="44" spans="1:67" x14ac:dyDescent="0.3">
      <c r="B44">
        <v>4</v>
      </c>
      <c r="C44" s="165">
        <f t="shared" si="10"/>
        <v>1</v>
      </c>
      <c r="D44" s="332">
        <f t="shared" si="13"/>
        <v>0.36852745873999998</v>
      </c>
      <c r="E44" s="248">
        <f t="shared" si="11"/>
        <v>119.29248810000001</v>
      </c>
      <c r="F44" s="248">
        <f t="shared" si="11"/>
        <v>120.76523486666667</v>
      </c>
      <c r="G44" s="248">
        <f t="shared" si="11"/>
        <v>122.23798163333333</v>
      </c>
      <c r="H44" s="248">
        <f t="shared" si="11"/>
        <v>123.71072839999999</v>
      </c>
      <c r="I44" s="248">
        <f t="shared" si="11"/>
        <v>125.18347516666665</v>
      </c>
      <c r="J44" s="248">
        <f t="shared" si="11"/>
        <v>126.65622193333331</v>
      </c>
      <c r="K44" s="248">
        <f t="shared" si="11"/>
        <v>128.12896869999997</v>
      </c>
      <c r="L44" s="248">
        <f t="shared" si="11"/>
        <v>129.60171546666663</v>
      </c>
      <c r="M44" s="248">
        <f t="shared" si="11"/>
        <v>131.07446223333329</v>
      </c>
      <c r="N44" s="338">
        <v>132.54720900000001</v>
      </c>
      <c r="O44" s="166">
        <f t="shared" si="12"/>
        <v>2607.3523077093469</v>
      </c>
      <c r="P44" s="347" t="s">
        <v>705</v>
      </c>
      <c r="Q44" s="326" t="s">
        <v>25</v>
      </c>
      <c r="R44" t="s">
        <v>76</v>
      </c>
    </row>
    <row r="45" spans="1:67" x14ac:dyDescent="0.3">
      <c r="B45">
        <v>5</v>
      </c>
      <c r="C45" s="165">
        <f t="shared" si="10"/>
        <v>1</v>
      </c>
      <c r="D45" s="332">
        <f t="shared" si="13"/>
        <v>0.36852745873999998</v>
      </c>
      <c r="E45" s="248">
        <f t="shared" si="11"/>
        <v>50.2389504</v>
      </c>
      <c r="F45" s="248">
        <f t="shared" si="11"/>
        <v>50.859184355555556</v>
      </c>
      <c r="G45" s="248">
        <f t="shared" si="11"/>
        <v>51.479418311111104</v>
      </c>
      <c r="H45" s="248">
        <f t="shared" si="11"/>
        <v>52.099652266666659</v>
      </c>
      <c r="I45" s="248">
        <f t="shared" si="11"/>
        <v>52.719886222222215</v>
      </c>
      <c r="J45" s="248">
        <f t="shared" si="11"/>
        <v>53.34012017777777</v>
      </c>
      <c r="K45" s="248">
        <f t="shared" si="11"/>
        <v>53.960354133333318</v>
      </c>
      <c r="L45" s="248">
        <f t="shared" si="11"/>
        <v>54.580588088888874</v>
      </c>
      <c r="M45" s="248">
        <f t="shared" si="11"/>
        <v>55.200822044444429</v>
      </c>
      <c r="N45" s="338">
        <v>55.821055999999999</v>
      </c>
      <c r="O45" s="166">
        <f t="shared" si="12"/>
        <v>2607.3523077093469</v>
      </c>
      <c r="P45" s="347" t="s">
        <v>705</v>
      </c>
    </row>
    <row r="46" spans="1:67" x14ac:dyDescent="0.3">
      <c r="B46">
        <v>6</v>
      </c>
      <c r="C46" s="165">
        <f t="shared" si="10"/>
        <v>1</v>
      </c>
      <c r="D46" s="332">
        <f t="shared" si="13"/>
        <v>0.36852745873999998</v>
      </c>
      <c r="E46" s="248">
        <f t="shared" si="11"/>
        <v>65.851055099999996</v>
      </c>
      <c r="F46" s="248">
        <f t="shared" si="11"/>
        <v>66.664031088888891</v>
      </c>
      <c r="G46" s="248">
        <f t="shared" si="11"/>
        <v>67.47700707777777</v>
      </c>
      <c r="H46" s="248">
        <f t="shared" si="11"/>
        <v>68.289983066666665</v>
      </c>
      <c r="I46" s="248">
        <f t="shared" si="11"/>
        <v>69.102959055555544</v>
      </c>
      <c r="J46" s="248">
        <f t="shared" si="11"/>
        <v>69.915935044444439</v>
      </c>
      <c r="K46" s="248">
        <f t="shared" si="11"/>
        <v>70.728911033333318</v>
      </c>
      <c r="L46" s="248">
        <f t="shared" si="11"/>
        <v>71.541887022222198</v>
      </c>
      <c r="M46" s="248">
        <f t="shared" si="11"/>
        <v>72.354863011111092</v>
      </c>
      <c r="N46" s="338">
        <v>73.167839000000001</v>
      </c>
      <c r="O46" s="166">
        <f t="shared" si="12"/>
        <v>2607.3523077093469</v>
      </c>
      <c r="P46" s="347" t="s">
        <v>705</v>
      </c>
      <c r="Q46" s="326" t="s">
        <v>471</v>
      </c>
      <c r="R46" s="44">
        <v>0.77900000000000003</v>
      </c>
      <c r="S46" t="s">
        <v>199</v>
      </c>
      <c r="U46" s="52" t="s">
        <v>3</v>
      </c>
    </row>
    <row r="47" spans="1:67" x14ac:dyDescent="0.3">
      <c r="B47">
        <v>7</v>
      </c>
      <c r="C47" s="165">
        <f t="shared" si="10"/>
        <v>1</v>
      </c>
      <c r="D47" s="332">
        <f t="shared" si="13"/>
        <v>0.36852745873999998</v>
      </c>
      <c r="E47" s="248">
        <f t="shared" si="11"/>
        <v>69.854158799999993</v>
      </c>
      <c r="F47" s="248">
        <f t="shared" si="11"/>
        <v>70.716555822222219</v>
      </c>
      <c r="G47" s="248">
        <f t="shared" si="11"/>
        <v>71.57895284444443</v>
      </c>
      <c r="H47" s="248">
        <f t="shared" si="11"/>
        <v>72.441349866666656</v>
      </c>
      <c r="I47" s="248">
        <f t="shared" si="11"/>
        <v>73.303746888888867</v>
      </c>
      <c r="J47" s="248">
        <f t="shared" si="11"/>
        <v>74.166143911111092</v>
      </c>
      <c r="K47" s="248">
        <f t="shared" si="11"/>
        <v>75.028540933333318</v>
      </c>
      <c r="L47" s="248">
        <f t="shared" si="11"/>
        <v>75.890937955555529</v>
      </c>
      <c r="M47" s="248">
        <f t="shared" si="11"/>
        <v>76.753334977777754</v>
      </c>
      <c r="N47" s="338">
        <v>77.615731999999994</v>
      </c>
      <c r="O47" s="166">
        <f t="shared" si="12"/>
        <v>2607.3523077093473</v>
      </c>
      <c r="P47" s="347" t="s">
        <v>705</v>
      </c>
    </row>
    <row r="48" spans="1:67" x14ac:dyDescent="0.3">
      <c r="B48">
        <v>8</v>
      </c>
      <c r="C48" s="165">
        <f t="shared" si="10"/>
        <v>1</v>
      </c>
      <c r="D48" s="332">
        <f t="shared" si="13"/>
        <v>0.36852745873999998</v>
      </c>
      <c r="E48" s="248">
        <f t="shared" si="11"/>
        <v>61.847951399999992</v>
      </c>
      <c r="F48" s="248">
        <f t="shared" si="11"/>
        <v>62.611506355555548</v>
      </c>
      <c r="G48" s="248">
        <f t="shared" si="11"/>
        <v>63.375061311111104</v>
      </c>
      <c r="H48" s="248">
        <f t="shared" si="11"/>
        <v>64.138616266666659</v>
      </c>
      <c r="I48" s="248">
        <f t="shared" si="11"/>
        <v>64.902171222222208</v>
      </c>
      <c r="J48" s="248">
        <f t="shared" si="11"/>
        <v>65.665726177777756</v>
      </c>
      <c r="K48" s="248">
        <f t="shared" si="11"/>
        <v>66.429281133333305</v>
      </c>
      <c r="L48" s="248">
        <f t="shared" si="11"/>
        <v>67.192836088888868</v>
      </c>
      <c r="M48" s="248">
        <f t="shared" si="11"/>
        <v>67.956391044444416</v>
      </c>
      <c r="N48" s="338">
        <v>68.719945999999993</v>
      </c>
      <c r="O48" s="166">
        <f t="shared" si="12"/>
        <v>2607.3523077093473</v>
      </c>
      <c r="P48" s="347" t="s">
        <v>705</v>
      </c>
      <c r="Q48" s="326" t="s">
        <v>204</v>
      </c>
      <c r="R48" s="46">
        <f>R46*W41</f>
        <v>960.88092000000006</v>
      </c>
      <c r="S48" t="s">
        <v>200</v>
      </c>
    </row>
    <row r="49" spans="2:22" x14ac:dyDescent="0.3">
      <c r="B49">
        <v>9</v>
      </c>
      <c r="C49" s="165">
        <f t="shared" si="10"/>
        <v>1</v>
      </c>
      <c r="D49" s="332">
        <f t="shared" si="13"/>
        <v>0.36852745873999998</v>
      </c>
      <c r="E49" s="248">
        <f t="shared" si="11"/>
        <v>278.81616870000005</v>
      </c>
      <c r="F49" s="248">
        <f t="shared" si="11"/>
        <v>282.25834362222224</v>
      </c>
      <c r="G49" s="248">
        <f t="shared" si="11"/>
        <v>285.70051854444444</v>
      </c>
      <c r="H49" s="248">
        <f t="shared" si="11"/>
        <v>289.14269346666663</v>
      </c>
      <c r="I49" s="248">
        <f t="shared" si="11"/>
        <v>292.58486838888888</v>
      </c>
      <c r="J49" s="248">
        <f t="shared" si="11"/>
        <v>296.02704331111107</v>
      </c>
      <c r="K49" s="248">
        <f t="shared" si="11"/>
        <v>299.46921823333327</v>
      </c>
      <c r="L49" s="248">
        <f t="shared" si="11"/>
        <v>302.91139315555552</v>
      </c>
      <c r="M49" s="248">
        <f t="shared" si="11"/>
        <v>306.35356807777771</v>
      </c>
      <c r="N49" s="338">
        <v>309.79574300000002</v>
      </c>
      <c r="O49" s="166">
        <f t="shared" si="12"/>
        <v>2607.3523077093469</v>
      </c>
      <c r="P49" s="347" t="s">
        <v>705</v>
      </c>
      <c r="R49" s="46">
        <f>R48*N41</f>
        <v>112403.45029513729</v>
      </c>
      <c r="S49" t="s">
        <v>201</v>
      </c>
    </row>
    <row r="50" spans="2:22" x14ac:dyDescent="0.3">
      <c r="B50">
        <v>10</v>
      </c>
      <c r="C50" s="165">
        <f t="shared" si="10"/>
        <v>1</v>
      </c>
      <c r="D50" s="332">
        <f t="shared" si="13"/>
        <v>0.36852745873999998</v>
      </c>
      <c r="E50" s="248">
        <f t="shared" si="11"/>
        <v>47.436777900000003</v>
      </c>
      <c r="F50" s="248">
        <f t="shared" si="11"/>
        <v>48.022417133333335</v>
      </c>
      <c r="G50" s="248">
        <f t="shared" si="11"/>
        <v>48.608056366666666</v>
      </c>
      <c r="H50" s="248">
        <f t="shared" si="11"/>
        <v>49.193695599999998</v>
      </c>
      <c r="I50" s="248">
        <f t="shared" si="11"/>
        <v>49.77933483333333</v>
      </c>
      <c r="J50" s="248">
        <f t="shared" si="11"/>
        <v>50.364974066666662</v>
      </c>
      <c r="K50" s="248">
        <f t="shared" si="11"/>
        <v>50.950613299999993</v>
      </c>
      <c r="L50" s="248">
        <f t="shared" si="11"/>
        <v>51.536252533333325</v>
      </c>
      <c r="M50" s="248">
        <f t="shared" si="11"/>
        <v>52.121891766666657</v>
      </c>
      <c r="N50" s="338">
        <v>52.707531000000003</v>
      </c>
      <c r="O50" s="166">
        <f t="shared" si="12"/>
        <v>2607.3523077093469</v>
      </c>
      <c r="P50" s="347" t="s">
        <v>705</v>
      </c>
      <c r="R50">
        <f>N41*D41</f>
        <v>43.110188815982362</v>
      </c>
      <c r="S50" t="s">
        <v>202</v>
      </c>
    </row>
    <row r="51" spans="2:22" x14ac:dyDescent="0.3">
      <c r="B51">
        <v>11</v>
      </c>
      <c r="C51" s="165">
        <f t="shared" si="10"/>
        <v>1</v>
      </c>
      <c r="D51" s="332">
        <f t="shared" si="13"/>
        <v>0.36852745873999998</v>
      </c>
      <c r="E51" s="248">
        <f t="shared" si="11"/>
        <v>63.849502800000003</v>
      </c>
      <c r="F51" s="248">
        <f t="shared" si="11"/>
        <v>64.637768266666669</v>
      </c>
      <c r="G51" s="248">
        <f t="shared" si="11"/>
        <v>65.426033733333341</v>
      </c>
      <c r="H51" s="248">
        <f t="shared" si="11"/>
        <v>66.214299199999999</v>
      </c>
      <c r="I51" s="248">
        <f t="shared" si="11"/>
        <v>67.002564666666657</v>
      </c>
      <c r="J51" s="248">
        <f t="shared" si="11"/>
        <v>67.79083013333333</v>
      </c>
      <c r="K51" s="248">
        <f t="shared" si="11"/>
        <v>68.579095599999988</v>
      </c>
      <c r="L51" s="248">
        <f t="shared" si="11"/>
        <v>69.36736106666666</v>
      </c>
      <c r="M51" s="248">
        <f t="shared" si="11"/>
        <v>70.155626533333319</v>
      </c>
      <c r="N51" s="338">
        <v>70.943892000000005</v>
      </c>
      <c r="O51" s="166">
        <f t="shared" si="12"/>
        <v>2607.3523077093469</v>
      </c>
      <c r="P51" s="347" t="s">
        <v>705</v>
      </c>
      <c r="R51" s="47">
        <f>R49/R50</f>
        <v>2607.3523077093469</v>
      </c>
      <c r="S51" t="s">
        <v>203</v>
      </c>
    </row>
    <row r="52" spans="2:22" x14ac:dyDescent="0.3">
      <c r="B52">
        <v>12</v>
      </c>
      <c r="C52" s="165">
        <f t="shared" si="10"/>
        <v>1</v>
      </c>
      <c r="D52" s="332">
        <f t="shared" si="13"/>
        <v>0.36852745873999998</v>
      </c>
      <c r="E52" s="248">
        <f t="shared" si="11"/>
        <v>68.252917499999995</v>
      </c>
      <c r="F52" s="248">
        <f t="shared" si="11"/>
        <v>69.095546111111105</v>
      </c>
      <c r="G52" s="248">
        <f t="shared" si="11"/>
        <v>69.938174722222215</v>
      </c>
      <c r="H52" s="248">
        <f t="shared" si="11"/>
        <v>70.780803333333324</v>
      </c>
      <c r="I52" s="248">
        <f t="shared" si="11"/>
        <v>71.623431944444434</v>
      </c>
      <c r="J52" s="248">
        <f t="shared" si="11"/>
        <v>72.466060555555543</v>
      </c>
      <c r="K52" s="248">
        <f t="shared" si="11"/>
        <v>73.308689166666653</v>
      </c>
      <c r="L52" s="248">
        <f t="shared" si="11"/>
        <v>74.151317777777749</v>
      </c>
      <c r="M52" s="248">
        <f t="shared" si="11"/>
        <v>74.993946388888858</v>
      </c>
      <c r="N52" s="338">
        <v>75.836574999999996</v>
      </c>
      <c r="O52" s="166">
        <f t="shared" si="12"/>
        <v>2607.3523077093464</v>
      </c>
      <c r="P52" s="347" t="s">
        <v>705</v>
      </c>
    </row>
    <row r="53" spans="2:22" x14ac:dyDescent="0.3">
      <c r="B53">
        <v>13</v>
      </c>
      <c r="C53" s="165">
        <f t="shared" si="10"/>
        <v>1</v>
      </c>
      <c r="D53" s="332">
        <f t="shared" si="13"/>
        <v>0.36852745873999998</v>
      </c>
      <c r="E53" s="248">
        <f t="shared" si="11"/>
        <v>62.048106000000004</v>
      </c>
      <c r="F53" s="248">
        <f t="shared" si="11"/>
        <v>62.814132000000001</v>
      </c>
      <c r="G53" s="248">
        <f t="shared" si="11"/>
        <v>63.580157999999997</v>
      </c>
      <c r="H53" s="248">
        <f t="shared" si="11"/>
        <v>64.346183999999994</v>
      </c>
      <c r="I53" s="248">
        <f t="shared" si="11"/>
        <v>65.11220999999999</v>
      </c>
      <c r="J53" s="248">
        <f t="shared" si="11"/>
        <v>65.878235999999987</v>
      </c>
      <c r="K53" s="248">
        <f t="shared" si="11"/>
        <v>66.644261999999983</v>
      </c>
      <c r="L53" s="248">
        <f t="shared" si="11"/>
        <v>67.41028799999998</v>
      </c>
      <c r="M53" s="248">
        <f t="shared" si="11"/>
        <v>68.176313999999977</v>
      </c>
      <c r="N53" s="338">
        <v>68.942340000000002</v>
      </c>
      <c r="O53" s="166">
        <f t="shared" si="12"/>
        <v>2607.3523077093469</v>
      </c>
      <c r="P53" s="347" t="s">
        <v>705</v>
      </c>
    </row>
    <row r="54" spans="2:22" x14ac:dyDescent="0.3">
      <c r="B54">
        <v>14</v>
      </c>
      <c r="C54" s="165">
        <f t="shared" si="10"/>
        <v>1</v>
      </c>
      <c r="D54" s="332">
        <f t="shared" si="13"/>
        <v>0.36852745873999998</v>
      </c>
      <c r="E54" s="248">
        <f t="shared" si="11"/>
        <v>47.036467800000004</v>
      </c>
      <c r="F54" s="248">
        <f t="shared" si="11"/>
        <v>47.617164933333335</v>
      </c>
      <c r="G54" s="248">
        <f t="shared" si="11"/>
        <v>48.197862066666666</v>
      </c>
      <c r="H54" s="248">
        <f t="shared" si="11"/>
        <v>48.778559199999997</v>
      </c>
      <c r="I54" s="248">
        <f t="shared" si="11"/>
        <v>49.359256333333327</v>
      </c>
      <c r="J54" s="248">
        <f t="shared" si="11"/>
        <v>49.939953466666658</v>
      </c>
      <c r="K54" s="248">
        <f t="shared" si="11"/>
        <v>50.520650599999989</v>
      </c>
      <c r="L54" s="248">
        <f t="shared" si="11"/>
        <v>51.10134773333332</v>
      </c>
      <c r="M54" s="248">
        <f t="shared" si="11"/>
        <v>51.682044866666651</v>
      </c>
      <c r="N54" s="338">
        <v>52.262742000000003</v>
      </c>
      <c r="O54" s="166">
        <f t="shared" si="12"/>
        <v>2607.3523077093464</v>
      </c>
      <c r="P54" s="347" t="s">
        <v>705</v>
      </c>
      <c r="R54" s="13" t="s">
        <v>694</v>
      </c>
      <c r="T54" s="329" t="s">
        <v>695</v>
      </c>
      <c r="U54" t="s">
        <v>697</v>
      </c>
    </row>
    <row r="55" spans="2:22" x14ac:dyDescent="0.3">
      <c r="B55">
        <v>15</v>
      </c>
      <c r="C55" s="165">
        <f t="shared" si="10"/>
        <v>1</v>
      </c>
      <c r="D55" s="332">
        <f t="shared" si="13"/>
        <v>0.36852745873999998</v>
      </c>
      <c r="E55" s="248">
        <f t="shared" si="11"/>
        <v>45.635381100000004</v>
      </c>
      <c r="F55" s="248">
        <f t="shared" si="11"/>
        <v>46.198780866666667</v>
      </c>
      <c r="G55" s="248">
        <f t="shared" si="11"/>
        <v>46.76218063333333</v>
      </c>
      <c r="H55" s="248">
        <f t="shared" si="11"/>
        <v>47.325580399999993</v>
      </c>
      <c r="I55" s="248">
        <f t="shared" si="11"/>
        <v>47.888980166666656</v>
      </c>
      <c r="J55" s="248">
        <f t="shared" si="11"/>
        <v>48.452379933333326</v>
      </c>
      <c r="K55" s="248">
        <f t="shared" si="11"/>
        <v>49.015779699999989</v>
      </c>
      <c r="L55" s="248">
        <f t="shared" si="11"/>
        <v>49.579179466666652</v>
      </c>
      <c r="M55" s="248">
        <f t="shared" si="11"/>
        <v>50.142579233333315</v>
      </c>
      <c r="N55" s="338">
        <v>50.705978999999999</v>
      </c>
      <c r="O55" s="166">
        <f t="shared" si="12"/>
        <v>2607.3523077093469</v>
      </c>
      <c r="P55" s="347" t="s">
        <v>705</v>
      </c>
      <c r="R55" s="347" t="s">
        <v>705</v>
      </c>
      <c r="T55" s="329">
        <v>1</v>
      </c>
      <c r="U55" s="329">
        <f>AVERAGE(114100,2831000)</f>
        <v>1472550</v>
      </c>
      <c r="V55" t="s">
        <v>476</v>
      </c>
    </row>
    <row r="56" spans="2:22" x14ac:dyDescent="0.3">
      <c r="B56">
        <v>16</v>
      </c>
      <c r="C56" s="165">
        <f t="shared" si="10"/>
        <v>1</v>
      </c>
      <c r="D56" s="332">
        <f t="shared" si="13"/>
        <v>0.36852745873999998</v>
      </c>
      <c r="E56" s="248">
        <f t="shared" si="11"/>
        <v>79.861917599999998</v>
      </c>
      <c r="F56" s="248">
        <f t="shared" si="11"/>
        <v>80.847867199999996</v>
      </c>
      <c r="G56" s="248">
        <f t="shared" si="11"/>
        <v>81.833816799999994</v>
      </c>
      <c r="H56" s="248">
        <f t="shared" si="11"/>
        <v>82.819766399999992</v>
      </c>
      <c r="I56" s="248">
        <f t="shared" si="11"/>
        <v>83.805715999999975</v>
      </c>
      <c r="J56" s="248">
        <f t="shared" si="11"/>
        <v>84.791665599999973</v>
      </c>
      <c r="K56" s="248">
        <f t="shared" si="11"/>
        <v>85.777615199999971</v>
      </c>
      <c r="L56" s="248">
        <f t="shared" si="11"/>
        <v>86.763564799999969</v>
      </c>
      <c r="M56" s="248">
        <f t="shared" si="11"/>
        <v>87.749514399999967</v>
      </c>
      <c r="N56" s="338">
        <v>88.735463999999993</v>
      </c>
      <c r="O56" s="166">
        <f t="shared" si="12"/>
        <v>2607.3523077093469</v>
      </c>
      <c r="P56" s="347" t="s">
        <v>705</v>
      </c>
      <c r="R56" s="347" t="s">
        <v>706</v>
      </c>
      <c r="T56" s="329">
        <v>2</v>
      </c>
      <c r="U56" s="357">
        <v>248096</v>
      </c>
      <c r="V56" t="s">
        <v>713</v>
      </c>
    </row>
    <row r="57" spans="2:22" x14ac:dyDescent="0.3">
      <c r="B57">
        <v>17</v>
      </c>
      <c r="C57" s="165">
        <f t="shared" si="10"/>
        <v>1</v>
      </c>
      <c r="D57" s="332">
        <f t="shared" si="13"/>
        <v>0.36852745873999998</v>
      </c>
      <c r="E57" s="248">
        <f t="shared" si="11"/>
        <v>49.638484800000001</v>
      </c>
      <c r="F57" s="248">
        <f t="shared" si="11"/>
        <v>50.251305600000002</v>
      </c>
      <c r="G57" s="248">
        <f t="shared" si="11"/>
        <v>50.864126399999996</v>
      </c>
      <c r="H57" s="248">
        <f t="shared" si="11"/>
        <v>51.476947199999998</v>
      </c>
      <c r="I57" s="248">
        <f t="shared" si="11"/>
        <v>52.089767999999992</v>
      </c>
      <c r="J57" s="248">
        <f t="shared" si="11"/>
        <v>52.702588799999987</v>
      </c>
      <c r="K57" s="248">
        <f t="shared" si="11"/>
        <v>53.315409599999988</v>
      </c>
      <c r="L57" s="248">
        <f t="shared" si="11"/>
        <v>53.928230399999983</v>
      </c>
      <c r="M57" s="248">
        <f t="shared" si="11"/>
        <v>54.541051199999984</v>
      </c>
      <c r="N57" s="338">
        <v>55.153872</v>
      </c>
      <c r="O57" s="166">
        <f t="shared" si="12"/>
        <v>2607.3523077093469</v>
      </c>
      <c r="P57" s="347" t="s">
        <v>705</v>
      </c>
      <c r="R57" s="347" t="s">
        <v>707</v>
      </c>
      <c r="T57" s="329">
        <v>3</v>
      </c>
      <c r="U57" s="329">
        <f>528951-252334</f>
        <v>276617</v>
      </c>
      <c r="V57" t="s">
        <v>714</v>
      </c>
    </row>
    <row r="58" spans="2:22" x14ac:dyDescent="0.3">
      <c r="B58">
        <v>18</v>
      </c>
      <c r="C58" s="165">
        <f t="shared" si="10"/>
        <v>1</v>
      </c>
      <c r="D58" s="332">
        <f t="shared" si="13"/>
        <v>0.36852745873999998</v>
      </c>
      <c r="E58" s="248">
        <f t="shared" si="11"/>
        <v>59.846399099999999</v>
      </c>
      <c r="F58" s="248">
        <f t="shared" si="11"/>
        <v>60.585243533333333</v>
      </c>
      <c r="G58" s="248">
        <f t="shared" si="11"/>
        <v>61.32408796666666</v>
      </c>
      <c r="H58" s="248">
        <f t="shared" si="11"/>
        <v>62.062932399999994</v>
      </c>
      <c r="I58" s="248">
        <f t="shared" si="11"/>
        <v>62.801776833333321</v>
      </c>
      <c r="J58" s="248">
        <f t="shared" si="11"/>
        <v>63.540621266666655</v>
      </c>
      <c r="K58" s="248">
        <f t="shared" si="11"/>
        <v>64.279465699999989</v>
      </c>
      <c r="L58" s="248">
        <f t="shared" si="11"/>
        <v>65.018310133333316</v>
      </c>
      <c r="M58" s="248">
        <f t="shared" si="11"/>
        <v>65.757154566666642</v>
      </c>
      <c r="N58" s="338">
        <v>66.495998999999998</v>
      </c>
      <c r="O58" s="166">
        <f t="shared" si="12"/>
        <v>2607.3523077093469</v>
      </c>
      <c r="P58" s="347" t="s">
        <v>705</v>
      </c>
      <c r="R58" s="346" t="s">
        <v>708</v>
      </c>
      <c r="T58" s="329">
        <v>4</v>
      </c>
      <c r="U58" s="329">
        <v>235000</v>
      </c>
      <c r="V58" t="s">
        <v>715</v>
      </c>
    </row>
    <row r="59" spans="2:22" x14ac:dyDescent="0.3">
      <c r="B59">
        <v>19</v>
      </c>
      <c r="C59" s="165">
        <f t="shared" si="10"/>
        <v>1</v>
      </c>
      <c r="D59" s="332">
        <f t="shared" si="13"/>
        <v>0.36852745873999998</v>
      </c>
      <c r="E59" s="248">
        <f t="shared" si="11"/>
        <v>72.656331300000005</v>
      </c>
      <c r="F59" s="248">
        <f t="shared" si="11"/>
        <v>73.55332304444444</v>
      </c>
      <c r="G59" s="248">
        <f t="shared" si="11"/>
        <v>74.450314788888889</v>
      </c>
      <c r="H59" s="248">
        <f t="shared" si="11"/>
        <v>75.347306533333324</v>
      </c>
      <c r="I59" s="248">
        <f t="shared" si="11"/>
        <v>76.244298277777773</v>
      </c>
      <c r="J59" s="248">
        <f t="shared" si="11"/>
        <v>77.141290022222208</v>
      </c>
      <c r="K59" s="248">
        <f t="shared" si="11"/>
        <v>78.038281766666657</v>
      </c>
      <c r="L59" s="248">
        <f t="shared" si="11"/>
        <v>78.935273511111092</v>
      </c>
      <c r="M59" s="248">
        <f t="shared" si="11"/>
        <v>79.832265255555541</v>
      </c>
      <c r="N59" s="338">
        <v>80.729257000000004</v>
      </c>
      <c r="O59" s="166">
        <f t="shared" si="12"/>
        <v>2607.3523077093473</v>
      </c>
      <c r="P59" s="347" t="s">
        <v>705</v>
      </c>
      <c r="R59" s="346" t="s">
        <v>709</v>
      </c>
      <c r="T59" s="329">
        <v>5</v>
      </c>
      <c r="U59" s="329">
        <v>176500</v>
      </c>
      <c r="V59" t="s">
        <v>716</v>
      </c>
    </row>
    <row r="60" spans="2:22" x14ac:dyDescent="0.3">
      <c r="B60">
        <v>20</v>
      </c>
      <c r="C60" s="165">
        <f t="shared" si="10"/>
        <v>1</v>
      </c>
      <c r="D60" s="332">
        <f t="shared" si="13"/>
        <v>0.36852745873999998</v>
      </c>
      <c r="E60" s="248">
        <f t="shared" si="11"/>
        <v>88.668745200000004</v>
      </c>
      <c r="F60" s="248">
        <f t="shared" si="11"/>
        <v>89.763421066666666</v>
      </c>
      <c r="G60" s="248">
        <f t="shared" si="11"/>
        <v>90.858096933333329</v>
      </c>
      <c r="H60" s="248">
        <f t="shared" si="11"/>
        <v>91.952772799999991</v>
      </c>
      <c r="I60" s="248">
        <f t="shared" si="11"/>
        <v>93.047448666666654</v>
      </c>
      <c r="J60" s="248">
        <f t="shared" si="11"/>
        <v>94.142124533333316</v>
      </c>
      <c r="K60" s="248">
        <f t="shared" si="11"/>
        <v>95.236800399999979</v>
      </c>
      <c r="L60" s="248">
        <f t="shared" si="11"/>
        <v>96.331476266666641</v>
      </c>
      <c r="M60" s="248">
        <f t="shared" si="11"/>
        <v>97.426152133333304</v>
      </c>
      <c r="N60" s="338">
        <v>98.520827999999995</v>
      </c>
      <c r="O60" s="166">
        <f t="shared" si="12"/>
        <v>2607.3523077093469</v>
      </c>
      <c r="P60" s="347" t="s">
        <v>705</v>
      </c>
    </row>
    <row r="61" spans="2:22" x14ac:dyDescent="0.3">
      <c r="B61">
        <v>21</v>
      </c>
      <c r="C61" s="165">
        <f t="shared" si="10"/>
        <v>1</v>
      </c>
      <c r="D61" s="332">
        <f t="shared" si="13"/>
        <v>0.36852745873999998</v>
      </c>
      <c r="E61" s="248">
        <f t="shared" si="11"/>
        <v>48.237399000000003</v>
      </c>
      <c r="F61" s="248">
        <f t="shared" si="11"/>
        <v>48.832922444444442</v>
      </c>
      <c r="G61" s="248">
        <f t="shared" si="11"/>
        <v>49.428445888888888</v>
      </c>
      <c r="H61" s="248">
        <f t="shared" si="11"/>
        <v>50.023969333333326</v>
      </c>
      <c r="I61" s="248">
        <f t="shared" si="11"/>
        <v>50.619492777777772</v>
      </c>
      <c r="J61" s="248">
        <f t="shared" si="11"/>
        <v>51.215016222222211</v>
      </c>
      <c r="K61" s="248">
        <f t="shared" si="11"/>
        <v>51.810539666666656</v>
      </c>
      <c r="L61" s="248">
        <f t="shared" si="11"/>
        <v>52.406063111111095</v>
      </c>
      <c r="M61" s="248">
        <f t="shared" si="11"/>
        <v>53.001586555555541</v>
      </c>
      <c r="N61" s="338">
        <v>53.597110000000001</v>
      </c>
      <c r="O61" s="166">
        <f t="shared" si="12"/>
        <v>2607.3523077093473</v>
      </c>
      <c r="P61" s="347" t="s">
        <v>705</v>
      </c>
    </row>
    <row r="62" spans="2:22" x14ac:dyDescent="0.3">
      <c r="B62">
        <v>22</v>
      </c>
      <c r="C62" s="165">
        <f t="shared" si="10"/>
        <v>1</v>
      </c>
      <c r="D62" s="332">
        <f t="shared" si="13"/>
        <v>0.36852745873999998</v>
      </c>
      <c r="E62" s="248">
        <f t="shared" si="11"/>
        <v>53.4414339</v>
      </c>
      <c r="F62" s="248">
        <f t="shared" si="11"/>
        <v>54.101204688888885</v>
      </c>
      <c r="G62" s="248">
        <f t="shared" si="11"/>
        <v>54.760975477777777</v>
      </c>
      <c r="H62" s="248">
        <f t="shared" si="11"/>
        <v>55.420746266666661</v>
      </c>
      <c r="I62" s="248">
        <f t="shared" si="11"/>
        <v>56.080517055555546</v>
      </c>
      <c r="J62" s="248">
        <f t="shared" si="11"/>
        <v>56.740287844444431</v>
      </c>
      <c r="K62" s="248">
        <f t="shared" si="11"/>
        <v>57.400058633333323</v>
      </c>
      <c r="L62" s="248">
        <f t="shared" si="11"/>
        <v>58.059829422222208</v>
      </c>
      <c r="M62" s="248">
        <f t="shared" si="11"/>
        <v>58.719600211111093</v>
      </c>
      <c r="N62" s="338">
        <v>59.379370999999999</v>
      </c>
      <c r="O62" s="166">
        <f t="shared" si="12"/>
        <v>2607.3523077093473</v>
      </c>
      <c r="P62" s="347" t="s">
        <v>705</v>
      </c>
    </row>
    <row r="63" spans="2:22" x14ac:dyDescent="0.3">
      <c r="B63">
        <v>23</v>
      </c>
      <c r="C63" s="165">
        <f t="shared" si="10"/>
        <v>1</v>
      </c>
      <c r="D63" s="332">
        <f t="shared" si="13"/>
        <v>0.36852745873999998</v>
      </c>
      <c r="E63" s="248">
        <f t="shared" si="11"/>
        <v>122.8952817</v>
      </c>
      <c r="F63" s="248">
        <f t="shared" si="11"/>
        <v>124.41250739999998</v>
      </c>
      <c r="G63" s="248">
        <f t="shared" si="11"/>
        <v>125.92973309999998</v>
      </c>
      <c r="H63" s="248">
        <f t="shared" si="11"/>
        <v>127.44695879999998</v>
      </c>
      <c r="I63" s="248">
        <f t="shared" si="11"/>
        <v>128.96418449999996</v>
      </c>
      <c r="J63" s="248">
        <f t="shared" si="11"/>
        <v>130.48141019999997</v>
      </c>
      <c r="K63" s="248">
        <f t="shared" si="11"/>
        <v>131.99863589999995</v>
      </c>
      <c r="L63" s="248">
        <f t="shared" si="11"/>
        <v>133.51586159999997</v>
      </c>
      <c r="M63" s="248">
        <f t="shared" si="11"/>
        <v>135.03308729999995</v>
      </c>
      <c r="N63" s="338">
        <v>136.55031299999999</v>
      </c>
      <c r="O63" s="166">
        <f t="shared" si="12"/>
        <v>2607.3523077093469</v>
      </c>
      <c r="P63" s="347" t="s">
        <v>705</v>
      </c>
    </row>
    <row r="64" spans="2:22" x14ac:dyDescent="0.3">
      <c r="B64">
        <v>24</v>
      </c>
      <c r="C64" s="165">
        <f t="shared" si="10"/>
        <v>1</v>
      </c>
      <c r="D64" s="332">
        <f t="shared" si="13"/>
        <v>0.36852745873999998</v>
      </c>
      <c r="E64" s="248">
        <f t="shared" si="11"/>
        <v>96.875108100000006</v>
      </c>
      <c r="F64" s="248">
        <f t="shared" si="11"/>
        <v>98.071097088888891</v>
      </c>
      <c r="G64" s="248">
        <f t="shared" si="11"/>
        <v>99.267086077777776</v>
      </c>
      <c r="H64" s="248">
        <f t="shared" si="11"/>
        <v>100.46307506666666</v>
      </c>
      <c r="I64" s="248">
        <f t="shared" si="11"/>
        <v>101.65906405555555</v>
      </c>
      <c r="J64" s="248">
        <f t="shared" si="11"/>
        <v>102.85505304444443</v>
      </c>
      <c r="K64" s="248">
        <f t="shared" si="11"/>
        <v>104.05104203333332</v>
      </c>
      <c r="L64" s="248">
        <f t="shared" si="11"/>
        <v>105.2470310222222</v>
      </c>
      <c r="M64" s="248">
        <f t="shared" si="11"/>
        <v>106.44302001111109</v>
      </c>
      <c r="N64" s="338">
        <v>107.639009</v>
      </c>
      <c r="O64" s="166">
        <f t="shared" si="12"/>
        <v>2607.3523077093469</v>
      </c>
      <c r="P64" s="347" t="s">
        <v>705</v>
      </c>
    </row>
    <row r="65" spans="2:16" x14ac:dyDescent="0.3">
      <c r="B65">
        <v>25</v>
      </c>
      <c r="C65" s="165">
        <f t="shared" si="10"/>
        <v>1</v>
      </c>
      <c r="D65" s="332">
        <f t="shared" si="13"/>
        <v>0.36852745873999998</v>
      </c>
      <c r="E65" s="248">
        <f t="shared" si="11"/>
        <v>206.56014750000003</v>
      </c>
      <c r="F65" s="248">
        <f t="shared" si="11"/>
        <v>209.11027277777779</v>
      </c>
      <c r="G65" s="248">
        <f t="shared" si="11"/>
        <v>211.66039805555556</v>
      </c>
      <c r="H65" s="248">
        <f t="shared" si="11"/>
        <v>214.21052333333333</v>
      </c>
      <c r="I65" s="248">
        <f t="shared" si="11"/>
        <v>216.76064861111109</v>
      </c>
      <c r="J65" s="248">
        <f t="shared" si="11"/>
        <v>219.31077388888886</v>
      </c>
      <c r="K65" s="248">
        <f t="shared" si="11"/>
        <v>221.86089916666663</v>
      </c>
      <c r="L65" s="248">
        <f t="shared" si="11"/>
        <v>224.41102444444439</v>
      </c>
      <c r="M65" s="248">
        <f t="shared" si="11"/>
        <v>226.96114972222216</v>
      </c>
      <c r="N65" s="338">
        <v>229.51127500000001</v>
      </c>
      <c r="O65" s="166">
        <f t="shared" si="12"/>
        <v>2607.3523077093469</v>
      </c>
      <c r="P65" s="347" t="s">
        <v>705</v>
      </c>
    </row>
    <row r="66" spans="2:16" x14ac:dyDescent="0.3">
      <c r="B66">
        <v>26</v>
      </c>
      <c r="C66" s="165">
        <f t="shared" si="10"/>
        <v>1</v>
      </c>
      <c r="D66" s="332">
        <f t="shared" si="13"/>
        <v>0.36852745873999998</v>
      </c>
      <c r="E66" s="248">
        <f t="shared" si="11"/>
        <v>71.255244599999997</v>
      </c>
      <c r="F66" s="248">
        <f t="shared" si="11"/>
        <v>72.134938977777779</v>
      </c>
      <c r="G66" s="248">
        <f t="shared" si="11"/>
        <v>73.014633355555546</v>
      </c>
      <c r="H66" s="248">
        <f t="shared" si="11"/>
        <v>73.894327733333327</v>
      </c>
      <c r="I66" s="248">
        <f t="shared" si="11"/>
        <v>74.774022111111094</v>
      </c>
      <c r="J66" s="248">
        <f t="shared" si="11"/>
        <v>75.653716488888875</v>
      </c>
      <c r="K66" s="248">
        <f t="shared" si="11"/>
        <v>76.533410866666657</v>
      </c>
      <c r="L66" s="248">
        <f t="shared" si="11"/>
        <v>77.413105244444424</v>
      </c>
      <c r="M66" s="248">
        <f t="shared" si="11"/>
        <v>78.292799622222205</v>
      </c>
      <c r="N66" s="338">
        <v>79.172494</v>
      </c>
      <c r="O66" s="166">
        <f t="shared" si="12"/>
        <v>2607.3523077093469</v>
      </c>
      <c r="P66" s="347" t="s">
        <v>705</v>
      </c>
    </row>
    <row r="67" spans="2:16" x14ac:dyDescent="0.3">
      <c r="B67">
        <v>27</v>
      </c>
      <c r="C67" s="165">
        <f t="shared" si="10"/>
        <v>1</v>
      </c>
      <c r="D67" s="332">
        <f t="shared" si="13"/>
        <v>0.36852745873999998</v>
      </c>
      <c r="E67" s="248">
        <f t="shared" si="11"/>
        <v>93.272314499999993</v>
      </c>
      <c r="F67" s="248">
        <f t="shared" si="11"/>
        <v>94.423824555555555</v>
      </c>
      <c r="G67" s="248">
        <f t="shared" si="11"/>
        <v>95.575334611111103</v>
      </c>
      <c r="H67" s="248">
        <f t="shared" si="11"/>
        <v>96.726844666666651</v>
      </c>
      <c r="I67" s="248">
        <f t="shared" si="11"/>
        <v>97.878354722222198</v>
      </c>
      <c r="J67" s="248">
        <f t="shared" si="11"/>
        <v>99.02986477777776</v>
      </c>
      <c r="K67" s="248">
        <f t="shared" si="11"/>
        <v>100.18137483333331</v>
      </c>
      <c r="L67" s="248">
        <f t="shared" si="11"/>
        <v>101.33288488888886</v>
      </c>
      <c r="M67" s="248">
        <f t="shared" si="11"/>
        <v>102.4843949444444</v>
      </c>
      <c r="N67" s="338">
        <v>103.63590499999999</v>
      </c>
      <c r="O67" s="166">
        <f t="shared" si="12"/>
        <v>2607.3523077093469</v>
      </c>
      <c r="P67" s="347" t="s">
        <v>705</v>
      </c>
    </row>
    <row r="68" spans="2:16" x14ac:dyDescent="0.3">
      <c r="B68">
        <v>28</v>
      </c>
      <c r="C68" s="165">
        <f t="shared" si="10"/>
        <v>1</v>
      </c>
      <c r="D68" s="332">
        <f t="shared" si="13"/>
        <v>0.36852745873999998</v>
      </c>
      <c r="E68" s="248">
        <f t="shared" si="11"/>
        <v>205.35921719999999</v>
      </c>
      <c r="F68" s="248">
        <f t="shared" si="11"/>
        <v>207.89451617777777</v>
      </c>
      <c r="G68" s="248">
        <f t="shared" si="11"/>
        <v>210.42981515555553</v>
      </c>
      <c r="H68" s="248">
        <f t="shared" si="11"/>
        <v>212.96511413333332</v>
      </c>
      <c r="I68" s="248">
        <f t="shared" si="11"/>
        <v>215.50041311111107</v>
      </c>
      <c r="J68" s="248">
        <f t="shared" si="11"/>
        <v>218.03571208888886</v>
      </c>
      <c r="K68" s="248">
        <f t="shared" si="11"/>
        <v>220.57101106666661</v>
      </c>
      <c r="L68" s="248">
        <f t="shared" si="11"/>
        <v>223.10631004444437</v>
      </c>
      <c r="M68" s="248">
        <f t="shared" si="11"/>
        <v>225.64160902222216</v>
      </c>
      <c r="N68" s="338">
        <v>228.176908</v>
      </c>
      <c r="O68" s="166">
        <f t="shared" si="12"/>
        <v>2607.3523077093469</v>
      </c>
      <c r="P68" s="347" t="s">
        <v>705</v>
      </c>
    </row>
    <row r="69" spans="2:16" x14ac:dyDescent="0.3">
      <c r="B69">
        <v>29</v>
      </c>
      <c r="C69" s="165">
        <f t="shared" si="10"/>
        <v>1</v>
      </c>
      <c r="D69" s="332">
        <f t="shared" si="13"/>
        <v>0.36852745873999998</v>
      </c>
      <c r="E69" s="248">
        <f t="shared" si="11"/>
        <v>87.067503900000006</v>
      </c>
      <c r="F69" s="248">
        <f t="shared" si="11"/>
        <v>88.142411355555552</v>
      </c>
      <c r="G69" s="248">
        <f t="shared" si="11"/>
        <v>89.217318811111099</v>
      </c>
      <c r="H69" s="248">
        <f t="shared" si="11"/>
        <v>90.29222626666666</v>
      </c>
      <c r="I69" s="248">
        <f t="shared" si="11"/>
        <v>91.367133722222206</v>
      </c>
      <c r="J69" s="248">
        <f t="shared" si="11"/>
        <v>92.442041177777753</v>
      </c>
      <c r="K69" s="248">
        <f t="shared" si="11"/>
        <v>93.516948633333314</v>
      </c>
      <c r="L69" s="248">
        <f t="shared" si="11"/>
        <v>94.591856088888861</v>
      </c>
      <c r="M69" s="248">
        <f t="shared" si="11"/>
        <v>95.666763544444407</v>
      </c>
      <c r="N69" s="338">
        <v>96.741670999999997</v>
      </c>
      <c r="O69" s="166">
        <f t="shared" si="12"/>
        <v>2607.3523077093469</v>
      </c>
      <c r="P69" s="347" t="s">
        <v>705</v>
      </c>
    </row>
    <row r="70" spans="2:16" x14ac:dyDescent="0.3">
      <c r="B70">
        <v>30</v>
      </c>
      <c r="C70" s="165">
        <f t="shared" si="10"/>
        <v>1</v>
      </c>
      <c r="D70" s="332">
        <f t="shared" si="13"/>
        <v>0.36852745873999998</v>
      </c>
      <c r="E70" s="248">
        <f t="shared" si="11"/>
        <v>96.274642499999999</v>
      </c>
      <c r="F70" s="248">
        <f t="shared" si="11"/>
        <v>97.46321833333333</v>
      </c>
      <c r="G70" s="248">
        <f t="shared" si="11"/>
        <v>98.651794166666662</v>
      </c>
      <c r="H70" s="248">
        <f t="shared" ref="E70:M98" si="14">$N70*H$39</f>
        <v>99.840369999999979</v>
      </c>
      <c r="I70" s="248">
        <f t="shared" si="14"/>
        <v>101.02894583333331</v>
      </c>
      <c r="J70" s="248">
        <f t="shared" si="14"/>
        <v>102.21752166666664</v>
      </c>
      <c r="K70" s="248">
        <f t="shared" si="14"/>
        <v>103.40609749999997</v>
      </c>
      <c r="L70" s="248">
        <f t="shared" si="14"/>
        <v>104.5946733333333</v>
      </c>
      <c r="M70" s="248">
        <f t="shared" si="14"/>
        <v>105.78324916666664</v>
      </c>
      <c r="N70" s="338">
        <v>106.971825</v>
      </c>
      <c r="O70" s="166">
        <f t="shared" si="12"/>
        <v>2607.3523077093469</v>
      </c>
      <c r="P70" s="347" t="s">
        <v>705</v>
      </c>
    </row>
    <row r="71" spans="2:16" x14ac:dyDescent="0.3">
      <c r="B71">
        <v>31</v>
      </c>
      <c r="C71" s="165">
        <f t="shared" si="10"/>
        <v>1</v>
      </c>
      <c r="D71" s="332">
        <f t="shared" si="13"/>
        <v>0.36852745873999998</v>
      </c>
      <c r="E71" s="248">
        <f t="shared" si="14"/>
        <v>55.042675199999998</v>
      </c>
      <c r="F71" s="248">
        <f t="shared" si="14"/>
        <v>55.722214399999999</v>
      </c>
      <c r="G71" s="248">
        <f t="shared" si="14"/>
        <v>56.401753599999992</v>
      </c>
      <c r="H71" s="248">
        <f t="shared" si="14"/>
        <v>57.081292799999993</v>
      </c>
      <c r="I71" s="248">
        <f t="shared" si="14"/>
        <v>57.760831999999986</v>
      </c>
      <c r="J71" s="248">
        <f t="shared" si="14"/>
        <v>58.440371199999987</v>
      </c>
      <c r="K71" s="248">
        <f t="shared" si="14"/>
        <v>59.119910399999981</v>
      </c>
      <c r="L71" s="248">
        <f t="shared" si="14"/>
        <v>59.799449599999981</v>
      </c>
      <c r="M71" s="248">
        <f t="shared" si="14"/>
        <v>60.478988799999982</v>
      </c>
      <c r="N71" s="338">
        <v>61.158527999999997</v>
      </c>
      <c r="O71" s="166">
        <f t="shared" si="12"/>
        <v>2607.3523077093469</v>
      </c>
      <c r="P71" s="347" t="s">
        <v>705</v>
      </c>
    </row>
    <row r="72" spans="2:16" x14ac:dyDescent="0.3">
      <c r="B72">
        <v>32</v>
      </c>
      <c r="C72" s="165">
        <f t="shared" si="10"/>
        <v>1</v>
      </c>
      <c r="D72" s="332">
        <f t="shared" si="13"/>
        <v>0.36852745873999998</v>
      </c>
      <c r="E72" s="248">
        <f t="shared" si="14"/>
        <v>59.045778900000002</v>
      </c>
      <c r="F72" s="248">
        <f t="shared" si="14"/>
        <v>59.774739133333327</v>
      </c>
      <c r="G72" s="248">
        <f t="shared" si="14"/>
        <v>60.503699366666659</v>
      </c>
      <c r="H72" s="248">
        <f t="shared" si="14"/>
        <v>61.232659599999991</v>
      </c>
      <c r="I72" s="248">
        <f t="shared" si="14"/>
        <v>61.961619833333323</v>
      </c>
      <c r="J72" s="248">
        <f t="shared" si="14"/>
        <v>62.690580066666655</v>
      </c>
      <c r="K72" s="248">
        <f t="shared" si="14"/>
        <v>63.41954029999998</v>
      </c>
      <c r="L72" s="248">
        <f t="shared" si="14"/>
        <v>64.148500533333319</v>
      </c>
      <c r="M72" s="248">
        <f t="shared" si="14"/>
        <v>64.877460766666644</v>
      </c>
      <c r="N72" s="338">
        <v>65.606420999999997</v>
      </c>
      <c r="O72" s="166">
        <f t="shared" si="12"/>
        <v>2607.3523077093469</v>
      </c>
      <c r="P72" s="347" t="s">
        <v>705</v>
      </c>
    </row>
    <row r="73" spans="2:16" x14ac:dyDescent="0.3">
      <c r="B73">
        <v>33</v>
      </c>
      <c r="C73" s="165">
        <f t="shared" si="10"/>
        <v>1</v>
      </c>
      <c r="D73" s="332">
        <f t="shared" si="13"/>
        <v>0.36852745873999998</v>
      </c>
      <c r="E73" s="248">
        <f t="shared" si="14"/>
        <v>341.2645857</v>
      </c>
      <c r="F73" s="248">
        <f t="shared" si="14"/>
        <v>345.47772873333332</v>
      </c>
      <c r="G73" s="248">
        <f t="shared" si="14"/>
        <v>349.69087176666665</v>
      </c>
      <c r="H73" s="248">
        <f t="shared" si="14"/>
        <v>353.90401479999991</v>
      </c>
      <c r="I73" s="248">
        <f t="shared" si="14"/>
        <v>358.11715783333324</v>
      </c>
      <c r="J73" s="248">
        <f t="shared" si="14"/>
        <v>362.33030086666656</v>
      </c>
      <c r="K73" s="248">
        <f t="shared" si="14"/>
        <v>366.54344389999989</v>
      </c>
      <c r="L73" s="248">
        <f t="shared" si="14"/>
        <v>370.75658693333321</v>
      </c>
      <c r="M73" s="248">
        <f t="shared" si="14"/>
        <v>374.96972996666653</v>
      </c>
      <c r="N73" s="338">
        <v>379.18287299999997</v>
      </c>
      <c r="O73" s="166">
        <f t="shared" si="12"/>
        <v>2607.3523077093469</v>
      </c>
      <c r="P73" s="347" t="s">
        <v>705</v>
      </c>
    </row>
    <row r="74" spans="2:16" x14ac:dyDescent="0.3">
      <c r="B74">
        <v>34</v>
      </c>
      <c r="C74" s="165">
        <f t="shared" si="10"/>
        <v>1</v>
      </c>
      <c r="D74" s="332">
        <f t="shared" si="13"/>
        <v>0.36852745873999998</v>
      </c>
      <c r="E74" s="248">
        <f t="shared" si="14"/>
        <v>124.29636840000001</v>
      </c>
      <c r="F74" s="248">
        <f t="shared" si="14"/>
        <v>125.83089146666667</v>
      </c>
      <c r="G74" s="248">
        <f t="shared" si="14"/>
        <v>127.36541453333334</v>
      </c>
      <c r="H74" s="248">
        <f t="shared" si="14"/>
        <v>128.89993759999999</v>
      </c>
      <c r="I74" s="248">
        <f t="shared" si="14"/>
        <v>130.43446066666667</v>
      </c>
      <c r="J74" s="248">
        <f t="shared" si="14"/>
        <v>131.96898373333332</v>
      </c>
      <c r="K74" s="248">
        <f t="shared" si="14"/>
        <v>133.50350679999997</v>
      </c>
      <c r="L74" s="248">
        <f t="shared" si="14"/>
        <v>135.03802986666665</v>
      </c>
      <c r="M74" s="248">
        <f t="shared" si="14"/>
        <v>136.5725529333333</v>
      </c>
      <c r="N74" s="338">
        <v>138.10707600000001</v>
      </c>
      <c r="O74" s="166">
        <f t="shared" si="12"/>
        <v>2607.3523077093469</v>
      </c>
      <c r="P74" s="347" t="s">
        <v>705</v>
      </c>
    </row>
    <row r="75" spans="2:16" x14ac:dyDescent="0.3">
      <c r="B75">
        <v>35</v>
      </c>
      <c r="C75" s="165">
        <f t="shared" si="10"/>
        <v>1</v>
      </c>
      <c r="D75" s="332">
        <f t="shared" si="13"/>
        <v>0.36852745873999998</v>
      </c>
      <c r="E75" s="248">
        <f t="shared" si="14"/>
        <v>88.0682805</v>
      </c>
      <c r="F75" s="248">
        <f t="shared" si="14"/>
        <v>89.155543222222221</v>
      </c>
      <c r="G75" s="248">
        <f t="shared" si="14"/>
        <v>90.242805944444441</v>
      </c>
      <c r="H75" s="248">
        <f t="shared" si="14"/>
        <v>91.330068666666662</v>
      </c>
      <c r="I75" s="248">
        <f t="shared" si="14"/>
        <v>92.417331388888883</v>
      </c>
      <c r="J75" s="248">
        <f t="shared" si="14"/>
        <v>93.504594111111089</v>
      </c>
      <c r="K75" s="248">
        <f t="shared" si="14"/>
        <v>94.59185683333331</v>
      </c>
      <c r="L75" s="248">
        <f t="shared" si="14"/>
        <v>95.67911955555553</v>
      </c>
      <c r="M75" s="248">
        <f t="shared" si="14"/>
        <v>96.766382277777751</v>
      </c>
      <c r="N75" s="338">
        <v>97.853645</v>
      </c>
      <c r="O75" s="166">
        <f t="shared" si="12"/>
        <v>2607.3523077093469</v>
      </c>
      <c r="P75" s="347" t="s">
        <v>705</v>
      </c>
    </row>
    <row r="76" spans="2:16" x14ac:dyDescent="0.3">
      <c r="B76">
        <v>36</v>
      </c>
      <c r="C76" s="165">
        <f t="shared" si="10"/>
        <v>1</v>
      </c>
      <c r="D76" s="332">
        <f t="shared" si="13"/>
        <v>0.36852745873999998</v>
      </c>
      <c r="E76" s="248">
        <f t="shared" si="14"/>
        <v>56.043450900000003</v>
      </c>
      <c r="F76" s="248">
        <f t="shared" si="14"/>
        <v>56.735345355555559</v>
      </c>
      <c r="G76" s="248">
        <f t="shared" si="14"/>
        <v>57.427239811111107</v>
      </c>
      <c r="H76" s="248">
        <f t="shared" si="14"/>
        <v>58.119134266666663</v>
      </c>
      <c r="I76" s="248">
        <f t="shared" si="14"/>
        <v>58.811028722222218</v>
      </c>
      <c r="J76" s="248">
        <f t="shared" si="14"/>
        <v>59.502923177777767</v>
      </c>
      <c r="K76" s="248">
        <f t="shared" si="14"/>
        <v>60.194817633333322</v>
      </c>
      <c r="L76" s="248">
        <f t="shared" si="14"/>
        <v>60.886712088888878</v>
      </c>
      <c r="M76" s="248">
        <f t="shared" si="14"/>
        <v>61.578606544444426</v>
      </c>
      <c r="N76" s="338">
        <v>62.270501000000003</v>
      </c>
      <c r="O76" s="166">
        <f t="shared" si="12"/>
        <v>2607.3523077093469</v>
      </c>
      <c r="P76" s="347" t="s">
        <v>705</v>
      </c>
    </row>
    <row r="77" spans="2:16" x14ac:dyDescent="0.3">
      <c r="B77">
        <v>37</v>
      </c>
      <c r="C77" s="165">
        <f t="shared" si="10"/>
        <v>1</v>
      </c>
      <c r="D77" s="332">
        <f t="shared" si="13"/>
        <v>0.36852745873999998</v>
      </c>
      <c r="E77" s="248">
        <f t="shared" si="14"/>
        <v>115.4895399</v>
      </c>
      <c r="F77" s="248">
        <f t="shared" si="14"/>
        <v>116.91533668888889</v>
      </c>
      <c r="G77" s="248">
        <f t="shared" si="14"/>
        <v>118.34113347777776</v>
      </c>
      <c r="H77" s="248">
        <f t="shared" si="14"/>
        <v>119.76693026666665</v>
      </c>
      <c r="I77" s="248">
        <f t="shared" si="14"/>
        <v>121.19272705555554</v>
      </c>
      <c r="J77" s="248">
        <f t="shared" si="14"/>
        <v>122.61852384444441</v>
      </c>
      <c r="K77" s="248">
        <f t="shared" si="14"/>
        <v>124.0443206333333</v>
      </c>
      <c r="L77" s="248">
        <f t="shared" si="14"/>
        <v>125.47011742222219</v>
      </c>
      <c r="M77" s="248">
        <f t="shared" si="14"/>
        <v>126.89591421111106</v>
      </c>
      <c r="N77" s="338">
        <v>128.32171099999999</v>
      </c>
      <c r="O77" s="166">
        <f t="shared" si="12"/>
        <v>2607.3523077093464</v>
      </c>
      <c r="P77" s="347" t="s">
        <v>705</v>
      </c>
    </row>
    <row r="78" spans="2:16" x14ac:dyDescent="0.3">
      <c r="B78">
        <v>38</v>
      </c>
      <c r="C78" s="165">
        <f t="shared" si="10"/>
        <v>1</v>
      </c>
      <c r="D78" s="332">
        <f t="shared" si="13"/>
        <v>0.36852745873999998</v>
      </c>
      <c r="E78" s="248">
        <f t="shared" si="14"/>
        <v>136.9061442</v>
      </c>
      <c r="F78" s="248">
        <f t="shared" si="14"/>
        <v>138.59634351111112</v>
      </c>
      <c r="G78" s="248">
        <f t="shared" si="14"/>
        <v>140.28654282222223</v>
      </c>
      <c r="H78" s="248">
        <f t="shared" si="14"/>
        <v>141.97674213333332</v>
      </c>
      <c r="I78" s="248">
        <f t="shared" si="14"/>
        <v>143.66694144444443</v>
      </c>
      <c r="J78" s="248">
        <f t="shared" si="14"/>
        <v>145.35714075555555</v>
      </c>
      <c r="K78" s="248">
        <f t="shared" si="14"/>
        <v>147.04734006666664</v>
      </c>
      <c r="L78" s="248">
        <f t="shared" si="14"/>
        <v>148.73753937777775</v>
      </c>
      <c r="M78" s="248">
        <f t="shared" si="14"/>
        <v>150.42773868888887</v>
      </c>
      <c r="N78" s="338">
        <v>152.11793800000001</v>
      </c>
      <c r="O78" s="166">
        <f t="shared" si="12"/>
        <v>2607.3523077093469</v>
      </c>
      <c r="P78" s="347" t="s">
        <v>705</v>
      </c>
    </row>
    <row r="79" spans="2:16" x14ac:dyDescent="0.3">
      <c r="B79">
        <v>39</v>
      </c>
      <c r="C79" s="165">
        <f t="shared" si="10"/>
        <v>1</v>
      </c>
      <c r="D79" s="332">
        <f t="shared" si="13"/>
        <v>0.36852745873999998</v>
      </c>
      <c r="E79" s="248">
        <f t="shared" si="14"/>
        <v>57.044226600000002</v>
      </c>
      <c r="F79" s="248">
        <f t="shared" si="14"/>
        <v>57.748476311111112</v>
      </c>
      <c r="G79" s="248">
        <f t="shared" si="14"/>
        <v>58.452726022222222</v>
      </c>
      <c r="H79" s="248">
        <f t="shared" si="14"/>
        <v>59.156975733333326</v>
      </c>
      <c r="I79" s="248">
        <f t="shared" si="14"/>
        <v>59.861225444444436</v>
      </c>
      <c r="J79" s="248">
        <f t="shared" si="14"/>
        <v>60.565475155555546</v>
      </c>
      <c r="K79" s="248">
        <f t="shared" si="14"/>
        <v>61.269724866666657</v>
      </c>
      <c r="L79" s="248">
        <f t="shared" si="14"/>
        <v>61.973974577777767</v>
      </c>
      <c r="M79" s="248">
        <f t="shared" si="14"/>
        <v>62.67822428888887</v>
      </c>
      <c r="N79" s="338">
        <v>63.382474000000002</v>
      </c>
      <c r="O79" s="166">
        <f t="shared" si="12"/>
        <v>2607.3523077093469</v>
      </c>
      <c r="P79" s="347" t="s">
        <v>705</v>
      </c>
    </row>
    <row r="80" spans="2:16" x14ac:dyDescent="0.3">
      <c r="B80">
        <v>40</v>
      </c>
      <c r="C80" s="165">
        <f t="shared" si="10"/>
        <v>1</v>
      </c>
      <c r="D80" s="332">
        <f t="shared" si="13"/>
        <v>0.36852745873999998</v>
      </c>
      <c r="E80" s="248">
        <f t="shared" si="14"/>
        <v>49.838640300000002</v>
      </c>
      <c r="F80" s="248">
        <f t="shared" si="14"/>
        <v>50.453932155555556</v>
      </c>
      <c r="G80" s="248">
        <f t="shared" si="14"/>
        <v>51.069224011111103</v>
      </c>
      <c r="H80" s="248">
        <f t="shared" si="14"/>
        <v>51.684515866666658</v>
      </c>
      <c r="I80" s="248">
        <f t="shared" si="14"/>
        <v>52.299807722222212</v>
      </c>
      <c r="J80" s="248">
        <f t="shared" si="14"/>
        <v>52.915099577777767</v>
      </c>
      <c r="K80" s="248">
        <f t="shared" si="14"/>
        <v>53.530391433333321</v>
      </c>
      <c r="L80" s="248">
        <f t="shared" si="14"/>
        <v>54.145683288888875</v>
      </c>
      <c r="M80" s="248">
        <f t="shared" si="14"/>
        <v>54.76097514444443</v>
      </c>
      <c r="N80" s="338">
        <v>55.376266999999999</v>
      </c>
      <c r="O80" s="166">
        <f t="shared" si="12"/>
        <v>2607.3523077093469</v>
      </c>
      <c r="P80" s="347" t="s">
        <v>705</v>
      </c>
    </row>
    <row r="81" spans="2:16" x14ac:dyDescent="0.3">
      <c r="B81">
        <v>41</v>
      </c>
      <c r="C81" s="165">
        <f t="shared" si="10"/>
        <v>1</v>
      </c>
      <c r="D81" s="332">
        <f t="shared" si="13"/>
        <v>0.36852745873999998</v>
      </c>
      <c r="E81" s="248">
        <f t="shared" si="14"/>
        <v>46.035692099999999</v>
      </c>
      <c r="F81" s="248">
        <f t="shared" si="14"/>
        <v>46.604033977777775</v>
      </c>
      <c r="G81" s="248">
        <f t="shared" si="14"/>
        <v>47.172375855555551</v>
      </c>
      <c r="H81" s="248">
        <f t="shared" si="14"/>
        <v>47.740717733333327</v>
      </c>
      <c r="I81" s="248">
        <f t="shared" si="14"/>
        <v>48.309059611111103</v>
      </c>
      <c r="J81" s="248">
        <f t="shared" si="14"/>
        <v>48.877401488888879</v>
      </c>
      <c r="K81" s="248">
        <f t="shared" si="14"/>
        <v>49.445743366666655</v>
      </c>
      <c r="L81" s="248">
        <f t="shared" si="14"/>
        <v>50.014085244444431</v>
      </c>
      <c r="M81" s="248">
        <f t="shared" si="14"/>
        <v>50.582427122222207</v>
      </c>
      <c r="N81" s="338">
        <v>51.150768999999997</v>
      </c>
      <c r="O81" s="166">
        <f t="shared" si="12"/>
        <v>2607.3523077093469</v>
      </c>
      <c r="P81" s="347" t="s">
        <v>705</v>
      </c>
    </row>
    <row r="82" spans="2:16" x14ac:dyDescent="0.3">
      <c r="B82">
        <v>42</v>
      </c>
      <c r="C82" s="165">
        <f t="shared" si="10"/>
        <v>1</v>
      </c>
      <c r="D82" s="332">
        <f t="shared" si="13"/>
        <v>0.36852745873999998</v>
      </c>
      <c r="E82" s="248">
        <f t="shared" si="14"/>
        <v>87.267659399999999</v>
      </c>
      <c r="F82" s="248">
        <f t="shared" si="14"/>
        <v>88.345037911111106</v>
      </c>
      <c r="G82" s="248">
        <f t="shared" si="14"/>
        <v>89.422416422222213</v>
      </c>
      <c r="H82" s="248">
        <f t="shared" si="14"/>
        <v>90.49979493333332</v>
      </c>
      <c r="I82" s="248">
        <f t="shared" si="14"/>
        <v>91.577173444444441</v>
      </c>
      <c r="J82" s="248">
        <f t="shared" si="14"/>
        <v>92.654551955555547</v>
      </c>
      <c r="K82" s="248">
        <f t="shared" si="14"/>
        <v>93.731930466666654</v>
      </c>
      <c r="L82" s="248">
        <f t="shared" si="14"/>
        <v>94.809308977777761</v>
      </c>
      <c r="M82" s="248">
        <f t="shared" si="14"/>
        <v>95.886687488888867</v>
      </c>
      <c r="N82" s="338">
        <v>96.964066000000003</v>
      </c>
      <c r="O82" s="166">
        <f t="shared" si="12"/>
        <v>2607.3523077093469</v>
      </c>
      <c r="P82" s="347" t="s">
        <v>705</v>
      </c>
    </row>
    <row r="83" spans="2:16" x14ac:dyDescent="0.3">
      <c r="B83">
        <v>43</v>
      </c>
      <c r="C83" s="165">
        <f t="shared" si="10"/>
        <v>1</v>
      </c>
      <c r="D83" s="332">
        <f t="shared" si="13"/>
        <v>0.36852745873999998</v>
      </c>
      <c r="E83" s="248">
        <f t="shared" si="14"/>
        <v>269.00856450000003</v>
      </c>
      <c r="F83" s="248">
        <f t="shared" si="14"/>
        <v>272.3296578888889</v>
      </c>
      <c r="G83" s="248">
        <f t="shared" si="14"/>
        <v>275.65075127777777</v>
      </c>
      <c r="H83" s="248">
        <f t="shared" si="14"/>
        <v>278.97184466666664</v>
      </c>
      <c r="I83" s="248">
        <f t="shared" si="14"/>
        <v>282.29293805555557</v>
      </c>
      <c r="J83" s="248">
        <f t="shared" si="14"/>
        <v>285.61403144444444</v>
      </c>
      <c r="K83" s="248">
        <f t="shared" si="14"/>
        <v>288.9351248333333</v>
      </c>
      <c r="L83" s="248">
        <f t="shared" si="14"/>
        <v>292.25621822222217</v>
      </c>
      <c r="M83" s="248">
        <f t="shared" si="14"/>
        <v>295.57731161111104</v>
      </c>
      <c r="N83" s="338">
        <v>298.89840500000003</v>
      </c>
      <c r="O83" s="166">
        <f t="shared" si="12"/>
        <v>2607.3523077093469</v>
      </c>
      <c r="P83" s="347" t="s">
        <v>705</v>
      </c>
    </row>
    <row r="84" spans="2:16" x14ac:dyDescent="0.3">
      <c r="B84">
        <v>44</v>
      </c>
      <c r="C84" s="165">
        <f t="shared" si="10"/>
        <v>1</v>
      </c>
      <c r="D84" s="332">
        <f t="shared" si="13"/>
        <v>0.36852745873999998</v>
      </c>
      <c r="E84" s="248">
        <f t="shared" si="14"/>
        <v>61.447641299999994</v>
      </c>
      <c r="F84" s="248">
        <f t="shared" si="14"/>
        <v>62.206254155555548</v>
      </c>
      <c r="G84" s="248">
        <f t="shared" si="14"/>
        <v>62.964867011111103</v>
      </c>
      <c r="H84" s="248">
        <f t="shared" si="14"/>
        <v>63.723479866666651</v>
      </c>
      <c r="I84" s="248">
        <f t="shared" si="14"/>
        <v>64.482092722222205</v>
      </c>
      <c r="J84" s="248">
        <f t="shared" si="14"/>
        <v>65.24070557777776</v>
      </c>
      <c r="K84" s="248">
        <f t="shared" si="14"/>
        <v>65.999318433333315</v>
      </c>
      <c r="L84" s="248">
        <f t="shared" si="14"/>
        <v>66.757931288888869</v>
      </c>
      <c r="M84" s="248">
        <f t="shared" si="14"/>
        <v>67.516544144444424</v>
      </c>
      <c r="N84" s="338">
        <v>68.275156999999993</v>
      </c>
      <c r="O84" s="166">
        <f t="shared" si="12"/>
        <v>2607.3523077093469</v>
      </c>
      <c r="P84" s="347" t="s">
        <v>705</v>
      </c>
    </row>
    <row r="85" spans="2:16" x14ac:dyDescent="0.3">
      <c r="B85">
        <v>45</v>
      </c>
      <c r="C85" s="165">
        <f t="shared" si="10"/>
        <v>1</v>
      </c>
      <c r="D85" s="332">
        <f t="shared" si="13"/>
        <v>0.36852745873999998</v>
      </c>
      <c r="E85" s="248">
        <f t="shared" si="14"/>
        <v>128.09931660000001</v>
      </c>
      <c r="F85" s="248">
        <f t="shared" si="14"/>
        <v>129.68078964444445</v>
      </c>
      <c r="G85" s="248">
        <f t="shared" si="14"/>
        <v>131.26226268888888</v>
      </c>
      <c r="H85" s="248">
        <f t="shared" si="14"/>
        <v>132.84373573333332</v>
      </c>
      <c r="I85" s="248">
        <f t="shared" si="14"/>
        <v>134.42520877777775</v>
      </c>
      <c r="J85" s="248">
        <f t="shared" si="14"/>
        <v>136.00668182222219</v>
      </c>
      <c r="K85" s="248">
        <f t="shared" si="14"/>
        <v>137.58815486666663</v>
      </c>
      <c r="L85" s="248">
        <f t="shared" si="14"/>
        <v>139.16962791111106</v>
      </c>
      <c r="M85" s="248">
        <f t="shared" si="14"/>
        <v>140.7511009555555</v>
      </c>
      <c r="N85" s="338">
        <v>142.33257399999999</v>
      </c>
      <c r="O85" s="166">
        <f t="shared" si="12"/>
        <v>2607.3523077093473</v>
      </c>
      <c r="P85" s="347" t="s">
        <v>705</v>
      </c>
    </row>
    <row r="86" spans="2:16" x14ac:dyDescent="0.3">
      <c r="B86">
        <v>46</v>
      </c>
      <c r="C86" s="165">
        <f t="shared" si="10"/>
        <v>1</v>
      </c>
      <c r="D86" s="332">
        <f t="shared" si="13"/>
        <v>0.36852745873999998</v>
      </c>
      <c r="E86" s="248">
        <f t="shared" si="14"/>
        <v>82.864245600000004</v>
      </c>
      <c r="F86" s="248">
        <f t="shared" si="14"/>
        <v>83.887260977777771</v>
      </c>
      <c r="G86" s="248">
        <f t="shared" si="14"/>
        <v>84.910276355555538</v>
      </c>
      <c r="H86" s="248">
        <f t="shared" si="14"/>
        <v>85.93329173333332</v>
      </c>
      <c r="I86" s="248">
        <f t="shared" si="14"/>
        <v>86.956307111111087</v>
      </c>
      <c r="J86" s="248">
        <f t="shared" si="14"/>
        <v>87.979322488888869</v>
      </c>
      <c r="K86" s="248">
        <f t="shared" si="14"/>
        <v>89.002337866666636</v>
      </c>
      <c r="L86" s="248">
        <f t="shared" si="14"/>
        <v>90.025353244444418</v>
      </c>
      <c r="M86" s="248">
        <f t="shared" si="14"/>
        <v>91.048368622222185</v>
      </c>
      <c r="N86" s="338">
        <v>92.071383999999995</v>
      </c>
      <c r="O86" s="166">
        <f t="shared" si="12"/>
        <v>2607.3523077093469</v>
      </c>
      <c r="P86" s="347" t="s">
        <v>705</v>
      </c>
    </row>
    <row r="87" spans="2:16" x14ac:dyDescent="0.3">
      <c r="B87">
        <v>47</v>
      </c>
      <c r="C87" s="165">
        <f t="shared" si="10"/>
        <v>1</v>
      </c>
      <c r="D87" s="332">
        <f t="shared" si="13"/>
        <v>0.36852745873999998</v>
      </c>
      <c r="E87" s="248">
        <f t="shared" si="14"/>
        <v>71.255244599999997</v>
      </c>
      <c r="F87" s="248">
        <f t="shared" si="14"/>
        <v>72.134938977777779</v>
      </c>
      <c r="G87" s="248">
        <f t="shared" si="14"/>
        <v>73.014633355555546</v>
      </c>
      <c r="H87" s="248">
        <f t="shared" si="14"/>
        <v>73.894327733333327</v>
      </c>
      <c r="I87" s="248">
        <f t="shared" si="14"/>
        <v>74.774022111111094</v>
      </c>
      <c r="J87" s="248">
        <f t="shared" si="14"/>
        <v>75.653716488888875</v>
      </c>
      <c r="K87" s="248">
        <f t="shared" si="14"/>
        <v>76.533410866666657</v>
      </c>
      <c r="L87" s="248">
        <f t="shared" si="14"/>
        <v>77.413105244444424</v>
      </c>
      <c r="M87" s="248">
        <f t="shared" si="14"/>
        <v>78.292799622222205</v>
      </c>
      <c r="N87" s="338">
        <v>79.172494</v>
      </c>
      <c r="O87" s="166">
        <f t="shared" si="12"/>
        <v>2607.3523077093469</v>
      </c>
      <c r="P87" s="347" t="s">
        <v>705</v>
      </c>
    </row>
    <row r="88" spans="2:16" x14ac:dyDescent="0.3">
      <c r="B88">
        <v>48</v>
      </c>
      <c r="C88" s="165">
        <f t="shared" si="10"/>
        <v>1</v>
      </c>
      <c r="D88" s="332">
        <f t="shared" si="13"/>
        <v>0.36852745873999998</v>
      </c>
      <c r="E88" s="248">
        <f t="shared" si="14"/>
        <v>168.53066369999999</v>
      </c>
      <c r="F88" s="248">
        <f t="shared" si="14"/>
        <v>170.61128917777776</v>
      </c>
      <c r="G88" s="248">
        <f t="shared" si="14"/>
        <v>172.69191465555554</v>
      </c>
      <c r="H88" s="248">
        <f t="shared" si="14"/>
        <v>174.77254013333331</v>
      </c>
      <c r="I88" s="248">
        <f t="shared" si="14"/>
        <v>176.85316561111108</v>
      </c>
      <c r="J88" s="248">
        <f t="shared" si="14"/>
        <v>178.93379108888885</v>
      </c>
      <c r="K88" s="248">
        <f t="shared" si="14"/>
        <v>181.01441656666663</v>
      </c>
      <c r="L88" s="248">
        <f t="shared" si="14"/>
        <v>183.0950420444444</v>
      </c>
      <c r="M88" s="248">
        <f t="shared" si="14"/>
        <v>185.17566752222217</v>
      </c>
      <c r="N88" s="338">
        <v>187.256293</v>
      </c>
      <c r="O88" s="166">
        <f t="shared" si="12"/>
        <v>2607.3523077093464</v>
      </c>
      <c r="P88" s="347" t="s">
        <v>705</v>
      </c>
    </row>
    <row r="89" spans="2:16" x14ac:dyDescent="0.3">
      <c r="B89">
        <v>49</v>
      </c>
      <c r="C89" s="165">
        <f t="shared" si="10"/>
        <v>1</v>
      </c>
      <c r="D89" s="332">
        <f t="shared" si="13"/>
        <v>0.36852745873999998</v>
      </c>
      <c r="E89" s="248">
        <f t="shared" si="14"/>
        <v>50.639261400000002</v>
      </c>
      <c r="F89" s="248">
        <f t="shared" si="14"/>
        <v>51.264437466666671</v>
      </c>
      <c r="G89" s="248">
        <f t="shared" si="14"/>
        <v>51.889613533333332</v>
      </c>
      <c r="H89" s="248">
        <f t="shared" si="14"/>
        <v>52.5147896</v>
      </c>
      <c r="I89" s="248">
        <f t="shared" si="14"/>
        <v>53.139965666666662</v>
      </c>
      <c r="J89" s="248">
        <f t="shared" si="14"/>
        <v>53.76514173333333</v>
      </c>
      <c r="K89" s="248">
        <f t="shared" si="14"/>
        <v>54.390317799999991</v>
      </c>
      <c r="L89" s="248">
        <f t="shared" si="14"/>
        <v>55.015493866666652</v>
      </c>
      <c r="M89" s="248">
        <f t="shared" si="14"/>
        <v>55.640669933333321</v>
      </c>
      <c r="N89" s="338">
        <v>56.265846000000003</v>
      </c>
      <c r="O89" s="166">
        <f t="shared" si="12"/>
        <v>2607.3523077093469</v>
      </c>
      <c r="P89" s="347" t="s">
        <v>705</v>
      </c>
    </row>
    <row r="90" spans="2:16" x14ac:dyDescent="0.3">
      <c r="B90">
        <v>50</v>
      </c>
      <c r="C90" s="165">
        <f t="shared" si="10"/>
        <v>1</v>
      </c>
      <c r="D90" s="332">
        <f t="shared" si="13"/>
        <v>0.36852745873999998</v>
      </c>
      <c r="E90" s="248">
        <f t="shared" si="14"/>
        <v>170.5322151</v>
      </c>
      <c r="F90" s="248">
        <f t="shared" si="14"/>
        <v>172.6375510888889</v>
      </c>
      <c r="G90" s="248">
        <f t="shared" si="14"/>
        <v>174.74288707777777</v>
      </c>
      <c r="H90" s="248">
        <f t="shared" si="14"/>
        <v>176.84822306666666</v>
      </c>
      <c r="I90" s="248">
        <f t="shared" si="14"/>
        <v>178.95355905555553</v>
      </c>
      <c r="J90" s="248">
        <f t="shared" si="14"/>
        <v>181.05889504444443</v>
      </c>
      <c r="K90" s="248">
        <f t="shared" si="14"/>
        <v>183.16423103333329</v>
      </c>
      <c r="L90" s="248">
        <f t="shared" si="14"/>
        <v>185.26956702222219</v>
      </c>
      <c r="M90" s="248">
        <f t="shared" si="14"/>
        <v>187.37490301111106</v>
      </c>
      <c r="N90" s="338">
        <v>189.48023900000001</v>
      </c>
      <c r="O90" s="166">
        <f t="shared" si="12"/>
        <v>2607.3523077093473</v>
      </c>
      <c r="P90" s="347" t="s">
        <v>705</v>
      </c>
    </row>
    <row r="91" spans="2:16" x14ac:dyDescent="0.3">
      <c r="B91">
        <v>51</v>
      </c>
      <c r="C91" s="165">
        <f t="shared" si="10"/>
        <v>1</v>
      </c>
      <c r="D91" s="332">
        <f t="shared" si="13"/>
        <v>0.36852745873999998</v>
      </c>
      <c r="E91" s="248">
        <f t="shared" si="14"/>
        <v>46.836312299999996</v>
      </c>
      <c r="F91" s="248">
        <f t="shared" si="14"/>
        <v>47.414538377777774</v>
      </c>
      <c r="G91" s="248">
        <f t="shared" si="14"/>
        <v>47.992764455555552</v>
      </c>
      <c r="H91" s="248">
        <f t="shared" si="14"/>
        <v>48.570990533333323</v>
      </c>
      <c r="I91" s="248">
        <f t="shared" si="14"/>
        <v>49.1492166111111</v>
      </c>
      <c r="J91" s="248">
        <f t="shared" si="14"/>
        <v>49.727442688888878</v>
      </c>
      <c r="K91" s="248">
        <f t="shared" si="14"/>
        <v>50.305668766666649</v>
      </c>
      <c r="L91" s="248">
        <f t="shared" si="14"/>
        <v>50.883894844444427</v>
      </c>
      <c r="M91" s="248">
        <f t="shared" si="14"/>
        <v>51.462120922222205</v>
      </c>
      <c r="N91" s="338">
        <v>52.040346999999997</v>
      </c>
      <c r="O91" s="166">
        <f t="shared" si="12"/>
        <v>2607.3523077093469</v>
      </c>
      <c r="P91" s="347" t="s">
        <v>705</v>
      </c>
    </row>
    <row r="92" spans="2:16" x14ac:dyDescent="0.3">
      <c r="B92">
        <v>52</v>
      </c>
      <c r="C92" s="165">
        <f t="shared" si="10"/>
        <v>1</v>
      </c>
      <c r="D92" s="332">
        <f t="shared" si="13"/>
        <v>0.36852745873999998</v>
      </c>
      <c r="E92" s="248">
        <f t="shared" si="14"/>
        <v>90.670297500000004</v>
      </c>
      <c r="F92" s="248">
        <f t="shared" si="14"/>
        <v>91.789683888888888</v>
      </c>
      <c r="G92" s="248">
        <f t="shared" si="14"/>
        <v>92.909070277777772</v>
      </c>
      <c r="H92" s="248">
        <f t="shared" si="14"/>
        <v>94.028456666666656</v>
      </c>
      <c r="I92" s="248">
        <f t="shared" si="14"/>
        <v>95.147843055555541</v>
      </c>
      <c r="J92" s="248">
        <f t="shared" si="14"/>
        <v>96.267229444444425</v>
      </c>
      <c r="K92" s="248">
        <f t="shared" si="14"/>
        <v>97.386615833333309</v>
      </c>
      <c r="L92" s="248">
        <f t="shared" si="14"/>
        <v>98.506002222222207</v>
      </c>
      <c r="M92" s="248">
        <f t="shared" si="14"/>
        <v>99.625388611111092</v>
      </c>
      <c r="N92" s="338">
        <v>100.744775</v>
      </c>
      <c r="O92" s="166">
        <f t="shared" si="12"/>
        <v>2607.3523077093473</v>
      </c>
      <c r="P92" s="347" t="s">
        <v>705</v>
      </c>
    </row>
    <row r="93" spans="2:16" x14ac:dyDescent="0.3">
      <c r="B93">
        <v>53</v>
      </c>
      <c r="C93" s="165">
        <f t="shared" si="10"/>
        <v>1</v>
      </c>
      <c r="D93" s="332">
        <f t="shared" si="13"/>
        <v>0.36852745873999998</v>
      </c>
      <c r="E93" s="248">
        <f t="shared" si="14"/>
        <v>146.71374840000001</v>
      </c>
      <c r="F93" s="248">
        <f t="shared" si="14"/>
        <v>148.52502924444445</v>
      </c>
      <c r="G93" s="248">
        <f t="shared" si="14"/>
        <v>150.33631008888889</v>
      </c>
      <c r="H93" s="248">
        <f t="shared" si="14"/>
        <v>152.1475909333333</v>
      </c>
      <c r="I93" s="248">
        <f t="shared" si="14"/>
        <v>153.95887177777774</v>
      </c>
      <c r="J93" s="248">
        <f t="shared" si="14"/>
        <v>155.77015262222218</v>
      </c>
      <c r="K93" s="248">
        <f t="shared" si="14"/>
        <v>157.58143346666662</v>
      </c>
      <c r="L93" s="248">
        <f t="shared" si="14"/>
        <v>159.39271431111106</v>
      </c>
      <c r="M93" s="248">
        <f t="shared" si="14"/>
        <v>161.2039951555555</v>
      </c>
      <c r="N93" s="338">
        <v>163.015276</v>
      </c>
      <c r="O93" s="166">
        <f t="shared" si="12"/>
        <v>2607.3523077093469</v>
      </c>
      <c r="P93" s="347" t="s">
        <v>705</v>
      </c>
    </row>
    <row r="94" spans="2:16" x14ac:dyDescent="0.3">
      <c r="B94">
        <v>54</v>
      </c>
      <c r="C94" s="165">
        <f t="shared" si="10"/>
        <v>1</v>
      </c>
      <c r="D94" s="332">
        <f t="shared" si="13"/>
        <v>0.36852745873999998</v>
      </c>
      <c r="E94" s="248">
        <f t="shared" si="14"/>
        <v>84.065176800000003</v>
      </c>
      <c r="F94" s="248">
        <f t="shared" si="14"/>
        <v>85.103018488888893</v>
      </c>
      <c r="G94" s="248">
        <f t="shared" si="14"/>
        <v>86.140860177777782</v>
      </c>
      <c r="H94" s="248">
        <f t="shared" si="14"/>
        <v>87.178701866666671</v>
      </c>
      <c r="I94" s="248">
        <f t="shared" si="14"/>
        <v>88.216543555555546</v>
      </c>
      <c r="J94" s="248">
        <f t="shared" si="14"/>
        <v>89.254385244444435</v>
      </c>
      <c r="K94" s="248">
        <f t="shared" si="14"/>
        <v>90.292226933333325</v>
      </c>
      <c r="L94" s="248">
        <f t="shared" si="14"/>
        <v>91.3300686222222</v>
      </c>
      <c r="M94" s="248">
        <f t="shared" si="14"/>
        <v>92.367910311111089</v>
      </c>
      <c r="N94" s="338">
        <v>93.405752000000007</v>
      </c>
      <c r="O94" s="166">
        <f t="shared" si="12"/>
        <v>2607.3523077093469</v>
      </c>
      <c r="P94" s="347" t="s">
        <v>705</v>
      </c>
    </row>
    <row r="95" spans="2:16" x14ac:dyDescent="0.3">
      <c r="B95">
        <v>55</v>
      </c>
      <c r="C95" s="165">
        <f t="shared" si="10"/>
        <v>1</v>
      </c>
      <c r="D95" s="332">
        <f t="shared" si="13"/>
        <v>0.36852745873999998</v>
      </c>
      <c r="E95" s="248">
        <f t="shared" si="14"/>
        <v>61.647795900000006</v>
      </c>
      <c r="F95" s="248">
        <f t="shared" si="14"/>
        <v>62.408879800000001</v>
      </c>
      <c r="G95" s="248">
        <f t="shared" si="14"/>
        <v>63.169963699999997</v>
      </c>
      <c r="H95" s="248">
        <f t="shared" si="14"/>
        <v>63.931047599999992</v>
      </c>
      <c r="I95" s="248">
        <f t="shared" si="14"/>
        <v>64.692131499999988</v>
      </c>
      <c r="J95" s="248">
        <f t="shared" si="14"/>
        <v>65.453215399999991</v>
      </c>
      <c r="K95" s="248">
        <f t="shared" si="14"/>
        <v>66.214299299999993</v>
      </c>
      <c r="L95" s="248">
        <f t="shared" si="14"/>
        <v>66.975383199999982</v>
      </c>
      <c r="M95" s="248">
        <f t="shared" si="14"/>
        <v>67.736467099999984</v>
      </c>
      <c r="N95" s="338">
        <v>68.497551000000001</v>
      </c>
      <c r="O95" s="166">
        <f t="shared" si="12"/>
        <v>2607.3523077093473</v>
      </c>
      <c r="P95" s="347" t="s">
        <v>705</v>
      </c>
    </row>
    <row r="96" spans="2:16" x14ac:dyDescent="0.3">
      <c r="B96">
        <v>56</v>
      </c>
      <c r="C96" s="165">
        <f t="shared" si="10"/>
        <v>1</v>
      </c>
      <c r="D96" s="332">
        <f t="shared" si="13"/>
        <v>0.36852745873999998</v>
      </c>
      <c r="E96" s="248">
        <f t="shared" si="14"/>
        <v>51.640037100000001</v>
      </c>
      <c r="F96" s="248">
        <f t="shared" si="14"/>
        <v>52.277568422222224</v>
      </c>
      <c r="G96" s="248">
        <f t="shared" si="14"/>
        <v>52.91509974444444</v>
      </c>
      <c r="H96" s="248">
        <f t="shared" si="14"/>
        <v>53.552631066666663</v>
      </c>
      <c r="I96" s="248">
        <f t="shared" si="14"/>
        <v>54.190162388888886</v>
      </c>
      <c r="J96" s="248">
        <f t="shared" si="14"/>
        <v>54.827693711111102</v>
      </c>
      <c r="K96" s="248">
        <f t="shared" si="14"/>
        <v>55.465225033333326</v>
      </c>
      <c r="L96" s="248">
        <f t="shared" si="14"/>
        <v>56.102756355555542</v>
      </c>
      <c r="M96" s="248">
        <f t="shared" si="14"/>
        <v>56.740287677777765</v>
      </c>
      <c r="N96" s="338">
        <v>57.377819000000002</v>
      </c>
      <c r="O96" s="166">
        <f t="shared" si="12"/>
        <v>2607.3523077093469</v>
      </c>
      <c r="P96" s="347" t="s">
        <v>705</v>
      </c>
    </row>
    <row r="97" spans="2:16" x14ac:dyDescent="0.3">
      <c r="B97">
        <v>57</v>
      </c>
      <c r="C97" s="165">
        <f t="shared" si="10"/>
        <v>1</v>
      </c>
      <c r="D97" s="332">
        <f t="shared" si="13"/>
        <v>0.36852745873999998</v>
      </c>
      <c r="E97" s="248">
        <f t="shared" si="14"/>
        <v>86.0667282</v>
      </c>
      <c r="F97" s="248">
        <f t="shared" si="14"/>
        <v>87.129280399999999</v>
      </c>
      <c r="G97" s="248">
        <f t="shared" si="14"/>
        <v>88.191832599999998</v>
      </c>
      <c r="H97" s="248">
        <f t="shared" si="14"/>
        <v>89.254384799999997</v>
      </c>
      <c r="I97" s="248">
        <f t="shared" si="14"/>
        <v>90.316936999999996</v>
      </c>
      <c r="J97" s="248">
        <f t="shared" si="14"/>
        <v>91.379489199999995</v>
      </c>
      <c r="K97" s="248">
        <f t="shared" si="14"/>
        <v>92.442041399999979</v>
      </c>
      <c r="L97" s="248">
        <f t="shared" si="14"/>
        <v>93.504593599999978</v>
      </c>
      <c r="M97" s="248">
        <f t="shared" si="14"/>
        <v>94.567145799999977</v>
      </c>
      <c r="N97" s="338">
        <v>95.629698000000005</v>
      </c>
      <c r="O97" s="166">
        <f t="shared" si="12"/>
        <v>2607.3523077093473</v>
      </c>
      <c r="P97" s="347" t="s">
        <v>705</v>
      </c>
    </row>
    <row r="98" spans="2:16" x14ac:dyDescent="0.3">
      <c r="B98">
        <v>58</v>
      </c>
      <c r="C98" s="165">
        <f t="shared" si="10"/>
        <v>1</v>
      </c>
      <c r="D98" s="332">
        <f t="shared" si="13"/>
        <v>0.36852745873999998</v>
      </c>
      <c r="E98" s="248">
        <f t="shared" si="14"/>
        <v>89.269210799999996</v>
      </c>
      <c r="F98" s="248">
        <f t="shared" si="14"/>
        <v>90.371299822222227</v>
      </c>
      <c r="G98" s="248">
        <f t="shared" si="14"/>
        <v>91.473388844444443</v>
      </c>
      <c r="H98" s="248">
        <f t="shared" si="14"/>
        <v>92.57547786666666</v>
      </c>
      <c r="I98" s="248">
        <f t="shared" si="14"/>
        <v>93.677566888888876</v>
      </c>
      <c r="J98" s="248">
        <f t="shared" si="14"/>
        <v>94.779655911111092</v>
      </c>
      <c r="K98" s="248">
        <f t="shared" ref="E98:M124" si="15">$N98*K$39</f>
        <v>95.881744933333309</v>
      </c>
      <c r="L98" s="248">
        <f t="shared" si="15"/>
        <v>96.983833955555525</v>
      </c>
      <c r="M98" s="248">
        <f t="shared" si="15"/>
        <v>98.085922977777756</v>
      </c>
      <c r="N98" s="338">
        <v>99.188012000000001</v>
      </c>
      <c r="O98" s="166">
        <f t="shared" si="12"/>
        <v>2607.3523077093469</v>
      </c>
      <c r="P98" s="347" t="s">
        <v>705</v>
      </c>
    </row>
    <row r="99" spans="2:16" x14ac:dyDescent="0.3">
      <c r="B99">
        <v>59</v>
      </c>
      <c r="C99" s="165">
        <f t="shared" si="10"/>
        <v>1</v>
      </c>
      <c r="D99" s="332">
        <f t="shared" si="13"/>
        <v>0.36852745873999998</v>
      </c>
      <c r="E99" s="248">
        <f t="shared" si="15"/>
        <v>52.440657300000005</v>
      </c>
      <c r="F99" s="248">
        <f t="shared" si="15"/>
        <v>53.088072822222223</v>
      </c>
      <c r="G99" s="248">
        <f t="shared" si="15"/>
        <v>53.735488344444441</v>
      </c>
      <c r="H99" s="248">
        <f t="shared" si="15"/>
        <v>54.382903866666666</v>
      </c>
      <c r="I99" s="248">
        <f t="shared" si="15"/>
        <v>55.030319388888884</v>
      </c>
      <c r="J99" s="248">
        <f t="shared" si="15"/>
        <v>55.677734911111102</v>
      </c>
      <c r="K99" s="248">
        <f t="shared" si="15"/>
        <v>56.32515043333332</v>
      </c>
      <c r="L99" s="248">
        <f t="shared" si="15"/>
        <v>56.972565955555545</v>
      </c>
      <c r="M99" s="248">
        <f t="shared" si="15"/>
        <v>57.619981477777763</v>
      </c>
      <c r="N99" s="338">
        <v>58.267397000000003</v>
      </c>
      <c r="O99" s="166">
        <f t="shared" si="12"/>
        <v>2607.3523077093469</v>
      </c>
      <c r="P99" s="347" t="s">
        <v>705</v>
      </c>
    </row>
    <row r="100" spans="2:16" x14ac:dyDescent="0.3">
      <c r="B100">
        <v>60</v>
      </c>
      <c r="C100" s="165">
        <f t="shared" si="10"/>
        <v>1</v>
      </c>
      <c r="D100" s="332">
        <f t="shared" si="13"/>
        <v>0.36852745873999998</v>
      </c>
      <c r="E100" s="248">
        <f t="shared" si="15"/>
        <v>60.847175700000001</v>
      </c>
      <c r="F100" s="248">
        <f t="shared" si="15"/>
        <v>61.598375400000002</v>
      </c>
      <c r="G100" s="248">
        <f t="shared" si="15"/>
        <v>62.349575099999996</v>
      </c>
      <c r="H100" s="248">
        <f t="shared" si="15"/>
        <v>63.100774799999996</v>
      </c>
      <c r="I100" s="248">
        <f t="shared" si="15"/>
        <v>63.85197449999999</v>
      </c>
      <c r="J100" s="248">
        <f t="shared" si="15"/>
        <v>64.603174199999984</v>
      </c>
      <c r="K100" s="248">
        <f t="shared" si="15"/>
        <v>65.354373899999985</v>
      </c>
      <c r="L100" s="248">
        <f t="shared" si="15"/>
        <v>66.105573599999985</v>
      </c>
      <c r="M100" s="248">
        <f t="shared" si="15"/>
        <v>66.856773299999986</v>
      </c>
      <c r="N100" s="338">
        <v>67.607973000000001</v>
      </c>
      <c r="O100" s="166">
        <f t="shared" si="12"/>
        <v>2607.3523077093469</v>
      </c>
      <c r="P100" s="347" t="s">
        <v>705</v>
      </c>
    </row>
    <row r="101" spans="2:16" x14ac:dyDescent="0.3">
      <c r="B101">
        <v>61</v>
      </c>
      <c r="C101" s="165">
        <f t="shared" si="10"/>
        <v>1</v>
      </c>
      <c r="D101" s="332">
        <f t="shared" si="13"/>
        <v>0.36852745873999998</v>
      </c>
      <c r="E101" s="248">
        <f t="shared" si="15"/>
        <v>120.69357480000001</v>
      </c>
      <c r="F101" s="248">
        <f t="shared" si="15"/>
        <v>122.18361893333334</v>
      </c>
      <c r="G101" s="248">
        <f t="shared" si="15"/>
        <v>123.67366306666666</v>
      </c>
      <c r="H101" s="248">
        <f t="shared" si="15"/>
        <v>125.16370719999999</v>
      </c>
      <c r="I101" s="248">
        <f t="shared" si="15"/>
        <v>126.65375133333332</v>
      </c>
      <c r="J101" s="248">
        <f t="shared" si="15"/>
        <v>128.14379546666663</v>
      </c>
      <c r="K101" s="248">
        <f t="shared" si="15"/>
        <v>129.63383959999996</v>
      </c>
      <c r="L101" s="248">
        <f t="shared" si="15"/>
        <v>131.12388373333329</v>
      </c>
      <c r="M101" s="248">
        <f t="shared" si="15"/>
        <v>132.61392786666661</v>
      </c>
      <c r="N101" s="338">
        <v>134.103972</v>
      </c>
      <c r="O101" s="166">
        <f t="shared" si="12"/>
        <v>2607.3523077093469</v>
      </c>
      <c r="P101" s="347" t="s">
        <v>705</v>
      </c>
    </row>
    <row r="102" spans="2:16" x14ac:dyDescent="0.3">
      <c r="B102">
        <v>62</v>
      </c>
      <c r="C102" s="165">
        <f t="shared" si="10"/>
        <v>1</v>
      </c>
      <c r="D102" s="332">
        <f t="shared" si="13"/>
        <v>0.36852745873999998</v>
      </c>
      <c r="E102" s="248">
        <f t="shared" si="15"/>
        <v>82.463934600000002</v>
      </c>
      <c r="F102" s="248">
        <f t="shared" si="15"/>
        <v>83.482007866666663</v>
      </c>
      <c r="G102" s="248">
        <f t="shared" si="15"/>
        <v>84.500081133333325</v>
      </c>
      <c r="H102" s="248">
        <f t="shared" si="15"/>
        <v>85.518154399999986</v>
      </c>
      <c r="I102" s="248">
        <f t="shared" si="15"/>
        <v>86.536227666666647</v>
      </c>
      <c r="J102" s="248">
        <f t="shared" si="15"/>
        <v>87.554300933333309</v>
      </c>
      <c r="K102" s="248">
        <f t="shared" si="15"/>
        <v>88.572374199999985</v>
      </c>
      <c r="L102" s="248">
        <f t="shared" si="15"/>
        <v>89.590447466666646</v>
      </c>
      <c r="M102" s="248">
        <f t="shared" si="15"/>
        <v>90.608520733333307</v>
      </c>
      <c r="N102" s="338">
        <v>91.626593999999997</v>
      </c>
      <c r="O102" s="166">
        <f t="shared" si="12"/>
        <v>2607.3523077093469</v>
      </c>
      <c r="P102" s="347" t="s">
        <v>705</v>
      </c>
    </row>
    <row r="103" spans="2:16" x14ac:dyDescent="0.3">
      <c r="B103">
        <v>63</v>
      </c>
      <c r="C103" s="165">
        <f t="shared" si="10"/>
        <v>1</v>
      </c>
      <c r="D103" s="332">
        <f t="shared" si="13"/>
        <v>0.36852745873999998</v>
      </c>
      <c r="E103" s="248">
        <f t="shared" si="15"/>
        <v>79.261452000000006</v>
      </c>
      <c r="F103" s="248">
        <f t="shared" si="15"/>
        <v>80.23998844444445</v>
      </c>
      <c r="G103" s="248">
        <f t="shared" si="15"/>
        <v>81.218524888888879</v>
      </c>
      <c r="H103" s="248">
        <f t="shared" si="15"/>
        <v>82.197061333333323</v>
      </c>
      <c r="I103" s="248">
        <f t="shared" si="15"/>
        <v>83.175597777777767</v>
      </c>
      <c r="J103" s="248">
        <f t="shared" si="15"/>
        <v>84.154134222222211</v>
      </c>
      <c r="K103" s="248">
        <f t="shared" si="15"/>
        <v>85.132670666666655</v>
      </c>
      <c r="L103" s="248">
        <f t="shared" si="15"/>
        <v>86.111207111111085</v>
      </c>
      <c r="M103" s="248">
        <f t="shared" si="15"/>
        <v>87.089743555555529</v>
      </c>
      <c r="N103" s="338">
        <v>88.068280000000001</v>
      </c>
      <c r="O103" s="166">
        <f t="shared" si="12"/>
        <v>2607.3523077093469</v>
      </c>
      <c r="P103" s="347" t="s">
        <v>705</v>
      </c>
    </row>
    <row r="104" spans="2:16" x14ac:dyDescent="0.3">
      <c r="B104">
        <v>64</v>
      </c>
      <c r="C104" s="165">
        <f t="shared" si="10"/>
        <v>1</v>
      </c>
      <c r="D104" s="332">
        <f t="shared" si="13"/>
        <v>0.36852745873999998</v>
      </c>
      <c r="E104" s="248">
        <f t="shared" si="15"/>
        <v>75.058193700000004</v>
      </c>
      <c r="F104" s="248">
        <f t="shared" si="15"/>
        <v>75.984838066666669</v>
      </c>
      <c r="G104" s="248">
        <f t="shared" si="15"/>
        <v>76.911482433333333</v>
      </c>
      <c r="H104" s="248">
        <f t="shared" si="15"/>
        <v>77.838126799999998</v>
      </c>
      <c r="I104" s="248">
        <f t="shared" si="15"/>
        <v>78.764771166666648</v>
      </c>
      <c r="J104" s="248">
        <f t="shared" si="15"/>
        <v>79.691415533333313</v>
      </c>
      <c r="K104" s="248">
        <f t="shared" si="15"/>
        <v>80.618059899999977</v>
      </c>
      <c r="L104" s="248">
        <f t="shared" si="15"/>
        <v>81.544704266666642</v>
      </c>
      <c r="M104" s="248">
        <f t="shared" si="15"/>
        <v>82.471348633333307</v>
      </c>
      <c r="N104" s="338">
        <v>83.397993</v>
      </c>
      <c r="O104" s="166">
        <f t="shared" si="12"/>
        <v>2607.3523077093473</v>
      </c>
      <c r="P104" s="347" t="s">
        <v>705</v>
      </c>
    </row>
    <row r="105" spans="2:16" x14ac:dyDescent="0.3">
      <c r="B105">
        <v>65</v>
      </c>
      <c r="C105" s="165">
        <f t="shared" si="10"/>
        <v>1</v>
      </c>
      <c r="D105" s="332">
        <f t="shared" si="13"/>
        <v>0.36852745873999998</v>
      </c>
      <c r="E105" s="248">
        <f t="shared" si="15"/>
        <v>57.244382100000003</v>
      </c>
      <c r="F105" s="248">
        <f t="shared" si="15"/>
        <v>57.951102866666666</v>
      </c>
      <c r="G105" s="248">
        <f t="shared" si="15"/>
        <v>58.657823633333329</v>
      </c>
      <c r="H105" s="248">
        <f t="shared" si="15"/>
        <v>59.364544399999993</v>
      </c>
      <c r="I105" s="248">
        <f t="shared" si="15"/>
        <v>60.071265166666656</v>
      </c>
      <c r="J105" s="248">
        <f t="shared" si="15"/>
        <v>60.777985933333326</v>
      </c>
      <c r="K105" s="248">
        <f t="shared" si="15"/>
        <v>61.48470669999999</v>
      </c>
      <c r="L105" s="248">
        <f t="shared" si="15"/>
        <v>62.191427466666653</v>
      </c>
      <c r="M105" s="248">
        <f t="shared" si="15"/>
        <v>62.898148233333316</v>
      </c>
      <c r="N105" s="338">
        <v>63.604869000000001</v>
      </c>
      <c r="O105" s="166">
        <f t="shared" si="12"/>
        <v>2607.3523077093469</v>
      </c>
      <c r="P105" s="347" t="s">
        <v>705</v>
      </c>
    </row>
    <row r="106" spans="2:16" x14ac:dyDescent="0.3">
      <c r="B106">
        <v>66</v>
      </c>
      <c r="C106" s="165">
        <f t="shared" ref="C106:C169" si="16">VLOOKUP(P106,$R$55:$U$59,3,FALSE)</f>
        <v>1</v>
      </c>
      <c r="D106" s="332">
        <f t="shared" si="13"/>
        <v>0.36852745873999998</v>
      </c>
      <c r="E106" s="248">
        <f t="shared" si="15"/>
        <v>48.037243500000002</v>
      </c>
      <c r="F106" s="248">
        <f t="shared" si="15"/>
        <v>48.630295888888888</v>
      </c>
      <c r="G106" s="248">
        <f t="shared" si="15"/>
        <v>49.223348277777774</v>
      </c>
      <c r="H106" s="248">
        <f t="shared" si="15"/>
        <v>49.816400666666667</v>
      </c>
      <c r="I106" s="248">
        <f t="shared" si="15"/>
        <v>50.409453055555552</v>
      </c>
      <c r="J106" s="248">
        <f t="shared" si="15"/>
        <v>51.002505444444438</v>
      </c>
      <c r="K106" s="248">
        <f t="shared" si="15"/>
        <v>51.595557833333324</v>
      </c>
      <c r="L106" s="248">
        <f t="shared" si="15"/>
        <v>52.188610222222209</v>
      </c>
      <c r="M106" s="248">
        <f t="shared" si="15"/>
        <v>52.781662611111095</v>
      </c>
      <c r="N106" s="338">
        <v>53.374715000000002</v>
      </c>
      <c r="O106" s="166">
        <f t="shared" ref="O106:O169" si="17">($R$46*$W$41*N106)/(N106*D106)</f>
        <v>2607.3523077093469</v>
      </c>
      <c r="P106" s="347" t="s">
        <v>705</v>
      </c>
    </row>
    <row r="107" spans="2:16" x14ac:dyDescent="0.3">
      <c r="B107">
        <v>67</v>
      </c>
      <c r="C107" s="165">
        <f t="shared" si="16"/>
        <v>1</v>
      </c>
      <c r="D107" s="332">
        <f t="shared" ref="D107:D170" si="18">D106</f>
        <v>0.36852745873999998</v>
      </c>
      <c r="E107" s="248">
        <f t="shared" si="15"/>
        <v>91.270763099999996</v>
      </c>
      <c r="F107" s="248">
        <f t="shared" si="15"/>
        <v>92.397562644444434</v>
      </c>
      <c r="G107" s="248">
        <f t="shared" si="15"/>
        <v>93.524362188888873</v>
      </c>
      <c r="H107" s="248">
        <f t="shared" si="15"/>
        <v>94.651161733333325</v>
      </c>
      <c r="I107" s="248">
        <f t="shared" si="15"/>
        <v>95.777961277777763</v>
      </c>
      <c r="J107" s="248">
        <f t="shared" si="15"/>
        <v>96.904760822222201</v>
      </c>
      <c r="K107" s="248">
        <f t="shared" si="15"/>
        <v>98.031560366666639</v>
      </c>
      <c r="L107" s="248">
        <f t="shared" si="15"/>
        <v>99.158359911111077</v>
      </c>
      <c r="M107" s="248">
        <f t="shared" si="15"/>
        <v>100.28515945555552</v>
      </c>
      <c r="N107" s="338">
        <v>101.411959</v>
      </c>
      <c r="O107" s="166">
        <f t="shared" si="17"/>
        <v>2607.3523077093469</v>
      </c>
      <c r="P107" s="347" t="s">
        <v>705</v>
      </c>
    </row>
    <row r="108" spans="2:16" x14ac:dyDescent="0.3">
      <c r="B108">
        <v>68</v>
      </c>
      <c r="C108" s="165">
        <f t="shared" si="16"/>
        <v>1</v>
      </c>
      <c r="D108" s="332">
        <f t="shared" si="18"/>
        <v>0.36852745873999998</v>
      </c>
      <c r="E108" s="248">
        <f t="shared" si="15"/>
        <v>106.68271230000001</v>
      </c>
      <c r="F108" s="248">
        <f t="shared" si="15"/>
        <v>107.99978282222223</v>
      </c>
      <c r="G108" s="248">
        <f t="shared" si="15"/>
        <v>109.31685334444444</v>
      </c>
      <c r="H108" s="248">
        <f t="shared" si="15"/>
        <v>110.63392386666666</v>
      </c>
      <c r="I108" s="248">
        <f t="shared" si="15"/>
        <v>111.95099438888887</v>
      </c>
      <c r="J108" s="248">
        <f t="shared" si="15"/>
        <v>113.2680649111111</v>
      </c>
      <c r="K108" s="248">
        <f t="shared" si="15"/>
        <v>114.58513543333332</v>
      </c>
      <c r="L108" s="248">
        <f t="shared" si="15"/>
        <v>115.90220595555553</v>
      </c>
      <c r="M108" s="248">
        <f t="shared" si="15"/>
        <v>117.21927647777775</v>
      </c>
      <c r="N108" s="338">
        <v>118.53634700000001</v>
      </c>
      <c r="O108" s="166">
        <f t="shared" si="17"/>
        <v>2607.3523077093469</v>
      </c>
      <c r="P108" s="347" t="s">
        <v>705</v>
      </c>
    </row>
    <row r="109" spans="2:16" x14ac:dyDescent="0.3">
      <c r="B109">
        <v>69</v>
      </c>
      <c r="C109" s="165">
        <f t="shared" si="16"/>
        <v>1</v>
      </c>
      <c r="D109" s="332">
        <f t="shared" si="18"/>
        <v>0.36852745873999998</v>
      </c>
      <c r="E109" s="248">
        <f t="shared" si="15"/>
        <v>49.638484800000001</v>
      </c>
      <c r="F109" s="248">
        <f t="shared" si="15"/>
        <v>50.251305600000002</v>
      </c>
      <c r="G109" s="248">
        <f t="shared" si="15"/>
        <v>50.864126399999996</v>
      </c>
      <c r="H109" s="248">
        <f t="shared" si="15"/>
        <v>51.476947199999998</v>
      </c>
      <c r="I109" s="248">
        <f t="shared" si="15"/>
        <v>52.089767999999992</v>
      </c>
      <c r="J109" s="248">
        <f t="shared" si="15"/>
        <v>52.702588799999987</v>
      </c>
      <c r="K109" s="248">
        <f t="shared" si="15"/>
        <v>53.315409599999988</v>
      </c>
      <c r="L109" s="248">
        <f t="shared" si="15"/>
        <v>53.928230399999983</v>
      </c>
      <c r="M109" s="248">
        <f t="shared" si="15"/>
        <v>54.541051199999984</v>
      </c>
      <c r="N109" s="338">
        <v>55.153872</v>
      </c>
      <c r="O109" s="166">
        <f t="shared" si="17"/>
        <v>2607.3523077093469</v>
      </c>
      <c r="P109" s="347" t="s">
        <v>705</v>
      </c>
    </row>
    <row r="110" spans="2:16" x14ac:dyDescent="0.3">
      <c r="B110">
        <v>70</v>
      </c>
      <c r="C110" s="165">
        <f t="shared" si="16"/>
        <v>1</v>
      </c>
      <c r="D110" s="332">
        <f t="shared" si="18"/>
        <v>0.36852745873999998</v>
      </c>
      <c r="E110" s="248">
        <f t="shared" si="15"/>
        <v>102.27929760000001</v>
      </c>
      <c r="F110" s="248">
        <f t="shared" si="15"/>
        <v>103.54200497777778</v>
      </c>
      <c r="G110" s="248">
        <f t="shared" si="15"/>
        <v>104.80471235555555</v>
      </c>
      <c r="H110" s="248">
        <f t="shared" si="15"/>
        <v>106.06741973333332</v>
      </c>
      <c r="I110" s="248">
        <f t="shared" si="15"/>
        <v>107.3301271111111</v>
      </c>
      <c r="J110" s="248">
        <f t="shared" si="15"/>
        <v>108.59283448888887</v>
      </c>
      <c r="K110" s="248">
        <f t="shared" si="15"/>
        <v>109.85554186666664</v>
      </c>
      <c r="L110" s="248">
        <f t="shared" si="15"/>
        <v>111.11824924444441</v>
      </c>
      <c r="M110" s="248">
        <f t="shared" si="15"/>
        <v>112.38095662222219</v>
      </c>
      <c r="N110" s="338">
        <v>113.643664</v>
      </c>
      <c r="O110" s="166">
        <f t="shared" si="17"/>
        <v>2607.3523077093469</v>
      </c>
      <c r="P110" s="347" t="s">
        <v>705</v>
      </c>
    </row>
    <row r="111" spans="2:16" x14ac:dyDescent="0.3">
      <c r="B111">
        <v>71</v>
      </c>
      <c r="C111" s="165">
        <f t="shared" si="16"/>
        <v>1</v>
      </c>
      <c r="D111" s="332">
        <f t="shared" si="18"/>
        <v>0.36852745873999998</v>
      </c>
      <c r="E111" s="248">
        <f t="shared" si="15"/>
        <v>211.1637168</v>
      </c>
      <c r="F111" s="248">
        <f t="shared" si="15"/>
        <v>213.77067626666667</v>
      </c>
      <c r="G111" s="248">
        <f t="shared" si="15"/>
        <v>216.37763573333331</v>
      </c>
      <c r="H111" s="248">
        <f t="shared" si="15"/>
        <v>218.98459519999997</v>
      </c>
      <c r="I111" s="248">
        <f t="shared" si="15"/>
        <v>221.59155466666664</v>
      </c>
      <c r="J111" s="248">
        <f t="shared" si="15"/>
        <v>224.19851413333328</v>
      </c>
      <c r="K111" s="248">
        <f t="shared" si="15"/>
        <v>226.80547359999994</v>
      </c>
      <c r="L111" s="248">
        <f t="shared" si="15"/>
        <v>229.41243306666661</v>
      </c>
      <c r="M111" s="248">
        <f t="shared" si="15"/>
        <v>232.01939253333327</v>
      </c>
      <c r="N111" s="338">
        <v>234.626352</v>
      </c>
      <c r="O111" s="166">
        <f t="shared" si="17"/>
        <v>2607.3523077093473</v>
      </c>
      <c r="P111" s="347" t="s">
        <v>705</v>
      </c>
    </row>
    <row r="112" spans="2:16" x14ac:dyDescent="0.3">
      <c r="B112">
        <v>72</v>
      </c>
      <c r="C112" s="165">
        <f t="shared" si="16"/>
        <v>1</v>
      </c>
      <c r="D112" s="332">
        <f t="shared" si="18"/>
        <v>0.36852745873999998</v>
      </c>
      <c r="E112" s="248">
        <f t="shared" si="15"/>
        <v>49.438330200000003</v>
      </c>
      <c r="F112" s="248">
        <f t="shared" si="15"/>
        <v>50.048679955555556</v>
      </c>
      <c r="G112" s="248">
        <f t="shared" si="15"/>
        <v>50.65902971111111</v>
      </c>
      <c r="H112" s="248">
        <f t="shared" si="15"/>
        <v>51.269379466666663</v>
      </c>
      <c r="I112" s="248">
        <f t="shared" si="15"/>
        <v>51.879729222222217</v>
      </c>
      <c r="J112" s="248">
        <f t="shared" si="15"/>
        <v>52.490078977777763</v>
      </c>
      <c r="K112" s="248">
        <f t="shared" si="15"/>
        <v>53.100428733333317</v>
      </c>
      <c r="L112" s="248">
        <f t="shared" si="15"/>
        <v>53.71077848888887</v>
      </c>
      <c r="M112" s="248">
        <f t="shared" si="15"/>
        <v>54.321128244444424</v>
      </c>
      <c r="N112" s="338">
        <v>54.931477999999998</v>
      </c>
      <c r="O112" s="166">
        <f t="shared" si="17"/>
        <v>2607.3523077093469</v>
      </c>
      <c r="P112" s="347" t="s">
        <v>705</v>
      </c>
    </row>
    <row r="113" spans="2:17" x14ac:dyDescent="0.3">
      <c r="B113">
        <v>73</v>
      </c>
      <c r="C113" s="165">
        <f t="shared" si="16"/>
        <v>1</v>
      </c>
      <c r="D113" s="332">
        <f t="shared" si="18"/>
        <v>0.36852745873999998</v>
      </c>
      <c r="E113" s="248">
        <f t="shared" si="15"/>
        <v>45.635381100000004</v>
      </c>
      <c r="F113" s="248">
        <f t="shared" si="15"/>
        <v>46.198780866666667</v>
      </c>
      <c r="G113" s="248">
        <f t="shared" si="15"/>
        <v>46.76218063333333</v>
      </c>
      <c r="H113" s="248">
        <f t="shared" si="15"/>
        <v>47.325580399999993</v>
      </c>
      <c r="I113" s="248">
        <f t="shared" si="15"/>
        <v>47.888980166666656</v>
      </c>
      <c r="J113" s="248">
        <f t="shared" si="15"/>
        <v>48.452379933333326</v>
      </c>
      <c r="K113" s="248">
        <f t="shared" si="15"/>
        <v>49.015779699999989</v>
      </c>
      <c r="L113" s="248">
        <f t="shared" si="15"/>
        <v>49.579179466666652</v>
      </c>
      <c r="M113" s="248">
        <f t="shared" si="15"/>
        <v>50.142579233333315</v>
      </c>
      <c r="N113" s="338">
        <v>50.705978999999999</v>
      </c>
      <c r="O113" s="166">
        <f t="shared" si="17"/>
        <v>2607.3523077093469</v>
      </c>
      <c r="P113" s="347" t="s">
        <v>705</v>
      </c>
    </row>
    <row r="114" spans="2:17" x14ac:dyDescent="0.3">
      <c r="B114">
        <v>74</v>
      </c>
      <c r="C114" s="165">
        <f t="shared" si="16"/>
        <v>1</v>
      </c>
      <c r="D114" s="332">
        <f t="shared" si="18"/>
        <v>0.36852745873999998</v>
      </c>
      <c r="E114" s="248">
        <f t="shared" si="15"/>
        <v>87.267659399999999</v>
      </c>
      <c r="F114" s="248">
        <f t="shared" si="15"/>
        <v>88.345037911111106</v>
      </c>
      <c r="G114" s="248">
        <f t="shared" si="15"/>
        <v>89.422416422222213</v>
      </c>
      <c r="H114" s="248">
        <f t="shared" si="15"/>
        <v>90.49979493333332</v>
      </c>
      <c r="I114" s="248">
        <f t="shared" si="15"/>
        <v>91.577173444444441</v>
      </c>
      <c r="J114" s="248">
        <f t="shared" si="15"/>
        <v>92.654551955555547</v>
      </c>
      <c r="K114" s="248">
        <f t="shared" si="15"/>
        <v>93.731930466666654</v>
      </c>
      <c r="L114" s="248">
        <f t="shared" si="15"/>
        <v>94.809308977777761</v>
      </c>
      <c r="M114" s="248">
        <f t="shared" si="15"/>
        <v>95.886687488888867</v>
      </c>
      <c r="N114" s="338">
        <v>96.964066000000003</v>
      </c>
      <c r="O114" s="166">
        <f t="shared" si="17"/>
        <v>2607.3523077093469</v>
      </c>
      <c r="P114" s="347" t="s">
        <v>705</v>
      </c>
    </row>
    <row r="115" spans="2:17" x14ac:dyDescent="0.3">
      <c r="B115">
        <v>75</v>
      </c>
      <c r="C115" s="165">
        <f t="shared" si="16"/>
        <v>1</v>
      </c>
      <c r="D115" s="332">
        <f t="shared" si="18"/>
        <v>0.36852745873999998</v>
      </c>
      <c r="E115" s="248">
        <f t="shared" si="15"/>
        <v>76.859589600000007</v>
      </c>
      <c r="F115" s="248">
        <f t="shared" si="15"/>
        <v>77.808473422222221</v>
      </c>
      <c r="G115" s="248">
        <f t="shared" si="15"/>
        <v>78.757357244444449</v>
      </c>
      <c r="H115" s="248">
        <f t="shared" si="15"/>
        <v>79.706241066666664</v>
      </c>
      <c r="I115" s="248">
        <f t="shared" si="15"/>
        <v>80.655124888888878</v>
      </c>
      <c r="J115" s="248">
        <f t="shared" si="15"/>
        <v>81.604008711111106</v>
      </c>
      <c r="K115" s="248">
        <f t="shared" si="15"/>
        <v>82.552892533333321</v>
      </c>
      <c r="L115" s="248">
        <f t="shared" si="15"/>
        <v>83.501776355555535</v>
      </c>
      <c r="M115" s="248">
        <f t="shared" si="15"/>
        <v>84.450660177777763</v>
      </c>
      <c r="N115" s="338">
        <v>85.399544000000006</v>
      </c>
      <c r="O115" s="166">
        <f t="shared" si="17"/>
        <v>2607.3523077093469</v>
      </c>
      <c r="P115" s="347" t="s">
        <v>705</v>
      </c>
    </row>
    <row r="116" spans="2:17" x14ac:dyDescent="0.3">
      <c r="B116">
        <v>76</v>
      </c>
      <c r="C116" s="165">
        <f t="shared" si="16"/>
        <v>1</v>
      </c>
      <c r="D116" s="332">
        <f t="shared" si="18"/>
        <v>0.36852745873999998</v>
      </c>
      <c r="E116" s="248">
        <f t="shared" si="15"/>
        <v>55.843295399999995</v>
      </c>
      <c r="F116" s="248">
        <f t="shared" si="15"/>
        <v>56.532718799999998</v>
      </c>
      <c r="G116" s="248">
        <f t="shared" si="15"/>
        <v>57.222142199999993</v>
      </c>
      <c r="H116" s="248">
        <f t="shared" si="15"/>
        <v>57.911565599999989</v>
      </c>
      <c r="I116" s="248">
        <f t="shared" si="15"/>
        <v>58.600988999999991</v>
      </c>
      <c r="J116" s="248">
        <f t="shared" si="15"/>
        <v>59.290412399999987</v>
      </c>
      <c r="K116" s="248">
        <f t="shared" si="15"/>
        <v>59.979835799999982</v>
      </c>
      <c r="L116" s="248">
        <f t="shared" si="15"/>
        <v>60.669259199999985</v>
      </c>
      <c r="M116" s="248">
        <f t="shared" si="15"/>
        <v>61.35868259999998</v>
      </c>
      <c r="N116" s="338">
        <v>62.048105999999997</v>
      </c>
      <c r="O116" s="166">
        <f t="shared" si="17"/>
        <v>2607.3523077093469</v>
      </c>
      <c r="P116" s="347" t="s">
        <v>705</v>
      </c>
    </row>
    <row r="117" spans="2:17" x14ac:dyDescent="0.3">
      <c r="B117">
        <v>77</v>
      </c>
      <c r="C117" s="165">
        <f t="shared" si="16"/>
        <v>1</v>
      </c>
      <c r="D117" s="332">
        <f t="shared" si="18"/>
        <v>0.36852745873999998</v>
      </c>
      <c r="E117" s="248">
        <f t="shared" si="15"/>
        <v>58.845623400000008</v>
      </c>
      <c r="F117" s="248">
        <f t="shared" si="15"/>
        <v>59.57211257777778</v>
      </c>
      <c r="G117" s="248">
        <f t="shared" si="15"/>
        <v>60.298601755555559</v>
      </c>
      <c r="H117" s="248">
        <f t="shared" si="15"/>
        <v>61.025090933333331</v>
      </c>
      <c r="I117" s="248">
        <f t="shared" si="15"/>
        <v>61.75158011111111</v>
      </c>
      <c r="J117" s="248">
        <f t="shared" si="15"/>
        <v>62.478069288888882</v>
      </c>
      <c r="K117" s="248">
        <f t="shared" si="15"/>
        <v>63.204558466666661</v>
      </c>
      <c r="L117" s="248">
        <f t="shared" si="15"/>
        <v>63.931047644444433</v>
      </c>
      <c r="M117" s="248">
        <f t="shared" si="15"/>
        <v>64.657536822222212</v>
      </c>
      <c r="N117" s="338">
        <v>65.384026000000006</v>
      </c>
      <c r="O117" s="166">
        <f t="shared" si="17"/>
        <v>2607.3523077093469</v>
      </c>
      <c r="P117" s="347" t="s">
        <v>705</v>
      </c>
    </row>
    <row r="118" spans="2:17" x14ac:dyDescent="0.3">
      <c r="B118">
        <v>78</v>
      </c>
      <c r="C118" s="165">
        <f t="shared" si="16"/>
        <v>1</v>
      </c>
      <c r="D118" s="332">
        <f t="shared" si="18"/>
        <v>0.36852745873999998</v>
      </c>
      <c r="E118" s="248">
        <f t="shared" si="15"/>
        <v>67.051986299999996</v>
      </c>
      <c r="F118" s="248">
        <f t="shared" si="15"/>
        <v>67.879788599999998</v>
      </c>
      <c r="G118" s="248">
        <f t="shared" si="15"/>
        <v>68.7075909</v>
      </c>
      <c r="H118" s="248">
        <f t="shared" si="15"/>
        <v>69.535393199999987</v>
      </c>
      <c r="I118" s="248">
        <f t="shared" si="15"/>
        <v>70.363195499999989</v>
      </c>
      <c r="J118" s="248">
        <f t="shared" si="15"/>
        <v>71.190997799999991</v>
      </c>
      <c r="K118" s="248">
        <f t="shared" si="15"/>
        <v>72.018800099999979</v>
      </c>
      <c r="L118" s="248">
        <f t="shared" si="15"/>
        <v>72.846602399999981</v>
      </c>
      <c r="M118" s="248">
        <f t="shared" si="15"/>
        <v>73.674404699999982</v>
      </c>
      <c r="N118" s="338">
        <v>74.502206999999999</v>
      </c>
      <c r="O118" s="166">
        <f t="shared" si="17"/>
        <v>2607.3523077093469</v>
      </c>
      <c r="P118" s="347" t="s">
        <v>705</v>
      </c>
    </row>
    <row r="119" spans="2:17" x14ac:dyDescent="0.3">
      <c r="B119">
        <v>79</v>
      </c>
      <c r="C119" s="165">
        <f t="shared" si="16"/>
        <v>1</v>
      </c>
      <c r="D119" s="332">
        <f t="shared" si="18"/>
        <v>0.36852745873999998</v>
      </c>
      <c r="E119" s="248">
        <f t="shared" si="15"/>
        <v>46.836312299999996</v>
      </c>
      <c r="F119" s="248">
        <f t="shared" si="15"/>
        <v>47.414538377777774</v>
      </c>
      <c r="G119" s="248">
        <f t="shared" si="15"/>
        <v>47.992764455555552</v>
      </c>
      <c r="H119" s="248">
        <f t="shared" si="15"/>
        <v>48.570990533333323</v>
      </c>
      <c r="I119" s="248">
        <f t="shared" si="15"/>
        <v>49.1492166111111</v>
      </c>
      <c r="J119" s="248">
        <f t="shared" si="15"/>
        <v>49.727442688888878</v>
      </c>
      <c r="K119" s="248">
        <f t="shared" si="15"/>
        <v>50.305668766666649</v>
      </c>
      <c r="L119" s="248">
        <f t="shared" si="15"/>
        <v>50.883894844444427</v>
      </c>
      <c r="M119" s="248">
        <f t="shared" si="15"/>
        <v>51.462120922222205</v>
      </c>
      <c r="N119" s="338">
        <v>52.040346999999997</v>
      </c>
      <c r="O119" s="166">
        <f t="shared" si="17"/>
        <v>2607.3523077093469</v>
      </c>
      <c r="P119" s="347" t="s">
        <v>705</v>
      </c>
    </row>
    <row r="120" spans="2:17" x14ac:dyDescent="0.3">
      <c r="B120">
        <v>80</v>
      </c>
      <c r="C120" s="165">
        <f t="shared" si="16"/>
        <v>1</v>
      </c>
      <c r="D120" s="332">
        <f t="shared" si="18"/>
        <v>0.36852745873999998</v>
      </c>
      <c r="E120" s="248">
        <f t="shared" si="15"/>
        <v>94.473245700000007</v>
      </c>
      <c r="F120" s="248">
        <f t="shared" si="15"/>
        <v>95.639582066666676</v>
      </c>
      <c r="G120" s="248">
        <f t="shared" si="15"/>
        <v>96.805918433333332</v>
      </c>
      <c r="H120" s="248">
        <f t="shared" si="15"/>
        <v>97.972254800000002</v>
      </c>
      <c r="I120" s="248">
        <f t="shared" si="15"/>
        <v>99.138591166666657</v>
      </c>
      <c r="J120" s="248">
        <f t="shared" si="15"/>
        <v>100.30492753333333</v>
      </c>
      <c r="K120" s="248">
        <f t="shared" si="15"/>
        <v>101.47126389999998</v>
      </c>
      <c r="L120" s="248">
        <f t="shared" si="15"/>
        <v>102.63760026666665</v>
      </c>
      <c r="M120" s="248">
        <f t="shared" si="15"/>
        <v>103.80393663333331</v>
      </c>
      <c r="N120" s="338">
        <v>104.97027300000001</v>
      </c>
      <c r="O120" s="166">
        <f t="shared" si="17"/>
        <v>2607.3523077093469</v>
      </c>
      <c r="P120" s="347" t="s">
        <v>705</v>
      </c>
    </row>
    <row r="121" spans="2:17" x14ac:dyDescent="0.3">
      <c r="B121">
        <v>81</v>
      </c>
      <c r="C121" s="165">
        <f t="shared" si="16"/>
        <v>1</v>
      </c>
      <c r="D121" s="332">
        <f t="shared" si="18"/>
        <v>0.36852745873999998</v>
      </c>
      <c r="E121" s="248">
        <f t="shared" si="15"/>
        <v>60.246710099999994</v>
      </c>
      <c r="F121" s="248">
        <f t="shared" si="15"/>
        <v>60.990496644444441</v>
      </c>
      <c r="G121" s="248">
        <f t="shared" si="15"/>
        <v>61.734283188888881</v>
      </c>
      <c r="H121" s="248">
        <f t="shared" si="15"/>
        <v>62.478069733333321</v>
      </c>
      <c r="I121" s="248">
        <f t="shared" si="15"/>
        <v>63.221856277777761</v>
      </c>
      <c r="J121" s="248">
        <f t="shared" si="15"/>
        <v>63.965642822222208</v>
      </c>
      <c r="K121" s="248">
        <f t="shared" si="15"/>
        <v>64.709429366666654</v>
      </c>
      <c r="L121" s="248">
        <f t="shared" si="15"/>
        <v>65.453215911111087</v>
      </c>
      <c r="M121" s="248">
        <f t="shared" si="15"/>
        <v>66.197002455555534</v>
      </c>
      <c r="N121" s="338">
        <v>66.940788999999995</v>
      </c>
      <c r="O121" s="166">
        <f t="shared" si="17"/>
        <v>2607.3523077093469</v>
      </c>
      <c r="P121" s="347" t="s">
        <v>705</v>
      </c>
    </row>
    <row r="122" spans="2:17" x14ac:dyDescent="0.3">
      <c r="B122">
        <v>82</v>
      </c>
      <c r="C122" s="165">
        <f t="shared" si="16"/>
        <v>1</v>
      </c>
      <c r="D122" s="332">
        <f t="shared" si="18"/>
        <v>0.36852745873999998</v>
      </c>
      <c r="E122" s="248">
        <f t="shared" si="15"/>
        <v>61.047330299999999</v>
      </c>
      <c r="F122" s="248">
        <f t="shared" si="15"/>
        <v>61.80100104444444</v>
      </c>
      <c r="G122" s="248">
        <f t="shared" si="15"/>
        <v>62.554671788888882</v>
      </c>
      <c r="H122" s="248">
        <f t="shared" si="15"/>
        <v>63.308342533333324</v>
      </c>
      <c r="I122" s="248">
        <f t="shared" si="15"/>
        <v>64.062013277777766</v>
      </c>
      <c r="J122" s="248">
        <f t="shared" si="15"/>
        <v>64.8156840222222</v>
      </c>
      <c r="K122" s="248">
        <f t="shared" si="15"/>
        <v>65.569354766666649</v>
      </c>
      <c r="L122" s="248">
        <f t="shared" si="15"/>
        <v>66.323025511111084</v>
      </c>
      <c r="M122" s="248">
        <f t="shared" si="15"/>
        <v>67.076696255555532</v>
      </c>
      <c r="N122" s="338">
        <v>67.830366999999995</v>
      </c>
      <c r="O122" s="166">
        <f t="shared" si="17"/>
        <v>2607.3523077093469</v>
      </c>
      <c r="P122" s="347" t="s">
        <v>705</v>
      </c>
    </row>
    <row r="123" spans="2:17" x14ac:dyDescent="0.3">
      <c r="B123">
        <v>83</v>
      </c>
      <c r="C123" s="165">
        <f t="shared" si="16"/>
        <v>1</v>
      </c>
      <c r="D123" s="332">
        <f t="shared" si="18"/>
        <v>0.36852745873999998</v>
      </c>
      <c r="E123" s="248">
        <f t="shared" si="15"/>
        <v>59.446089000000001</v>
      </c>
      <c r="F123" s="248">
        <f t="shared" si="15"/>
        <v>60.179991333333327</v>
      </c>
      <c r="G123" s="248">
        <f t="shared" si="15"/>
        <v>60.913893666666659</v>
      </c>
      <c r="H123" s="248">
        <f t="shared" si="15"/>
        <v>61.647795999999992</v>
      </c>
      <c r="I123" s="248">
        <f t="shared" si="15"/>
        <v>62.381698333333325</v>
      </c>
      <c r="J123" s="248">
        <f t="shared" si="15"/>
        <v>63.115600666666651</v>
      </c>
      <c r="K123" s="248">
        <f t="shared" si="15"/>
        <v>63.849502999999984</v>
      </c>
      <c r="L123" s="248">
        <f t="shared" si="15"/>
        <v>64.583405333333317</v>
      </c>
      <c r="M123" s="248">
        <f t="shared" si="15"/>
        <v>65.31730766666665</v>
      </c>
      <c r="N123" s="338">
        <v>66.051209999999998</v>
      </c>
      <c r="O123" s="166">
        <f t="shared" si="17"/>
        <v>2607.3523077093469</v>
      </c>
      <c r="P123" s="347" t="s">
        <v>705</v>
      </c>
    </row>
    <row r="124" spans="2:17" x14ac:dyDescent="0.3">
      <c r="B124">
        <v>84</v>
      </c>
      <c r="C124" s="165">
        <f t="shared" si="16"/>
        <v>2</v>
      </c>
      <c r="D124" s="332">
        <f t="shared" si="18"/>
        <v>0.36852745873999998</v>
      </c>
      <c r="E124" s="248">
        <f t="shared" si="15"/>
        <v>46.636157700000005</v>
      </c>
      <c r="F124" s="248">
        <f t="shared" si="15"/>
        <v>47.211912733333335</v>
      </c>
      <c r="G124" s="248">
        <f t="shared" si="15"/>
        <v>47.787667766666665</v>
      </c>
      <c r="H124" s="248">
        <f t="shared" si="15"/>
        <v>48.363422799999995</v>
      </c>
      <c r="I124" s="248">
        <f t="shared" si="15"/>
        <v>48.939177833333332</v>
      </c>
      <c r="J124" s="248">
        <f t="shared" si="15"/>
        <v>49.514932866666662</v>
      </c>
      <c r="K124" s="248">
        <f t="shared" si="15"/>
        <v>50.090687899999992</v>
      </c>
      <c r="L124" s="248">
        <f t="shared" si="15"/>
        <v>50.666442933333322</v>
      </c>
      <c r="M124" s="248">
        <f t="shared" si="15"/>
        <v>51.242197966666652</v>
      </c>
      <c r="N124" s="338">
        <v>51.817953000000003</v>
      </c>
      <c r="O124" s="166">
        <f t="shared" si="17"/>
        <v>2607.3523077093473</v>
      </c>
      <c r="P124" s="347" t="s">
        <v>706</v>
      </c>
    </row>
    <row r="125" spans="2:17" x14ac:dyDescent="0.3">
      <c r="B125">
        <v>85</v>
      </c>
      <c r="C125" s="165">
        <f t="shared" si="16"/>
        <v>2</v>
      </c>
      <c r="D125" s="332">
        <f t="shared" si="18"/>
        <v>0.36852745873999998</v>
      </c>
      <c r="E125" s="248">
        <f t="shared" si="9"/>
        <v>142.3103346</v>
      </c>
      <c r="F125" s="248">
        <f t="shared" si="9"/>
        <v>144.0672523111111</v>
      </c>
      <c r="G125" s="248">
        <f t="shared" si="9"/>
        <v>145.82417002222221</v>
      </c>
      <c r="H125" s="248">
        <f t="shared" si="9"/>
        <v>147.58108773333331</v>
      </c>
      <c r="I125" s="248">
        <f t="shared" si="9"/>
        <v>149.33800544444441</v>
      </c>
      <c r="J125" s="248">
        <f t="shared" si="9"/>
        <v>151.09492315555553</v>
      </c>
      <c r="K125" s="248">
        <f t="shared" si="9"/>
        <v>152.85184086666663</v>
      </c>
      <c r="L125" s="248">
        <f t="shared" si="9"/>
        <v>154.60875857777773</v>
      </c>
      <c r="M125" s="248">
        <f t="shared" si="9"/>
        <v>156.36567628888884</v>
      </c>
      <c r="N125" s="338">
        <v>158.12259399999999</v>
      </c>
      <c r="O125" s="166">
        <f t="shared" si="17"/>
        <v>2607.3523077093469</v>
      </c>
      <c r="P125" s="347" t="s">
        <v>706</v>
      </c>
      <c r="Q125" s="326"/>
    </row>
    <row r="126" spans="2:17" x14ac:dyDescent="0.3">
      <c r="B126">
        <v>86</v>
      </c>
      <c r="C126" s="165">
        <f t="shared" si="16"/>
        <v>2</v>
      </c>
      <c r="D126" s="332">
        <f t="shared" si="18"/>
        <v>0.36852745873999998</v>
      </c>
      <c r="E126" s="248">
        <f t="shared" si="9"/>
        <v>72.656331300000005</v>
      </c>
      <c r="F126" s="248">
        <f t="shared" si="9"/>
        <v>73.55332304444444</v>
      </c>
      <c r="G126" s="248">
        <f t="shared" si="9"/>
        <v>74.450314788888889</v>
      </c>
      <c r="H126" s="248">
        <f t="shared" si="9"/>
        <v>75.347306533333324</v>
      </c>
      <c r="I126" s="248">
        <f t="shared" si="9"/>
        <v>76.244298277777773</v>
      </c>
      <c r="J126" s="248">
        <f t="shared" si="9"/>
        <v>77.141290022222208</v>
      </c>
      <c r="K126" s="248">
        <f t="shared" si="9"/>
        <v>78.038281766666657</v>
      </c>
      <c r="L126" s="248">
        <f t="shared" si="9"/>
        <v>78.935273511111092</v>
      </c>
      <c r="M126" s="248">
        <f t="shared" si="9"/>
        <v>79.832265255555541</v>
      </c>
      <c r="N126" s="338">
        <v>80.729257000000004</v>
      </c>
      <c r="O126" s="166">
        <f t="shared" si="17"/>
        <v>2607.3523077093473</v>
      </c>
      <c r="P126" s="347" t="s">
        <v>706</v>
      </c>
      <c r="Q126" s="326"/>
    </row>
    <row r="127" spans="2:17" x14ac:dyDescent="0.3">
      <c r="B127">
        <v>87</v>
      </c>
      <c r="C127" s="165">
        <f t="shared" si="16"/>
        <v>2</v>
      </c>
      <c r="D127" s="332">
        <f t="shared" si="18"/>
        <v>0.36852745873999998</v>
      </c>
      <c r="E127" s="248">
        <f t="shared" si="9"/>
        <v>89.469366300000004</v>
      </c>
      <c r="F127" s="248">
        <f t="shared" si="9"/>
        <v>90.573926377777781</v>
      </c>
      <c r="G127" s="248">
        <f t="shared" si="9"/>
        <v>91.678486455555557</v>
      </c>
      <c r="H127" s="248">
        <f t="shared" si="9"/>
        <v>92.783046533333334</v>
      </c>
      <c r="I127" s="248">
        <f t="shared" si="9"/>
        <v>93.88760661111111</v>
      </c>
      <c r="J127" s="248">
        <f t="shared" si="9"/>
        <v>94.992166688888872</v>
      </c>
      <c r="K127" s="248">
        <f t="shared" si="9"/>
        <v>96.096726766666649</v>
      </c>
      <c r="L127" s="248">
        <f t="shared" si="9"/>
        <v>97.201286844444425</v>
      </c>
      <c r="M127" s="248">
        <f t="shared" si="9"/>
        <v>98.305846922222202</v>
      </c>
      <c r="N127" s="338">
        <v>99.410407000000006</v>
      </c>
      <c r="O127" s="166">
        <f t="shared" si="17"/>
        <v>2607.3523077093464</v>
      </c>
      <c r="P127" s="347" t="s">
        <v>706</v>
      </c>
      <c r="Q127" s="326"/>
    </row>
    <row r="128" spans="2:17" x14ac:dyDescent="0.3">
      <c r="B128">
        <v>88</v>
      </c>
      <c r="C128" s="165">
        <f t="shared" si="16"/>
        <v>2</v>
      </c>
      <c r="D128" s="332">
        <f t="shared" si="18"/>
        <v>0.36852745873999998</v>
      </c>
      <c r="E128" s="248">
        <f t="shared" si="9"/>
        <v>82.864245600000004</v>
      </c>
      <c r="F128" s="248">
        <f t="shared" si="9"/>
        <v>83.887260977777771</v>
      </c>
      <c r="G128" s="248">
        <f t="shared" si="9"/>
        <v>84.910276355555538</v>
      </c>
      <c r="H128" s="248">
        <f t="shared" si="9"/>
        <v>85.93329173333332</v>
      </c>
      <c r="I128" s="248">
        <f t="shared" si="9"/>
        <v>86.956307111111087</v>
      </c>
      <c r="J128" s="248">
        <f t="shared" si="9"/>
        <v>87.979322488888869</v>
      </c>
      <c r="K128" s="248">
        <f t="shared" si="9"/>
        <v>89.002337866666636</v>
      </c>
      <c r="L128" s="248">
        <f t="shared" si="9"/>
        <v>90.025353244444418</v>
      </c>
      <c r="M128" s="248">
        <f t="shared" si="9"/>
        <v>91.048368622222185</v>
      </c>
      <c r="N128" s="338">
        <v>92.071383999999995</v>
      </c>
      <c r="O128" s="166">
        <f t="shared" si="17"/>
        <v>2607.3523077093469</v>
      </c>
      <c r="P128" s="347" t="s">
        <v>706</v>
      </c>
    </row>
    <row r="129" spans="2:21" x14ac:dyDescent="0.3">
      <c r="B129">
        <v>89</v>
      </c>
      <c r="C129" s="165">
        <f t="shared" si="16"/>
        <v>2</v>
      </c>
      <c r="D129" s="332">
        <f t="shared" si="18"/>
        <v>0.36852745873999998</v>
      </c>
      <c r="E129" s="248">
        <f t="shared" si="9"/>
        <v>48.437554499999997</v>
      </c>
      <c r="F129" s="248">
        <f t="shared" si="9"/>
        <v>49.035548999999996</v>
      </c>
      <c r="G129" s="248">
        <f t="shared" si="9"/>
        <v>49.633543499999995</v>
      </c>
      <c r="H129" s="248">
        <f t="shared" si="9"/>
        <v>50.231537999999993</v>
      </c>
      <c r="I129" s="248">
        <f t="shared" si="9"/>
        <v>50.829532499999992</v>
      </c>
      <c r="J129" s="248">
        <f t="shared" si="9"/>
        <v>51.427526999999991</v>
      </c>
      <c r="K129" s="248">
        <f t="shared" si="9"/>
        <v>52.025521499999989</v>
      </c>
      <c r="L129" s="248">
        <f t="shared" si="9"/>
        <v>52.623515999999988</v>
      </c>
      <c r="M129" s="248">
        <f t="shared" si="9"/>
        <v>53.221510499999987</v>
      </c>
      <c r="N129" s="338">
        <v>53.819504999999999</v>
      </c>
      <c r="O129" s="166">
        <f t="shared" si="17"/>
        <v>2607.3523077093464</v>
      </c>
      <c r="P129" s="347" t="s">
        <v>706</v>
      </c>
      <c r="Q129" s="326"/>
      <c r="R129" s="44"/>
      <c r="U129" s="52"/>
    </row>
    <row r="130" spans="2:21" x14ac:dyDescent="0.3">
      <c r="B130">
        <v>90</v>
      </c>
      <c r="C130" s="165">
        <f t="shared" si="16"/>
        <v>2</v>
      </c>
      <c r="D130" s="332">
        <f t="shared" si="18"/>
        <v>0.36852745873999998</v>
      </c>
      <c r="E130" s="248">
        <f t="shared" si="9"/>
        <v>86.266883699999994</v>
      </c>
      <c r="F130" s="248">
        <f t="shared" si="9"/>
        <v>87.331906955555553</v>
      </c>
      <c r="G130" s="248">
        <f t="shared" si="9"/>
        <v>88.396930211111098</v>
      </c>
      <c r="H130" s="248">
        <f t="shared" si="9"/>
        <v>89.461953466666657</v>
      </c>
      <c r="I130" s="248">
        <f t="shared" si="9"/>
        <v>90.526976722222201</v>
      </c>
      <c r="J130" s="248">
        <f t="shared" si="9"/>
        <v>91.59199997777776</v>
      </c>
      <c r="K130" s="248">
        <f t="shared" si="9"/>
        <v>92.657023233333305</v>
      </c>
      <c r="L130" s="248">
        <f t="shared" si="9"/>
        <v>93.722046488888864</v>
      </c>
      <c r="M130" s="248">
        <f t="shared" si="9"/>
        <v>94.787069744444409</v>
      </c>
      <c r="N130" s="338">
        <v>95.852092999999996</v>
      </c>
      <c r="O130" s="166">
        <f t="shared" si="17"/>
        <v>2607.3523077093469</v>
      </c>
      <c r="P130" s="347" t="s">
        <v>706</v>
      </c>
    </row>
    <row r="131" spans="2:21" x14ac:dyDescent="0.3">
      <c r="B131">
        <v>91</v>
      </c>
      <c r="C131" s="165">
        <f t="shared" si="16"/>
        <v>2</v>
      </c>
      <c r="D131" s="332">
        <f t="shared" si="18"/>
        <v>0.36852745873999998</v>
      </c>
      <c r="E131" s="248">
        <f t="shared" si="9"/>
        <v>255.9984777</v>
      </c>
      <c r="F131" s="248">
        <f t="shared" si="9"/>
        <v>259.15895273333331</v>
      </c>
      <c r="G131" s="248">
        <f t="shared" si="9"/>
        <v>262.31942776666665</v>
      </c>
      <c r="H131" s="248">
        <f t="shared" si="9"/>
        <v>265.47990279999993</v>
      </c>
      <c r="I131" s="248">
        <f t="shared" si="9"/>
        <v>268.64037783333328</v>
      </c>
      <c r="J131" s="248">
        <f t="shared" si="9"/>
        <v>271.80085286666662</v>
      </c>
      <c r="K131" s="248">
        <f t="shared" si="9"/>
        <v>274.9613278999999</v>
      </c>
      <c r="L131" s="248">
        <f t="shared" si="9"/>
        <v>278.12180293333324</v>
      </c>
      <c r="M131" s="248">
        <f t="shared" si="9"/>
        <v>281.28227796666658</v>
      </c>
      <c r="N131" s="338">
        <v>284.44275299999998</v>
      </c>
      <c r="O131" s="166">
        <f t="shared" si="17"/>
        <v>2607.3523077093469</v>
      </c>
      <c r="P131" s="347" t="s">
        <v>706</v>
      </c>
      <c r="Q131" s="326"/>
      <c r="R131" s="46"/>
    </row>
    <row r="132" spans="2:21" x14ac:dyDescent="0.3">
      <c r="B132">
        <v>92</v>
      </c>
      <c r="C132" s="165">
        <f t="shared" si="16"/>
        <v>3</v>
      </c>
      <c r="D132" s="332">
        <f t="shared" si="18"/>
        <v>0.36852745873999998</v>
      </c>
      <c r="E132" s="248">
        <f t="shared" si="9"/>
        <v>195.75176759999999</v>
      </c>
      <c r="F132" s="248">
        <f t="shared" si="9"/>
        <v>198.16845608888886</v>
      </c>
      <c r="G132" s="248">
        <f t="shared" si="9"/>
        <v>200.58514457777775</v>
      </c>
      <c r="H132" s="248">
        <f t="shared" si="9"/>
        <v>203.00183306666662</v>
      </c>
      <c r="I132" s="248">
        <f t="shared" si="9"/>
        <v>205.41852155555551</v>
      </c>
      <c r="J132" s="248">
        <f t="shared" si="9"/>
        <v>207.83521004444438</v>
      </c>
      <c r="K132" s="248">
        <f t="shared" si="9"/>
        <v>210.25189853333328</v>
      </c>
      <c r="L132" s="248">
        <f t="shared" si="9"/>
        <v>212.66858702222214</v>
      </c>
      <c r="M132" s="248">
        <f t="shared" si="9"/>
        <v>215.08527551111104</v>
      </c>
      <c r="N132" s="338">
        <v>217.50196399999999</v>
      </c>
      <c r="O132" s="166">
        <f t="shared" si="17"/>
        <v>2607.3523077093469</v>
      </c>
      <c r="P132" s="347" t="s">
        <v>707</v>
      </c>
      <c r="R132" s="46"/>
    </row>
    <row r="133" spans="2:21" x14ac:dyDescent="0.3">
      <c r="B133">
        <v>93</v>
      </c>
      <c r="C133" s="165">
        <f t="shared" si="16"/>
        <v>3</v>
      </c>
      <c r="D133" s="332">
        <f t="shared" si="18"/>
        <v>0.36852745873999998</v>
      </c>
      <c r="E133" s="248">
        <f t="shared" si="9"/>
        <v>59.846399099999999</v>
      </c>
      <c r="F133" s="248">
        <f t="shared" si="9"/>
        <v>60.585243533333333</v>
      </c>
      <c r="G133" s="248">
        <f t="shared" si="9"/>
        <v>61.32408796666666</v>
      </c>
      <c r="H133" s="248">
        <f t="shared" si="9"/>
        <v>62.062932399999994</v>
      </c>
      <c r="I133" s="248">
        <f t="shared" si="9"/>
        <v>62.801776833333321</v>
      </c>
      <c r="J133" s="248">
        <f t="shared" si="9"/>
        <v>63.540621266666655</v>
      </c>
      <c r="K133" s="248">
        <f t="shared" si="9"/>
        <v>64.279465699999989</v>
      </c>
      <c r="L133" s="248">
        <f t="shared" si="9"/>
        <v>65.018310133333316</v>
      </c>
      <c r="M133" s="248">
        <f t="shared" si="9"/>
        <v>65.757154566666642</v>
      </c>
      <c r="N133" s="338">
        <v>66.495998999999998</v>
      </c>
      <c r="O133" s="166">
        <f t="shared" si="17"/>
        <v>2607.3523077093469</v>
      </c>
      <c r="P133" s="347" t="s">
        <v>707</v>
      </c>
    </row>
    <row r="134" spans="2:21" x14ac:dyDescent="0.3">
      <c r="B134">
        <v>94</v>
      </c>
      <c r="C134" s="165">
        <f t="shared" si="16"/>
        <v>3</v>
      </c>
      <c r="D134" s="332">
        <f t="shared" si="18"/>
        <v>0.36852745873999998</v>
      </c>
      <c r="E134" s="248">
        <f t="shared" si="9"/>
        <v>112.6873674</v>
      </c>
      <c r="F134" s="248">
        <f t="shared" si="9"/>
        <v>114.07856946666666</v>
      </c>
      <c r="G134" s="248">
        <f t="shared" si="9"/>
        <v>115.46977153333333</v>
      </c>
      <c r="H134" s="248">
        <f t="shared" si="9"/>
        <v>116.86097359999998</v>
      </c>
      <c r="I134" s="248">
        <f t="shared" si="9"/>
        <v>118.25217566666664</v>
      </c>
      <c r="J134" s="248">
        <f t="shared" si="9"/>
        <v>119.64337773333331</v>
      </c>
      <c r="K134" s="248">
        <f t="shared" si="9"/>
        <v>121.03457979999997</v>
      </c>
      <c r="L134" s="248">
        <f t="shared" si="9"/>
        <v>122.42578186666664</v>
      </c>
      <c r="M134" s="248">
        <f t="shared" si="9"/>
        <v>123.81698393333329</v>
      </c>
      <c r="N134" s="338">
        <v>125.208186</v>
      </c>
      <c r="O134" s="166">
        <f t="shared" si="17"/>
        <v>2607.3523077093469</v>
      </c>
      <c r="P134" s="347" t="s">
        <v>707</v>
      </c>
      <c r="R134" s="47"/>
    </row>
    <row r="135" spans="2:21" x14ac:dyDescent="0.3">
      <c r="B135">
        <v>95</v>
      </c>
      <c r="C135" s="165">
        <f t="shared" si="16"/>
        <v>3</v>
      </c>
      <c r="D135" s="332">
        <f t="shared" si="18"/>
        <v>0.36852745873999998</v>
      </c>
      <c r="E135" s="248">
        <f t="shared" si="9"/>
        <v>160.92476640000001</v>
      </c>
      <c r="F135" s="248">
        <f t="shared" si="9"/>
        <v>162.91149191111111</v>
      </c>
      <c r="G135" s="248">
        <f t="shared" si="9"/>
        <v>164.89821742222222</v>
      </c>
      <c r="H135" s="248">
        <f t="shared" si="9"/>
        <v>166.88494293333332</v>
      </c>
      <c r="I135" s="248">
        <f t="shared" si="9"/>
        <v>168.87166844444442</v>
      </c>
      <c r="J135" s="248">
        <f t="shared" si="9"/>
        <v>170.85839395555553</v>
      </c>
      <c r="K135" s="248">
        <f t="shared" si="9"/>
        <v>172.84511946666663</v>
      </c>
      <c r="L135" s="248">
        <f t="shared" si="9"/>
        <v>174.83184497777773</v>
      </c>
      <c r="M135" s="248">
        <f t="shared" si="9"/>
        <v>176.81857048888884</v>
      </c>
      <c r="N135" s="338">
        <v>178.805296</v>
      </c>
      <c r="O135" s="166">
        <f t="shared" si="17"/>
        <v>2607.3523077093469</v>
      </c>
      <c r="P135" s="347" t="s">
        <v>707</v>
      </c>
    </row>
    <row r="136" spans="2:21" x14ac:dyDescent="0.3">
      <c r="B136">
        <v>96</v>
      </c>
      <c r="C136" s="165">
        <f t="shared" si="16"/>
        <v>3</v>
      </c>
      <c r="D136" s="332">
        <f t="shared" si="18"/>
        <v>0.36852745873999998</v>
      </c>
      <c r="E136" s="248">
        <f t="shared" si="9"/>
        <v>102.67960859999999</v>
      </c>
      <c r="F136" s="248">
        <f t="shared" si="9"/>
        <v>103.94725808888889</v>
      </c>
      <c r="G136" s="248">
        <f t="shared" si="9"/>
        <v>105.21490757777777</v>
      </c>
      <c r="H136" s="248">
        <f t="shared" si="9"/>
        <v>106.48255706666666</v>
      </c>
      <c r="I136" s="248">
        <f t="shared" si="9"/>
        <v>107.75020655555554</v>
      </c>
      <c r="J136" s="248">
        <f t="shared" si="9"/>
        <v>109.01785604444443</v>
      </c>
      <c r="K136" s="248">
        <f t="shared" si="9"/>
        <v>110.28550553333331</v>
      </c>
      <c r="L136" s="248">
        <f t="shared" si="9"/>
        <v>111.55315502222219</v>
      </c>
      <c r="M136" s="248">
        <f t="shared" si="9"/>
        <v>112.82080451111108</v>
      </c>
      <c r="N136" s="338">
        <v>114.088454</v>
      </c>
      <c r="O136" s="166">
        <f t="shared" si="17"/>
        <v>2607.3523077093469</v>
      </c>
      <c r="P136" s="347" t="s">
        <v>707</v>
      </c>
    </row>
    <row r="137" spans="2:21" x14ac:dyDescent="0.3">
      <c r="B137">
        <v>97</v>
      </c>
      <c r="C137" s="165">
        <f t="shared" si="16"/>
        <v>3</v>
      </c>
      <c r="D137" s="332">
        <f t="shared" si="18"/>
        <v>0.36852745873999998</v>
      </c>
      <c r="E137" s="248">
        <f t="shared" si="9"/>
        <v>210.36309660000001</v>
      </c>
      <c r="F137" s="248">
        <f t="shared" si="9"/>
        <v>212.96017186666666</v>
      </c>
      <c r="G137" s="248">
        <f t="shared" si="9"/>
        <v>215.55724713333331</v>
      </c>
      <c r="H137" s="248">
        <f t="shared" ref="E137:M165" si="19">$N137*H$39</f>
        <v>218.15432239999998</v>
      </c>
      <c r="I137" s="248">
        <f t="shared" si="19"/>
        <v>220.75139766666663</v>
      </c>
      <c r="J137" s="248">
        <f t="shared" si="19"/>
        <v>223.34847293333328</v>
      </c>
      <c r="K137" s="248">
        <f t="shared" si="19"/>
        <v>225.94554819999993</v>
      </c>
      <c r="L137" s="248">
        <f t="shared" si="19"/>
        <v>228.54262346666661</v>
      </c>
      <c r="M137" s="248">
        <f t="shared" si="19"/>
        <v>231.13969873333326</v>
      </c>
      <c r="N137" s="338">
        <v>233.736774</v>
      </c>
      <c r="O137" s="166">
        <f t="shared" si="17"/>
        <v>2607.3523077093469</v>
      </c>
      <c r="P137" s="347" t="s">
        <v>707</v>
      </c>
    </row>
    <row r="138" spans="2:21" x14ac:dyDescent="0.3">
      <c r="B138">
        <v>98</v>
      </c>
      <c r="C138" s="165">
        <f t="shared" si="16"/>
        <v>3</v>
      </c>
      <c r="D138" s="332">
        <f t="shared" si="18"/>
        <v>0.36852745873999998</v>
      </c>
      <c r="E138" s="248">
        <f t="shared" si="19"/>
        <v>274.6129095</v>
      </c>
      <c r="F138" s="248">
        <f t="shared" si="19"/>
        <v>278.00319233333335</v>
      </c>
      <c r="G138" s="248">
        <f t="shared" si="19"/>
        <v>281.39347516666663</v>
      </c>
      <c r="H138" s="248">
        <f t="shared" si="19"/>
        <v>284.78375799999998</v>
      </c>
      <c r="I138" s="248">
        <f t="shared" si="19"/>
        <v>288.17404083333327</v>
      </c>
      <c r="J138" s="248">
        <f t="shared" si="19"/>
        <v>291.56432366666661</v>
      </c>
      <c r="K138" s="248">
        <f t="shared" si="19"/>
        <v>294.9546064999999</v>
      </c>
      <c r="L138" s="248">
        <f t="shared" si="19"/>
        <v>298.34488933333324</v>
      </c>
      <c r="M138" s="248">
        <f t="shared" si="19"/>
        <v>301.73517216666659</v>
      </c>
      <c r="N138" s="338">
        <v>305.12545499999999</v>
      </c>
      <c r="O138" s="166">
        <f t="shared" si="17"/>
        <v>2607.3523077093473</v>
      </c>
      <c r="P138" s="347" t="s">
        <v>707</v>
      </c>
    </row>
    <row r="139" spans="2:21" x14ac:dyDescent="0.3">
      <c r="B139">
        <v>99</v>
      </c>
      <c r="C139" s="165">
        <f t="shared" si="16"/>
        <v>3</v>
      </c>
      <c r="D139" s="332">
        <f t="shared" si="18"/>
        <v>0.36852745873999998</v>
      </c>
      <c r="E139" s="248">
        <f t="shared" si="19"/>
        <v>142.91080020000001</v>
      </c>
      <c r="F139" s="248">
        <f t="shared" si="19"/>
        <v>144.67513106666667</v>
      </c>
      <c r="G139" s="248">
        <f t="shared" si="19"/>
        <v>146.43946193333335</v>
      </c>
      <c r="H139" s="248">
        <f t="shared" si="19"/>
        <v>148.2037928</v>
      </c>
      <c r="I139" s="248">
        <f t="shared" si="19"/>
        <v>149.96812366666666</v>
      </c>
      <c r="J139" s="248">
        <f t="shared" si="19"/>
        <v>151.73245453333331</v>
      </c>
      <c r="K139" s="248">
        <f t="shared" si="19"/>
        <v>153.49678539999996</v>
      </c>
      <c r="L139" s="248">
        <f t="shared" si="19"/>
        <v>155.26111626666665</v>
      </c>
      <c r="M139" s="248">
        <f t="shared" si="19"/>
        <v>157.0254471333333</v>
      </c>
      <c r="N139" s="338">
        <v>158.78977800000001</v>
      </c>
      <c r="O139" s="166">
        <f t="shared" si="17"/>
        <v>2607.3523077093469</v>
      </c>
      <c r="P139" s="347" t="s">
        <v>707</v>
      </c>
    </row>
    <row r="140" spans="2:21" x14ac:dyDescent="0.3">
      <c r="B140">
        <v>100</v>
      </c>
      <c r="C140" s="165">
        <f t="shared" si="16"/>
        <v>3</v>
      </c>
      <c r="D140" s="332">
        <f t="shared" si="18"/>
        <v>0.36852745873999998</v>
      </c>
      <c r="E140" s="248">
        <f t="shared" si="19"/>
        <v>58.845623400000008</v>
      </c>
      <c r="F140" s="248">
        <f t="shared" si="19"/>
        <v>59.57211257777778</v>
      </c>
      <c r="G140" s="248">
        <f t="shared" si="19"/>
        <v>60.298601755555559</v>
      </c>
      <c r="H140" s="248">
        <f t="shared" si="19"/>
        <v>61.025090933333331</v>
      </c>
      <c r="I140" s="248">
        <f t="shared" si="19"/>
        <v>61.75158011111111</v>
      </c>
      <c r="J140" s="248">
        <f t="shared" si="19"/>
        <v>62.478069288888882</v>
      </c>
      <c r="K140" s="248">
        <f t="shared" si="19"/>
        <v>63.204558466666661</v>
      </c>
      <c r="L140" s="248">
        <f t="shared" si="19"/>
        <v>63.931047644444433</v>
      </c>
      <c r="M140" s="248">
        <f t="shared" si="19"/>
        <v>64.657536822222212</v>
      </c>
      <c r="N140" s="338">
        <v>65.384026000000006</v>
      </c>
      <c r="O140" s="166">
        <f t="shared" si="17"/>
        <v>2607.3523077093469</v>
      </c>
      <c r="P140" s="347" t="s">
        <v>707</v>
      </c>
    </row>
    <row r="141" spans="2:21" x14ac:dyDescent="0.3">
      <c r="B141">
        <v>101</v>
      </c>
      <c r="C141" s="165">
        <f t="shared" si="16"/>
        <v>3</v>
      </c>
      <c r="D141" s="332">
        <f t="shared" si="18"/>
        <v>0.36852745873999998</v>
      </c>
      <c r="E141" s="248">
        <f t="shared" si="19"/>
        <v>93.272314499999993</v>
      </c>
      <c r="F141" s="248">
        <f t="shared" si="19"/>
        <v>94.423824555555555</v>
      </c>
      <c r="G141" s="248">
        <f t="shared" si="19"/>
        <v>95.575334611111103</v>
      </c>
      <c r="H141" s="248">
        <f t="shared" si="19"/>
        <v>96.726844666666651</v>
      </c>
      <c r="I141" s="248">
        <f t="shared" si="19"/>
        <v>97.878354722222198</v>
      </c>
      <c r="J141" s="248">
        <f t="shared" si="19"/>
        <v>99.02986477777776</v>
      </c>
      <c r="K141" s="248">
        <f t="shared" si="19"/>
        <v>100.18137483333331</v>
      </c>
      <c r="L141" s="248">
        <f t="shared" si="19"/>
        <v>101.33288488888886</v>
      </c>
      <c r="M141" s="248">
        <f t="shared" si="19"/>
        <v>102.4843949444444</v>
      </c>
      <c r="N141" s="338">
        <v>103.63590499999999</v>
      </c>
      <c r="O141" s="166">
        <f t="shared" si="17"/>
        <v>2607.3523077093469</v>
      </c>
      <c r="P141" s="347" t="s">
        <v>707</v>
      </c>
    </row>
    <row r="142" spans="2:21" x14ac:dyDescent="0.3">
      <c r="B142">
        <v>102</v>
      </c>
      <c r="C142" s="165">
        <f t="shared" si="16"/>
        <v>3</v>
      </c>
      <c r="D142" s="332">
        <f t="shared" si="18"/>
        <v>0.36852745873999998</v>
      </c>
      <c r="E142" s="248">
        <f t="shared" si="19"/>
        <v>47.036467800000004</v>
      </c>
      <c r="F142" s="248">
        <f t="shared" si="19"/>
        <v>47.617164933333335</v>
      </c>
      <c r="G142" s="248">
        <f t="shared" si="19"/>
        <v>48.197862066666666</v>
      </c>
      <c r="H142" s="248">
        <f t="shared" si="19"/>
        <v>48.778559199999997</v>
      </c>
      <c r="I142" s="248">
        <f t="shared" si="19"/>
        <v>49.359256333333327</v>
      </c>
      <c r="J142" s="248">
        <f t="shared" si="19"/>
        <v>49.939953466666658</v>
      </c>
      <c r="K142" s="248">
        <f t="shared" si="19"/>
        <v>50.520650599999989</v>
      </c>
      <c r="L142" s="248">
        <f t="shared" si="19"/>
        <v>51.10134773333332</v>
      </c>
      <c r="M142" s="248">
        <f t="shared" si="19"/>
        <v>51.682044866666651</v>
      </c>
      <c r="N142" s="338">
        <v>52.262742000000003</v>
      </c>
      <c r="O142" s="166">
        <f t="shared" si="17"/>
        <v>2607.3523077093464</v>
      </c>
      <c r="P142" s="347" t="s">
        <v>707</v>
      </c>
    </row>
    <row r="143" spans="2:21" x14ac:dyDescent="0.3">
      <c r="B143">
        <v>103</v>
      </c>
      <c r="C143" s="165">
        <f t="shared" si="16"/>
        <v>3</v>
      </c>
      <c r="D143" s="332">
        <f t="shared" si="18"/>
        <v>0.36852745873999998</v>
      </c>
      <c r="E143" s="248">
        <f t="shared" si="19"/>
        <v>90.870452999999998</v>
      </c>
      <c r="F143" s="248">
        <f t="shared" si="19"/>
        <v>91.992310444444442</v>
      </c>
      <c r="G143" s="248">
        <f t="shared" si="19"/>
        <v>93.114167888888886</v>
      </c>
      <c r="H143" s="248">
        <f t="shared" si="19"/>
        <v>94.236025333333316</v>
      </c>
      <c r="I143" s="248">
        <f t="shared" si="19"/>
        <v>95.35788277777776</v>
      </c>
      <c r="J143" s="248">
        <f t="shared" si="19"/>
        <v>96.479740222222205</v>
      </c>
      <c r="K143" s="248">
        <f t="shared" si="19"/>
        <v>97.601597666666635</v>
      </c>
      <c r="L143" s="248">
        <f t="shared" si="19"/>
        <v>98.723455111111079</v>
      </c>
      <c r="M143" s="248">
        <f t="shared" si="19"/>
        <v>99.845312555555523</v>
      </c>
      <c r="N143" s="338">
        <v>100.96717</v>
      </c>
      <c r="O143" s="166">
        <f t="shared" si="17"/>
        <v>2607.3523077093469</v>
      </c>
      <c r="P143" s="347" t="s">
        <v>707</v>
      </c>
    </row>
    <row r="144" spans="2:21" x14ac:dyDescent="0.3">
      <c r="B144">
        <v>104</v>
      </c>
      <c r="C144" s="165">
        <f t="shared" si="16"/>
        <v>3</v>
      </c>
      <c r="D144" s="332">
        <f t="shared" si="18"/>
        <v>0.36852745873999998</v>
      </c>
      <c r="E144" s="248">
        <f t="shared" si="19"/>
        <v>85.466262600000007</v>
      </c>
      <c r="F144" s="248">
        <f t="shared" si="19"/>
        <v>86.521401644444438</v>
      </c>
      <c r="G144" s="248">
        <f t="shared" si="19"/>
        <v>87.576540688888883</v>
      </c>
      <c r="H144" s="248">
        <f t="shared" si="19"/>
        <v>88.631679733333328</v>
      </c>
      <c r="I144" s="248">
        <f t="shared" si="19"/>
        <v>89.686818777777759</v>
      </c>
      <c r="J144" s="248">
        <f t="shared" si="19"/>
        <v>90.741957822222204</v>
      </c>
      <c r="K144" s="248">
        <f t="shared" si="19"/>
        <v>91.797096866666649</v>
      </c>
      <c r="L144" s="248">
        <f t="shared" si="19"/>
        <v>92.85223591111108</v>
      </c>
      <c r="M144" s="248">
        <f t="shared" si="19"/>
        <v>93.907374955555525</v>
      </c>
      <c r="N144" s="338">
        <v>94.962513999999999</v>
      </c>
      <c r="O144" s="166">
        <f t="shared" si="17"/>
        <v>2607.3523077093469</v>
      </c>
      <c r="P144" s="347" t="s">
        <v>707</v>
      </c>
    </row>
    <row r="145" spans="2:16" x14ac:dyDescent="0.3">
      <c r="B145">
        <v>105</v>
      </c>
      <c r="C145" s="165">
        <f t="shared" si="16"/>
        <v>3</v>
      </c>
      <c r="D145" s="332">
        <f t="shared" si="18"/>
        <v>0.36852745873999998</v>
      </c>
      <c r="E145" s="248">
        <f t="shared" si="19"/>
        <v>97.875883799999997</v>
      </c>
      <c r="F145" s="248">
        <f t="shared" si="19"/>
        <v>99.08422804444443</v>
      </c>
      <c r="G145" s="248">
        <f t="shared" si="19"/>
        <v>100.29257228888888</v>
      </c>
      <c r="H145" s="248">
        <f t="shared" si="19"/>
        <v>101.50091653333331</v>
      </c>
      <c r="I145" s="248">
        <f t="shared" si="19"/>
        <v>102.70926077777776</v>
      </c>
      <c r="J145" s="248">
        <f t="shared" si="19"/>
        <v>103.91760502222219</v>
      </c>
      <c r="K145" s="248">
        <f t="shared" si="19"/>
        <v>105.12594926666664</v>
      </c>
      <c r="L145" s="248">
        <f t="shared" si="19"/>
        <v>106.33429351111107</v>
      </c>
      <c r="M145" s="248">
        <f t="shared" si="19"/>
        <v>107.54263775555552</v>
      </c>
      <c r="N145" s="338">
        <v>108.75098199999999</v>
      </c>
      <c r="O145" s="166">
        <f t="shared" si="17"/>
        <v>2607.3523077093469</v>
      </c>
      <c r="P145" s="347" t="s">
        <v>707</v>
      </c>
    </row>
    <row r="146" spans="2:16" x14ac:dyDescent="0.3">
      <c r="B146">
        <v>106</v>
      </c>
      <c r="C146" s="165">
        <f t="shared" si="16"/>
        <v>3</v>
      </c>
      <c r="D146" s="332">
        <f t="shared" si="18"/>
        <v>0.36852745873999998</v>
      </c>
      <c r="E146" s="248">
        <f t="shared" si="19"/>
        <v>99.076815000000011</v>
      </c>
      <c r="F146" s="248">
        <f t="shared" si="19"/>
        <v>100.29998555555557</v>
      </c>
      <c r="G146" s="248">
        <f t="shared" si="19"/>
        <v>101.52315611111111</v>
      </c>
      <c r="H146" s="248">
        <f t="shared" si="19"/>
        <v>102.74632666666666</v>
      </c>
      <c r="I146" s="248">
        <f t="shared" si="19"/>
        <v>103.96949722222222</v>
      </c>
      <c r="J146" s="248">
        <f t="shared" si="19"/>
        <v>105.19266777777776</v>
      </c>
      <c r="K146" s="248">
        <f t="shared" si="19"/>
        <v>106.41583833333331</v>
      </c>
      <c r="L146" s="248">
        <f t="shared" si="19"/>
        <v>107.63900888888887</v>
      </c>
      <c r="M146" s="248">
        <f t="shared" si="19"/>
        <v>108.86217944444442</v>
      </c>
      <c r="N146" s="338">
        <v>110.08535000000001</v>
      </c>
      <c r="O146" s="166">
        <f t="shared" si="17"/>
        <v>2607.3523077093469</v>
      </c>
      <c r="P146" s="347" t="s">
        <v>707</v>
      </c>
    </row>
    <row r="147" spans="2:16" x14ac:dyDescent="0.3">
      <c r="B147">
        <v>107</v>
      </c>
      <c r="C147" s="165">
        <f t="shared" si="16"/>
        <v>3</v>
      </c>
      <c r="D147" s="332">
        <f t="shared" si="18"/>
        <v>0.36852745873999998</v>
      </c>
      <c r="E147" s="248">
        <f t="shared" si="19"/>
        <v>73.857262500000004</v>
      </c>
      <c r="F147" s="248">
        <f t="shared" si="19"/>
        <v>74.769080555555561</v>
      </c>
      <c r="G147" s="248">
        <f t="shared" si="19"/>
        <v>75.680898611111104</v>
      </c>
      <c r="H147" s="248">
        <f t="shared" si="19"/>
        <v>76.592716666666661</v>
      </c>
      <c r="I147" s="248">
        <f t="shared" si="19"/>
        <v>77.504534722222218</v>
      </c>
      <c r="J147" s="248">
        <f t="shared" si="19"/>
        <v>78.41635277777776</v>
      </c>
      <c r="K147" s="248">
        <f t="shared" si="19"/>
        <v>79.328170833333317</v>
      </c>
      <c r="L147" s="248">
        <f t="shared" si="19"/>
        <v>80.239988888888874</v>
      </c>
      <c r="M147" s="248">
        <f t="shared" si="19"/>
        <v>81.151806944444417</v>
      </c>
      <c r="N147" s="338">
        <v>82.063625000000002</v>
      </c>
      <c r="O147" s="166">
        <f t="shared" si="17"/>
        <v>2607.3523077093469</v>
      </c>
      <c r="P147" s="347" t="s">
        <v>707</v>
      </c>
    </row>
    <row r="148" spans="2:16" x14ac:dyDescent="0.3">
      <c r="B148">
        <v>108</v>
      </c>
      <c r="C148" s="165">
        <f t="shared" si="16"/>
        <v>3</v>
      </c>
      <c r="D148" s="332">
        <f t="shared" si="18"/>
        <v>0.36852745873999998</v>
      </c>
      <c r="E148" s="248">
        <f t="shared" si="19"/>
        <v>102.8797632</v>
      </c>
      <c r="F148" s="248">
        <f t="shared" si="19"/>
        <v>104.14988373333333</v>
      </c>
      <c r="G148" s="248">
        <f t="shared" si="19"/>
        <v>105.42000426666665</v>
      </c>
      <c r="H148" s="248">
        <f t="shared" si="19"/>
        <v>106.69012479999998</v>
      </c>
      <c r="I148" s="248">
        <f t="shared" si="19"/>
        <v>107.9602453333333</v>
      </c>
      <c r="J148" s="248">
        <f t="shared" si="19"/>
        <v>109.23036586666665</v>
      </c>
      <c r="K148" s="248">
        <f t="shared" si="19"/>
        <v>110.50048639999997</v>
      </c>
      <c r="L148" s="248">
        <f t="shared" si="19"/>
        <v>111.7706069333333</v>
      </c>
      <c r="M148" s="248">
        <f t="shared" si="19"/>
        <v>113.04072746666662</v>
      </c>
      <c r="N148" s="338">
        <v>114.31084799999999</v>
      </c>
      <c r="O148" s="166">
        <f t="shared" si="17"/>
        <v>2607.3523077093469</v>
      </c>
      <c r="P148" s="347" t="s">
        <v>707</v>
      </c>
    </row>
    <row r="149" spans="2:16" x14ac:dyDescent="0.3">
      <c r="B149">
        <v>109</v>
      </c>
      <c r="C149" s="165">
        <f t="shared" si="16"/>
        <v>3</v>
      </c>
      <c r="D149" s="332">
        <f t="shared" si="18"/>
        <v>0.36852745873999998</v>
      </c>
      <c r="E149" s="248">
        <f t="shared" si="19"/>
        <v>103.6803843</v>
      </c>
      <c r="F149" s="248">
        <f t="shared" si="19"/>
        <v>104.96038904444444</v>
      </c>
      <c r="G149" s="248">
        <f t="shared" si="19"/>
        <v>106.24039378888888</v>
      </c>
      <c r="H149" s="248">
        <f t="shared" si="19"/>
        <v>107.52039853333332</v>
      </c>
      <c r="I149" s="248">
        <f t="shared" si="19"/>
        <v>108.80040327777776</v>
      </c>
      <c r="J149" s="248">
        <f t="shared" si="19"/>
        <v>110.0804080222222</v>
      </c>
      <c r="K149" s="248">
        <f t="shared" si="19"/>
        <v>111.36041276666664</v>
      </c>
      <c r="L149" s="248">
        <f t="shared" si="19"/>
        <v>112.64041751111108</v>
      </c>
      <c r="M149" s="248">
        <f t="shared" si="19"/>
        <v>113.92042225555552</v>
      </c>
      <c r="N149" s="338">
        <v>115.200427</v>
      </c>
      <c r="O149" s="166">
        <f t="shared" si="17"/>
        <v>2607.3523077093469</v>
      </c>
      <c r="P149" s="347" t="s">
        <v>707</v>
      </c>
    </row>
    <row r="150" spans="2:16" x14ac:dyDescent="0.3">
      <c r="B150">
        <v>110</v>
      </c>
      <c r="C150" s="165">
        <f t="shared" si="16"/>
        <v>3</v>
      </c>
      <c r="D150" s="332">
        <f t="shared" si="18"/>
        <v>0.36852745873999998</v>
      </c>
      <c r="E150" s="248">
        <f t="shared" si="19"/>
        <v>215.1668205</v>
      </c>
      <c r="F150" s="248">
        <f t="shared" si="19"/>
        <v>217.82320099999998</v>
      </c>
      <c r="G150" s="248">
        <f t="shared" si="19"/>
        <v>220.47958149999997</v>
      </c>
      <c r="H150" s="248">
        <f t="shared" si="19"/>
        <v>223.13596199999998</v>
      </c>
      <c r="I150" s="248">
        <f t="shared" si="19"/>
        <v>225.79234249999996</v>
      </c>
      <c r="J150" s="248">
        <f t="shared" si="19"/>
        <v>228.44872299999994</v>
      </c>
      <c r="K150" s="248">
        <f t="shared" si="19"/>
        <v>231.10510349999993</v>
      </c>
      <c r="L150" s="248">
        <f t="shared" si="19"/>
        <v>233.76148399999994</v>
      </c>
      <c r="M150" s="248">
        <f t="shared" si="19"/>
        <v>236.41786449999992</v>
      </c>
      <c r="N150" s="338">
        <v>239.07424499999999</v>
      </c>
      <c r="O150" s="166">
        <f t="shared" si="17"/>
        <v>2607.3523077093469</v>
      </c>
      <c r="P150" s="347" t="s">
        <v>707</v>
      </c>
    </row>
    <row r="151" spans="2:16" x14ac:dyDescent="0.3">
      <c r="B151">
        <v>111</v>
      </c>
      <c r="C151" s="165">
        <f t="shared" si="16"/>
        <v>3</v>
      </c>
      <c r="D151" s="332">
        <f t="shared" si="18"/>
        <v>0.36852745873999998</v>
      </c>
      <c r="E151" s="248">
        <f t="shared" si="19"/>
        <v>95.674176900000006</v>
      </c>
      <c r="F151" s="248">
        <f t="shared" si="19"/>
        <v>96.855339577777784</v>
      </c>
      <c r="G151" s="248">
        <f t="shared" si="19"/>
        <v>98.036502255555547</v>
      </c>
      <c r="H151" s="248">
        <f t="shared" si="19"/>
        <v>99.217664933333324</v>
      </c>
      <c r="I151" s="248">
        <f t="shared" si="19"/>
        <v>100.3988276111111</v>
      </c>
      <c r="J151" s="248">
        <f t="shared" si="19"/>
        <v>101.57999028888888</v>
      </c>
      <c r="K151" s="248">
        <f t="shared" si="19"/>
        <v>102.76115296666664</v>
      </c>
      <c r="L151" s="248">
        <f t="shared" si="19"/>
        <v>103.94231564444442</v>
      </c>
      <c r="M151" s="248">
        <f t="shared" si="19"/>
        <v>105.1234783222222</v>
      </c>
      <c r="N151" s="338">
        <v>106.304641</v>
      </c>
      <c r="O151" s="166">
        <f t="shared" si="17"/>
        <v>2607.3523077093469</v>
      </c>
      <c r="P151" s="347" t="s">
        <v>707</v>
      </c>
    </row>
    <row r="152" spans="2:16" x14ac:dyDescent="0.3">
      <c r="B152">
        <v>112</v>
      </c>
      <c r="C152" s="165">
        <f t="shared" si="16"/>
        <v>3</v>
      </c>
      <c r="D152" s="332">
        <f t="shared" si="18"/>
        <v>0.36852745873999998</v>
      </c>
      <c r="E152" s="248">
        <f t="shared" si="19"/>
        <v>100.8782118</v>
      </c>
      <c r="F152" s="248">
        <f t="shared" si="19"/>
        <v>102.12362182222222</v>
      </c>
      <c r="G152" s="248">
        <f t="shared" si="19"/>
        <v>103.36903184444444</v>
      </c>
      <c r="H152" s="248">
        <f t="shared" si="19"/>
        <v>104.61444186666665</v>
      </c>
      <c r="I152" s="248">
        <f t="shared" si="19"/>
        <v>105.85985188888887</v>
      </c>
      <c r="J152" s="248">
        <f t="shared" si="19"/>
        <v>107.10526191111109</v>
      </c>
      <c r="K152" s="248">
        <f t="shared" si="19"/>
        <v>108.3506719333333</v>
      </c>
      <c r="L152" s="248">
        <f t="shared" si="19"/>
        <v>109.59608195555552</v>
      </c>
      <c r="M152" s="248">
        <f t="shared" si="19"/>
        <v>110.84149197777774</v>
      </c>
      <c r="N152" s="338">
        <v>112.08690199999999</v>
      </c>
      <c r="O152" s="166">
        <f t="shared" si="17"/>
        <v>2607.3523077093469</v>
      </c>
      <c r="P152" s="347" t="s">
        <v>707</v>
      </c>
    </row>
    <row r="153" spans="2:16" x14ac:dyDescent="0.3">
      <c r="B153">
        <v>113</v>
      </c>
      <c r="C153" s="165">
        <f t="shared" si="16"/>
        <v>3</v>
      </c>
      <c r="D153" s="332">
        <f t="shared" si="18"/>
        <v>0.36852745873999998</v>
      </c>
      <c r="E153" s="248">
        <f t="shared" si="19"/>
        <v>72.656331300000005</v>
      </c>
      <c r="F153" s="248">
        <f t="shared" si="19"/>
        <v>73.55332304444444</v>
      </c>
      <c r="G153" s="248">
        <f t="shared" si="19"/>
        <v>74.450314788888889</v>
      </c>
      <c r="H153" s="248">
        <f t="shared" si="19"/>
        <v>75.347306533333324</v>
      </c>
      <c r="I153" s="248">
        <f t="shared" si="19"/>
        <v>76.244298277777773</v>
      </c>
      <c r="J153" s="248">
        <f t="shared" si="19"/>
        <v>77.141290022222208</v>
      </c>
      <c r="K153" s="248">
        <f t="shared" si="19"/>
        <v>78.038281766666657</v>
      </c>
      <c r="L153" s="248">
        <f t="shared" si="19"/>
        <v>78.935273511111092</v>
      </c>
      <c r="M153" s="248">
        <f t="shared" si="19"/>
        <v>79.832265255555541</v>
      </c>
      <c r="N153" s="338">
        <v>80.729257000000004</v>
      </c>
      <c r="O153" s="166">
        <f t="shared" si="17"/>
        <v>2607.3523077093473</v>
      </c>
      <c r="P153" s="347" t="s">
        <v>707</v>
      </c>
    </row>
    <row r="154" spans="2:16" x14ac:dyDescent="0.3">
      <c r="B154">
        <v>114</v>
      </c>
      <c r="C154" s="165">
        <f t="shared" si="16"/>
        <v>3</v>
      </c>
      <c r="D154" s="332">
        <f t="shared" si="18"/>
        <v>0.36852745873999998</v>
      </c>
      <c r="E154" s="248">
        <f t="shared" si="19"/>
        <v>114.08845410000001</v>
      </c>
      <c r="F154" s="248">
        <f t="shared" si="19"/>
        <v>115.49695353333333</v>
      </c>
      <c r="G154" s="248">
        <f t="shared" si="19"/>
        <v>116.90545296666666</v>
      </c>
      <c r="H154" s="248">
        <f t="shared" si="19"/>
        <v>118.31395239999999</v>
      </c>
      <c r="I154" s="248">
        <f t="shared" si="19"/>
        <v>119.72245183333332</v>
      </c>
      <c r="J154" s="248">
        <f t="shared" si="19"/>
        <v>121.13095126666664</v>
      </c>
      <c r="K154" s="248">
        <f t="shared" si="19"/>
        <v>122.53945069999997</v>
      </c>
      <c r="L154" s="248">
        <f t="shared" si="19"/>
        <v>123.94795013333331</v>
      </c>
      <c r="M154" s="248">
        <f t="shared" si="19"/>
        <v>125.35644956666663</v>
      </c>
      <c r="N154" s="338">
        <v>126.764949</v>
      </c>
      <c r="O154" s="166">
        <f t="shared" si="17"/>
        <v>2607.3523077093469</v>
      </c>
      <c r="P154" s="347" t="s">
        <v>707</v>
      </c>
    </row>
    <row r="155" spans="2:16" x14ac:dyDescent="0.3">
      <c r="B155">
        <v>115</v>
      </c>
      <c r="C155" s="165">
        <f t="shared" si="16"/>
        <v>3</v>
      </c>
      <c r="D155" s="332">
        <f t="shared" si="18"/>
        <v>0.36852745873999998</v>
      </c>
      <c r="E155" s="248">
        <f t="shared" si="19"/>
        <v>85.266108000000003</v>
      </c>
      <c r="F155" s="248">
        <f t="shared" si="19"/>
        <v>86.318776</v>
      </c>
      <c r="G155" s="248">
        <f t="shared" si="19"/>
        <v>87.371443999999997</v>
      </c>
      <c r="H155" s="248">
        <f t="shared" si="19"/>
        <v>88.424111999999994</v>
      </c>
      <c r="I155" s="248">
        <f t="shared" si="19"/>
        <v>89.476779999999991</v>
      </c>
      <c r="J155" s="248">
        <f t="shared" si="19"/>
        <v>90.529447999999988</v>
      </c>
      <c r="K155" s="248">
        <f t="shared" si="19"/>
        <v>91.582115999999985</v>
      </c>
      <c r="L155" s="248">
        <f t="shared" si="19"/>
        <v>92.634783999999982</v>
      </c>
      <c r="M155" s="248">
        <f t="shared" si="19"/>
        <v>93.687451999999979</v>
      </c>
      <c r="N155" s="338">
        <v>94.740120000000005</v>
      </c>
      <c r="O155" s="166">
        <f t="shared" si="17"/>
        <v>2607.3523077093469</v>
      </c>
      <c r="P155" s="347" t="s">
        <v>707</v>
      </c>
    </row>
    <row r="156" spans="2:16" x14ac:dyDescent="0.3">
      <c r="B156">
        <v>116</v>
      </c>
      <c r="C156" s="165">
        <f t="shared" si="16"/>
        <v>3</v>
      </c>
      <c r="D156" s="332">
        <f t="shared" si="18"/>
        <v>0.36852745873999998</v>
      </c>
      <c r="E156" s="248">
        <f t="shared" si="19"/>
        <v>82.463934600000002</v>
      </c>
      <c r="F156" s="248">
        <f t="shared" si="19"/>
        <v>83.482007866666663</v>
      </c>
      <c r="G156" s="248">
        <f t="shared" si="19"/>
        <v>84.500081133333325</v>
      </c>
      <c r="H156" s="248">
        <f t="shared" si="19"/>
        <v>85.518154399999986</v>
      </c>
      <c r="I156" s="248">
        <f t="shared" si="19"/>
        <v>86.536227666666647</v>
      </c>
      <c r="J156" s="248">
        <f t="shared" si="19"/>
        <v>87.554300933333309</v>
      </c>
      <c r="K156" s="248">
        <f t="shared" si="19"/>
        <v>88.572374199999985</v>
      </c>
      <c r="L156" s="248">
        <f t="shared" si="19"/>
        <v>89.590447466666646</v>
      </c>
      <c r="M156" s="248">
        <f t="shared" si="19"/>
        <v>90.608520733333307</v>
      </c>
      <c r="N156" s="338">
        <v>91.626593999999997</v>
      </c>
      <c r="O156" s="166">
        <f t="shared" si="17"/>
        <v>2607.3523077093469</v>
      </c>
      <c r="P156" s="347" t="s">
        <v>707</v>
      </c>
    </row>
    <row r="157" spans="2:16" x14ac:dyDescent="0.3">
      <c r="B157">
        <v>117</v>
      </c>
      <c r="C157" s="165">
        <f t="shared" si="16"/>
        <v>3</v>
      </c>
      <c r="D157" s="332">
        <f t="shared" si="18"/>
        <v>0.36852745873999998</v>
      </c>
      <c r="E157" s="248">
        <f t="shared" si="19"/>
        <v>55.843295399999995</v>
      </c>
      <c r="F157" s="248">
        <f t="shared" si="19"/>
        <v>56.532718799999998</v>
      </c>
      <c r="G157" s="248">
        <f t="shared" si="19"/>
        <v>57.222142199999993</v>
      </c>
      <c r="H157" s="248">
        <f t="shared" si="19"/>
        <v>57.911565599999989</v>
      </c>
      <c r="I157" s="248">
        <f t="shared" si="19"/>
        <v>58.600988999999991</v>
      </c>
      <c r="J157" s="248">
        <f t="shared" si="19"/>
        <v>59.290412399999987</v>
      </c>
      <c r="K157" s="248">
        <f t="shared" si="19"/>
        <v>59.979835799999982</v>
      </c>
      <c r="L157" s="248">
        <f t="shared" si="19"/>
        <v>60.669259199999985</v>
      </c>
      <c r="M157" s="248">
        <f t="shared" si="19"/>
        <v>61.35868259999998</v>
      </c>
      <c r="N157" s="338">
        <v>62.048105999999997</v>
      </c>
      <c r="O157" s="166">
        <f t="shared" si="17"/>
        <v>2607.3523077093469</v>
      </c>
      <c r="P157" s="347" t="s">
        <v>707</v>
      </c>
    </row>
    <row r="158" spans="2:16" x14ac:dyDescent="0.3">
      <c r="B158">
        <v>118</v>
      </c>
      <c r="C158" s="165">
        <f t="shared" si="16"/>
        <v>3</v>
      </c>
      <c r="D158" s="332">
        <f t="shared" si="18"/>
        <v>0.36852745873999998</v>
      </c>
      <c r="E158" s="248">
        <f t="shared" si="19"/>
        <v>101.47867740000001</v>
      </c>
      <c r="F158" s="248">
        <f t="shared" si="19"/>
        <v>102.73150057777778</v>
      </c>
      <c r="G158" s="248">
        <f t="shared" si="19"/>
        <v>103.98432375555555</v>
      </c>
      <c r="H158" s="248">
        <f t="shared" si="19"/>
        <v>105.23714693333332</v>
      </c>
      <c r="I158" s="248">
        <f t="shared" si="19"/>
        <v>106.48997011111109</v>
      </c>
      <c r="J158" s="248">
        <f t="shared" si="19"/>
        <v>107.74279328888888</v>
      </c>
      <c r="K158" s="248">
        <f t="shared" si="19"/>
        <v>108.99561646666665</v>
      </c>
      <c r="L158" s="248">
        <f t="shared" si="19"/>
        <v>110.24843964444442</v>
      </c>
      <c r="M158" s="248">
        <f t="shared" si="19"/>
        <v>111.50126282222219</v>
      </c>
      <c r="N158" s="338">
        <v>112.754086</v>
      </c>
      <c r="O158" s="166">
        <f t="shared" si="17"/>
        <v>2607.3523077093469</v>
      </c>
      <c r="P158" s="347" t="s">
        <v>707</v>
      </c>
    </row>
    <row r="159" spans="2:16" x14ac:dyDescent="0.3">
      <c r="B159">
        <v>119</v>
      </c>
      <c r="C159" s="165">
        <f t="shared" si="16"/>
        <v>3</v>
      </c>
      <c r="D159" s="332">
        <f t="shared" si="18"/>
        <v>0.36852745873999998</v>
      </c>
      <c r="E159" s="248">
        <f t="shared" si="19"/>
        <v>59.846399099999999</v>
      </c>
      <c r="F159" s="248">
        <f t="shared" si="19"/>
        <v>60.585243533333333</v>
      </c>
      <c r="G159" s="248">
        <f t="shared" si="19"/>
        <v>61.32408796666666</v>
      </c>
      <c r="H159" s="248">
        <f t="shared" si="19"/>
        <v>62.062932399999994</v>
      </c>
      <c r="I159" s="248">
        <f t="shared" si="19"/>
        <v>62.801776833333321</v>
      </c>
      <c r="J159" s="248">
        <f t="shared" si="19"/>
        <v>63.540621266666655</v>
      </c>
      <c r="K159" s="248">
        <f t="shared" si="19"/>
        <v>64.279465699999989</v>
      </c>
      <c r="L159" s="248">
        <f t="shared" si="19"/>
        <v>65.018310133333316</v>
      </c>
      <c r="M159" s="248">
        <f t="shared" si="19"/>
        <v>65.757154566666642</v>
      </c>
      <c r="N159" s="338">
        <v>66.495998999999998</v>
      </c>
      <c r="O159" s="166">
        <f t="shared" si="17"/>
        <v>2607.3523077093469</v>
      </c>
      <c r="P159" s="347" t="s">
        <v>707</v>
      </c>
    </row>
    <row r="160" spans="2:16" x14ac:dyDescent="0.3">
      <c r="B160">
        <v>120</v>
      </c>
      <c r="C160" s="165">
        <f t="shared" si="16"/>
        <v>3</v>
      </c>
      <c r="D160" s="332">
        <f t="shared" si="18"/>
        <v>0.36852745873999998</v>
      </c>
      <c r="E160" s="248">
        <f t="shared" si="19"/>
        <v>321.84953280000002</v>
      </c>
      <c r="F160" s="248">
        <f t="shared" si="19"/>
        <v>325.82298382222223</v>
      </c>
      <c r="G160" s="248">
        <f t="shared" si="19"/>
        <v>329.79643484444443</v>
      </c>
      <c r="H160" s="248">
        <f t="shared" si="19"/>
        <v>333.76988586666664</v>
      </c>
      <c r="I160" s="248">
        <f t="shared" si="19"/>
        <v>337.74333688888885</v>
      </c>
      <c r="J160" s="248">
        <f t="shared" si="19"/>
        <v>341.71678791111106</v>
      </c>
      <c r="K160" s="248">
        <f t="shared" si="19"/>
        <v>345.69023893333326</v>
      </c>
      <c r="L160" s="248">
        <f t="shared" si="19"/>
        <v>349.66368995555547</v>
      </c>
      <c r="M160" s="248">
        <f t="shared" si="19"/>
        <v>353.63714097777768</v>
      </c>
      <c r="N160" s="338">
        <v>357.610592</v>
      </c>
      <c r="O160" s="166">
        <f t="shared" si="17"/>
        <v>2607.3523077093469</v>
      </c>
      <c r="P160" s="347" t="s">
        <v>707</v>
      </c>
    </row>
    <row r="161" spans="2:16" x14ac:dyDescent="0.3">
      <c r="B161">
        <v>121</v>
      </c>
      <c r="C161" s="165">
        <f t="shared" si="16"/>
        <v>3</v>
      </c>
      <c r="D161" s="332">
        <f t="shared" si="18"/>
        <v>0.36852745873999998</v>
      </c>
      <c r="E161" s="248">
        <f t="shared" si="19"/>
        <v>353.87436150000002</v>
      </c>
      <c r="F161" s="248">
        <f t="shared" si="19"/>
        <v>358.24318077777775</v>
      </c>
      <c r="G161" s="248">
        <f t="shared" si="19"/>
        <v>362.61200005555554</v>
      </c>
      <c r="H161" s="248">
        <f t="shared" si="19"/>
        <v>366.98081933333327</v>
      </c>
      <c r="I161" s="248">
        <f t="shared" si="19"/>
        <v>371.34963861111106</v>
      </c>
      <c r="J161" s="248">
        <f t="shared" si="19"/>
        <v>375.71845788888885</v>
      </c>
      <c r="K161" s="248">
        <f t="shared" si="19"/>
        <v>380.08727716666658</v>
      </c>
      <c r="L161" s="248">
        <f t="shared" si="19"/>
        <v>384.45609644444437</v>
      </c>
      <c r="M161" s="248">
        <f t="shared" si="19"/>
        <v>388.8249157222221</v>
      </c>
      <c r="N161" s="338">
        <v>393.193735</v>
      </c>
      <c r="O161" s="166">
        <f t="shared" si="17"/>
        <v>2607.3523077093469</v>
      </c>
      <c r="P161" s="347" t="s">
        <v>707</v>
      </c>
    </row>
    <row r="162" spans="2:16" x14ac:dyDescent="0.3">
      <c r="B162">
        <v>122</v>
      </c>
      <c r="C162" s="165">
        <f t="shared" si="16"/>
        <v>3</v>
      </c>
      <c r="D162" s="332">
        <f t="shared" si="18"/>
        <v>0.36852745873999998</v>
      </c>
      <c r="E162" s="248">
        <f t="shared" si="19"/>
        <v>54.842519699999997</v>
      </c>
      <c r="F162" s="248">
        <f t="shared" si="19"/>
        <v>55.519587844444445</v>
      </c>
      <c r="G162" s="248">
        <f t="shared" si="19"/>
        <v>56.196655988888885</v>
      </c>
      <c r="H162" s="248">
        <f t="shared" si="19"/>
        <v>56.873724133333326</v>
      </c>
      <c r="I162" s="248">
        <f t="shared" si="19"/>
        <v>57.550792277777767</v>
      </c>
      <c r="J162" s="248">
        <f t="shared" si="19"/>
        <v>58.227860422222207</v>
      </c>
      <c r="K162" s="248">
        <f t="shared" si="19"/>
        <v>58.904928566666655</v>
      </c>
      <c r="L162" s="248">
        <f t="shared" si="19"/>
        <v>59.581996711111096</v>
      </c>
      <c r="M162" s="248">
        <f t="shared" si="19"/>
        <v>60.259064855555536</v>
      </c>
      <c r="N162" s="338">
        <v>60.936132999999998</v>
      </c>
      <c r="O162" s="166">
        <f t="shared" si="17"/>
        <v>2607.3523077093469</v>
      </c>
      <c r="P162" s="347" t="s">
        <v>707</v>
      </c>
    </row>
    <row r="163" spans="2:16" x14ac:dyDescent="0.3">
      <c r="B163">
        <v>123</v>
      </c>
      <c r="C163" s="165">
        <f t="shared" si="16"/>
        <v>3</v>
      </c>
      <c r="D163" s="332">
        <f t="shared" si="18"/>
        <v>0.36852745873999998</v>
      </c>
      <c r="E163" s="248">
        <f t="shared" si="19"/>
        <v>49.838640300000002</v>
      </c>
      <c r="F163" s="248">
        <f t="shared" si="19"/>
        <v>50.453932155555556</v>
      </c>
      <c r="G163" s="248">
        <f t="shared" si="19"/>
        <v>51.069224011111103</v>
      </c>
      <c r="H163" s="248">
        <f t="shared" si="19"/>
        <v>51.684515866666658</v>
      </c>
      <c r="I163" s="248">
        <f t="shared" si="19"/>
        <v>52.299807722222212</v>
      </c>
      <c r="J163" s="248">
        <f t="shared" si="19"/>
        <v>52.915099577777767</v>
      </c>
      <c r="K163" s="248">
        <f t="shared" si="19"/>
        <v>53.530391433333321</v>
      </c>
      <c r="L163" s="248">
        <f t="shared" si="19"/>
        <v>54.145683288888875</v>
      </c>
      <c r="M163" s="248">
        <f t="shared" si="19"/>
        <v>54.76097514444443</v>
      </c>
      <c r="N163" s="338">
        <v>55.376266999999999</v>
      </c>
      <c r="O163" s="166">
        <f t="shared" si="17"/>
        <v>2607.3523077093469</v>
      </c>
      <c r="P163" s="347" t="s">
        <v>707</v>
      </c>
    </row>
    <row r="164" spans="2:16" x14ac:dyDescent="0.3">
      <c r="B164">
        <v>124</v>
      </c>
      <c r="C164" s="165">
        <f t="shared" si="16"/>
        <v>3</v>
      </c>
      <c r="D164" s="332">
        <f t="shared" si="18"/>
        <v>0.36852745873999998</v>
      </c>
      <c r="E164" s="248">
        <f t="shared" si="19"/>
        <v>91.671073199999995</v>
      </c>
      <c r="F164" s="248">
        <f t="shared" si="19"/>
        <v>92.802814844444441</v>
      </c>
      <c r="G164" s="248">
        <f t="shared" si="19"/>
        <v>93.934556488888873</v>
      </c>
      <c r="H164" s="248">
        <f t="shared" si="19"/>
        <v>95.066298133333319</v>
      </c>
      <c r="I164" s="248">
        <f t="shared" si="19"/>
        <v>96.198039777777765</v>
      </c>
      <c r="J164" s="248">
        <f t="shared" si="19"/>
        <v>97.329781422222197</v>
      </c>
      <c r="K164" s="248">
        <f t="shared" si="19"/>
        <v>98.461523066666643</v>
      </c>
      <c r="L164" s="248">
        <f t="shared" si="19"/>
        <v>99.593264711111075</v>
      </c>
      <c r="M164" s="248">
        <f t="shared" si="19"/>
        <v>100.72500635555552</v>
      </c>
      <c r="N164" s="338">
        <v>101.856748</v>
      </c>
      <c r="O164" s="166">
        <f t="shared" si="17"/>
        <v>2607.3523077093469</v>
      </c>
      <c r="P164" s="347" t="s">
        <v>707</v>
      </c>
    </row>
    <row r="165" spans="2:16" x14ac:dyDescent="0.3">
      <c r="B165">
        <v>125</v>
      </c>
      <c r="C165" s="165">
        <f t="shared" si="16"/>
        <v>3</v>
      </c>
      <c r="D165" s="332">
        <f t="shared" si="18"/>
        <v>0.36852745873999998</v>
      </c>
      <c r="E165" s="248">
        <f t="shared" si="19"/>
        <v>62.848727099999998</v>
      </c>
      <c r="F165" s="248">
        <f t="shared" si="19"/>
        <v>63.624637311111108</v>
      </c>
      <c r="G165" s="248">
        <f t="shared" si="19"/>
        <v>64.400547522222212</v>
      </c>
      <c r="H165" s="248">
        <f t="shared" si="19"/>
        <v>65.176457733333322</v>
      </c>
      <c r="I165" s="248">
        <f t="shared" si="19"/>
        <v>65.952367944444433</v>
      </c>
      <c r="J165" s="248">
        <f t="shared" si="19"/>
        <v>66.728278155555543</v>
      </c>
      <c r="K165" s="248">
        <f t="shared" ref="E165:M193" si="20">$N165*K$39</f>
        <v>67.504188366666654</v>
      </c>
      <c r="L165" s="248">
        <f t="shared" si="20"/>
        <v>68.280098577777764</v>
      </c>
      <c r="M165" s="248">
        <f t="shared" si="20"/>
        <v>69.056008788888875</v>
      </c>
      <c r="N165" s="338">
        <v>69.831918999999999</v>
      </c>
      <c r="O165" s="166">
        <f t="shared" si="17"/>
        <v>2607.3523077093469</v>
      </c>
      <c r="P165" s="347" t="s">
        <v>707</v>
      </c>
    </row>
    <row r="166" spans="2:16" x14ac:dyDescent="0.3">
      <c r="B166">
        <v>126</v>
      </c>
      <c r="C166" s="165">
        <f t="shared" si="16"/>
        <v>3</v>
      </c>
      <c r="D166" s="332">
        <f t="shared" si="18"/>
        <v>0.36852745873999998</v>
      </c>
      <c r="E166" s="248">
        <f t="shared" si="20"/>
        <v>59.045778900000002</v>
      </c>
      <c r="F166" s="248">
        <f t="shared" si="20"/>
        <v>59.774739133333327</v>
      </c>
      <c r="G166" s="248">
        <f t="shared" si="20"/>
        <v>60.503699366666659</v>
      </c>
      <c r="H166" s="248">
        <f t="shared" si="20"/>
        <v>61.232659599999991</v>
      </c>
      <c r="I166" s="248">
        <f t="shared" si="20"/>
        <v>61.961619833333323</v>
      </c>
      <c r="J166" s="248">
        <f t="shared" si="20"/>
        <v>62.690580066666655</v>
      </c>
      <c r="K166" s="248">
        <f t="shared" si="20"/>
        <v>63.41954029999998</v>
      </c>
      <c r="L166" s="248">
        <f t="shared" si="20"/>
        <v>64.148500533333319</v>
      </c>
      <c r="M166" s="248">
        <f t="shared" si="20"/>
        <v>64.877460766666644</v>
      </c>
      <c r="N166" s="338">
        <v>65.606420999999997</v>
      </c>
      <c r="O166" s="166">
        <f t="shared" si="17"/>
        <v>2607.3523077093469</v>
      </c>
      <c r="P166" s="347" t="s">
        <v>707</v>
      </c>
    </row>
    <row r="167" spans="2:16" x14ac:dyDescent="0.3">
      <c r="B167">
        <v>127</v>
      </c>
      <c r="C167" s="165">
        <f t="shared" si="16"/>
        <v>3</v>
      </c>
      <c r="D167" s="332">
        <f t="shared" si="18"/>
        <v>0.36852745873999998</v>
      </c>
      <c r="E167" s="248">
        <f t="shared" si="20"/>
        <v>61.647795900000006</v>
      </c>
      <c r="F167" s="248">
        <f t="shared" si="20"/>
        <v>62.408879800000001</v>
      </c>
      <c r="G167" s="248">
        <f t="shared" si="20"/>
        <v>63.169963699999997</v>
      </c>
      <c r="H167" s="248">
        <f t="shared" si="20"/>
        <v>63.931047599999992</v>
      </c>
      <c r="I167" s="248">
        <f t="shared" si="20"/>
        <v>64.692131499999988</v>
      </c>
      <c r="J167" s="248">
        <f t="shared" si="20"/>
        <v>65.453215399999991</v>
      </c>
      <c r="K167" s="248">
        <f t="shared" si="20"/>
        <v>66.214299299999993</v>
      </c>
      <c r="L167" s="248">
        <f t="shared" si="20"/>
        <v>66.975383199999982</v>
      </c>
      <c r="M167" s="248">
        <f t="shared" si="20"/>
        <v>67.736467099999984</v>
      </c>
      <c r="N167" s="338">
        <v>68.497551000000001</v>
      </c>
      <c r="O167" s="166">
        <f t="shared" si="17"/>
        <v>2607.3523077093473</v>
      </c>
      <c r="P167" s="347" t="s">
        <v>707</v>
      </c>
    </row>
    <row r="168" spans="2:16" x14ac:dyDescent="0.3">
      <c r="B168">
        <v>128</v>
      </c>
      <c r="C168" s="165">
        <f t="shared" si="16"/>
        <v>3</v>
      </c>
      <c r="D168" s="332">
        <f t="shared" si="18"/>
        <v>0.36852745873999998</v>
      </c>
      <c r="E168" s="248">
        <f t="shared" si="20"/>
        <v>210.36309660000001</v>
      </c>
      <c r="F168" s="248">
        <f t="shared" si="20"/>
        <v>212.96017186666666</v>
      </c>
      <c r="G168" s="248">
        <f t="shared" si="20"/>
        <v>215.55724713333331</v>
      </c>
      <c r="H168" s="248">
        <f t="shared" si="20"/>
        <v>218.15432239999998</v>
      </c>
      <c r="I168" s="248">
        <f t="shared" si="20"/>
        <v>220.75139766666663</v>
      </c>
      <c r="J168" s="248">
        <f t="shared" si="20"/>
        <v>223.34847293333328</v>
      </c>
      <c r="K168" s="248">
        <f t="shared" si="20"/>
        <v>225.94554819999993</v>
      </c>
      <c r="L168" s="248">
        <f t="shared" si="20"/>
        <v>228.54262346666661</v>
      </c>
      <c r="M168" s="248">
        <f t="shared" si="20"/>
        <v>231.13969873333326</v>
      </c>
      <c r="N168" s="338">
        <v>233.736774</v>
      </c>
      <c r="O168" s="166">
        <f t="shared" si="17"/>
        <v>2607.3523077093469</v>
      </c>
      <c r="P168" s="347" t="s">
        <v>707</v>
      </c>
    </row>
    <row r="169" spans="2:16" x14ac:dyDescent="0.3">
      <c r="B169">
        <v>129</v>
      </c>
      <c r="C169" s="165">
        <f t="shared" si="16"/>
        <v>3</v>
      </c>
      <c r="D169" s="332">
        <f t="shared" si="18"/>
        <v>0.36852745873999998</v>
      </c>
      <c r="E169" s="248">
        <f t="shared" si="20"/>
        <v>69.253693200000001</v>
      </c>
      <c r="F169" s="248">
        <f t="shared" si="20"/>
        <v>70.108677066666672</v>
      </c>
      <c r="G169" s="248">
        <f t="shared" si="20"/>
        <v>70.96366093333333</v>
      </c>
      <c r="H169" s="248">
        <f t="shared" si="20"/>
        <v>71.818644800000001</v>
      </c>
      <c r="I169" s="248">
        <f t="shared" si="20"/>
        <v>72.673628666666659</v>
      </c>
      <c r="J169" s="248">
        <f t="shared" si="20"/>
        <v>73.528612533333316</v>
      </c>
      <c r="K169" s="248">
        <f t="shared" si="20"/>
        <v>74.383596399999988</v>
      </c>
      <c r="L169" s="248">
        <f t="shared" si="20"/>
        <v>75.238580266666645</v>
      </c>
      <c r="M169" s="248">
        <f t="shared" si="20"/>
        <v>76.093564133333317</v>
      </c>
      <c r="N169" s="338">
        <v>76.948548000000002</v>
      </c>
      <c r="O169" s="166">
        <f t="shared" si="17"/>
        <v>2607.3523077093469</v>
      </c>
      <c r="P169" s="347" t="s">
        <v>707</v>
      </c>
    </row>
    <row r="170" spans="2:16" x14ac:dyDescent="0.3">
      <c r="B170">
        <v>130</v>
      </c>
      <c r="C170" s="165">
        <f t="shared" ref="C170:C233" si="21">VLOOKUP(P170,$R$55:$U$59,3,FALSE)</f>
        <v>3</v>
      </c>
      <c r="D170" s="332">
        <f t="shared" si="18"/>
        <v>0.36852745873999998</v>
      </c>
      <c r="E170" s="248">
        <f t="shared" si="20"/>
        <v>159.32352510000001</v>
      </c>
      <c r="F170" s="248">
        <f t="shared" si="20"/>
        <v>161.29048219999999</v>
      </c>
      <c r="G170" s="248">
        <f t="shared" si="20"/>
        <v>163.25743929999999</v>
      </c>
      <c r="H170" s="248">
        <f t="shared" si="20"/>
        <v>165.22439639999999</v>
      </c>
      <c r="I170" s="248">
        <f t="shared" si="20"/>
        <v>167.19135349999996</v>
      </c>
      <c r="J170" s="248">
        <f t="shared" si="20"/>
        <v>169.15831059999996</v>
      </c>
      <c r="K170" s="248">
        <f t="shared" si="20"/>
        <v>171.12526769999997</v>
      </c>
      <c r="L170" s="248">
        <f t="shared" si="20"/>
        <v>173.09222479999997</v>
      </c>
      <c r="M170" s="248">
        <f t="shared" si="20"/>
        <v>175.05918189999994</v>
      </c>
      <c r="N170" s="338">
        <v>177.026139</v>
      </c>
      <c r="O170" s="166">
        <f t="shared" ref="O170:O233" si="22">($R$46*$W$41*N170)/(N170*D170)</f>
        <v>2607.3523077093473</v>
      </c>
      <c r="P170" s="347" t="s">
        <v>707</v>
      </c>
    </row>
    <row r="171" spans="2:16" x14ac:dyDescent="0.3">
      <c r="B171">
        <v>131</v>
      </c>
      <c r="C171" s="165">
        <f t="shared" si="21"/>
        <v>3</v>
      </c>
      <c r="D171" s="332">
        <f t="shared" ref="D171:D234" si="23">D170</f>
        <v>0.36852745873999998</v>
      </c>
      <c r="E171" s="248">
        <f t="shared" si="20"/>
        <v>207.16061310000001</v>
      </c>
      <c r="F171" s="248">
        <f t="shared" si="20"/>
        <v>209.71815153333333</v>
      </c>
      <c r="G171" s="248">
        <f t="shared" si="20"/>
        <v>212.27568996666665</v>
      </c>
      <c r="H171" s="248">
        <f t="shared" si="20"/>
        <v>214.83322839999997</v>
      </c>
      <c r="I171" s="248">
        <f t="shared" si="20"/>
        <v>217.39076683333332</v>
      </c>
      <c r="J171" s="248">
        <f t="shared" si="20"/>
        <v>219.94830526666664</v>
      </c>
      <c r="K171" s="248">
        <f t="shared" si="20"/>
        <v>222.50584369999996</v>
      </c>
      <c r="L171" s="248">
        <f t="shared" si="20"/>
        <v>225.06338213333328</v>
      </c>
      <c r="M171" s="248">
        <f t="shared" si="20"/>
        <v>227.6209205666666</v>
      </c>
      <c r="N171" s="338">
        <v>230.178459</v>
      </c>
      <c r="O171" s="166">
        <f t="shared" si="22"/>
        <v>2607.3523077093469</v>
      </c>
      <c r="P171" s="347" t="s">
        <v>707</v>
      </c>
    </row>
    <row r="172" spans="2:16" x14ac:dyDescent="0.3">
      <c r="B172">
        <v>132</v>
      </c>
      <c r="C172" s="165">
        <f t="shared" si="21"/>
        <v>3</v>
      </c>
      <c r="D172" s="332">
        <f t="shared" si="23"/>
        <v>0.36852745873999998</v>
      </c>
      <c r="E172" s="248">
        <f t="shared" si="20"/>
        <v>60.847175700000001</v>
      </c>
      <c r="F172" s="248">
        <f t="shared" si="20"/>
        <v>61.598375400000002</v>
      </c>
      <c r="G172" s="248">
        <f t="shared" si="20"/>
        <v>62.349575099999996</v>
      </c>
      <c r="H172" s="248">
        <f t="shared" si="20"/>
        <v>63.100774799999996</v>
      </c>
      <c r="I172" s="248">
        <f t="shared" si="20"/>
        <v>63.85197449999999</v>
      </c>
      <c r="J172" s="248">
        <f t="shared" si="20"/>
        <v>64.603174199999984</v>
      </c>
      <c r="K172" s="248">
        <f t="shared" si="20"/>
        <v>65.354373899999985</v>
      </c>
      <c r="L172" s="248">
        <f t="shared" si="20"/>
        <v>66.105573599999985</v>
      </c>
      <c r="M172" s="248">
        <f t="shared" si="20"/>
        <v>66.856773299999986</v>
      </c>
      <c r="N172" s="338">
        <v>67.607973000000001</v>
      </c>
      <c r="O172" s="166">
        <f t="shared" si="22"/>
        <v>2607.3523077093469</v>
      </c>
      <c r="P172" s="347" t="s">
        <v>707</v>
      </c>
    </row>
    <row r="173" spans="2:16" x14ac:dyDescent="0.3">
      <c r="B173">
        <v>133</v>
      </c>
      <c r="C173" s="165">
        <f t="shared" si="21"/>
        <v>3</v>
      </c>
      <c r="D173" s="332">
        <f t="shared" si="23"/>
        <v>0.36852745873999998</v>
      </c>
      <c r="E173" s="248">
        <f t="shared" si="20"/>
        <v>205.1590617</v>
      </c>
      <c r="F173" s="248">
        <f t="shared" si="20"/>
        <v>207.69188962222222</v>
      </c>
      <c r="G173" s="248">
        <f t="shared" si="20"/>
        <v>210.22471754444442</v>
      </c>
      <c r="H173" s="248">
        <f t="shared" si="20"/>
        <v>212.75754546666664</v>
      </c>
      <c r="I173" s="248">
        <f t="shared" si="20"/>
        <v>215.29037338888884</v>
      </c>
      <c r="J173" s="248">
        <f t="shared" si="20"/>
        <v>217.82320131111106</v>
      </c>
      <c r="K173" s="248">
        <f t="shared" si="20"/>
        <v>220.35602923333329</v>
      </c>
      <c r="L173" s="248">
        <f t="shared" si="20"/>
        <v>222.88885715555548</v>
      </c>
      <c r="M173" s="248">
        <f t="shared" si="20"/>
        <v>225.42168507777771</v>
      </c>
      <c r="N173" s="338">
        <v>227.95451299999999</v>
      </c>
      <c r="O173" s="166">
        <f t="shared" si="22"/>
        <v>2607.3523077093469</v>
      </c>
      <c r="P173" s="347" t="s">
        <v>707</v>
      </c>
    </row>
    <row r="174" spans="2:16" x14ac:dyDescent="0.3">
      <c r="B174">
        <v>134</v>
      </c>
      <c r="C174" s="165">
        <f t="shared" si="21"/>
        <v>3</v>
      </c>
      <c r="D174" s="332">
        <f t="shared" si="23"/>
        <v>0.36852745873999998</v>
      </c>
      <c r="E174" s="248">
        <f t="shared" si="20"/>
        <v>60.847175700000001</v>
      </c>
      <c r="F174" s="248">
        <f t="shared" si="20"/>
        <v>61.598375400000002</v>
      </c>
      <c r="G174" s="248">
        <f t="shared" si="20"/>
        <v>62.349575099999996</v>
      </c>
      <c r="H174" s="248">
        <f t="shared" si="20"/>
        <v>63.100774799999996</v>
      </c>
      <c r="I174" s="248">
        <f t="shared" si="20"/>
        <v>63.85197449999999</v>
      </c>
      <c r="J174" s="248">
        <f t="shared" si="20"/>
        <v>64.603174199999984</v>
      </c>
      <c r="K174" s="248">
        <f t="shared" si="20"/>
        <v>65.354373899999985</v>
      </c>
      <c r="L174" s="248">
        <f t="shared" si="20"/>
        <v>66.105573599999985</v>
      </c>
      <c r="M174" s="248">
        <f t="shared" si="20"/>
        <v>66.856773299999986</v>
      </c>
      <c r="N174" s="338">
        <v>67.607973000000001</v>
      </c>
      <c r="O174" s="166">
        <f t="shared" si="22"/>
        <v>2607.3523077093469</v>
      </c>
      <c r="P174" s="347" t="s">
        <v>707</v>
      </c>
    </row>
    <row r="175" spans="2:16" x14ac:dyDescent="0.3">
      <c r="B175">
        <v>135</v>
      </c>
      <c r="C175" s="165">
        <f t="shared" si="21"/>
        <v>3</v>
      </c>
      <c r="D175" s="332">
        <f t="shared" si="23"/>
        <v>0.36852745873999998</v>
      </c>
      <c r="E175" s="248">
        <f t="shared" si="20"/>
        <v>139.50816210000002</v>
      </c>
      <c r="F175" s="248">
        <f t="shared" si="20"/>
        <v>141.23048508888888</v>
      </c>
      <c r="G175" s="248">
        <f t="shared" si="20"/>
        <v>142.95280807777777</v>
      </c>
      <c r="H175" s="248">
        <f t="shared" si="20"/>
        <v>144.67513106666667</v>
      </c>
      <c r="I175" s="248">
        <f t="shared" si="20"/>
        <v>146.39745405555556</v>
      </c>
      <c r="J175" s="248">
        <f t="shared" si="20"/>
        <v>148.11977704444442</v>
      </c>
      <c r="K175" s="248">
        <f t="shared" si="20"/>
        <v>149.84210003333331</v>
      </c>
      <c r="L175" s="248">
        <f t="shared" si="20"/>
        <v>151.5644230222222</v>
      </c>
      <c r="M175" s="248">
        <f t="shared" si="20"/>
        <v>153.28674601111106</v>
      </c>
      <c r="N175" s="338">
        <v>155.00906900000001</v>
      </c>
      <c r="O175" s="166">
        <f t="shared" si="22"/>
        <v>2607.3523077093469</v>
      </c>
      <c r="P175" s="347" t="s">
        <v>707</v>
      </c>
    </row>
    <row r="176" spans="2:16" x14ac:dyDescent="0.3">
      <c r="B176">
        <v>136</v>
      </c>
      <c r="C176" s="165">
        <f t="shared" si="21"/>
        <v>3</v>
      </c>
      <c r="D176" s="332">
        <f t="shared" si="23"/>
        <v>0.36852745873999998</v>
      </c>
      <c r="E176" s="248">
        <f t="shared" si="20"/>
        <v>121.2940404</v>
      </c>
      <c r="F176" s="248">
        <f t="shared" si="20"/>
        <v>122.79149768888888</v>
      </c>
      <c r="G176" s="248">
        <f t="shared" si="20"/>
        <v>124.28895497777776</v>
      </c>
      <c r="H176" s="248">
        <f t="shared" si="20"/>
        <v>125.78641226666664</v>
      </c>
      <c r="I176" s="248">
        <f t="shared" si="20"/>
        <v>127.28386955555553</v>
      </c>
      <c r="J176" s="248">
        <f t="shared" si="20"/>
        <v>128.78132684444441</v>
      </c>
      <c r="K176" s="248">
        <f t="shared" si="20"/>
        <v>130.27878413333329</v>
      </c>
      <c r="L176" s="248">
        <f t="shared" si="20"/>
        <v>131.77624142222217</v>
      </c>
      <c r="M176" s="248">
        <f t="shared" si="20"/>
        <v>133.27369871111105</v>
      </c>
      <c r="N176" s="338">
        <v>134.77115599999999</v>
      </c>
      <c r="O176" s="166">
        <f t="shared" si="22"/>
        <v>2607.3523077093469</v>
      </c>
      <c r="P176" s="347" t="s">
        <v>707</v>
      </c>
    </row>
    <row r="177" spans="2:16" x14ac:dyDescent="0.3">
      <c r="B177">
        <v>137</v>
      </c>
      <c r="C177" s="165">
        <f t="shared" si="21"/>
        <v>3</v>
      </c>
      <c r="D177" s="332">
        <f t="shared" si="23"/>
        <v>0.36852745873999998</v>
      </c>
      <c r="E177" s="248">
        <f t="shared" si="20"/>
        <v>162.32585219999999</v>
      </c>
      <c r="F177" s="248">
        <f t="shared" si="20"/>
        <v>164.32987506666666</v>
      </c>
      <c r="G177" s="248">
        <f t="shared" si="20"/>
        <v>166.3338979333333</v>
      </c>
      <c r="H177" s="248">
        <f t="shared" si="20"/>
        <v>168.33792079999998</v>
      </c>
      <c r="I177" s="248">
        <f t="shared" si="20"/>
        <v>170.34194366666662</v>
      </c>
      <c r="J177" s="248">
        <f t="shared" si="20"/>
        <v>172.3459665333333</v>
      </c>
      <c r="K177" s="248">
        <f t="shared" si="20"/>
        <v>174.34998939999994</v>
      </c>
      <c r="L177" s="248">
        <f t="shared" si="20"/>
        <v>176.35401226666662</v>
      </c>
      <c r="M177" s="248">
        <f t="shared" si="20"/>
        <v>178.35803513333326</v>
      </c>
      <c r="N177" s="338">
        <v>180.36205799999999</v>
      </c>
      <c r="O177" s="166">
        <f t="shared" si="22"/>
        <v>2607.3523077093469</v>
      </c>
      <c r="P177" s="347" t="s">
        <v>707</v>
      </c>
    </row>
    <row r="178" spans="2:16" x14ac:dyDescent="0.3">
      <c r="B178">
        <v>138</v>
      </c>
      <c r="C178" s="165">
        <f t="shared" si="21"/>
        <v>3</v>
      </c>
      <c r="D178" s="332">
        <f t="shared" si="23"/>
        <v>0.36852745873999998</v>
      </c>
      <c r="E178" s="248">
        <f t="shared" si="20"/>
        <v>77.660210700000007</v>
      </c>
      <c r="F178" s="248">
        <f t="shared" si="20"/>
        <v>78.618978733333336</v>
      </c>
      <c r="G178" s="248">
        <f t="shared" si="20"/>
        <v>79.577746766666664</v>
      </c>
      <c r="H178" s="248">
        <f t="shared" si="20"/>
        <v>80.536514799999992</v>
      </c>
      <c r="I178" s="248">
        <f t="shared" si="20"/>
        <v>81.49528283333332</v>
      </c>
      <c r="J178" s="248">
        <f t="shared" si="20"/>
        <v>82.454050866666648</v>
      </c>
      <c r="K178" s="248">
        <f t="shared" si="20"/>
        <v>83.412818899999991</v>
      </c>
      <c r="L178" s="248">
        <f t="shared" si="20"/>
        <v>84.371586933333319</v>
      </c>
      <c r="M178" s="248">
        <f t="shared" si="20"/>
        <v>85.330354966666647</v>
      </c>
      <c r="N178" s="338">
        <v>86.289123000000004</v>
      </c>
      <c r="O178" s="166">
        <f t="shared" si="22"/>
        <v>2607.3523077093469</v>
      </c>
      <c r="P178" s="347" t="s">
        <v>707</v>
      </c>
    </row>
    <row r="179" spans="2:16" x14ac:dyDescent="0.3">
      <c r="B179">
        <v>139</v>
      </c>
      <c r="C179" s="165">
        <f t="shared" si="21"/>
        <v>3</v>
      </c>
      <c r="D179" s="332">
        <f t="shared" si="23"/>
        <v>0.36852745873999998</v>
      </c>
      <c r="E179" s="248">
        <f t="shared" si="20"/>
        <v>73.456951500000002</v>
      </c>
      <c r="F179" s="248">
        <f t="shared" si="20"/>
        <v>74.363827444444453</v>
      </c>
      <c r="G179" s="248">
        <f t="shared" si="20"/>
        <v>75.27070338888889</v>
      </c>
      <c r="H179" s="248">
        <f t="shared" si="20"/>
        <v>76.177579333333327</v>
      </c>
      <c r="I179" s="248">
        <f t="shared" si="20"/>
        <v>77.084455277777764</v>
      </c>
      <c r="J179" s="248">
        <f t="shared" si="20"/>
        <v>77.991331222222215</v>
      </c>
      <c r="K179" s="248">
        <f t="shared" si="20"/>
        <v>78.898207166666651</v>
      </c>
      <c r="L179" s="248">
        <f t="shared" si="20"/>
        <v>79.805083111111088</v>
      </c>
      <c r="M179" s="248">
        <f t="shared" si="20"/>
        <v>80.711959055555539</v>
      </c>
      <c r="N179" s="338">
        <v>81.618835000000004</v>
      </c>
      <c r="O179" s="166">
        <f t="shared" si="22"/>
        <v>2607.3523077093469</v>
      </c>
      <c r="P179" s="347" t="s">
        <v>707</v>
      </c>
    </row>
    <row r="180" spans="2:16" x14ac:dyDescent="0.3">
      <c r="B180">
        <v>140</v>
      </c>
      <c r="C180" s="165">
        <f t="shared" si="21"/>
        <v>3</v>
      </c>
      <c r="D180" s="332">
        <f t="shared" si="23"/>
        <v>0.36852745873999998</v>
      </c>
      <c r="E180" s="248">
        <f t="shared" si="20"/>
        <v>130.50117900000001</v>
      </c>
      <c r="F180" s="248">
        <f t="shared" si="20"/>
        <v>132.11230466666666</v>
      </c>
      <c r="G180" s="248">
        <f t="shared" si="20"/>
        <v>133.72343033333331</v>
      </c>
      <c r="H180" s="248">
        <f t="shared" si="20"/>
        <v>135.33455599999996</v>
      </c>
      <c r="I180" s="248">
        <f t="shared" si="20"/>
        <v>136.94568166666664</v>
      </c>
      <c r="J180" s="248">
        <f t="shared" si="20"/>
        <v>138.5568073333333</v>
      </c>
      <c r="K180" s="248">
        <f t="shared" si="20"/>
        <v>140.16793299999995</v>
      </c>
      <c r="L180" s="248">
        <f t="shared" si="20"/>
        <v>141.77905866666663</v>
      </c>
      <c r="M180" s="248">
        <f t="shared" si="20"/>
        <v>143.39018433333328</v>
      </c>
      <c r="N180" s="338">
        <v>145.00130999999999</v>
      </c>
      <c r="O180" s="166">
        <f t="shared" si="22"/>
        <v>2607.3523077093469</v>
      </c>
      <c r="P180" s="347" t="s">
        <v>707</v>
      </c>
    </row>
    <row r="181" spans="2:16" x14ac:dyDescent="0.3">
      <c r="B181">
        <v>141</v>
      </c>
      <c r="C181" s="165">
        <f t="shared" si="21"/>
        <v>3</v>
      </c>
      <c r="D181" s="332">
        <f t="shared" si="23"/>
        <v>0.36852745873999998</v>
      </c>
      <c r="E181" s="248">
        <f t="shared" si="20"/>
        <v>68.4530721</v>
      </c>
      <c r="F181" s="248">
        <f t="shared" si="20"/>
        <v>69.298171755555558</v>
      </c>
      <c r="G181" s="248">
        <f t="shared" si="20"/>
        <v>70.143271411111115</v>
      </c>
      <c r="H181" s="248">
        <f t="shared" si="20"/>
        <v>70.988371066666659</v>
      </c>
      <c r="I181" s="248">
        <f t="shared" si="20"/>
        <v>71.833470722222216</v>
      </c>
      <c r="J181" s="248">
        <f t="shared" si="20"/>
        <v>72.678570377777774</v>
      </c>
      <c r="K181" s="248">
        <f t="shared" si="20"/>
        <v>73.523670033333318</v>
      </c>
      <c r="L181" s="248">
        <f t="shared" si="20"/>
        <v>74.368769688888875</v>
      </c>
      <c r="M181" s="248">
        <f t="shared" si="20"/>
        <v>75.213869344444433</v>
      </c>
      <c r="N181" s="338">
        <v>76.058969000000005</v>
      </c>
      <c r="O181" s="166">
        <f t="shared" si="22"/>
        <v>2607.3523077093469</v>
      </c>
      <c r="P181" s="347" t="s">
        <v>707</v>
      </c>
    </row>
    <row r="182" spans="2:16" x14ac:dyDescent="0.3">
      <c r="B182">
        <v>142</v>
      </c>
      <c r="C182" s="165">
        <f t="shared" si="21"/>
        <v>3</v>
      </c>
      <c r="D182" s="332">
        <f t="shared" si="23"/>
        <v>0.36852745873999998</v>
      </c>
      <c r="E182" s="248">
        <f t="shared" si="20"/>
        <v>97.875883799999997</v>
      </c>
      <c r="F182" s="248">
        <f t="shared" si="20"/>
        <v>99.08422804444443</v>
      </c>
      <c r="G182" s="248">
        <f t="shared" si="20"/>
        <v>100.29257228888888</v>
      </c>
      <c r="H182" s="248">
        <f t="shared" si="20"/>
        <v>101.50091653333331</v>
      </c>
      <c r="I182" s="248">
        <f t="shared" si="20"/>
        <v>102.70926077777776</v>
      </c>
      <c r="J182" s="248">
        <f t="shared" si="20"/>
        <v>103.91760502222219</v>
      </c>
      <c r="K182" s="248">
        <f t="shared" si="20"/>
        <v>105.12594926666664</v>
      </c>
      <c r="L182" s="248">
        <f t="shared" si="20"/>
        <v>106.33429351111107</v>
      </c>
      <c r="M182" s="248">
        <f t="shared" si="20"/>
        <v>107.54263775555552</v>
      </c>
      <c r="N182" s="338">
        <v>108.75098199999999</v>
      </c>
      <c r="O182" s="166">
        <f t="shared" si="22"/>
        <v>2607.3523077093469</v>
      </c>
      <c r="P182" s="347" t="s">
        <v>707</v>
      </c>
    </row>
    <row r="183" spans="2:16" x14ac:dyDescent="0.3">
      <c r="B183">
        <v>143</v>
      </c>
      <c r="C183" s="165">
        <f t="shared" si="21"/>
        <v>3</v>
      </c>
      <c r="D183" s="332">
        <f t="shared" si="23"/>
        <v>0.36852745873999998</v>
      </c>
      <c r="E183" s="248">
        <f t="shared" si="20"/>
        <v>93.072159900000003</v>
      </c>
      <c r="F183" s="248">
        <f t="shared" si="20"/>
        <v>94.221198911111102</v>
      </c>
      <c r="G183" s="248">
        <f t="shared" si="20"/>
        <v>95.370237922222216</v>
      </c>
      <c r="H183" s="248">
        <f t="shared" si="20"/>
        <v>96.519276933333316</v>
      </c>
      <c r="I183" s="248">
        <f t="shared" si="20"/>
        <v>97.66831594444443</v>
      </c>
      <c r="J183" s="248">
        <f t="shared" si="20"/>
        <v>98.817354955555544</v>
      </c>
      <c r="K183" s="248">
        <f t="shared" si="20"/>
        <v>99.966393966666644</v>
      </c>
      <c r="L183" s="248">
        <f t="shared" si="20"/>
        <v>101.11543297777776</v>
      </c>
      <c r="M183" s="248">
        <f t="shared" si="20"/>
        <v>102.26447198888886</v>
      </c>
      <c r="N183" s="338">
        <v>103.413511</v>
      </c>
      <c r="O183" s="166">
        <f t="shared" si="22"/>
        <v>2607.3523077093469</v>
      </c>
      <c r="P183" s="347" t="s">
        <v>707</v>
      </c>
    </row>
    <row r="184" spans="2:16" x14ac:dyDescent="0.3">
      <c r="B184">
        <v>144</v>
      </c>
      <c r="C184" s="165">
        <f t="shared" si="21"/>
        <v>3</v>
      </c>
      <c r="D184" s="332">
        <f t="shared" si="23"/>
        <v>0.36852745873999998</v>
      </c>
      <c r="E184" s="248">
        <f t="shared" si="20"/>
        <v>52.440657300000005</v>
      </c>
      <c r="F184" s="248">
        <f t="shared" si="20"/>
        <v>53.088072822222223</v>
      </c>
      <c r="G184" s="248">
        <f t="shared" si="20"/>
        <v>53.735488344444441</v>
      </c>
      <c r="H184" s="248">
        <f t="shared" si="20"/>
        <v>54.382903866666666</v>
      </c>
      <c r="I184" s="248">
        <f t="shared" si="20"/>
        <v>55.030319388888884</v>
      </c>
      <c r="J184" s="248">
        <f t="shared" si="20"/>
        <v>55.677734911111102</v>
      </c>
      <c r="K184" s="248">
        <f t="shared" si="20"/>
        <v>56.32515043333332</v>
      </c>
      <c r="L184" s="248">
        <f t="shared" si="20"/>
        <v>56.972565955555545</v>
      </c>
      <c r="M184" s="248">
        <f t="shared" si="20"/>
        <v>57.619981477777763</v>
      </c>
      <c r="N184" s="338">
        <v>58.267397000000003</v>
      </c>
      <c r="O184" s="166">
        <f t="shared" si="22"/>
        <v>2607.3523077093469</v>
      </c>
      <c r="P184" s="347" t="s">
        <v>707</v>
      </c>
    </row>
    <row r="185" spans="2:16" x14ac:dyDescent="0.3">
      <c r="B185">
        <v>145</v>
      </c>
      <c r="C185" s="165">
        <f t="shared" si="21"/>
        <v>3</v>
      </c>
      <c r="D185" s="332">
        <f t="shared" si="23"/>
        <v>0.36852745873999998</v>
      </c>
      <c r="E185" s="248">
        <f t="shared" si="20"/>
        <v>56.043450900000003</v>
      </c>
      <c r="F185" s="248">
        <f t="shared" si="20"/>
        <v>56.735345355555559</v>
      </c>
      <c r="G185" s="248">
        <f t="shared" si="20"/>
        <v>57.427239811111107</v>
      </c>
      <c r="H185" s="248">
        <f t="shared" si="20"/>
        <v>58.119134266666663</v>
      </c>
      <c r="I185" s="248">
        <f t="shared" si="20"/>
        <v>58.811028722222218</v>
      </c>
      <c r="J185" s="248">
        <f t="shared" si="20"/>
        <v>59.502923177777767</v>
      </c>
      <c r="K185" s="248">
        <f t="shared" si="20"/>
        <v>60.194817633333322</v>
      </c>
      <c r="L185" s="248">
        <f t="shared" si="20"/>
        <v>60.886712088888878</v>
      </c>
      <c r="M185" s="248">
        <f t="shared" si="20"/>
        <v>61.578606544444426</v>
      </c>
      <c r="N185" s="338">
        <v>62.270501000000003</v>
      </c>
      <c r="O185" s="166">
        <f t="shared" si="22"/>
        <v>2607.3523077093469</v>
      </c>
      <c r="P185" s="347" t="s">
        <v>707</v>
      </c>
    </row>
    <row r="186" spans="2:16" x14ac:dyDescent="0.3">
      <c r="B186">
        <v>146</v>
      </c>
      <c r="C186" s="165">
        <f t="shared" si="21"/>
        <v>3</v>
      </c>
      <c r="D186" s="332">
        <f t="shared" si="23"/>
        <v>0.36852745873999998</v>
      </c>
      <c r="E186" s="248">
        <f t="shared" si="20"/>
        <v>158.52290400000001</v>
      </c>
      <c r="F186" s="248">
        <f t="shared" si="20"/>
        <v>160.4799768888889</v>
      </c>
      <c r="G186" s="248">
        <f t="shared" si="20"/>
        <v>162.43704977777776</v>
      </c>
      <c r="H186" s="248">
        <f t="shared" si="20"/>
        <v>164.39412266666665</v>
      </c>
      <c r="I186" s="248">
        <f t="shared" si="20"/>
        <v>166.35119555555553</v>
      </c>
      <c r="J186" s="248">
        <f t="shared" si="20"/>
        <v>168.30826844444442</v>
      </c>
      <c r="K186" s="248">
        <f t="shared" si="20"/>
        <v>170.26534133333331</v>
      </c>
      <c r="L186" s="248">
        <f t="shared" si="20"/>
        <v>172.22241422222217</v>
      </c>
      <c r="M186" s="248">
        <f t="shared" si="20"/>
        <v>174.17948711111106</v>
      </c>
      <c r="N186" s="338">
        <v>176.13656</v>
      </c>
      <c r="O186" s="166">
        <f t="shared" si="22"/>
        <v>2607.3523077093469</v>
      </c>
      <c r="P186" s="347" t="s">
        <v>707</v>
      </c>
    </row>
    <row r="187" spans="2:16" x14ac:dyDescent="0.3">
      <c r="B187">
        <v>147</v>
      </c>
      <c r="C187" s="165">
        <f t="shared" si="21"/>
        <v>3</v>
      </c>
      <c r="D187" s="332">
        <f t="shared" si="23"/>
        <v>0.36852745873999998</v>
      </c>
      <c r="E187" s="248">
        <f t="shared" si="20"/>
        <v>52.040347200000006</v>
      </c>
      <c r="F187" s="248">
        <f t="shared" si="20"/>
        <v>52.682820622222224</v>
      </c>
      <c r="G187" s="248">
        <f t="shared" si="20"/>
        <v>53.325294044444441</v>
      </c>
      <c r="H187" s="248">
        <f t="shared" si="20"/>
        <v>53.967767466666665</v>
      </c>
      <c r="I187" s="248">
        <f t="shared" si="20"/>
        <v>54.610240888888882</v>
      </c>
      <c r="J187" s="248">
        <f t="shared" si="20"/>
        <v>55.252714311111106</v>
      </c>
      <c r="K187" s="248">
        <f t="shared" si="20"/>
        <v>55.895187733333323</v>
      </c>
      <c r="L187" s="248">
        <f t="shared" si="20"/>
        <v>56.53766115555554</v>
      </c>
      <c r="M187" s="248">
        <f t="shared" si="20"/>
        <v>57.180134577777764</v>
      </c>
      <c r="N187" s="338">
        <v>57.822608000000002</v>
      </c>
      <c r="O187" s="166">
        <f t="shared" si="22"/>
        <v>2607.3523077093473</v>
      </c>
      <c r="P187" s="347" t="s">
        <v>707</v>
      </c>
    </row>
    <row r="188" spans="2:16" x14ac:dyDescent="0.3">
      <c r="B188">
        <v>148</v>
      </c>
      <c r="C188" s="165">
        <f t="shared" si="21"/>
        <v>3</v>
      </c>
      <c r="D188" s="332">
        <f t="shared" si="23"/>
        <v>0.36852745873999998</v>
      </c>
      <c r="E188" s="248">
        <f t="shared" si="20"/>
        <v>76.259124</v>
      </c>
      <c r="F188" s="248">
        <f t="shared" si="20"/>
        <v>77.20059466666666</v>
      </c>
      <c r="G188" s="248">
        <f t="shared" si="20"/>
        <v>78.142065333333335</v>
      </c>
      <c r="H188" s="248">
        <f t="shared" si="20"/>
        <v>79.083535999999995</v>
      </c>
      <c r="I188" s="248">
        <f t="shared" si="20"/>
        <v>80.025006666666656</v>
      </c>
      <c r="J188" s="248">
        <f t="shared" si="20"/>
        <v>80.966477333333316</v>
      </c>
      <c r="K188" s="248">
        <f t="shared" si="20"/>
        <v>81.907947999999976</v>
      </c>
      <c r="L188" s="248">
        <f t="shared" si="20"/>
        <v>82.849418666666651</v>
      </c>
      <c r="M188" s="248">
        <f t="shared" si="20"/>
        <v>83.790889333333311</v>
      </c>
      <c r="N188" s="338">
        <v>84.73236</v>
      </c>
      <c r="O188" s="166">
        <f t="shared" si="22"/>
        <v>2607.3523077093469</v>
      </c>
      <c r="P188" s="347" t="s">
        <v>707</v>
      </c>
    </row>
    <row r="189" spans="2:16" x14ac:dyDescent="0.3">
      <c r="B189">
        <v>149</v>
      </c>
      <c r="C189" s="165">
        <f t="shared" si="21"/>
        <v>3</v>
      </c>
      <c r="D189" s="332">
        <f t="shared" si="23"/>
        <v>0.36852745873999998</v>
      </c>
      <c r="E189" s="248">
        <f t="shared" si="20"/>
        <v>106.4825568</v>
      </c>
      <c r="F189" s="248">
        <f t="shared" si="20"/>
        <v>107.79715626666666</v>
      </c>
      <c r="G189" s="248">
        <f t="shared" si="20"/>
        <v>109.11175573333333</v>
      </c>
      <c r="H189" s="248">
        <f t="shared" si="20"/>
        <v>110.42635519999999</v>
      </c>
      <c r="I189" s="248">
        <f t="shared" si="20"/>
        <v>111.74095466666665</v>
      </c>
      <c r="J189" s="248">
        <f t="shared" si="20"/>
        <v>113.05555413333332</v>
      </c>
      <c r="K189" s="248">
        <f t="shared" si="20"/>
        <v>114.37015359999998</v>
      </c>
      <c r="L189" s="248">
        <f t="shared" si="20"/>
        <v>115.68475306666663</v>
      </c>
      <c r="M189" s="248">
        <f t="shared" si="20"/>
        <v>116.99935253333329</v>
      </c>
      <c r="N189" s="338">
        <v>118.313952</v>
      </c>
      <c r="O189" s="166">
        <f t="shared" si="22"/>
        <v>2607.3523077093469</v>
      </c>
      <c r="P189" s="347" t="s">
        <v>707</v>
      </c>
    </row>
    <row r="190" spans="2:16" x14ac:dyDescent="0.3">
      <c r="B190">
        <v>150</v>
      </c>
      <c r="C190" s="165">
        <f t="shared" si="21"/>
        <v>3</v>
      </c>
      <c r="D190" s="332">
        <f t="shared" si="23"/>
        <v>0.36852745873999998</v>
      </c>
      <c r="E190" s="248">
        <f t="shared" si="20"/>
        <v>87.467814899999993</v>
      </c>
      <c r="F190" s="248">
        <f t="shared" si="20"/>
        <v>88.54766446666666</v>
      </c>
      <c r="G190" s="248">
        <f t="shared" si="20"/>
        <v>89.627514033333327</v>
      </c>
      <c r="H190" s="248">
        <f t="shared" si="20"/>
        <v>90.707363599999979</v>
      </c>
      <c r="I190" s="248">
        <f t="shared" si="20"/>
        <v>91.787213166666646</v>
      </c>
      <c r="J190" s="248">
        <f t="shared" si="20"/>
        <v>92.867062733333313</v>
      </c>
      <c r="K190" s="248">
        <f t="shared" si="20"/>
        <v>93.94691229999998</v>
      </c>
      <c r="L190" s="248">
        <f t="shared" si="20"/>
        <v>95.026761866666632</v>
      </c>
      <c r="M190" s="248">
        <f t="shared" si="20"/>
        <v>96.106611433333299</v>
      </c>
      <c r="N190" s="338">
        <v>97.186460999999994</v>
      </c>
      <c r="O190" s="166">
        <f t="shared" si="22"/>
        <v>2607.3523077093469</v>
      </c>
      <c r="P190" s="347" t="s">
        <v>707</v>
      </c>
    </row>
    <row r="191" spans="2:16" x14ac:dyDescent="0.3">
      <c r="B191">
        <v>151</v>
      </c>
      <c r="C191" s="165">
        <f t="shared" si="21"/>
        <v>3</v>
      </c>
      <c r="D191" s="332">
        <f t="shared" si="23"/>
        <v>0.36852745873999998</v>
      </c>
      <c r="E191" s="248">
        <f t="shared" si="20"/>
        <v>60.446864700000006</v>
      </c>
      <c r="F191" s="248">
        <f t="shared" si="20"/>
        <v>61.193122288888894</v>
      </c>
      <c r="G191" s="248">
        <f t="shared" si="20"/>
        <v>61.939379877777775</v>
      </c>
      <c r="H191" s="248">
        <f t="shared" si="20"/>
        <v>62.685637466666662</v>
      </c>
      <c r="I191" s="248">
        <f t="shared" si="20"/>
        <v>63.43189505555555</v>
      </c>
      <c r="J191" s="248">
        <f t="shared" si="20"/>
        <v>64.178152644444438</v>
      </c>
      <c r="K191" s="248">
        <f t="shared" si="20"/>
        <v>64.924410233333319</v>
      </c>
      <c r="L191" s="248">
        <f t="shared" si="20"/>
        <v>65.670667822222214</v>
      </c>
      <c r="M191" s="248">
        <f t="shared" si="20"/>
        <v>66.416925411111094</v>
      </c>
      <c r="N191" s="338">
        <v>67.163183000000004</v>
      </c>
      <c r="O191" s="166">
        <f t="shared" si="22"/>
        <v>2607.3523077093469</v>
      </c>
      <c r="P191" s="347" t="s">
        <v>707</v>
      </c>
    </row>
    <row r="192" spans="2:16" x14ac:dyDescent="0.3">
      <c r="B192">
        <v>152</v>
      </c>
      <c r="C192" s="165">
        <f t="shared" si="21"/>
        <v>3</v>
      </c>
      <c r="D192" s="332">
        <f t="shared" si="23"/>
        <v>0.36852745873999998</v>
      </c>
      <c r="E192" s="248">
        <f t="shared" si="20"/>
        <v>51.640037100000001</v>
      </c>
      <c r="F192" s="248">
        <f t="shared" si="20"/>
        <v>52.277568422222224</v>
      </c>
      <c r="G192" s="248">
        <f t="shared" si="20"/>
        <v>52.91509974444444</v>
      </c>
      <c r="H192" s="248">
        <f t="shared" si="20"/>
        <v>53.552631066666663</v>
      </c>
      <c r="I192" s="248">
        <f t="shared" si="20"/>
        <v>54.190162388888886</v>
      </c>
      <c r="J192" s="248">
        <f t="shared" si="20"/>
        <v>54.827693711111102</v>
      </c>
      <c r="K192" s="248">
        <f t="shared" si="20"/>
        <v>55.465225033333326</v>
      </c>
      <c r="L192" s="248">
        <f t="shared" si="20"/>
        <v>56.102756355555542</v>
      </c>
      <c r="M192" s="248">
        <f t="shared" si="20"/>
        <v>56.740287677777765</v>
      </c>
      <c r="N192" s="338">
        <v>57.377819000000002</v>
      </c>
      <c r="O192" s="166">
        <f t="shared" si="22"/>
        <v>2607.3523077093469</v>
      </c>
      <c r="P192" s="347" t="s">
        <v>707</v>
      </c>
    </row>
    <row r="193" spans="2:17" x14ac:dyDescent="0.3">
      <c r="B193">
        <v>153</v>
      </c>
      <c r="C193" s="165">
        <f t="shared" si="21"/>
        <v>3</v>
      </c>
      <c r="D193" s="332">
        <f t="shared" si="23"/>
        <v>0.36852745873999998</v>
      </c>
      <c r="E193" s="248">
        <f t="shared" si="20"/>
        <v>174.3351633</v>
      </c>
      <c r="F193" s="248">
        <f t="shared" si="20"/>
        <v>176.48744926666666</v>
      </c>
      <c r="G193" s="248">
        <f t="shared" si="20"/>
        <v>178.63973523333331</v>
      </c>
      <c r="H193" s="248">
        <f t="shared" si="20"/>
        <v>180.79202119999999</v>
      </c>
      <c r="I193" s="248">
        <f t="shared" si="20"/>
        <v>182.94430716666665</v>
      </c>
      <c r="J193" s="248">
        <f t="shared" si="20"/>
        <v>185.0965931333333</v>
      </c>
      <c r="K193" s="248">
        <f t="shared" si="20"/>
        <v>187.24887909999995</v>
      </c>
      <c r="L193" s="248">
        <f t="shared" si="20"/>
        <v>189.40116506666661</v>
      </c>
      <c r="M193" s="248">
        <f t="shared" si="20"/>
        <v>191.55345103333329</v>
      </c>
      <c r="N193" s="338">
        <v>193.705737</v>
      </c>
      <c r="O193" s="166">
        <f t="shared" si="22"/>
        <v>2607.3523077093469</v>
      </c>
      <c r="P193" s="347" t="s">
        <v>707</v>
      </c>
    </row>
    <row r="194" spans="2:17" x14ac:dyDescent="0.3">
      <c r="B194">
        <v>154</v>
      </c>
      <c r="C194" s="165">
        <f t="shared" si="21"/>
        <v>3</v>
      </c>
      <c r="D194" s="332">
        <f t="shared" si="23"/>
        <v>0.36852745873999998</v>
      </c>
      <c r="E194" s="248">
        <f t="shared" ref="E194:M207" si="24">$N194*E$39</f>
        <v>48.237399000000003</v>
      </c>
      <c r="F194" s="248">
        <f t="shared" si="24"/>
        <v>48.832922444444442</v>
      </c>
      <c r="G194" s="248">
        <f t="shared" si="24"/>
        <v>49.428445888888888</v>
      </c>
      <c r="H194" s="248">
        <f t="shared" si="24"/>
        <v>50.023969333333326</v>
      </c>
      <c r="I194" s="248">
        <f t="shared" si="24"/>
        <v>50.619492777777772</v>
      </c>
      <c r="J194" s="248">
        <f t="shared" si="24"/>
        <v>51.215016222222211</v>
      </c>
      <c r="K194" s="248">
        <f t="shared" si="24"/>
        <v>51.810539666666656</v>
      </c>
      <c r="L194" s="248">
        <f t="shared" si="24"/>
        <v>52.406063111111095</v>
      </c>
      <c r="M194" s="248">
        <f t="shared" si="24"/>
        <v>53.001586555555541</v>
      </c>
      <c r="N194" s="338">
        <v>53.597110000000001</v>
      </c>
      <c r="O194" s="166">
        <f t="shared" si="22"/>
        <v>2607.3523077093473</v>
      </c>
      <c r="P194" s="347" t="s">
        <v>707</v>
      </c>
    </row>
    <row r="195" spans="2:17" x14ac:dyDescent="0.3">
      <c r="B195">
        <v>155</v>
      </c>
      <c r="C195" s="165">
        <f t="shared" si="21"/>
        <v>3</v>
      </c>
      <c r="D195" s="332">
        <f t="shared" si="23"/>
        <v>0.36852745873999998</v>
      </c>
      <c r="E195" s="248">
        <f t="shared" si="24"/>
        <v>56.243606400000004</v>
      </c>
      <c r="F195" s="248">
        <f t="shared" si="24"/>
        <v>56.937971911111113</v>
      </c>
      <c r="G195" s="248">
        <f t="shared" si="24"/>
        <v>57.632337422222221</v>
      </c>
      <c r="H195" s="248">
        <f t="shared" si="24"/>
        <v>58.32670293333333</v>
      </c>
      <c r="I195" s="248">
        <f t="shared" si="24"/>
        <v>59.021068444444438</v>
      </c>
      <c r="J195" s="248">
        <f t="shared" si="24"/>
        <v>59.715433955555547</v>
      </c>
      <c r="K195" s="248">
        <f t="shared" si="24"/>
        <v>60.409799466666655</v>
      </c>
      <c r="L195" s="248">
        <f t="shared" si="24"/>
        <v>61.104164977777764</v>
      </c>
      <c r="M195" s="248">
        <f t="shared" si="24"/>
        <v>61.798530488888872</v>
      </c>
      <c r="N195" s="338">
        <v>62.492896000000002</v>
      </c>
      <c r="O195" s="166">
        <f t="shared" si="22"/>
        <v>2607.3523077093469</v>
      </c>
      <c r="P195" s="347" t="s">
        <v>707</v>
      </c>
    </row>
    <row r="196" spans="2:17" x14ac:dyDescent="0.3">
      <c r="B196">
        <v>156</v>
      </c>
      <c r="C196" s="165">
        <f t="shared" si="21"/>
        <v>3</v>
      </c>
      <c r="D196" s="332">
        <f t="shared" si="23"/>
        <v>0.36852745873999998</v>
      </c>
      <c r="E196" s="248">
        <f t="shared" si="24"/>
        <v>333.65868840000002</v>
      </c>
      <c r="F196" s="248">
        <f t="shared" si="24"/>
        <v>337.77793146666664</v>
      </c>
      <c r="G196" s="248">
        <f t="shared" si="24"/>
        <v>341.89717453333333</v>
      </c>
      <c r="H196" s="248">
        <f t="shared" si="24"/>
        <v>346.01641759999995</v>
      </c>
      <c r="I196" s="248">
        <f t="shared" si="24"/>
        <v>350.13566066666664</v>
      </c>
      <c r="J196" s="248">
        <f t="shared" si="24"/>
        <v>354.25490373333326</v>
      </c>
      <c r="K196" s="248">
        <f t="shared" si="24"/>
        <v>358.37414679999995</v>
      </c>
      <c r="L196" s="248">
        <f t="shared" si="24"/>
        <v>362.49338986666658</v>
      </c>
      <c r="M196" s="248">
        <f t="shared" si="24"/>
        <v>366.6126329333332</v>
      </c>
      <c r="N196" s="338">
        <v>370.731876</v>
      </c>
      <c r="O196" s="166">
        <f t="shared" si="22"/>
        <v>2607.3523077093464</v>
      </c>
      <c r="P196" s="347" t="s">
        <v>707</v>
      </c>
    </row>
    <row r="197" spans="2:17" x14ac:dyDescent="0.3">
      <c r="B197">
        <v>157</v>
      </c>
      <c r="C197" s="165">
        <f t="shared" si="21"/>
        <v>3</v>
      </c>
      <c r="D197" s="332">
        <f t="shared" si="23"/>
        <v>0.36852745873999998</v>
      </c>
      <c r="E197" s="248">
        <f t="shared" si="24"/>
        <v>68.853382200000013</v>
      </c>
      <c r="F197" s="248">
        <f t="shared" si="24"/>
        <v>69.703423955555564</v>
      </c>
      <c r="G197" s="248">
        <f t="shared" si="24"/>
        <v>70.553465711111116</v>
      </c>
      <c r="H197" s="248">
        <f t="shared" si="24"/>
        <v>71.403507466666667</v>
      </c>
      <c r="I197" s="248">
        <f t="shared" si="24"/>
        <v>72.253549222222219</v>
      </c>
      <c r="J197" s="248">
        <f t="shared" si="24"/>
        <v>73.10359097777777</v>
      </c>
      <c r="K197" s="248">
        <f t="shared" si="24"/>
        <v>73.953632733333322</v>
      </c>
      <c r="L197" s="248">
        <f t="shared" si="24"/>
        <v>74.803674488888873</v>
      </c>
      <c r="M197" s="248">
        <f t="shared" si="24"/>
        <v>75.653716244444425</v>
      </c>
      <c r="N197" s="338">
        <v>76.503758000000005</v>
      </c>
      <c r="O197" s="166">
        <f t="shared" si="22"/>
        <v>2607.3523077093469</v>
      </c>
      <c r="P197" s="347" t="s">
        <v>707</v>
      </c>
    </row>
    <row r="198" spans="2:17" x14ac:dyDescent="0.3">
      <c r="B198">
        <v>158</v>
      </c>
      <c r="C198" s="165">
        <f t="shared" si="21"/>
        <v>3</v>
      </c>
      <c r="D198" s="332">
        <f t="shared" si="23"/>
        <v>0.36852745873999998</v>
      </c>
      <c r="E198" s="248">
        <f t="shared" si="24"/>
        <v>124.29636840000001</v>
      </c>
      <c r="F198" s="248">
        <f t="shared" si="24"/>
        <v>125.83089146666667</v>
      </c>
      <c r="G198" s="248">
        <f t="shared" si="24"/>
        <v>127.36541453333334</v>
      </c>
      <c r="H198" s="248">
        <f t="shared" si="24"/>
        <v>128.89993759999999</v>
      </c>
      <c r="I198" s="248">
        <f t="shared" si="24"/>
        <v>130.43446066666667</v>
      </c>
      <c r="J198" s="248">
        <f t="shared" si="24"/>
        <v>131.96898373333332</v>
      </c>
      <c r="K198" s="248">
        <f t="shared" si="24"/>
        <v>133.50350679999997</v>
      </c>
      <c r="L198" s="248">
        <f t="shared" si="24"/>
        <v>135.03802986666665</v>
      </c>
      <c r="M198" s="248">
        <f t="shared" si="24"/>
        <v>136.5725529333333</v>
      </c>
      <c r="N198" s="338">
        <v>138.10707600000001</v>
      </c>
      <c r="O198" s="166">
        <f t="shared" si="22"/>
        <v>2607.3523077093469</v>
      </c>
      <c r="P198" s="347" t="s">
        <v>707</v>
      </c>
    </row>
    <row r="199" spans="2:17" x14ac:dyDescent="0.3">
      <c r="B199">
        <v>159</v>
      </c>
      <c r="C199" s="165">
        <f t="shared" si="21"/>
        <v>3</v>
      </c>
      <c r="D199" s="332">
        <f t="shared" si="23"/>
        <v>0.36852745873999998</v>
      </c>
      <c r="E199" s="248">
        <f t="shared" si="24"/>
        <v>106.68271230000001</v>
      </c>
      <c r="F199" s="248">
        <f t="shared" si="24"/>
        <v>107.99978282222223</v>
      </c>
      <c r="G199" s="248">
        <f t="shared" si="24"/>
        <v>109.31685334444444</v>
      </c>
      <c r="H199" s="248">
        <f t="shared" si="24"/>
        <v>110.63392386666666</v>
      </c>
      <c r="I199" s="248">
        <f t="shared" si="24"/>
        <v>111.95099438888887</v>
      </c>
      <c r="J199" s="248">
        <f t="shared" si="24"/>
        <v>113.2680649111111</v>
      </c>
      <c r="K199" s="248">
        <f t="shared" si="24"/>
        <v>114.58513543333332</v>
      </c>
      <c r="L199" s="248">
        <f t="shared" si="24"/>
        <v>115.90220595555553</v>
      </c>
      <c r="M199" s="248">
        <f t="shared" si="24"/>
        <v>117.21927647777775</v>
      </c>
      <c r="N199" s="338">
        <v>118.53634700000001</v>
      </c>
      <c r="O199" s="166">
        <f t="shared" si="22"/>
        <v>2607.3523077093469</v>
      </c>
      <c r="P199" s="347" t="s">
        <v>707</v>
      </c>
    </row>
    <row r="200" spans="2:17" x14ac:dyDescent="0.3">
      <c r="B200">
        <v>160</v>
      </c>
      <c r="C200" s="165">
        <f t="shared" si="21"/>
        <v>3</v>
      </c>
      <c r="D200" s="332">
        <f t="shared" si="23"/>
        <v>0.36852745873999998</v>
      </c>
      <c r="E200" s="248">
        <f t="shared" si="24"/>
        <v>161.72538750000001</v>
      </c>
      <c r="F200" s="248">
        <f t="shared" si="24"/>
        <v>163.72199722222223</v>
      </c>
      <c r="G200" s="248">
        <f t="shared" si="24"/>
        <v>165.71860694444442</v>
      </c>
      <c r="H200" s="248">
        <f t="shared" si="24"/>
        <v>167.71521666666663</v>
      </c>
      <c r="I200" s="248">
        <f t="shared" si="24"/>
        <v>169.71182638888885</v>
      </c>
      <c r="J200" s="248">
        <f t="shared" si="24"/>
        <v>171.70843611111107</v>
      </c>
      <c r="K200" s="248">
        <f t="shared" si="24"/>
        <v>173.70504583333329</v>
      </c>
      <c r="L200" s="248">
        <f t="shared" si="24"/>
        <v>175.7016555555555</v>
      </c>
      <c r="M200" s="248">
        <f t="shared" si="24"/>
        <v>177.69826527777772</v>
      </c>
      <c r="N200" s="338">
        <v>179.694875</v>
      </c>
      <c r="O200" s="166">
        <f t="shared" si="22"/>
        <v>2607.3523077093469</v>
      </c>
      <c r="P200" s="347" t="s">
        <v>707</v>
      </c>
    </row>
    <row r="201" spans="2:17" x14ac:dyDescent="0.3">
      <c r="B201">
        <v>161</v>
      </c>
      <c r="C201" s="165">
        <f t="shared" si="21"/>
        <v>3</v>
      </c>
      <c r="D201" s="332">
        <f t="shared" si="23"/>
        <v>0.36852745873999998</v>
      </c>
      <c r="E201" s="248">
        <f t="shared" si="24"/>
        <v>55.242829800000003</v>
      </c>
      <c r="F201" s="248">
        <f t="shared" si="24"/>
        <v>55.924840044444444</v>
      </c>
      <c r="G201" s="248">
        <f t="shared" si="24"/>
        <v>56.606850288888886</v>
      </c>
      <c r="H201" s="248">
        <f t="shared" si="24"/>
        <v>57.288860533333327</v>
      </c>
      <c r="I201" s="248">
        <f t="shared" si="24"/>
        <v>57.970870777777769</v>
      </c>
      <c r="J201" s="248">
        <f t="shared" si="24"/>
        <v>58.652881022222211</v>
      </c>
      <c r="K201" s="248">
        <f t="shared" si="24"/>
        <v>59.334891266666652</v>
      </c>
      <c r="L201" s="248">
        <f t="shared" si="24"/>
        <v>60.016901511111094</v>
      </c>
      <c r="M201" s="248">
        <f t="shared" si="24"/>
        <v>60.698911755555535</v>
      </c>
      <c r="N201" s="338">
        <v>61.380921999999998</v>
      </c>
      <c r="O201" s="166">
        <f t="shared" si="22"/>
        <v>2607.3523077093469</v>
      </c>
      <c r="P201" s="347" t="s">
        <v>707</v>
      </c>
    </row>
    <row r="202" spans="2:17" x14ac:dyDescent="0.3">
      <c r="B202">
        <v>162</v>
      </c>
      <c r="C202" s="165">
        <f t="shared" si="21"/>
        <v>3</v>
      </c>
      <c r="D202" s="332">
        <f t="shared" si="23"/>
        <v>0.36852745873999998</v>
      </c>
      <c r="E202" s="248">
        <f t="shared" si="24"/>
        <v>76.459279500000008</v>
      </c>
      <c r="F202" s="248">
        <f t="shared" si="24"/>
        <v>77.403221222222228</v>
      </c>
      <c r="G202" s="248">
        <f t="shared" si="24"/>
        <v>78.347162944444449</v>
      </c>
      <c r="H202" s="248">
        <f t="shared" si="24"/>
        <v>79.291104666666669</v>
      </c>
      <c r="I202" s="248">
        <f t="shared" si="24"/>
        <v>80.23504638888889</v>
      </c>
      <c r="J202" s="248">
        <f t="shared" si="24"/>
        <v>81.178988111111096</v>
      </c>
      <c r="K202" s="248">
        <f t="shared" si="24"/>
        <v>82.122929833333316</v>
      </c>
      <c r="L202" s="248">
        <f t="shared" si="24"/>
        <v>83.066871555555537</v>
      </c>
      <c r="M202" s="248">
        <f t="shared" si="24"/>
        <v>84.010813277777757</v>
      </c>
      <c r="N202" s="338">
        <v>84.954755000000006</v>
      </c>
      <c r="O202" s="166">
        <f t="shared" si="22"/>
        <v>2607.3523077093469</v>
      </c>
      <c r="P202" s="347" t="s">
        <v>707</v>
      </c>
    </row>
    <row r="203" spans="2:17" x14ac:dyDescent="0.3">
      <c r="B203">
        <v>163</v>
      </c>
      <c r="C203" s="165">
        <f t="shared" si="21"/>
        <v>3</v>
      </c>
      <c r="D203" s="332">
        <f t="shared" si="23"/>
        <v>0.36852745873999998</v>
      </c>
      <c r="E203" s="248">
        <f t="shared" si="24"/>
        <v>183.85494209999999</v>
      </c>
      <c r="F203" s="248">
        <f t="shared" si="24"/>
        <v>186.12475619999998</v>
      </c>
      <c r="G203" s="248">
        <f t="shared" si="24"/>
        <v>188.39457029999997</v>
      </c>
      <c r="H203" s="248">
        <f t="shared" si="24"/>
        <v>190.66438439999996</v>
      </c>
      <c r="I203" s="248">
        <f t="shared" si="24"/>
        <v>192.93419849999995</v>
      </c>
      <c r="J203" s="248">
        <f t="shared" si="24"/>
        <v>195.20401259999994</v>
      </c>
      <c r="K203" s="248">
        <f t="shared" si="24"/>
        <v>197.47382669999993</v>
      </c>
      <c r="L203" s="248">
        <f t="shared" si="24"/>
        <v>199.74364079999995</v>
      </c>
      <c r="M203" s="248">
        <f t="shared" si="24"/>
        <v>202.01345489999994</v>
      </c>
      <c r="N203" s="338">
        <v>204.28326899999999</v>
      </c>
      <c r="O203" s="166">
        <f t="shared" si="22"/>
        <v>2607.3523077093469</v>
      </c>
      <c r="P203" s="347" t="s">
        <v>707</v>
      </c>
    </row>
    <row r="204" spans="2:17" x14ac:dyDescent="0.3">
      <c r="B204">
        <v>164</v>
      </c>
      <c r="C204" s="165">
        <f t="shared" si="21"/>
        <v>3</v>
      </c>
      <c r="D204" s="332">
        <f t="shared" si="23"/>
        <v>0.36852745873999998</v>
      </c>
      <c r="E204" s="248">
        <f t="shared" si="24"/>
        <v>85.065952499999995</v>
      </c>
      <c r="F204" s="248">
        <f t="shared" si="24"/>
        <v>86.116149444444446</v>
      </c>
      <c r="G204" s="248">
        <f t="shared" si="24"/>
        <v>87.166346388888883</v>
      </c>
      <c r="H204" s="248">
        <f t="shared" si="24"/>
        <v>88.21654333333332</v>
      </c>
      <c r="I204" s="248">
        <f t="shared" si="24"/>
        <v>89.266740277777757</v>
      </c>
      <c r="J204" s="248">
        <f t="shared" si="24"/>
        <v>90.316937222222208</v>
      </c>
      <c r="K204" s="248">
        <f t="shared" si="24"/>
        <v>91.367134166666645</v>
      </c>
      <c r="L204" s="248">
        <f t="shared" si="24"/>
        <v>92.417331111111082</v>
      </c>
      <c r="M204" s="248">
        <f t="shared" si="24"/>
        <v>93.467528055555533</v>
      </c>
      <c r="N204" s="338">
        <v>94.517724999999999</v>
      </c>
      <c r="O204" s="166">
        <f t="shared" si="22"/>
        <v>2607.3523077093469</v>
      </c>
      <c r="P204" s="347" t="s">
        <v>707</v>
      </c>
    </row>
    <row r="205" spans="2:17" x14ac:dyDescent="0.3">
      <c r="B205">
        <v>165</v>
      </c>
      <c r="C205" s="165">
        <f t="shared" si="21"/>
        <v>3</v>
      </c>
      <c r="D205" s="332">
        <f t="shared" si="23"/>
        <v>0.36852745873999998</v>
      </c>
      <c r="E205" s="248">
        <f t="shared" si="24"/>
        <v>82.063624500000003</v>
      </c>
      <c r="F205" s="248">
        <f t="shared" si="24"/>
        <v>83.076755666666656</v>
      </c>
      <c r="G205" s="248">
        <f t="shared" si="24"/>
        <v>84.089886833333324</v>
      </c>
      <c r="H205" s="248">
        <f t="shared" si="24"/>
        <v>85.103017999999992</v>
      </c>
      <c r="I205" s="248">
        <f t="shared" si="24"/>
        <v>86.116149166666645</v>
      </c>
      <c r="J205" s="248">
        <f t="shared" si="24"/>
        <v>87.129280333333313</v>
      </c>
      <c r="K205" s="248">
        <f t="shared" si="24"/>
        <v>88.14241149999998</v>
      </c>
      <c r="L205" s="248">
        <f t="shared" si="24"/>
        <v>89.155542666666648</v>
      </c>
      <c r="M205" s="248">
        <f t="shared" si="24"/>
        <v>90.168673833333301</v>
      </c>
      <c r="N205" s="338">
        <v>91.181804999999997</v>
      </c>
      <c r="O205" s="166">
        <f t="shared" si="22"/>
        <v>2607.3523077093473</v>
      </c>
      <c r="P205" s="347" t="s">
        <v>707</v>
      </c>
    </row>
    <row r="206" spans="2:17" x14ac:dyDescent="0.3">
      <c r="B206">
        <v>166</v>
      </c>
      <c r="C206" s="165">
        <f t="shared" si="21"/>
        <v>3</v>
      </c>
      <c r="D206" s="332">
        <f t="shared" si="23"/>
        <v>0.36852745873999998</v>
      </c>
      <c r="E206" s="248">
        <f t="shared" si="24"/>
        <v>66.051209700000001</v>
      </c>
      <c r="F206" s="248">
        <f t="shared" si="24"/>
        <v>66.866656733333329</v>
      </c>
      <c r="G206" s="248">
        <f t="shared" si="24"/>
        <v>67.682103766666657</v>
      </c>
      <c r="H206" s="248">
        <f t="shared" si="24"/>
        <v>68.497550799999985</v>
      </c>
      <c r="I206" s="248">
        <f t="shared" si="24"/>
        <v>69.312997833333313</v>
      </c>
      <c r="J206" s="248">
        <f t="shared" si="24"/>
        <v>70.128444866666655</v>
      </c>
      <c r="K206" s="248">
        <f t="shared" si="24"/>
        <v>70.943891899999983</v>
      </c>
      <c r="L206" s="248">
        <f t="shared" si="24"/>
        <v>71.759338933333311</v>
      </c>
      <c r="M206" s="248">
        <f t="shared" si="24"/>
        <v>72.574785966666639</v>
      </c>
      <c r="N206" s="338">
        <v>73.390232999999995</v>
      </c>
      <c r="O206" s="166">
        <f t="shared" si="22"/>
        <v>2607.3523077093469</v>
      </c>
      <c r="P206" s="347" t="s">
        <v>707</v>
      </c>
    </row>
    <row r="207" spans="2:17" x14ac:dyDescent="0.3">
      <c r="B207">
        <v>167</v>
      </c>
      <c r="C207" s="165">
        <f t="shared" si="21"/>
        <v>3</v>
      </c>
      <c r="D207" s="332">
        <f t="shared" si="23"/>
        <v>0.36852745873999998</v>
      </c>
      <c r="E207" s="248">
        <f t="shared" si="24"/>
        <v>76.259124</v>
      </c>
      <c r="F207" s="248">
        <f t="shared" si="24"/>
        <v>77.20059466666666</v>
      </c>
      <c r="G207" s="248">
        <f t="shared" si="24"/>
        <v>78.142065333333335</v>
      </c>
      <c r="H207" s="248">
        <f t="shared" si="24"/>
        <v>79.083535999999995</v>
      </c>
      <c r="I207" s="248">
        <f t="shared" si="24"/>
        <v>80.025006666666656</v>
      </c>
      <c r="J207" s="248">
        <f t="shared" si="24"/>
        <v>80.966477333333316</v>
      </c>
      <c r="K207" s="248">
        <f t="shared" si="24"/>
        <v>81.907947999999976</v>
      </c>
      <c r="L207" s="248">
        <f t="shared" si="24"/>
        <v>82.849418666666651</v>
      </c>
      <c r="M207" s="248">
        <f t="shared" si="24"/>
        <v>83.790889333333311</v>
      </c>
      <c r="N207" s="338">
        <v>84.73236</v>
      </c>
      <c r="O207" s="166">
        <f t="shared" si="22"/>
        <v>2607.3523077093469</v>
      </c>
      <c r="P207" s="347" t="s">
        <v>707</v>
      </c>
    </row>
    <row r="208" spans="2:17" x14ac:dyDescent="0.3">
      <c r="B208">
        <v>168</v>
      </c>
      <c r="C208" s="165">
        <f t="shared" si="21"/>
        <v>3</v>
      </c>
      <c r="D208" s="332">
        <f t="shared" si="23"/>
        <v>0.36852745873999998</v>
      </c>
      <c r="E208" s="248">
        <f t="shared" si="9"/>
        <v>83.865021300000009</v>
      </c>
      <c r="F208" s="248">
        <f t="shared" si="9"/>
        <v>84.900391933333339</v>
      </c>
      <c r="G208" s="248">
        <f t="shared" si="9"/>
        <v>85.935762566666668</v>
      </c>
      <c r="H208" s="248">
        <f t="shared" si="9"/>
        <v>86.971133199999997</v>
      </c>
      <c r="I208" s="248">
        <f t="shared" si="9"/>
        <v>88.006503833333326</v>
      </c>
      <c r="J208" s="248">
        <f t="shared" si="9"/>
        <v>89.041874466666656</v>
      </c>
      <c r="K208" s="248">
        <f t="shared" si="9"/>
        <v>90.077245099999985</v>
      </c>
      <c r="L208" s="248">
        <f t="shared" si="9"/>
        <v>91.112615733333314</v>
      </c>
      <c r="M208" s="248">
        <f t="shared" si="9"/>
        <v>92.147986366666643</v>
      </c>
      <c r="N208" s="338">
        <v>93.183357000000001</v>
      </c>
      <c r="O208" s="166">
        <f t="shared" si="22"/>
        <v>2607.3523077093469</v>
      </c>
      <c r="P208" s="347" t="s">
        <v>707</v>
      </c>
      <c r="Q208" s="326"/>
    </row>
    <row r="209" spans="2:21" x14ac:dyDescent="0.3">
      <c r="B209">
        <v>169</v>
      </c>
      <c r="C209" s="165">
        <f t="shared" si="21"/>
        <v>3</v>
      </c>
      <c r="D209" s="332">
        <f t="shared" si="23"/>
        <v>0.36852745873999998</v>
      </c>
      <c r="E209" s="248">
        <f t="shared" si="9"/>
        <v>59.446089000000001</v>
      </c>
      <c r="F209" s="248">
        <f t="shared" si="9"/>
        <v>60.179991333333327</v>
      </c>
      <c r="G209" s="248">
        <f t="shared" si="9"/>
        <v>60.913893666666659</v>
      </c>
      <c r="H209" s="248">
        <f t="shared" si="9"/>
        <v>61.647795999999992</v>
      </c>
      <c r="I209" s="248">
        <f t="shared" si="9"/>
        <v>62.381698333333325</v>
      </c>
      <c r="J209" s="248">
        <f t="shared" si="9"/>
        <v>63.115600666666651</v>
      </c>
      <c r="K209" s="248">
        <f t="shared" si="9"/>
        <v>63.849502999999984</v>
      </c>
      <c r="L209" s="248">
        <f t="shared" si="9"/>
        <v>64.583405333333317</v>
      </c>
      <c r="M209" s="248">
        <f t="shared" si="9"/>
        <v>65.31730766666665</v>
      </c>
      <c r="N209" s="338">
        <v>66.051209999999998</v>
      </c>
      <c r="O209" s="166">
        <f t="shared" si="22"/>
        <v>2607.3523077093469</v>
      </c>
      <c r="P209" s="347" t="s">
        <v>707</v>
      </c>
      <c r="Q209" s="326"/>
    </row>
    <row r="210" spans="2:21" x14ac:dyDescent="0.3">
      <c r="B210">
        <v>170</v>
      </c>
      <c r="C210" s="165">
        <f t="shared" si="21"/>
        <v>3</v>
      </c>
      <c r="D210" s="332">
        <f t="shared" si="23"/>
        <v>0.36852745873999998</v>
      </c>
      <c r="E210" s="248">
        <f t="shared" si="9"/>
        <v>302.19754500000005</v>
      </c>
      <c r="F210" s="248">
        <f t="shared" si="9"/>
        <v>305.92837888888891</v>
      </c>
      <c r="G210" s="248">
        <f t="shared" si="9"/>
        <v>309.65921277777778</v>
      </c>
      <c r="H210" s="248">
        <f t="shared" si="9"/>
        <v>313.39004666666665</v>
      </c>
      <c r="I210" s="248">
        <f t="shared" si="9"/>
        <v>317.12088055555552</v>
      </c>
      <c r="J210" s="248">
        <f t="shared" si="9"/>
        <v>320.85171444444438</v>
      </c>
      <c r="K210" s="248">
        <f t="shared" si="9"/>
        <v>324.58254833333331</v>
      </c>
      <c r="L210" s="248">
        <f t="shared" si="9"/>
        <v>328.31338222222217</v>
      </c>
      <c r="M210" s="248">
        <f t="shared" si="9"/>
        <v>332.04421611111104</v>
      </c>
      <c r="N210" s="338">
        <v>335.77505000000002</v>
      </c>
      <c r="O210" s="166">
        <f t="shared" si="22"/>
        <v>2607.3523077093469</v>
      </c>
      <c r="P210" s="347" t="s">
        <v>707</v>
      </c>
      <c r="Q210" s="326"/>
    </row>
    <row r="211" spans="2:21" x14ac:dyDescent="0.3">
      <c r="B211">
        <v>171</v>
      </c>
      <c r="C211" s="165">
        <f t="shared" si="21"/>
        <v>3</v>
      </c>
      <c r="D211" s="332">
        <f t="shared" si="23"/>
        <v>0.36852745873999998</v>
      </c>
      <c r="E211" s="248">
        <f t="shared" si="9"/>
        <v>82.063624500000003</v>
      </c>
      <c r="F211" s="248">
        <f t="shared" si="9"/>
        <v>83.076755666666656</v>
      </c>
      <c r="G211" s="248">
        <f t="shared" si="9"/>
        <v>84.089886833333324</v>
      </c>
      <c r="H211" s="248">
        <f t="shared" si="9"/>
        <v>85.103017999999992</v>
      </c>
      <c r="I211" s="248">
        <f t="shared" si="9"/>
        <v>86.116149166666645</v>
      </c>
      <c r="J211" s="248">
        <f t="shared" si="9"/>
        <v>87.129280333333313</v>
      </c>
      <c r="K211" s="248">
        <f t="shared" si="9"/>
        <v>88.14241149999998</v>
      </c>
      <c r="L211" s="248">
        <f t="shared" si="9"/>
        <v>89.155542666666648</v>
      </c>
      <c r="M211" s="248">
        <f t="shared" si="9"/>
        <v>90.168673833333301</v>
      </c>
      <c r="N211" s="338">
        <v>91.181804999999997</v>
      </c>
      <c r="O211" s="166">
        <f t="shared" si="22"/>
        <v>2607.3523077093473</v>
      </c>
      <c r="P211" s="347" t="s">
        <v>707</v>
      </c>
    </row>
    <row r="212" spans="2:21" x14ac:dyDescent="0.3">
      <c r="B212">
        <v>172</v>
      </c>
      <c r="C212" s="165">
        <f t="shared" si="21"/>
        <v>3</v>
      </c>
      <c r="D212" s="332">
        <f t="shared" si="23"/>
        <v>0.36852745873999998</v>
      </c>
      <c r="E212" s="248">
        <f t="shared" si="9"/>
        <v>61.647795900000006</v>
      </c>
      <c r="F212" s="248">
        <f t="shared" si="9"/>
        <v>62.408879800000001</v>
      </c>
      <c r="G212" s="248">
        <f t="shared" si="9"/>
        <v>63.169963699999997</v>
      </c>
      <c r="H212" s="248">
        <f t="shared" si="9"/>
        <v>63.931047599999992</v>
      </c>
      <c r="I212" s="248">
        <f t="shared" si="9"/>
        <v>64.692131499999988</v>
      </c>
      <c r="J212" s="248">
        <f t="shared" si="9"/>
        <v>65.453215399999991</v>
      </c>
      <c r="K212" s="248">
        <f t="shared" si="9"/>
        <v>66.214299299999993</v>
      </c>
      <c r="L212" s="248">
        <f t="shared" si="9"/>
        <v>66.975383199999982</v>
      </c>
      <c r="M212" s="248">
        <f t="shared" si="9"/>
        <v>67.736467099999984</v>
      </c>
      <c r="N212" s="338">
        <v>68.497551000000001</v>
      </c>
      <c r="O212" s="166">
        <f t="shared" si="22"/>
        <v>2607.3523077093473</v>
      </c>
      <c r="P212" s="347" t="s">
        <v>707</v>
      </c>
      <c r="Q212" s="326"/>
      <c r="R212" s="44"/>
      <c r="U212" s="52"/>
    </row>
    <row r="213" spans="2:21" x14ac:dyDescent="0.3">
      <c r="B213">
        <v>173</v>
      </c>
      <c r="C213" s="165">
        <f t="shared" si="21"/>
        <v>3</v>
      </c>
      <c r="D213" s="332">
        <f t="shared" si="23"/>
        <v>0.36852745873999998</v>
      </c>
      <c r="E213" s="248">
        <f t="shared" si="9"/>
        <v>76.259124</v>
      </c>
      <c r="F213" s="248">
        <f t="shared" si="9"/>
        <v>77.20059466666666</v>
      </c>
      <c r="G213" s="248">
        <f t="shared" si="9"/>
        <v>78.142065333333335</v>
      </c>
      <c r="H213" s="248">
        <f t="shared" si="9"/>
        <v>79.083535999999995</v>
      </c>
      <c r="I213" s="248">
        <f t="shared" si="9"/>
        <v>80.025006666666656</v>
      </c>
      <c r="J213" s="248">
        <f t="shared" si="9"/>
        <v>80.966477333333316</v>
      </c>
      <c r="K213" s="248">
        <f t="shared" si="9"/>
        <v>81.907947999999976</v>
      </c>
      <c r="L213" s="248">
        <f t="shared" si="9"/>
        <v>82.849418666666651</v>
      </c>
      <c r="M213" s="248">
        <f t="shared" si="9"/>
        <v>83.790889333333311</v>
      </c>
      <c r="N213" s="338">
        <v>84.73236</v>
      </c>
      <c r="O213" s="166">
        <f t="shared" si="22"/>
        <v>2607.3523077093469</v>
      </c>
      <c r="P213" s="347" t="s">
        <v>707</v>
      </c>
    </row>
    <row r="214" spans="2:21" x14ac:dyDescent="0.3">
      <c r="B214">
        <v>174</v>
      </c>
      <c r="C214" s="165">
        <f t="shared" si="21"/>
        <v>3</v>
      </c>
      <c r="D214" s="332">
        <f t="shared" si="23"/>
        <v>0.36852745873999998</v>
      </c>
      <c r="E214" s="248">
        <f t="shared" si="9"/>
        <v>50.439105900000001</v>
      </c>
      <c r="F214" s="248">
        <f t="shared" si="9"/>
        <v>51.06181091111111</v>
      </c>
      <c r="G214" s="248">
        <f t="shared" si="9"/>
        <v>51.684515922222218</v>
      </c>
      <c r="H214" s="248">
        <f t="shared" si="9"/>
        <v>52.307220933333326</v>
      </c>
      <c r="I214" s="248">
        <f t="shared" si="9"/>
        <v>52.929925944444435</v>
      </c>
      <c r="J214" s="248">
        <f t="shared" si="9"/>
        <v>53.552630955555543</v>
      </c>
      <c r="K214" s="248">
        <f t="shared" si="9"/>
        <v>54.175335966666651</v>
      </c>
      <c r="L214" s="248">
        <f t="shared" si="9"/>
        <v>54.79804097777776</v>
      </c>
      <c r="M214" s="248">
        <f t="shared" si="9"/>
        <v>55.420745988888868</v>
      </c>
      <c r="N214" s="338">
        <v>56.043450999999997</v>
      </c>
      <c r="O214" s="166">
        <f t="shared" si="22"/>
        <v>2607.3523077093469</v>
      </c>
      <c r="P214" s="347" t="s">
        <v>707</v>
      </c>
      <c r="Q214" s="326"/>
      <c r="R214" s="46"/>
    </row>
    <row r="215" spans="2:21" x14ac:dyDescent="0.3">
      <c r="B215">
        <v>175</v>
      </c>
      <c r="C215" s="165">
        <f t="shared" si="21"/>
        <v>3</v>
      </c>
      <c r="D215" s="332">
        <f t="shared" si="23"/>
        <v>0.36852745873999998</v>
      </c>
      <c r="E215" s="248">
        <f t="shared" si="9"/>
        <v>76.859589600000007</v>
      </c>
      <c r="F215" s="248">
        <f t="shared" si="9"/>
        <v>77.808473422222221</v>
      </c>
      <c r="G215" s="248">
        <f t="shared" si="9"/>
        <v>78.757357244444449</v>
      </c>
      <c r="H215" s="248">
        <f t="shared" si="9"/>
        <v>79.706241066666664</v>
      </c>
      <c r="I215" s="248">
        <f t="shared" si="9"/>
        <v>80.655124888888878</v>
      </c>
      <c r="J215" s="248">
        <f t="shared" si="9"/>
        <v>81.604008711111106</v>
      </c>
      <c r="K215" s="248">
        <f t="shared" si="9"/>
        <v>82.552892533333321</v>
      </c>
      <c r="L215" s="248">
        <f t="shared" si="9"/>
        <v>83.501776355555535</v>
      </c>
      <c r="M215" s="248">
        <f t="shared" si="9"/>
        <v>84.450660177777763</v>
      </c>
      <c r="N215" s="338">
        <v>85.399544000000006</v>
      </c>
      <c r="O215" s="166">
        <f t="shared" si="22"/>
        <v>2607.3523077093469</v>
      </c>
      <c r="P215" s="347" t="s">
        <v>707</v>
      </c>
      <c r="R215" s="46"/>
    </row>
    <row r="216" spans="2:21" x14ac:dyDescent="0.3">
      <c r="B216">
        <v>176</v>
      </c>
      <c r="C216" s="165">
        <f t="shared" si="21"/>
        <v>3</v>
      </c>
      <c r="D216" s="332">
        <f t="shared" si="23"/>
        <v>0.36852745873999998</v>
      </c>
      <c r="E216" s="248">
        <f t="shared" si="9"/>
        <v>80.662538700000013</v>
      </c>
      <c r="F216" s="248">
        <f t="shared" si="9"/>
        <v>81.658372511111111</v>
      </c>
      <c r="G216" s="248">
        <f t="shared" si="9"/>
        <v>82.654206322222223</v>
      </c>
      <c r="H216" s="248">
        <f t="shared" si="9"/>
        <v>83.650040133333334</v>
      </c>
      <c r="I216" s="248">
        <f t="shared" si="9"/>
        <v>84.645873944444432</v>
      </c>
      <c r="J216" s="248">
        <f t="shared" si="9"/>
        <v>85.641707755555544</v>
      </c>
      <c r="K216" s="248">
        <f t="shared" si="9"/>
        <v>86.637541566666656</v>
      </c>
      <c r="L216" s="248">
        <f t="shared" si="9"/>
        <v>87.633375377777753</v>
      </c>
      <c r="M216" s="248">
        <f t="shared" si="9"/>
        <v>88.629209188888865</v>
      </c>
      <c r="N216" s="338">
        <v>89.625043000000005</v>
      </c>
      <c r="O216" s="166">
        <f t="shared" si="22"/>
        <v>2607.3523077093464</v>
      </c>
      <c r="P216" s="347" t="s">
        <v>707</v>
      </c>
    </row>
    <row r="217" spans="2:21" x14ac:dyDescent="0.3">
      <c r="B217">
        <v>177</v>
      </c>
      <c r="C217" s="165">
        <f t="shared" si="21"/>
        <v>3</v>
      </c>
      <c r="D217" s="332">
        <f t="shared" si="23"/>
        <v>0.36852745873999998</v>
      </c>
      <c r="E217" s="248">
        <f t="shared" si="9"/>
        <v>56.043450900000003</v>
      </c>
      <c r="F217" s="248">
        <f t="shared" si="9"/>
        <v>56.735345355555559</v>
      </c>
      <c r="G217" s="248">
        <f t="shared" si="9"/>
        <v>57.427239811111107</v>
      </c>
      <c r="H217" s="248">
        <f t="shared" si="9"/>
        <v>58.119134266666663</v>
      </c>
      <c r="I217" s="248">
        <f t="shared" si="9"/>
        <v>58.811028722222218</v>
      </c>
      <c r="J217" s="248">
        <f t="shared" si="9"/>
        <v>59.502923177777767</v>
      </c>
      <c r="K217" s="248">
        <f t="shared" si="9"/>
        <v>60.194817633333322</v>
      </c>
      <c r="L217" s="248">
        <f t="shared" si="9"/>
        <v>60.886712088888878</v>
      </c>
      <c r="M217" s="248">
        <f t="shared" si="9"/>
        <v>61.578606544444426</v>
      </c>
      <c r="N217" s="338">
        <v>62.270501000000003</v>
      </c>
      <c r="O217" s="166">
        <f t="shared" si="22"/>
        <v>2607.3523077093469</v>
      </c>
      <c r="P217" s="347" t="s">
        <v>707</v>
      </c>
      <c r="R217" s="47"/>
    </row>
    <row r="218" spans="2:21" x14ac:dyDescent="0.3">
      <c r="B218">
        <v>178</v>
      </c>
      <c r="C218" s="165">
        <f t="shared" si="21"/>
        <v>3</v>
      </c>
      <c r="D218" s="332">
        <f t="shared" si="23"/>
        <v>0.36852745873999998</v>
      </c>
      <c r="E218" s="248">
        <f t="shared" si="9"/>
        <v>144.51204150000001</v>
      </c>
      <c r="F218" s="248">
        <f t="shared" si="9"/>
        <v>146.29614077777779</v>
      </c>
      <c r="G218" s="248">
        <f t="shared" si="9"/>
        <v>148.08024005555555</v>
      </c>
      <c r="H218" s="248">
        <f t="shared" si="9"/>
        <v>149.86433933333333</v>
      </c>
      <c r="I218" s="248">
        <f t="shared" si="9"/>
        <v>151.64843861111109</v>
      </c>
      <c r="J218" s="248">
        <f t="shared" si="9"/>
        <v>153.43253788888887</v>
      </c>
      <c r="K218" s="248">
        <f t="shared" si="9"/>
        <v>155.21663716666663</v>
      </c>
      <c r="L218" s="248">
        <f t="shared" si="9"/>
        <v>157.00073644444441</v>
      </c>
      <c r="M218" s="248">
        <f t="shared" si="9"/>
        <v>158.7848357222222</v>
      </c>
      <c r="N218" s="338">
        <v>160.56893500000001</v>
      </c>
      <c r="O218" s="166">
        <f t="shared" si="22"/>
        <v>2607.3523077093469</v>
      </c>
      <c r="P218" s="347" t="s">
        <v>707</v>
      </c>
    </row>
    <row r="219" spans="2:21" x14ac:dyDescent="0.3">
      <c r="B219">
        <v>179</v>
      </c>
      <c r="C219" s="165">
        <f t="shared" si="21"/>
        <v>3</v>
      </c>
      <c r="D219" s="332">
        <f t="shared" si="23"/>
        <v>0.36852745873999998</v>
      </c>
      <c r="E219" s="248">
        <f t="shared" si="9"/>
        <v>172.53376650000001</v>
      </c>
      <c r="F219" s="248">
        <f t="shared" si="9"/>
        <v>174.663813</v>
      </c>
      <c r="G219" s="248">
        <f t="shared" si="9"/>
        <v>176.7938595</v>
      </c>
      <c r="H219" s="248">
        <f t="shared" si="9"/>
        <v>178.92390599999999</v>
      </c>
      <c r="I219" s="248">
        <f t="shared" si="9"/>
        <v>181.05395249999998</v>
      </c>
      <c r="J219" s="248">
        <f t="shared" si="9"/>
        <v>183.18399899999997</v>
      </c>
      <c r="K219" s="248">
        <f t="shared" si="9"/>
        <v>185.31404549999996</v>
      </c>
      <c r="L219" s="248">
        <f t="shared" si="9"/>
        <v>187.44409199999996</v>
      </c>
      <c r="M219" s="248">
        <f t="shared" si="9"/>
        <v>189.57413849999995</v>
      </c>
      <c r="N219" s="338">
        <v>191.704185</v>
      </c>
      <c r="O219" s="166">
        <f t="shared" si="22"/>
        <v>2607.3523077093469</v>
      </c>
      <c r="P219" s="347" t="s">
        <v>707</v>
      </c>
    </row>
    <row r="220" spans="2:21" x14ac:dyDescent="0.3">
      <c r="B220">
        <v>180</v>
      </c>
      <c r="C220" s="165">
        <f t="shared" si="21"/>
        <v>3</v>
      </c>
      <c r="D220" s="332">
        <f t="shared" si="23"/>
        <v>0.36852745873999998</v>
      </c>
      <c r="E220" s="248">
        <f t="shared" si="9"/>
        <v>48.437554499999997</v>
      </c>
      <c r="F220" s="248">
        <f t="shared" si="9"/>
        <v>49.035548999999996</v>
      </c>
      <c r="G220" s="248">
        <f t="shared" si="9"/>
        <v>49.633543499999995</v>
      </c>
      <c r="H220" s="248">
        <f t="shared" si="9"/>
        <v>50.231537999999993</v>
      </c>
      <c r="I220" s="248">
        <f t="shared" si="9"/>
        <v>50.829532499999992</v>
      </c>
      <c r="J220" s="248">
        <f t="shared" si="9"/>
        <v>51.427526999999991</v>
      </c>
      <c r="K220" s="248">
        <f t="shared" si="9"/>
        <v>52.025521499999989</v>
      </c>
      <c r="L220" s="248">
        <f t="shared" si="9"/>
        <v>52.623515999999988</v>
      </c>
      <c r="M220" s="248">
        <f t="shared" si="9"/>
        <v>53.221510499999987</v>
      </c>
      <c r="N220" s="338">
        <v>53.819504999999999</v>
      </c>
      <c r="O220" s="166">
        <f t="shared" si="22"/>
        <v>2607.3523077093464</v>
      </c>
      <c r="P220" s="347" t="s">
        <v>707</v>
      </c>
    </row>
    <row r="221" spans="2:21" x14ac:dyDescent="0.3">
      <c r="B221">
        <v>181</v>
      </c>
      <c r="C221" s="165">
        <f t="shared" si="21"/>
        <v>3</v>
      </c>
      <c r="D221" s="332">
        <f t="shared" si="23"/>
        <v>0.36852745873999998</v>
      </c>
      <c r="E221" s="248">
        <f t="shared" si="9"/>
        <v>57.244382100000003</v>
      </c>
      <c r="F221" s="248">
        <f t="shared" si="9"/>
        <v>57.951102866666666</v>
      </c>
      <c r="G221" s="248">
        <f t="shared" si="9"/>
        <v>58.657823633333329</v>
      </c>
      <c r="H221" s="248">
        <f t="shared" si="9"/>
        <v>59.364544399999993</v>
      </c>
      <c r="I221" s="248">
        <f t="shared" si="9"/>
        <v>60.071265166666656</v>
      </c>
      <c r="J221" s="248">
        <f t="shared" si="9"/>
        <v>60.777985933333326</v>
      </c>
      <c r="K221" s="248">
        <f t="shared" si="9"/>
        <v>61.48470669999999</v>
      </c>
      <c r="L221" s="248">
        <f t="shared" si="9"/>
        <v>62.191427466666653</v>
      </c>
      <c r="M221" s="248">
        <f t="shared" si="9"/>
        <v>62.898148233333316</v>
      </c>
      <c r="N221" s="338">
        <v>63.604869000000001</v>
      </c>
      <c r="O221" s="166">
        <f t="shared" si="22"/>
        <v>2607.3523077093469</v>
      </c>
      <c r="P221" s="347" t="s">
        <v>707</v>
      </c>
    </row>
    <row r="222" spans="2:21" x14ac:dyDescent="0.3">
      <c r="B222">
        <v>182</v>
      </c>
      <c r="C222" s="165">
        <f t="shared" si="21"/>
        <v>3</v>
      </c>
      <c r="D222" s="332">
        <f t="shared" si="23"/>
        <v>0.36852745873999998</v>
      </c>
      <c r="E222" s="248">
        <f t="shared" si="9"/>
        <v>81.663314400000004</v>
      </c>
      <c r="F222" s="248">
        <f t="shared" si="9"/>
        <v>82.671503466666664</v>
      </c>
      <c r="G222" s="248">
        <f t="shared" si="9"/>
        <v>83.679692533333323</v>
      </c>
      <c r="H222" s="248">
        <f t="shared" si="9"/>
        <v>84.687881599999983</v>
      </c>
      <c r="I222" s="248">
        <f t="shared" si="9"/>
        <v>85.696070666666657</v>
      </c>
      <c r="J222" s="248">
        <f t="shared" si="9"/>
        <v>86.704259733333316</v>
      </c>
      <c r="K222" s="248">
        <f t="shared" si="9"/>
        <v>87.712448799999976</v>
      </c>
      <c r="L222" s="248">
        <f t="shared" si="9"/>
        <v>88.720637866666635</v>
      </c>
      <c r="M222" s="248">
        <f t="shared" si="9"/>
        <v>89.728826933333309</v>
      </c>
      <c r="N222" s="338">
        <v>90.737015999999997</v>
      </c>
      <c r="O222" s="166">
        <f t="shared" si="22"/>
        <v>2607.3523077093469</v>
      </c>
      <c r="P222" s="347" t="s">
        <v>707</v>
      </c>
    </row>
    <row r="223" spans="2:21" x14ac:dyDescent="0.3">
      <c r="B223">
        <v>183</v>
      </c>
      <c r="C223" s="165">
        <f t="shared" si="21"/>
        <v>3</v>
      </c>
      <c r="D223" s="332">
        <f t="shared" si="23"/>
        <v>0.36852745873999998</v>
      </c>
      <c r="E223" s="248">
        <f t="shared" ref="E223:M251" si="25">$N223*E$39</f>
        <v>107.0830224</v>
      </c>
      <c r="F223" s="248">
        <f t="shared" si="25"/>
        <v>108.40503502222222</v>
      </c>
      <c r="G223" s="248">
        <f t="shared" si="25"/>
        <v>109.72704764444444</v>
      </c>
      <c r="H223" s="248">
        <f t="shared" si="25"/>
        <v>111.04906026666666</v>
      </c>
      <c r="I223" s="248">
        <f t="shared" si="25"/>
        <v>112.37107288888888</v>
      </c>
      <c r="J223" s="248">
        <f t="shared" si="25"/>
        <v>113.69308551111109</v>
      </c>
      <c r="K223" s="248">
        <f t="shared" si="25"/>
        <v>115.01509813333331</v>
      </c>
      <c r="L223" s="248">
        <f t="shared" si="25"/>
        <v>116.33711075555553</v>
      </c>
      <c r="M223" s="248">
        <f t="shared" si="25"/>
        <v>117.65912337777775</v>
      </c>
      <c r="N223" s="338">
        <v>118.98113600000001</v>
      </c>
      <c r="O223" s="166">
        <f t="shared" si="22"/>
        <v>2607.3523077093469</v>
      </c>
      <c r="P223" s="347" t="s">
        <v>707</v>
      </c>
    </row>
    <row r="224" spans="2:21" x14ac:dyDescent="0.3">
      <c r="B224">
        <v>184</v>
      </c>
      <c r="C224" s="165">
        <f t="shared" si="21"/>
        <v>3</v>
      </c>
      <c r="D224" s="332">
        <f t="shared" si="23"/>
        <v>0.36852745873999998</v>
      </c>
      <c r="E224" s="248">
        <f t="shared" si="25"/>
        <v>104.28084989999999</v>
      </c>
      <c r="F224" s="248">
        <f t="shared" si="25"/>
        <v>105.5682678</v>
      </c>
      <c r="G224" s="248">
        <f t="shared" si="25"/>
        <v>106.8556857</v>
      </c>
      <c r="H224" s="248">
        <f t="shared" si="25"/>
        <v>108.14310359999999</v>
      </c>
      <c r="I224" s="248">
        <f t="shared" si="25"/>
        <v>109.43052149999998</v>
      </c>
      <c r="J224" s="248">
        <f t="shared" si="25"/>
        <v>110.71793939999998</v>
      </c>
      <c r="K224" s="248">
        <f t="shared" si="25"/>
        <v>112.00535729999997</v>
      </c>
      <c r="L224" s="248">
        <f t="shared" si="25"/>
        <v>113.29277519999997</v>
      </c>
      <c r="M224" s="248">
        <f t="shared" si="25"/>
        <v>114.58019309999996</v>
      </c>
      <c r="N224" s="338">
        <v>115.867611</v>
      </c>
      <c r="O224" s="166">
        <f t="shared" si="22"/>
        <v>2607.3523077093473</v>
      </c>
      <c r="P224" s="347" t="s">
        <v>707</v>
      </c>
    </row>
    <row r="225" spans="2:16" x14ac:dyDescent="0.3">
      <c r="B225">
        <v>185</v>
      </c>
      <c r="C225" s="165">
        <f t="shared" si="21"/>
        <v>3</v>
      </c>
      <c r="D225" s="332">
        <f t="shared" si="23"/>
        <v>0.36852745873999998</v>
      </c>
      <c r="E225" s="248">
        <f t="shared" si="25"/>
        <v>69.654003299999999</v>
      </c>
      <c r="F225" s="248">
        <f t="shared" si="25"/>
        <v>70.513929266666665</v>
      </c>
      <c r="G225" s="248">
        <f t="shared" si="25"/>
        <v>71.37385523333333</v>
      </c>
      <c r="H225" s="248">
        <f t="shared" si="25"/>
        <v>72.233781199999996</v>
      </c>
      <c r="I225" s="248">
        <f t="shared" si="25"/>
        <v>73.093707166666661</v>
      </c>
      <c r="J225" s="248">
        <f t="shared" si="25"/>
        <v>73.953633133333327</v>
      </c>
      <c r="K225" s="248">
        <f t="shared" si="25"/>
        <v>74.813559099999992</v>
      </c>
      <c r="L225" s="248">
        <f t="shared" si="25"/>
        <v>75.673485066666643</v>
      </c>
      <c r="M225" s="248">
        <f t="shared" si="25"/>
        <v>76.533411033333309</v>
      </c>
      <c r="N225" s="338">
        <v>77.393337000000002</v>
      </c>
      <c r="O225" s="166">
        <f t="shared" si="22"/>
        <v>2607.3523077093469</v>
      </c>
      <c r="P225" s="347" t="s">
        <v>707</v>
      </c>
    </row>
    <row r="226" spans="2:16" x14ac:dyDescent="0.3">
      <c r="B226">
        <v>186</v>
      </c>
      <c r="C226" s="165">
        <f t="shared" si="21"/>
        <v>3</v>
      </c>
      <c r="D226" s="332">
        <f t="shared" si="23"/>
        <v>0.36852745873999998</v>
      </c>
      <c r="E226" s="248">
        <f t="shared" si="25"/>
        <v>67.652451900000003</v>
      </c>
      <c r="F226" s="248">
        <f t="shared" si="25"/>
        <v>68.487667355555558</v>
      </c>
      <c r="G226" s="248">
        <f t="shared" si="25"/>
        <v>69.322882811111114</v>
      </c>
      <c r="H226" s="248">
        <f t="shared" si="25"/>
        <v>70.15809826666667</v>
      </c>
      <c r="I226" s="248">
        <f t="shared" si="25"/>
        <v>70.993313722222211</v>
      </c>
      <c r="J226" s="248">
        <f t="shared" si="25"/>
        <v>71.828529177777767</v>
      </c>
      <c r="K226" s="248">
        <f t="shared" si="25"/>
        <v>72.663744633333323</v>
      </c>
      <c r="L226" s="248">
        <f t="shared" si="25"/>
        <v>73.498960088888879</v>
      </c>
      <c r="M226" s="248">
        <f t="shared" si="25"/>
        <v>74.33417554444442</v>
      </c>
      <c r="N226" s="338">
        <v>75.169391000000005</v>
      </c>
      <c r="O226" s="166">
        <f t="shared" si="22"/>
        <v>2607.3523077093469</v>
      </c>
      <c r="P226" s="347" t="s">
        <v>707</v>
      </c>
    </row>
    <row r="227" spans="2:16" x14ac:dyDescent="0.3">
      <c r="B227">
        <v>187</v>
      </c>
      <c r="C227" s="165">
        <f t="shared" si="21"/>
        <v>3</v>
      </c>
      <c r="D227" s="332">
        <f t="shared" si="23"/>
        <v>0.36852745873999998</v>
      </c>
      <c r="E227" s="248">
        <f t="shared" si="25"/>
        <v>80.062073100000006</v>
      </c>
      <c r="F227" s="248">
        <f t="shared" si="25"/>
        <v>81.05049375555555</v>
      </c>
      <c r="G227" s="248">
        <f t="shared" si="25"/>
        <v>82.038914411111108</v>
      </c>
      <c r="H227" s="248">
        <f t="shared" si="25"/>
        <v>83.027335066666652</v>
      </c>
      <c r="I227" s="248">
        <f t="shared" si="25"/>
        <v>84.01575572222221</v>
      </c>
      <c r="J227" s="248">
        <f t="shared" si="25"/>
        <v>85.004176377777767</v>
      </c>
      <c r="K227" s="248">
        <f t="shared" si="25"/>
        <v>85.992597033333311</v>
      </c>
      <c r="L227" s="248">
        <f t="shared" si="25"/>
        <v>86.981017688888869</v>
      </c>
      <c r="M227" s="248">
        <f t="shared" si="25"/>
        <v>87.969438344444413</v>
      </c>
      <c r="N227" s="338">
        <v>88.957858999999999</v>
      </c>
      <c r="O227" s="166">
        <f t="shared" si="22"/>
        <v>2607.3523077093473</v>
      </c>
      <c r="P227" s="347" t="s">
        <v>707</v>
      </c>
    </row>
    <row r="228" spans="2:16" x14ac:dyDescent="0.3">
      <c r="B228">
        <v>188</v>
      </c>
      <c r="C228" s="165">
        <f t="shared" si="21"/>
        <v>3</v>
      </c>
      <c r="D228" s="332">
        <f t="shared" si="23"/>
        <v>0.36852745873999998</v>
      </c>
      <c r="E228" s="248">
        <f t="shared" si="25"/>
        <v>291.25012950000001</v>
      </c>
      <c r="F228" s="248">
        <f t="shared" si="25"/>
        <v>294.84581011111112</v>
      </c>
      <c r="G228" s="248">
        <f t="shared" si="25"/>
        <v>298.44149072222223</v>
      </c>
      <c r="H228" s="248">
        <f t="shared" si="25"/>
        <v>302.03717133333333</v>
      </c>
      <c r="I228" s="248">
        <f t="shared" si="25"/>
        <v>305.63285194444444</v>
      </c>
      <c r="J228" s="248">
        <f t="shared" si="25"/>
        <v>309.22853255555555</v>
      </c>
      <c r="K228" s="248">
        <f t="shared" si="25"/>
        <v>312.82421316666665</v>
      </c>
      <c r="L228" s="248">
        <f t="shared" si="25"/>
        <v>316.4198937777777</v>
      </c>
      <c r="M228" s="248">
        <f t="shared" si="25"/>
        <v>320.01557438888881</v>
      </c>
      <c r="N228" s="338">
        <v>323.61125500000003</v>
      </c>
      <c r="O228" s="166">
        <f t="shared" si="22"/>
        <v>2607.3523077093469</v>
      </c>
      <c r="P228" s="347" t="s">
        <v>707</v>
      </c>
    </row>
    <row r="229" spans="2:16" x14ac:dyDescent="0.3">
      <c r="B229">
        <v>189</v>
      </c>
      <c r="C229" s="165">
        <f t="shared" si="21"/>
        <v>3</v>
      </c>
      <c r="D229" s="332">
        <f t="shared" si="23"/>
        <v>0.36852745873999998</v>
      </c>
      <c r="E229" s="248">
        <f t="shared" si="25"/>
        <v>140.50893779999998</v>
      </c>
      <c r="F229" s="248">
        <f t="shared" si="25"/>
        <v>142.24361604444442</v>
      </c>
      <c r="G229" s="248">
        <f t="shared" si="25"/>
        <v>143.97829428888886</v>
      </c>
      <c r="H229" s="248">
        <f t="shared" si="25"/>
        <v>145.7129725333333</v>
      </c>
      <c r="I229" s="248">
        <f t="shared" si="25"/>
        <v>147.44765077777774</v>
      </c>
      <c r="J229" s="248">
        <f t="shared" si="25"/>
        <v>149.18232902222218</v>
      </c>
      <c r="K229" s="248">
        <f t="shared" si="25"/>
        <v>150.91700726666662</v>
      </c>
      <c r="L229" s="248">
        <f t="shared" si="25"/>
        <v>152.65168551111105</v>
      </c>
      <c r="M229" s="248">
        <f t="shared" si="25"/>
        <v>154.38636375555549</v>
      </c>
      <c r="N229" s="338">
        <v>156.12104199999999</v>
      </c>
      <c r="O229" s="166">
        <f t="shared" si="22"/>
        <v>2607.3523077093469</v>
      </c>
      <c r="P229" s="347" t="s">
        <v>707</v>
      </c>
    </row>
    <row r="230" spans="2:16" x14ac:dyDescent="0.3">
      <c r="B230">
        <v>190</v>
      </c>
      <c r="C230" s="165">
        <f t="shared" si="21"/>
        <v>3</v>
      </c>
      <c r="D230" s="332">
        <f t="shared" si="23"/>
        <v>0.36852745873999998</v>
      </c>
      <c r="E230" s="248">
        <f t="shared" si="25"/>
        <v>101.6788329</v>
      </c>
      <c r="F230" s="248">
        <f t="shared" si="25"/>
        <v>102.93412713333333</v>
      </c>
      <c r="G230" s="248">
        <f t="shared" si="25"/>
        <v>104.18942136666666</v>
      </c>
      <c r="H230" s="248">
        <f t="shared" si="25"/>
        <v>105.44471559999999</v>
      </c>
      <c r="I230" s="248">
        <f t="shared" si="25"/>
        <v>106.70000983333333</v>
      </c>
      <c r="J230" s="248">
        <f t="shared" si="25"/>
        <v>107.95530406666666</v>
      </c>
      <c r="K230" s="248">
        <f t="shared" si="25"/>
        <v>109.21059829999999</v>
      </c>
      <c r="L230" s="248">
        <f t="shared" si="25"/>
        <v>110.46589253333332</v>
      </c>
      <c r="M230" s="248">
        <f t="shared" si="25"/>
        <v>111.72118676666663</v>
      </c>
      <c r="N230" s="338">
        <v>112.97648100000001</v>
      </c>
      <c r="O230" s="166">
        <f t="shared" si="22"/>
        <v>2607.3523077093469</v>
      </c>
      <c r="P230" s="347" t="s">
        <v>707</v>
      </c>
    </row>
    <row r="231" spans="2:16" x14ac:dyDescent="0.3">
      <c r="B231">
        <v>191</v>
      </c>
      <c r="C231" s="165">
        <f t="shared" si="21"/>
        <v>3</v>
      </c>
      <c r="D231" s="332">
        <f t="shared" si="23"/>
        <v>0.36852745873999998</v>
      </c>
      <c r="E231" s="248">
        <f t="shared" si="25"/>
        <v>49.438330200000003</v>
      </c>
      <c r="F231" s="248">
        <f t="shared" si="25"/>
        <v>50.048679955555556</v>
      </c>
      <c r="G231" s="248">
        <f t="shared" si="25"/>
        <v>50.65902971111111</v>
      </c>
      <c r="H231" s="248">
        <f t="shared" si="25"/>
        <v>51.269379466666663</v>
      </c>
      <c r="I231" s="248">
        <f t="shared" si="25"/>
        <v>51.879729222222217</v>
      </c>
      <c r="J231" s="248">
        <f t="shared" si="25"/>
        <v>52.490078977777763</v>
      </c>
      <c r="K231" s="248">
        <f t="shared" si="25"/>
        <v>53.100428733333317</v>
      </c>
      <c r="L231" s="248">
        <f t="shared" si="25"/>
        <v>53.71077848888887</v>
      </c>
      <c r="M231" s="248">
        <f t="shared" si="25"/>
        <v>54.321128244444424</v>
      </c>
      <c r="N231" s="338">
        <v>54.931477999999998</v>
      </c>
      <c r="O231" s="166">
        <f t="shared" si="22"/>
        <v>2607.3523077093469</v>
      </c>
      <c r="P231" s="347" t="s">
        <v>707</v>
      </c>
    </row>
    <row r="232" spans="2:16" x14ac:dyDescent="0.3">
      <c r="B232">
        <v>192</v>
      </c>
      <c r="C232" s="165">
        <f t="shared" si="21"/>
        <v>3</v>
      </c>
      <c r="D232" s="332">
        <f t="shared" si="23"/>
        <v>0.36852745873999998</v>
      </c>
      <c r="E232" s="248">
        <f t="shared" si="25"/>
        <v>64.850279399999991</v>
      </c>
      <c r="F232" s="248">
        <f t="shared" si="25"/>
        <v>65.650900133333323</v>
      </c>
      <c r="G232" s="248">
        <f t="shared" si="25"/>
        <v>66.451520866666655</v>
      </c>
      <c r="H232" s="248">
        <f t="shared" si="25"/>
        <v>67.252141599999987</v>
      </c>
      <c r="I232" s="248">
        <f t="shared" si="25"/>
        <v>68.05276233333332</v>
      </c>
      <c r="J232" s="248">
        <f t="shared" si="25"/>
        <v>68.853383066666652</v>
      </c>
      <c r="K232" s="248">
        <f t="shared" si="25"/>
        <v>69.654003799999984</v>
      </c>
      <c r="L232" s="248">
        <f t="shared" si="25"/>
        <v>70.454624533333316</v>
      </c>
      <c r="M232" s="248">
        <f t="shared" si="25"/>
        <v>71.255245266666634</v>
      </c>
      <c r="N232" s="338">
        <v>72.055865999999995</v>
      </c>
      <c r="O232" s="166">
        <f t="shared" si="22"/>
        <v>2607.3523077093464</v>
      </c>
      <c r="P232" s="347" t="s">
        <v>707</v>
      </c>
    </row>
    <row r="233" spans="2:16" x14ac:dyDescent="0.3">
      <c r="B233">
        <v>193</v>
      </c>
      <c r="C233" s="165">
        <f t="shared" si="21"/>
        <v>3</v>
      </c>
      <c r="D233" s="332">
        <f t="shared" si="23"/>
        <v>0.36852745873999998</v>
      </c>
      <c r="E233" s="248">
        <f t="shared" si="25"/>
        <v>61.447641299999994</v>
      </c>
      <c r="F233" s="248">
        <f t="shared" si="25"/>
        <v>62.206254155555548</v>
      </c>
      <c r="G233" s="248">
        <f t="shared" si="25"/>
        <v>62.964867011111103</v>
      </c>
      <c r="H233" s="248">
        <f t="shared" si="25"/>
        <v>63.723479866666651</v>
      </c>
      <c r="I233" s="248">
        <f t="shared" si="25"/>
        <v>64.482092722222205</v>
      </c>
      <c r="J233" s="248">
        <f t="shared" si="25"/>
        <v>65.24070557777776</v>
      </c>
      <c r="K233" s="248">
        <f t="shared" si="25"/>
        <v>65.999318433333315</v>
      </c>
      <c r="L233" s="248">
        <f t="shared" si="25"/>
        <v>66.757931288888869</v>
      </c>
      <c r="M233" s="248">
        <f t="shared" si="25"/>
        <v>67.516544144444424</v>
      </c>
      <c r="N233" s="338">
        <v>68.275156999999993</v>
      </c>
      <c r="O233" s="166">
        <f t="shared" si="22"/>
        <v>2607.3523077093469</v>
      </c>
      <c r="P233" s="347" t="s">
        <v>707</v>
      </c>
    </row>
    <row r="234" spans="2:16" x14ac:dyDescent="0.3">
      <c r="B234">
        <v>194</v>
      </c>
      <c r="C234" s="165">
        <f t="shared" ref="C234:C297" si="26">VLOOKUP(P234,$R$55:$U$59,3,FALSE)</f>
        <v>3</v>
      </c>
      <c r="D234" s="332">
        <f t="shared" si="23"/>
        <v>0.36852745873999998</v>
      </c>
      <c r="E234" s="248">
        <f t="shared" si="25"/>
        <v>54.842519699999997</v>
      </c>
      <c r="F234" s="248">
        <f t="shared" si="25"/>
        <v>55.519587844444445</v>
      </c>
      <c r="G234" s="248">
        <f t="shared" si="25"/>
        <v>56.196655988888885</v>
      </c>
      <c r="H234" s="248">
        <f t="shared" si="25"/>
        <v>56.873724133333326</v>
      </c>
      <c r="I234" s="248">
        <f t="shared" si="25"/>
        <v>57.550792277777767</v>
      </c>
      <c r="J234" s="248">
        <f t="shared" si="25"/>
        <v>58.227860422222207</v>
      </c>
      <c r="K234" s="248">
        <f t="shared" si="25"/>
        <v>58.904928566666655</v>
      </c>
      <c r="L234" s="248">
        <f t="shared" si="25"/>
        <v>59.581996711111096</v>
      </c>
      <c r="M234" s="248">
        <f t="shared" si="25"/>
        <v>60.259064855555536</v>
      </c>
      <c r="N234" s="338">
        <v>60.936132999999998</v>
      </c>
      <c r="O234" s="166">
        <f t="shared" ref="O234:O297" si="27">($R$46*$W$41*N234)/(N234*D234)</f>
        <v>2607.3523077093469</v>
      </c>
      <c r="P234" s="347" t="s">
        <v>707</v>
      </c>
    </row>
    <row r="235" spans="2:16" x14ac:dyDescent="0.3">
      <c r="B235">
        <v>195</v>
      </c>
      <c r="C235" s="165">
        <f t="shared" si="26"/>
        <v>3</v>
      </c>
      <c r="D235" s="332">
        <f t="shared" ref="D235:D298" si="28">D234</f>
        <v>0.36852745873999998</v>
      </c>
      <c r="E235" s="248">
        <f t="shared" si="25"/>
        <v>59.245933500000007</v>
      </c>
      <c r="F235" s="248">
        <f t="shared" si="25"/>
        <v>59.97736477777778</v>
      </c>
      <c r="G235" s="248">
        <f t="shared" si="25"/>
        <v>60.70879605555556</v>
      </c>
      <c r="H235" s="248">
        <f t="shared" si="25"/>
        <v>61.440227333333333</v>
      </c>
      <c r="I235" s="248">
        <f t="shared" si="25"/>
        <v>62.171658611111106</v>
      </c>
      <c r="J235" s="248">
        <f t="shared" si="25"/>
        <v>62.903089888888886</v>
      </c>
      <c r="K235" s="248">
        <f t="shared" si="25"/>
        <v>63.634521166666659</v>
      </c>
      <c r="L235" s="248">
        <f t="shared" si="25"/>
        <v>64.365952444444432</v>
      </c>
      <c r="M235" s="248">
        <f t="shared" si="25"/>
        <v>65.097383722222204</v>
      </c>
      <c r="N235" s="338">
        <v>65.828815000000006</v>
      </c>
      <c r="O235" s="166">
        <f t="shared" si="27"/>
        <v>2607.3523077093469</v>
      </c>
      <c r="P235" s="347" t="s">
        <v>707</v>
      </c>
    </row>
    <row r="236" spans="2:16" x14ac:dyDescent="0.3">
      <c r="B236">
        <v>196</v>
      </c>
      <c r="C236" s="165">
        <f t="shared" si="26"/>
        <v>3</v>
      </c>
      <c r="D236" s="332">
        <f t="shared" si="28"/>
        <v>0.36852745873999998</v>
      </c>
      <c r="E236" s="248">
        <f t="shared" si="25"/>
        <v>623.68354710000006</v>
      </c>
      <c r="F236" s="248">
        <f t="shared" si="25"/>
        <v>631.38334397777771</v>
      </c>
      <c r="G236" s="248">
        <f t="shared" si="25"/>
        <v>639.08314085555548</v>
      </c>
      <c r="H236" s="248">
        <f t="shared" si="25"/>
        <v>646.78293773333326</v>
      </c>
      <c r="I236" s="248">
        <f t="shared" si="25"/>
        <v>654.48273461111103</v>
      </c>
      <c r="J236" s="248">
        <f t="shared" si="25"/>
        <v>662.1825314888888</v>
      </c>
      <c r="K236" s="248">
        <f t="shared" si="25"/>
        <v>669.88232836666657</v>
      </c>
      <c r="L236" s="248">
        <f t="shared" si="25"/>
        <v>677.58212524444423</v>
      </c>
      <c r="M236" s="248">
        <f t="shared" si="25"/>
        <v>685.281922122222</v>
      </c>
      <c r="N236" s="338">
        <v>692.981719</v>
      </c>
      <c r="O236" s="166">
        <f t="shared" si="27"/>
        <v>2607.3523077093469</v>
      </c>
      <c r="P236" s="347" t="s">
        <v>707</v>
      </c>
    </row>
    <row r="237" spans="2:16" x14ac:dyDescent="0.3">
      <c r="B237">
        <v>197</v>
      </c>
      <c r="C237" s="165">
        <f t="shared" si="26"/>
        <v>3</v>
      </c>
      <c r="D237" s="332">
        <f t="shared" si="28"/>
        <v>0.36852745873999998</v>
      </c>
      <c r="E237" s="248">
        <f t="shared" si="25"/>
        <v>59.646244500000002</v>
      </c>
      <c r="F237" s="248">
        <f t="shared" si="25"/>
        <v>60.382617888888888</v>
      </c>
      <c r="G237" s="248">
        <f t="shared" si="25"/>
        <v>61.118991277777781</v>
      </c>
      <c r="H237" s="248">
        <f t="shared" si="25"/>
        <v>61.855364666666667</v>
      </c>
      <c r="I237" s="248">
        <f t="shared" si="25"/>
        <v>62.591738055555552</v>
      </c>
      <c r="J237" s="248">
        <f t="shared" si="25"/>
        <v>63.328111444444438</v>
      </c>
      <c r="K237" s="248">
        <f t="shared" si="25"/>
        <v>64.064484833333324</v>
      </c>
      <c r="L237" s="248">
        <f t="shared" si="25"/>
        <v>64.800858222222203</v>
      </c>
      <c r="M237" s="248">
        <f t="shared" si="25"/>
        <v>65.537231611111096</v>
      </c>
      <c r="N237" s="338">
        <v>66.273605000000003</v>
      </c>
      <c r="O237" s="166">
        <f t="shared" si="27"/>
        <v>2607.3523077093469</v>
      </c>
      <c r="P237" s="347" t="s">
        <v>707</v>
      </c>
    </row>
    <row r="238" spans="2:16" x14ac:dyDescent="0.3">
      <c r="B238">
        <v>198</v>
      </c>
      <c r="C238" s="165">
        <f t="shared" si="26"/>
        <v>3</v>
      </c>
      <c r="D238" s="332">
        <f t="shared" si="28"/>
        <v>0.36852745873999998</v>
      </c>
      <c r="E238" s="248">
        <f t="shared" si="25"/>
        <v>160.72461089999999</v>
      </c>
      <c r="F238" s="248">
        <f t="shared" si="25"/>
        <v>162.70886535555556</v>
      </c>
      <c r="G238" s="248">
        <f t="shared" si="25"/>
        <v>164.6931198111111</v>
      </c>
      <c r="H238" s="248">
        <f t="shared" si="25"/>
        <v>166.67737426666665</v>
      </c>
      <c r="I238" s="248">
        <f t="shared" si="25"/>
        <v>168.66162872222219</v>
      </c>
      <c r="J238" s="248">
        <f t="shared" si="25"/>
        <v>170.64588317777773</v>
      </c>
      <c r="K238" s="248">
        <f t="shared" si="25"/>
        <v>172.63013763333328</v>
      </c>
      <c r="L238" s="248">
        <f t="shared" si="25"/>
        <v>174.61439208888885</v>
      </c>
      <c r="M238" s="248">
        <f t="shared" si="25"/>
        <v>176.59864654444439</v>
      </c>
      <c r="N238" s="338">
        <v>178.58290099999999</v>
      </c>
      <c r="O238" s="166">
        <f t="shared" si="27"/>
        <v>2607.3523077093469</v>
      </c>
      <c r="P238" s="347" t="s">
        <v>707</v>
      </c>
    </row>
    <row r="239" spans="2:16" x14ac:dyDescent="0.3">
      <c r="B239">
        <v>199</v>
      </c>
      <c r="C239" s="165">
        <f t="shared" si="26"/>
        <v>3</v>
      </c>
      <c r="D239" s="332">
        <f t="shared" si="28"/>
        <v>0.36852745873999998</v>
      </c>
      <c r="E239" s="248">
        <f t="shared" si="25"/>
        <v>47.636933400000004</v>
      </c>
      <c r="F239" s="248">
        <f t="shared" si="25"/>
        <v>48.225043688888888</v>
      </c>
      <c r="G239" s="248">
        <f t="shared" si="25"/>
        <v>48.813153977777773</v>
      </c>
      <c r="H239" s="248">
        <f t="shared" si="25"/>
        <v>49.401264266666665</v>
      </c>
      <c r="I239" s="248">
        <f t="shared" si="25"/>
        <v>49.98937455555555</v>
      </c>
      <c r="J239" s="248">
        <f t="shared" si="25"/>
        <v>50.577484844444434</v>
      </c>
      <c r="K239" s="248">
        <f t="shared" si="25"/>
        <v>51.165595133333326</v>
      </c>
      <c r="L239" s="248">
        <f t="shared" si="25"/>
        <v>51.753705422222211</v>
      </c>
      <c r="M239" s="248">
        <f t="shared" si="25"/>
        <v>52.341815711111096</v>
      </c>
      <c r="N239" s="338">
        <v>52.929926000000002</v>
      </c>
      <c r="O239" s="166">
        <f t="shared" si="27"/>
        <v>2607.3523077093464</v>
      </c>
      <c r="P239" s="347" t="s">
        <v>707</v>
      </c>
    </row>
    <row r="240" spans="2:16" x14ac:dyDescent="0.3">
      <c r="B240">
        <v>200</v>
      </c>
      <c r="C240" s="165">
        <f t="shared" si="26"/>
        <v>3</v>
      </c>
      <c r="D240" s="332">
        <f t="shared" si="28"/>
        <v>0.36852745873999998</v>
      </c>
      <c r="E240" s="248">
        <f t="shared" si="25"/>
        <v>265.20561630000003</v>
      </c>
      <c r="F240" s="248">
        <f t="shared" si="25"/>
        <v>268.47975971111111</v>
      </c>
      <c r="G240" s="248">
        <f t="shared" si="25"/>
        <v>271.7539031222222</v>
      </c>
      <c r="H240" s="248">
        <f t="shared" si="25"/>
        <v>275.02804653333334</v>
      </c>
      <c r="I240" s="248">
        <f t="shared" si="25"/>
        <v>278.30218994444442</v>
      </c>
      <c r="J240" s="248">
        <f t="shared" si="25"/>
        <v>281.57633335555551</v>
      </c>
      <c r="K240" s="248">
        <f t="shared" si="25"/>
        <v>284.85047676666659</v>
      </c>
      <c r="L240" s="248">
        <f t="shared" si="25"/>
        <v>288.12462017777773</v>
      </c>
      <c r="M240" s="248">
        <f t="shared" si="25"/>
        <v>291.39876358888881</v>
      </c>
      <c r="N240" s="338">
        <v>294.67290700000001</v>
      </c>
      <c r="O240" s="166">
        <f t="shared" si="27"/>
        <v>2607.3523077093469</v>
      </c>
      <c r="P240" s="347" t="s">
        <v>707</v>
      </c>
    </row>
    <row r="241" spans="2:16" x14ac:dyDescent="0.3">
      <c r="B241">
        <v>201</v>
      </c>
      <c r="C241" s="165">
        <f t="shared" si="26"/>
        <v>3</v>
      </c>
      <c r="D241" s="332">
        <f t="shared" si="28"/>
        <v>0.36852745873999998</v>
      </c>
      <c r="E241" s="248">
        <f t="shared" si="25"/>
        <v>188.94649140000001</v>
      </c>
      <c r="F241" s="248">
        <f t="shared" si="25"/>
        <v>191.27916413333335</v>
      </c>
      <c r="G241" s="248">
        <f t="shared" si="25"/>
        <v>193.61183686666666</v>
      </c>
      <c r="H241" s="248">
        <f t="shared" si="25"/>
        <v>195.9445096</v>
      </c>
      <c r="I241" s="248">
        <f t="shared" si="25"/>
        <v>198.27718233333331</v>
      </c>
      <c r="J241" s="248">
        <f t="shared" si="25"/>
        <v>200.60985506666665</v>
      </c>
      <c r="K241" s="248">
        <f t="shared" si="25"/>
        <v>202.94252779999997</v>
      </c>
      <c r="L241" s="248">
        <f t="shared" si="25"/>
        <v>205.2752005333333</v>
      </c>
      <c r="M241" s="248">
        <f t="shared" si="25"/>
        <v>207.60787326666662</v>
      </c>
      <c r="N241" s="338">
        <v>209.94054600000001</v>
      </c>
      <c r="O241" s="166">
        <f t="shared" si="27"/>
        <v>2607.3523077093469</v>
      </c>
      <c r="P241" s="347" t="s">
        <v>707</v>
      </c>
    </row>
    <row r="242" spans="2:16" x14ac:dyDescent="0.3">
      <c r="B242">
        <v>202</v>
      </c>
      <c r="C242" s="165">
        <f t="shared" si="26"/>
        <v>3</v>
      </c>
      <c r="D242" s="332">
        <f t="shared" si="28"/>
        <v>0.36852745873999998</v>
      </c>
      <c r="E242" s="248">
        <f t="shared" si="25"/>
        <v>51.039571500000001</v>
      </c>
      <c r="F242" s="248">
        <f t="shared" si="25"/>
        <v>51.66968966666667</v>
      </c>
      <c r="G242" s="248">
        <f t="shared" si="25"/>
        <v>52.299807833333332</v>
      </c>
      <c r="H242" s="248">
        <f t="shared" si="25"/>
        <v>52.929925999999995</v>
      </c>
      <c r="I242" s="248">
        <f t="shared" si="25"/>
        <v>53.560044166666664</v>
      </c>
      <c r="J242" s="248">
        <f t="shared" si="25"/>
        <v>54.190162333333326</v>
      </c>
      <c r="K242" s="248">
        <f t="shared" si="25"/>
        <v>54.820280499999988</v>
      </c>
      <c r="L242" s="248">
        <f t="shared" si="25"/>
        <v>55.450398666666658</v>
      </c>
      <c r="M242" s="248">
        <f t="shared" si="25"/>
        <v>56.08051683333332</v>
      </c>
      <c r="N242" s="338">
        <v>56.710635000000003</v>
      </c>
      <c r="O242" s="166">
        <f t="shared" si="27"/>
        <v>2607.3523077093469</v>
      </c>
      <c r="P242" s="347" t="s">
        <v>707</v>
      </c>
    </row>
    <row r="243" spans="2:16" x14ac:dyDescent="0.3">
      <c r="B243">
        <v>203</v>
      </c>
      <c r="C243" s="165">
        <f t="shared" si="26"/>
        <v>3</v>
      </c>
      <c r="D243" s="332">
        <f t="shared" si="28"/>
        <v>0.36852745873999998</v>
      </c>
      <c r="E243" s="248">
        <f t="shared" si="25"/>
        <v>111.0861261</v>
      </c>
      <c r="F243" s="248">
        <f t="shared" si="25"/>
        <v>112.45755975555555</v>
      </c>
      <c r="G243" s="248">
        <f t="shared" si="25"/>
        <v>113.8289934111111</v>
      </c>
      <c r="H243" s="248">
        <f t="shared" si="25"/>
        <v>115.20042706666665</v>
      </c>
      <c r="I243" s="248">
        <f t="shared" si="25"/>
        <v>116.57186072222221</v>
      </c>
      <c r="J243" s="248">
        <f t="shared" si="25"/>
        <v>117.94329437777776</v>
      </c>
      <c r="K243" s="248">
        <f t="shared" si="25"/>
        <v>119.31472803333331</v>
      </c>
      <c r="L243" s="248">
        <f t="shared" si="25"/>
        <v>120.68616168888886</v>
      </c>
      <c r="M243" s="248">
        <f t="shared" si="25"/>
        <v>122.05759534444441</v>
      </c>
      <c r="N243" s="338">
        <v>123.429029</v>
      </c>
      <c r="O243" s="166">
        <f t="shared" si="27"/>
        <v>2607.3523077093469</v>
      </c>
      <c r="P243" s="347" t="s">
        <v>707</v>
      </c>
    </row>
    <row r="244" spans="2:16" x14ac:dyDescent="0.3">
      <c r="B244">
        <v>204</v>
      </c>
      <c r="C244" s="165">
        <f t="shared" si="26"/>
        <v>3</v>
      </c>
      <c r="D244" s="332">
        <f t="shared" si="28"/>
        <v>0.36852745873999998</v>
      </c>
      <c r="E244" s="248">
        <f t="shared" si="25"/>
        <v>136.70598960000001</v>
      </c>
      <c r="F244" s="248">
        <f t="shared" si="25"/>
        <v>138.39371786666666</v>
      </c>
      <c r="G244" s="248">
        <f t="shared" si="25"/>
        <v>140.08144613333332</v>
      </c>
      <c r="H244" s="248">
        <f t="shared" si="25"/>
        <v>141.7691744</v>
      </c>
      <c r="I244" s="248">
        <f t="shared" si="25"/>
        <v>143.45690266666665</v>
      </c>
      <c r="J244" s="248">
        <f t="shared" si="25"/>
        <v>145.1446309333333</v>
      </c>
      <c r="K244" s="248">
        <f t="shared" si="25"/>
        <v>146.83235919999996</v>
      </c>
      <c r="L244" s="248">
        <f t="shared" si="25"/>
        <v>148.52008746666664</v>
      </c>
      <c r="M244" s="248">
        <f t="shared" si="25"/>
        <v>150.20781573333329</v>
      </c>
      <c r="N244" s="338">
        <v>151.895544</v>
      </c>
      <c r="O244" s="166">
        <f t="shared" si="27"/>
        <v>2607.3523077093473</v>
      </c>
      <c r="P244" s="347" t="s">
        <v>707</v>
      </c>
    </row>
    <row r="245" spans="2:16" x14ac:dyDescent="0.3">
      <c r="B245">
        <v>205</v>
      </c>
      <c r="C245" s="165">
        <f t="shared" si="26"/>
        <v>3</v>
      </c>
      <c r="D245" s="332">
        <f t="shared" si="28"/>
        <v>0.36852745873999998</v>
      </c>
      <c r="E245" s="248">
        <f t="shared" si="25"/>
        <v>63.649348199999999</v>
      </c>
      <c r="F245" s="248">
        <f t="shared" si="25"/>
        <v>64.435142622222216</v>
      </c>
      <c r="G245" s="248">
        <f t="shared" si="25"/>
        <v>65.22093704444444</v>
      </c>
      <c r="H245" s="248">
        <f t="shared" si="25"/>
        <v>66.00673146666665</v>
      </c>
      <c r="I245" s="248">
        <f t="shared" si="25"/>
        <v>66.792525888888875</v>
      </c>
      <c r="J245" s="248">
        <f t="shared" si="25"/>
        <v>67.578320311111099</v>
      </c>
      <c r="K245" s="248">
        <f t="shared" si="25"/>
        <v>68.364114733333309</v>
      </c>
      <c r="L245" s="248">
        <f t="shared" si="25"/>
        <v>69.149909155555534</v>
      </c>
      <c r="M245" s="248">
        <f t="shared" si="25"/>
        <v>69.935703577777758</v>
      </c>
      <c r="N245" s="338">
        <v>70.721497999999997</v>
      </c>
      <c r="O245" s="166">
        <f t="shared" si="27"/>
        <v>2607.3523077093469</v>
      </c>
      <c r="P245" s="347" t="s">
        <v>707</v>
      </c>
    </row>
    <row r="246" spans="2:16" x14ac:dyDescent="0.3">
      <c r="B246">
        <v>206</v>
      </c>
      <c r="C246" s="165">
        <f t="shared" si="26"/>
        <v>3</v>
      </c>
      <c r="D246" s="332">
        <f t="shared" si="28"/>
        <v>0.36852745873999998</v>
      </c>
      <c r="E246" s="248">
        <f t="shared" si="25"/>
        <v>53.841743999999998</v>
      </c>
      <c r="F246" s="248">
        <f t="shared" si="25"/>
        <v>54.506456888888884</v>
      </c>
      <c r="G246" s="248">
        <f t="shared" si="25"/>
        <v>55.17116977777777</v>
      </c>
      <c r="H246" s="248">
        <f t="shared" si="25"/>
        <v>55.835882666666663</v>
      </c>
      <c r="I246" s="248">
        <f t="shared" si="25"/>
        <v>56.500595555555549</v>
      </c>
      <c r="J246" s="248">
        <f t="shared" si="25"/>
        <v>57.165308444444435</v>
      </c>
      <c r="K246" s="248">
        <f t="shared" si="25"/>
        <v>57.83002133333332</v>
      </c>
      <c r="L246" s="248">
        <f t="shared" si="25"/>
        <v>58.494734222222206</v>
      </c>
      <c r="M246" s="248">
        <f t="shared" si="25"/>
        <v>59.159447111111092</v>
      </c>
      <c r="N246" s="338">
        <v>59.824159999999999</v>
      </c>
      <c r="O246" s="166">
        <f t="shared" si="27"/>
        <v>2607.3523077093464</v>
      </c>
      <c r="P246" s="347" t="s">
        <v>707</v>
      </c>
    </row>
    <row r="247" spans="2:16" x14ac:dyDescent="0.3">
      <c r="B247">
        <v>207</v>
      </c>
      <c r="C247" s="165">
        <f t="shared" si="26"/>
        <v>4</v>
      </c>
      <c r="D247" s="332">
        <f t="shared" si="28"/>
        <v>0.36852745873999998</v>
      </c>
      <c r="E247" s="248">
        <f t="shared" si="25"/>
        <v>53.841743999999998</v>
      </c>
      <c r="F247" s="248">
        <f t="shared" si="25"/>
        <v>54.506456888888884</v>
      </c>
      <c r="G247" s="248">
        <f t="shared" si="25"/>
        <v>55.17116977777777</v>
      </c>
      <c r="H247" s="248">
        <f t="shared" si="25"/>
        <v>55.835882666666663</v>
      </c>
      <c r="I247" s="248">
        <f t="shared" si="25"/>
        <v>56.500595555555549</v>
      </c>
      <c r="J247" s="248">
        <f t="shared" si="25"/>
        <v>57.165308444444435</v>
      </c>
      <c r="K247" s="248">
        <f t="shared" si="25"/>
        <v>57.83002133333332</v>
      </c>
      <c r="L247" s="248">
        <f t="shared" si="25"/>
        <v>58.494734222222206</v>
      </c>
      <c r="M247" s="248">
        <f t="shared" si="25"/>
        <v>59.159447111111092</v>
      </c>
      <c r="N247" s="338">
        <v>59.824159999999999</v>
      </c>
      <c r="O247" s="166">
        <f t="shared" si="27"/>
        <v>2607.3523077093464</v>
      </c>
      <c r="P247" s="346" t="s">
        <v>708</v>
      </c>
    </row>
    <row r="248" spans="2:16" x14ac:dyDescent="0.3">
      <c r="B248">
        <v>208</v>
      </c>
      <c r="C248" s="165">
        <f t="shared" si="26"/>
        <v>4</v>
      </c>
      <c r="D248" s="332">
        <f t="shared" si="28"/>
        <v>0.36852745873999998</v>
      </c>
      <c r="E248" s="248">
        <f t="shared" si="25"/>
        <v>71.6555556</v>
      </c>
      <c r="F248" s="248">
        <f t="shared" si="25"/>
        <v>72.540192088888887</v>
      </c>
      <c r="G248" s="248">
        <f t="shared" si="25"/>
        <v>73.424828577777774</v>
      </c>
      <c r="H248" s="248">
        <f t="shared" si="25"/>
        <v>74.309465066666661</v>
      </c>
      <c r="I248" s="248">
        <f t="shared" si="25"/>
        <v>75.194101555555548</v>
      </c>
      <c r="J248" s="248">
        <f t="shared" si="25"/>
        <v>76.078738044444435</v>
      </c>
      <c r="K248" s="248">
        <f t="shared" si="25"/>
        <v>76.963374533333308</v>
      </c>
      <c r="L248" s="248">
        <f t="shared" si="25"/>
        <v>77.848011022222195</v>
      </c>
      <c r="M248" s="248">
        <f t="shared" si="25"/>
        <v>78.732647511111082</v>
      </c>
      <c r="N248" s="338">
        <v>79.617283999999998</v>
      </c>
      <c r="O248" s="166">
        <f t="shared" si="27"/>
        <v>2607.3523077093469</v>
      </c>
      <c r="P248" s="346" t="s">
        <v>708</v>
      </c>
    </row>
    <row r="249" spans="2:16" x14ac:dyDescent="0.3">
      <c r="B249">
        <v>209</v>
      </c>
      <c r="C249" s="165">
        <f t="shared" si="26"/>
        <v>4</v>
      </c>
      <c r="D249" s="332">
        <f t="shared" si="28"/>
        <v>0.36852745873999998</v>
      </c>
      <c r="E249" s="248">
        <f t="shared" si="25"/>
        <v>259.40111580000001</v>
      </c>
      <c r="F249" s="248">
        <f t="shared" si="25"/>
        <v>262.60359871111109</v>
      </c>
      <c r="G249" s="248">
        <f t="shared" si="25"/>
        <v>265.80608162222217</v>
      </c>
      <c r="H249" s="248">
        <f t="shared" si="25"/>
        <v>269.0085645333333</v>
      </c>
      <c r="I249" s="248">
        <f t="shared" si="25"/>
        <v>272.21104744444438</v>
      </c>
      <c r="J249" s="248">
        <f t="shared" si="25"/>
        <v>275.41353035555551</v>
      </c>
      <c r="K249" s="248">
        <f t="shared" si="25"/>
        <v>278.61601326666658</v>
      </c>
      <c r="L249" s="248">
        <f t="shared" si="25"/>
        <v>281.81849617777766</v>
      </c>
      <c r="M249" s="248">
        <f t="shared" si="25"/>
        <v>285.02097908888879</v>
      </c>
      <c r="N249" s="338">
        <v>288.22346199999998</v>
      </c>
      <c r="O249" s="166">
        <f t="shared" si="27"/>
        <v>2607.3523077093469</v>
      </c>
      <c r="P249" s="346" t="s">
        <v>708</v>
      </c>
    </row>
    <row r="250" spans="2:16" x14ac:dyDescent="0.3">
      <c r="B250">
        <v>210</v>
      </c>
      <c r="C250" s="165">
        <f t="shared" si="26"/>
        <v>4</v>
      </c>
      <c r="D250" s="332">
        <f t="shared" si="28"/>
        <v>0.36852745873999998</v>
      </c>
      <c r="E250" s="248">
        <f t="shared" si="25"/>
        <v>301.75026210000004</v>
      </c>
      <c r="F250" s="248">
        <f t="shared" si="25"/>
        <v>305.4755739777778</v>
      </c>
      <c r="G250" s="248">
        <f t="shared" si="25"/>
        <v>309.20088585555555</v>
      </c>
      <c r="H250" s="248">
        <f t="shared" si="25"/>
        <v>312.92619773333331</v>
      </c>
      <c r="I250" s="248">
        <f t="shared" si="25"/>
        <v>316.65150961111107</v>
      </c>
      <c r="J250" s="248">
        <f t="shared" si="25"/>
        <v>320.37682148888882</v>
      </c>
      <c r="K250" s="248">
        <f t="shared" si="25"/>
        <v>324.10213336666664</v>
      </c>
      <c r="L250" s="248">
        <f t="shared" si="25"/>
        <v>327.82744524444439</v>
      </c>
      <c r="M250" s="248">
        <f t="shared" si="25"/>
        <v>331.55275712222215</v>
      </c>
      <c r="N250" s="338">
        <v>335.27806900000002</v>
      </c>
      <c r="O250" s="166">
        <f t="shared" si="27"/>
        <v>2607.3523077093469</v>
      </c>
      <c r="P250" s="346" t="s">
        <v>708</v>
      </c>
    </row>
    <row r="251" spans="2:16" x14ac:dyDescent="0.3">
      <c r="B251">
        <v>211</v>
      </c>
      <c r="C251" s="165">
        <f t="shared" si="26"/>
        <v>4</v>
      </c>
      <c r="D251" s="332">
        <f t="shared" si="28"/>
        <v>0.36852745873999998</v>
      </c>
      <c r="E251" s="248">
        <f t="shared" si="25"/>
        <v>54.442209599999998</v>
      </c>
      <c r="F251" s="248">
        <f t="shared" si="25"/>
        <v>55.114335644444445</v>
      </c>
      <c r="G251" s="248">
        <f t="shared" si="25"/>
        <v>55.786461688888885</v>
      </c>
      <c r="H251" s="248">
        <f t="shared" ref="H251:M268" si="29">$N251*H$39</f>
        <v>56.458587733333324</v>
      </c>
      <c r="I251" s="248">
        <f t="shared" si="29"/>
        <v>57.130713777777771</v>
      </c>
      <c r="J251" s="248">
        <f t="shared" si="29"/>
        <v>57.802839822222211</v>
      </c>
      <c r="K251" s="248">
        <f t="shared" si="29"/>
        <v>58.474965866666651</v>
      </c>
      <c r="L251" s="248">
        <f t="shared" si="29"/>
        <v>59.147091911111097</v>
      </c>
      <c r="M251" s="248">
        <f t="shared" si="29"/>
        <v>59.819217955555537</v>
      </c>
      <c r="N251" s="338">
        <v>60.491343999999998</v>
      </c>
      <c r="O251" s="166">
        <f t="shared" si="27"/>
        <v>2607.3523077093469</v>
      </c>
      <c r="P251" s="346" t="s">
        <v>708</v>
      </c>
    </row>
    <row r="252" spans="2:16" x14ac:dyDescent="0.3">
      <c r="B252">
        <v>212</v>
      </c>
      <c r="C252" s="165">
        <f t="shared" si="26"/>
        <v>4</v>
      </c>
      <c r="D252" s="332">
        <f t="shared" si="28"/>
        <v>0.36852745873999998</v>
      </c>
      <c r="E252" s="248">
        <f t="shared" ref="E252:M283" si="30">$N252*E$39</f>
        <v>65.851055099999996</v>
      </c>
      <c r="F252" s="248">
        <f t="shared" si="30"/>
        <v>66.664031088888891</v>
      </c>
      <c r="G252" s="248">
        <f t="shared" si="30"/>
        <v>67.47700707777777</v>
      </c>
      <c r="H252" s="248">
        <f t="shared" si="29"/>
        <v>68.289983066666665</v>
      </c>
      <c r="I252" s="248">
        <f t="shared" si="29"/>
        <v>69.102959055555544</v>
      </c>
      <c r="J252" s="248">
        <f t="shared" si="29"/>
        <v>69.915935044444439</v>
      </c>
      <c r="K252" s="248">
        <f t="shared" si="29"/>
        <v>70.728911033333318</v>
      </c>
      <c r="L252" s="248">
        <f t="shared" si="29"/>
        <v>71.541887022222198</v>
      </c>
      <c r="M252" s="248">
        <f t="shared" si="29"/>
        <v>72.354863011111092</v>
      </c>
      <c r="N252" s="338">
        <v>73.167839000000001</v>
      </c>
      <c r="O252" s="166">
        <f t="shared" si="27"/>
        <v>2607.3523077093469</v>
      </c>
      <c r="P252" s="346" t="s">
        <v>708</v>
      </c>
    </row>
    <row r="253" spans="2:16" x14ac:dyDescent="0.3">
      <c r="B253">
        <v>213</v>
      </c>
      <c r="C253" s="165">
        <f t="shared" si="26"/>
        <v>4</v>
      </c>
      <c r="D253" s="332">
        <f t="shared" si="28"/>
        <v>0.36852745873999998</v>
      </c>
      <c r="E253" s="248">
        <f t="shared" si="30"/>
        <v>90.870452999999998</v>
      </c>
      <c r="F253" s="248">
        <f t="shared" si="30"/>
        <v>91.992310444444442</v>
      </c>
      <c r="G253" s="248">
        <f t="shared" si="30"/>
        <v>93.114167888888886</v>
      </c>
      <c r="H253" s="248">
        <f t="shared" si="29"/>
        <v>94.236025333333316</v>
      </c>
      <c r="I253" s="248">
        <f t="shared" si="29"/>
        <v>95.35788277777776</v>
      </c>
      <c r="J253" s="248">
        <f t="shared" si="29"/>
        <v>96.479740222222205</v>
      </c>
      <c r="K253" s="248">
        <f t="shared" si="29"/>
        <v>97.601597666666635</v>
      </c>
      <c r="L253" s="248">
        <f t="shared" si="29"/>
        <v>98.723455111111079</v>
      </c>
      <c r="M253" s="248">
        <f t="shared" si="29"/>
        <v>99.845312555555523</v>
      </c>
      <c r="N253" s="338">
        <v>100.96717</v>
      </c>
      <c r="O253" s="166">
        <f t="shared" si="27"/>
        <v>2607.3523077093469</v>
      </c>
      <c r="P253" s="346" t="s">
        <v>708</v>
      </c>
    </row>
    <row r="254" spans="2:16" x14ac:dyDescent="0.3">
      <c r="B254">
        <v>214</v>
      </c>
      <c r="C254" s="165">
        <f t="shared" si="26"/>
        <v>4</v>
      </c>
      <c r="D254" s="332">
        <f t="shared" si="28"/>
        <v>0.36852745873999998</v>
      </c>
      <c r="E254" s="248">
        <f t="shared" si="30"/>
        <v>69.854158799999993</v>
      </c>
      <c r="F254" s="248">
        <f t="shared" si="30"/>
        <v>70.716555822222219</v>
      </c>
      <c r="G254" s="248">
        <f t="shared" si="30"/>
        <v>71.57895284444443</v>
      </c>
      <c r="H254" s="248">
        <f t="shared" si="29"/>
        <v>72.441349866666656</v>
      </c>
      <c r="I254" s="248">
        <f t="shared" si="29"/>
        <v>73.303746888888867</v>
      </c>
      <c r="J254" s="248">
        <f t="shared" si="29"/>
        <v>74.166143911111092</v>
      </c>
      <c r="K254" s="248">
        <f t="shared" si="29"/>
        <v>75.028540933333318</v>
      </c>
      <c r="L254" s="248">
        <f t="shared" si="29"/>
        <v>75.890937955555529</v>
      </c>
      <c r="M254" s="248">
        <f t="shared" si="29"/>
        <v>76.753334977777754</v>
      </c>
      <c r="N254" s="338">
        <v>77.615731999999994</v>
      </c>
      <c r="O254" s="166">
        <f t="shared" si="27"/>
        <v>2607.3523077093473</v>
      </c>
      <c r="P254" s="346" t="s">
        <v>708</v>
      </c>
    </row>
    <row r="255" spans="2:16" x14ac:dyDescent="0.3">
      <c r="B255">
        <v>215</v>
      </c>
      <c r="C255" s="165">
        <f t="shared" si="26"/>
        <v>4</v>
      </c>
      <c r="D255" s="332">
        <f t="shared" si="28"/>
        <v>0.36852745873999998</v>
      </c>
      <c r="E255" s="248">
        <f t="shared" si="30"/>
        <v>156.72150719999999</v>
      </c>
      <c r="F255" s="248">
        <f t="shared" si="30"/>
        <v>158.65634062222222</v>
      </c>
      <c r="G255" s="248">
        <f t="shared" si="30"/>
        <v>160.59117404444444</v>
      </c>
      <c r="H255" s="248">
        <f t="shared" si="29"/>
        <v>162.52600746666664</v>
      </c>
      <c r="I255" s="248">
        <f t="shared" si="29"/>
        <v>164.46084088888887</v>
      </c>
      <c r="J255" s="248">
        <f t="shared" si="29"/>
        <v>166.39567431111109</v>
      </c>
      <c r="K255" s="248">
        <f t="shared" si="29"/>
        <v>168.33050773333329</v>
      </c>
      <c r="L255" s="248">
        <f t="shared" si="29"/>
        <v>170.26534115555552</v>
      </c>
      <c r="M255" s="248">
        <f t="shared" si="29"/>
        <v>172.20017457777772</v>
      </c>
      <c r="N255" s="338">
        <v>174.135008</v>
      </c>
      <c r="O255" s="166">
        <f t="shared" si="27"/>
        <v>2607.3523077093469</v>
      </c>
      <c r="P255" s="346" t="s">
        <v>708</v>
      </c>
    </row>
    <row r="256" spans="2:16" x14ac:dyDescent="0.3">
      <c r="B256">
        <v>216</v>
      </c>
      <c r="C256" s="165">
        <f t="shared" si="26"/>
        <v>4</v>
      </c>
      <c r="D256" s="332">
        <f t="shared" si="28"/>
        <v>0.36852745873999998</v>
      </c>
      <c r="E256" s="248">
        <f t="shared" si="30"/>
        <v>69.654003299999999</v>
      </c>
      <c r="F256" s="248">
        <f t="shared" si="30"/>
        <v>70.513929266666665</v>
      </c>
      <c r="G256" s="248">
        <f t="shared" si="30"/>
        <v>71.37385523333333</v>
      </c>
      <c r="H256" s="248">
        <f t="shared" si="29"/>
        <v>72.233781199999996</v>
      </c>
      <c r="I256" s="248">
        <f t="shared" si="29"/>
        <v>73.093707166666661</v>
      </c>
      <c r="J256" s="248">
        <f t="shared" si="29"/>
        <v>73.953633133333327</v>
      </c>
      <c r="K256" s="248">
        <f t="shared" si="29"/>
        <v>74.813559099999992</v>
      </c>
      <c r="L256" s="248">
        <f t="shared" si="29"/>
        <v>75.673485066666643</v>
      </c>
      <c r="M256" s="248">
        <f t="shared" si="29"/>
        <v>76.533411033333309</v>
      </c>
      <c r="N256" s="338">
        <v>77.393337000000002</v>
      </c>
      <c r="O256" s="166">
        <f t="shared" si="27"/>
        <v>2607.3523077093469</v>
      </c>
      <c r="P256" s="346" t="s">
        <v>708</v>
      </c>
    </row>
    <row r="257" spans="2:16" x14ac:dyDescent="0.3">
      <c r="B257">
        <v>217</v>
      </c>
      <c r="C257" s="165">
        <f t="shared" si="26"/>
        <v>4</v>
      </c>
      <c r="D257" s="332">
        <f t="shared" si="28"/>
        <v>0.36852745873999998</v>
      </c>
      <c r="E257" s="248">
        <f t="shared" si="30"/>
        <v>52.2405027</v>
      </c>
      <c r="F257" s="248">
        <f t="shared" si="30"/>
        <v>52.885447177777777</v>
      </c>
      <c r="G257" s="248">
        <f t="shared" si="30"/>
        <v>53.530391655555555</v>
      </c>
      <c r="H257" s="248">
        <f t="shared" si="29"/>
        <v>54.175336133333332</v>
      </c>
      <c r="I257" s="248">
        <f t="shared" si="29"/>
        <v>54.820280611111102</v>
      </c>
      <c r="J257" s="248">
        <f t="shared" si="29"/>
        <v>55.465225088888879</v>
      </c>
      <c r="K257" s="248">
        <f t="shared" si="29"/>
        <v>56.110169566666656</v>
      </c>
      <c r="L257" s="248">
        <f t="shared" si="29"/>
        <v>56.755114044444433</v>
      </c>
      <c r="M257" s="248">
        <f t="shared" si="29"/>
        <v>57.40005852222221</v>
      </c>
      <c r="N257" s="338">
        <v>58.045003000000001</v>
      </c>
      <c r="O257" s="166">
        <f t="shared" si="27"/>
        <v>2607.3523077093469</v>
      </c>
      <c r="P257" s="346" t="s">
        <v>708</v>
      </c>
    </row>
    <row r="258" spans="2:16" x14ac:dyDescent="0.3">
      <c r="B258">
        <v>218</v>
      </c>
      <c r="C258" s="165">
        <f t="shared" si="26"/>
        <v>4</v>
      </c>
      <c r="D258" s="332">
        <f t="shared" si="28"/>
        <v>0.36852745873999998</v>
      </c>
      <c r="E258" s="248">
        <f t="shared" si="30"/>
        <v>45.235070999999998</v>
      </c>
      <c r="F258" s="248">
        <f t="shared" si="30"/>
        <v>45.793528666666667</v>
      </c>
      <c r="G258" s="248">
        <f t="shared" si="30"/>
        <v>46.351986333333329</v>
      </c>
      <c r="H258" s="248">
        <f t="shared" si="29"/>
        <v>46.910443999999991</v>
      </c>
      <c r="I258" s="248">
        <f t="shared" si="29"/>
        <v>47.46890166666666</v>
      </c>
      <c r="J258" s="248">
        <f t="shared" si="29"/>
        <v>48.027359333333322</v>
      </c>
      <c r="K258" s="248">
        <f t="shared" si="29"/>
        <v>48.585816999999992</v>
      </c>
      <c r="L258" s="248">
        <f t="shared" si="29"/>
        <v>49.144274666666654</v>
      </c>
      <c r="M258" s="248">
        <f t="shared" si="29"/>
        <v>49.702732333333316</v>
      </c>
      <c r="N258" s="338">
        <v>50.261189999999999</v>
      </c>
      <c r="O258" s="166">
        <f t="shared" si="27"/>
        <v>2607.3523077093469</v>
      </c>
      <c r="P258" s="346" t="s">
        <v>708</v>
      </c>
    </row>
    <row r="259" spans="2:16" x14ac:dyDescent="0.3">
      <c r="B259">
        <v>219</v>
      </c>
      <c r="C259" s="165">
        <f t="shared" si="26"/>
        <v>4</v>
      </c>
      <c r="D259" s="332">
        <f t="shared" si="28"/>
        <v>0.36852745873999998</v>
      </c>
      <c r="E259" s="248">
        <f t="shared" si="30"/>
        <v>121.89450600000001</v>
      </c>
      <c r="F259" s="248">
        <f t="shared" si="30"/>
        <v>123.39937644444446</v>
      </c>
      <c r="G259" s="248">
        <f t="shared" si="30"/>
        <v>124.90424688888889</v>
      </c>
      <c r="H259" s="248">
        <f t="shared" si="29"/>
        <v>126.40911733333333</v>
      </c>
      <c r="I259" s="248">
        <f t="shared" si="29"/>
        <v>127.91398777777776</v>
      </c>
      <c r="J259" s="248">
        <f t="shared" si="29"/>
        <v>129.41885822222221</v>
      </c>
      <c r="K259" s="248">
        <f t="shared" si="29"/>
        <v>130.92372866666665</v>
      </c>
      <c r="L259" s="248">
        <f t="shared" si="29"/>
        <v>132.42859911111108</v>
      </c>
      <c r="M259" s="248">
        <f t="shared" si="29"/>
        <v>133.93346955555552</v>
      </c>
      <c r="N259" s="338">
        <v>135.43834000000001</v>
      </c>
      <c r="O259" s="166">
        <f t="shared" si="27"/>
        <v>2607.3523077093469</v>
      </c>
      <c r="P259" s="346" t="s">
        <v>708</v>
      </c>
    </row>
    <row r="260" spans="2:16" x14ac:dyDescent="0.3">
      <c r="B260">
        <v>220</v>
      </c>
      <c r="C260" s="165">
        <f t="shared" si="26"/>
        <v>4</v>
      </c>
      <c r="D260" s="332">
        <f t="shared" si="28"/>
        <v>0.36852745873999998</v>
      </c>
      <c r="E260" s="248">
        <f t="shared" si="30"/>
        <v>124.29636840000001</v>
      </c>
      <c r="F260" s="248">
        <f t="shared" si="30"/>
        <v>125.83089146666667</v>
      </c>
      <c r="G260" s="248">
        <f t="shared" si="30"/>
        <v>127.36541453333334</v>
      </c>
      <c r="H260" s="248">
        <f t="shared" si="29"/>
        <v>128.89993759999999</v>
      </c>
      <c r="I260" s="248">
        <f t="shared" si="29"/>
        <v>130.43446066666667</v>
      </c>
      <c r="J260" s="248">
        <f t="shared" si="29"/>
        <v>131.96898373333332</v>
      </c>
      <c r="K260" s="248">
        <f t="shared" si="29"/>
        <v>133.50350679999997</v>
      </c>
      <c r="L260" s="248">
        <f t="shared" si="29"/>
        <v>135.03802986666665</v>
      </c>
      <c r="M260" s="248">
        <f t="shared" si="29"/>
        <v>136.5725529333333</v>
      </c>
      <c r="N260" s="338">
        <v>138.10707600000001</v>
      </c>
      <c r="O260" s="166">
        <f t="shared" si="27"/>
        <v>2607.3523077093469</v>
      </c>
      <c r="P260" s="346" t="s">
        <v>708</v>
      </c>
    </row>
    <row r="261" spans="2:16" x14ac:dyDescent="0.3">
      <c r="B261">
        <v>221</v>
      </c>
      <c r="C261" s="165">
        <f t="shared" si="26"/>
        <v>4</v>
      </c>
      <c r="D261" s="332">
        <f t="shared" si="28"/>
        <v>0.36852745873999998</v>
      </c>
      <c r="E261" s="248">
        <f t="shared" si="30"/>
        <v>85.866572700000006</v>
      </c>
      <c r="F261" s="248">
        <f t="shared" si="30"/>
        <v>86.926653844444445</v>
      </c>
      <c r="G261" s="248">
        <f t="shared" si="30"/>
        <v>87.986734988888884</v>
      </c>
      <c r="H261" s="248">
        <f t="shared" si="29"/>
        <v>89.046816133333323</v>
      </c>
      <c r="I261" s="248">
        <f t="shared" si="29"/>
        <v>90.106897277777762</v>
      </c>
      <c r="J261" s="248">
        <f t="shared" si="29"/>
        <v>91.166978422222201</v>
      </c>
      <c r="K261" s="248">
        <f t="shared" si="29"/>
        <v>92.22705956666664</v>
      </c>
      <c r="L261" s="248">
        <f t="shared" si="29"/>
        <v>93.287140711111093</v>
      </c>
      <c r="M261" s="248">
        <f t="shared" si="29"/>
        <v>94.347221855555532</v>
      </c>
      <c r="N261" s="338">
        <v>95.407302999999999</v>
      </c>
      <c r="O261" s="166">
        <f t="shared" si="27"/>
        <v>2607.3523077093469</v>
      </c>
      <c r="P261" s="346" t="s">
        <v>708</v>
      </c>
    </row>
    <row r="262" spans="2:16" x14ac:dyDescent="0.3">
      <c r="B262">
        <v>222</v>
      </c>
      <c r="C262" s="165">
        <f t="shared" si="26"/>
        <v>4</v>
      </c>
      <c r="D262" s="332">
        <f t="shared" si="28"/>
        <v>0.36852745873999998</v>
      </c>
      <c r="E262" s="248">
        <f t="shared" si="30"/>
        <v>53.841743999999998</v>
      </c>
      <c r="F262" s="248">
        <f t="shared" si="30"/>
        <v>54.506456888888884</v>
      </c>
      <c r="G262" s="248">
        <f t="shared" si="30"/>
        <v>55.17116977777777</v>
      </c>
      <c r="H262" s="248">
        <f t="shared" si="29"/>
        <v>55.835882666666663</v>
      </c>
      <c r="I262" s="248">
        <f t="shared" si="29"/>
        <v>56.500595555555549</v>
      </c>
      <c r="J262" s="248">
        <f t="shared" si="29"/>
        <v>57.165308444444435</v>
      </c>
      <c r="K262" s="248">
        <f t="shared" si="29"/>
        <v>57.83002133333332</v>
      </c>
      <c r="L262" s="248">
        <f t="shared" si="29"/>
        <v>58.494734222222206</v>
      </c>
      <c r="M262" s="248">
        <f t="shared" si="29"/>
        <v>59.159447111111092</v>
      </c>
      <c r="N262" s="338">
        <v>59.824159999999999</v>
      </c>
      <c r="O262" s="166">
        <f t="shared" si="27"/>
        <v>2607.3523077093464</v>
      </c>
      <c r="P262" s="346" t="s">
        <v>708</v>
      </c>
    </row>
    <row r="263" spans="2:16" x14ac:dyDescent="0.3">
      <c r="B263">
        <v>223</v>
      </c>
      <c r="C263" s="165">
        <f t="shared" si="26"/>
        <v>4</v>
      </c>
      <c r="D263" s="332">
        <f t="shared" si="28"/>
        <v>0.36852745873999998</v>
      </c>
      <c r="E263" s="248">
        <f t="shared" si="30"/>
        <v>45.635381100000004</v>
      </c>
      <c r="F263" s="248">
        <f t="shared" si="30"/>
        <v>46.198780866666667</v>
      </c>
      <c r="G263" s="248">
        <f t="shared" si="30"/>
        <v>46.76218063333333</v>
      </c>
      <c r="H263" s="248">
        <f t="shared" si="29"/>
        <v>47.325580399999993</v>
      </c>
      <c r="I263" s="248">
        <f t="shared" si="29"/>
        <v>47.888980166666656</v>
      </c>
      <c r="J263" s="248">
        <f t="shared" si="29"/>
        <v>48.452379933333326</v>
      </c>
      <c r="K263" s="248">
        <f t="shared" si="29"/>
        <v>49.015779699999989</v>
      </c>
      <c r="L263" s="248">
        <f t="shared" si="29"/>
        <v>49.579179466666652</v>
      </c>
      <c r="M263" s="248">
        <f t="shared" si="29"/>
        <v>50.142579233333315</v>
      </c>
      <c r="N263" s="338">
        <v>50.705978999999999</v>
      </c>
      <c r="O263" s="166">
        <f t="shared" si="27"/>
        <v>2607.3523077093469</v>
      </c>
      <c r="P263" s="346" t="s">
        <v>708</v>
      </c>
    </row>
    <row r="264" spans="2:16" x14ac:dyDescent="0.3">
      <c r="B264">
        <v>224</v>
      </c>
      <c r="C264" s="165">
        <f t="shared" si="26"/>
        <v>4</v>
      </c>
      <c r="D264" s="332">
        <f t="shared" si="28"/>
        <v>0.36852745873999998</v>
      </c>
      <c r="E264" s="248">
        <f t="shared" si="30"/>
        <v>152.11793880000002</v>
      </c>
      <c r="F264" s="248">
        <f t="shared" si="30"/>
        <v>153.99593804444444</v>
      </c>
      <c r="G264" s="248">
        <f t="shared" si="30"/>
        <v>155.8739372888889</v>
      </c>
      <c r="H264" s="248">
        <f t="shared" si="29"/>
        <v>157.75193653333332</v>
      </c>
      <c r="I264" s="248">
        <f t="shared" si="29"/>
        <v>159.62993577777777</v>
      </c>
      <c r="J264" s="248">
        <f t="shared" si="29"/>
        <v>161.5079350222222</v>
      </c>
      <c r="K264" s="248">
        <f t="shared" si="29"/>
        <v>163.38593426666665</v>
      </c>
      <c r="L264" s="248">
        <f t="shared" si="29"/>
        <v>165.26393351111108</v>
      </c>
      <c r="M264" s="248">
        <f t="shared" si="29"/>
        <v>167.14193275555553</v>
      </c>
      <c r="N264" s="338">
        <v>169.01993200000001</v>
      </c>
      <c r="O264" s="166">
        <f t="shared" si="27"/>
        <v>2607.3523077093469</v>
      </c>
      <c r="P264" s="346" t="s">
        <v>708</v>
      </c>
    </row>
    <row r="265" spans="2:16" x14ac:dyDescent="0.3">
      <c r="B265">
        <v>225</v>
      </c>
      <c r="C265" s="165">
        <f t="shared" si="26"/>
        <v>4</v>
      </c>
      <c r="D265" s="332">
        <f t="shared" si="28"/>
        <v>0.36852745873999998</v>
      </c>
      <c r="E265" s="248">
        <f t="shared" si="30"/>
        <v>187.08363</v>
      </c>
      <c r="F265" s="248">
        <f t="shared" si="30"/>
        <v>189.39330444444445</v>
      </c>
      <c r="G265" s="248">
        <f t="shared" si="30"/>
        <v>191.70297888888888</v>
      </c>
      <c r="H265" s="248">
        <f t="shared" si="29"/>
        <v>194.0126533333333</v>
      </c>
      <c r="I265" s="248">
        <f t="shared" si="29"/>
        <v>196.32232777777776</v>
      </c>
      <c r="J265" s="248">
        <f t="shared" si="29"/>
        <v>198.63200222222218</v>
      </c>
      <c r="K265" s="248">
        <f t="shared" si="29"/>
        <v>200.94167666666661</v>
      </c>
      <c r="L265" s="248">
        <f t="shared" si="29"/>
        <v>203.25135111111106</v>
      </c>
      <c r="M265" s="248">
        <f t="shared" si="29"/>
        <v>205.56102555555549</v>
      </c>
      <c r="N265" s="338">
        <v>207.8707</v>
      </c>
      <c r="O265" s="166">
        <f t="shared" si="27"/>
        <v>2607.3523077093473</v>
      </c>
      <c r="P265" s="346" t="s">
        <v>708</v>
      </c>
    </row>
    <row r="266" spans="2:16" x14ac:dyDescent="0.3">
      <c r="B266">
        <v>226</v>
      </c>
      <c r="C266" s="165">
        <f t="shared" si="26"/>
        <v>4</v>
      </c>
      <c r="D266" s="332">
        <f t="shared" si="28"/>
        <v>0.36852745873999998</v>
      </c>
      <c r="E266" s="248">
        <f t="shared" si="30"/>
        <v>103.2168726</v>
      </c>
      <c r="F266" s="248">
        <f t="shared" si="30"/>
        <v>104.49115497777777</v>
      </c>
      <c r="G266" s="248">
        <f t="shared" si="30"/>
        <v>105.76543735555555</v>
      </c>
      <c r="H266" s="248">
        <f t="shared" si="29"/>
        <v>107.03971973333331</v>
      </c>
      <c r="I266" s="248">
        <f t="shared" si="29"/>
        <v>108.31400211111109</v>
      </c>
      <c r="J266" s="248">
        <f t="shared" si="29"/>
        <v>109.58828448888886</v>
      </c>
      <c r="K266" s="248">
        <f t="shared" si="29"/>
        <v>110.86256686666664</v>
      </c>
      <c r="L266" s="248">
        <f t="shared" si="29"/>
        <v>112.13684924444441</v>
      </c>
      <c r="M266" s="248">
        <f t="shared" si="29"/>
        <v>113.41113162222219</v>
      </c>
      <c r="N266" s="338">
        <v>114.68541399999999</v>
      </c>
      <c r="O266" s="166">
        <f t="shared" si="27"/>
        <v>2607.3523077093469</v>
      </c>
      <c r="P266" s="346" t="s">
        <v>708</v>
      </c>
    </row>
    <row r="267" spans="2:16" x14ac:dyDescent="0.3">
      <c r="B267">
        <v>227</v>
      </c>
      <c r="C267" s="165">
        <f t="shared" si="26"/>
        <v>4</v>
      </c>
      <c r="D267" s="332">
        <f t="shared" si="28"/>
        <v>0.36852745873999998</v>
      </c>
      <c r="E267" s="248">
        <f t="shared" si="30"/>
        <v>72.856485899999996</v>
      </c>
      <c r="F267" s="248">
        <f t="shared" si="30"/>
        <v>73.755948688888893</v>
      </c>
      <c r="G267" s="248">
        <f t="shared" si="30"/>
        <v>74.655411477777776</v>
      </c>
      <c r="H267" s="248">
        <f t="shared" si="29"/>
        <v>75.554874266666658</v>
      </c>
      <c r="I267" s="248">
        <f t="shared" si="29"/>
        <v>76.454337055555541</v>
      </c>
      <c r="J267" s="248">
        <f t="shared" si="29"/>
        <v>77.353799844444424</v>
      </c>
      <c r="K267" s="248">
        <f t="shared" si="29"/>
        <v>78.253262633333321</v>
      </c>
      <c r="L267" s="248">
        <f t="shared" si="29"/>
        <v>79.152725422222204</v>
      </c>
      <c r="M267" s="248">
        <f t="shared" si="29"/>
        <v>80.052188211111087</v>
      </c>
      <c r="N267" s="338">
        <v>80.951650999999998</v>
      </c>
      <c r="O267" s="166">
        <f t="shared" si="27"/>
        <v>2607.3523077093473</v>
      </c>
      <c r="P267" s="346" t="s">
        <v>708</v>
      </c>
    </row>
    <row r="268" spans="2:16" x14ac:dyDescent="0.3">
      <c r="B268">
        <v>228</v>
      </c>
      <c r="C268" s="165">
        <f t="shared" si="26"/>
        <v>4</v>
      </c>
      <c r="D268" s="332">
        <f t="shared" si="28"/>
        <v>0.36852745873999998</v>
      </c>
      <c r="E268" s="248">
        <f t="shared" si="30"/>
        <v>48.837864600000003</v>
      </c>
      <c r="F268" s="248">
        <f t="shared" si="30"/>
        <v>49.440801199999996</v>
      </c>
      <c r="G268" s="248">
        <f t="shared" si="30"/>
        <v>50.043737799999995</v>
      </c>
      <c r="H268" s="248">
        <f t="shared" si="29"/>
        <v>50.646674399999995</v>
      </c>
      <c r="I268" s="248">
        <f t="shared" si="29"/>
        <v>51.249610999999994</v>
      </c>
      <c r="J268" s="248">
        <f t="shared" si="29"/>
        <v>51.852547599999987</v>
      </c>
      <c r="K268" s="248">
        <f t="shared" si="29"/>
        <v>52.455484199999987</v>
      </c>
      <c r="L268" s="248">
        <f t="shared" si="29"/>
        <v>53.058420799999986</v>
      </c>
      <c r="M268" s="248">
        <f t="shared" si="29"/>
        <v>53.661357399999986</v>
      </c>
      <c r="N268" s="338">
        <v>54.264294</v>
      </c>
      <c r="O268" s="166">
        <f t="shared" si="27"/>
        <v>2607.3523077093469</v>
      </c>
      <c r="P268" s="346" t="s">
        <v>708</v>
      </c>
    </row>
    <row r="269" spans="2:16" x14ac:dyDescent="0.3">
      <c r="B269">
        <v>229</v>
      </c>
      <c r="C269" s="165">
        <f t="shared" si="26"/>
        <v>4</v>
      </c>
      <c r="D269" s="332">
        <f t="shared" si="28"/>
        <v>0.36852745873999998</v>
      </c>
      <c r="E269" s="248">
        <f t="shared" si="30"/>
        <v>55.242829800000003</v>
      </c>
      <c r="F269" s="248">
        <f t="shared" si="30"/>
        <v>55.924840044444444</v>
      </c>
      <c r="G269" s="248">
        <f t="shared" si="30"/>
        <v>56.606850288888886</v>
      </c>
      <c r="H269" s="248">
        <f t="shared" si="30"/>
        <v>57.288860533333327</v>
      </c>
      <c r="I269" s="248">
        <f t="shared" si="30"/>
        <v>57.970870777777769</v>
      </c>
      <c r="J269" s="248">
        <f t="shared" si="30"/>
        <v>58.652881022222211</v>
      </c>
      <c r="K269" s="248">
        <f t="shared" si="30"/>
        <v>59.334891266666652</v>
      </c>
      <c r="L269" s="248">
        <f t="shared" si="30"/>
        <v>60.016901511111094</v>
      </c>
      <c r="M269" s="248">
        <f t="shared" si="30"/>
        <v>60.698911755555535</v>
      </c>
      <c r="N269" s="338">
        <v>61.380921999999998</v>
      </c>
      <c r="O269" s="166">
        <f t="shared" si="27"/>
        <v>2607.3523077093469</v>
      </c>
      <c r="P269" s="346" t="s">
        <v>708</v>
      </c>
    </row>
    <row r="270" spans="2:16" x14ac:dyDescent="0.3">
      <c r="B270">
        <v>230</v>
      </c>
      <c r="C270" s="165">
        <f t="shared" si="26"/>
        <v>4</v>
      </c>
      <c r="D270" s="332">
        <f t="shared" si="28"/>
        <v>0.36852745873999998</v>
      </c>
      <c r="E270" s="248">
        <f t="shared" si="30"/>
        <v>63.045468000000007</v>
      </c>
      <c r="F270" s="248">
        <f t="shared" si="30"/>
        <v>63.823807111111115</v>
      </c>
      <c r="G270" s="248">
        <f t="shared" si="30"/>
        <v>64.602146222222217</v>
      </c>
      <c r="H270" s="248">
        <f t="shared" si="30"/>
        <v>65.380485333333326</v>
      </c>
      <c r="I270" s="248">
        <f t="shared" si="30"/>
        <v>66.158824444444434</v>
      </c>
      <c r="J270" s="248">
        <f t="shared" si="30"/>
        <v>66.937163555555543</v>
      </c>
      <c r="K270" s="248">
        <f t="shared" si="30"/>
        <v>67.715502666666652</v>
      </c>
      <c r="L270" s="248">
        <f t="shared" si="30"/>
        <v>68.49384177777776</v>
      </c>
      <c r="M270" s="248">
        <f t="shared" si="30"/>
        <v>69.272180888888869</v>
      </c>
      <c r="N270" s="338">
        <v>70.050520000000006</v>
      </c>
      <c r="O270" s="166">
        <f t="shared" si="27"/>
        <v>2607.3523077093469</v>
      </c>
      <c r="P270" s="346" t="s">
        <v>708</v>
      </c>
    </row>
    <row r="271" spans="2:16" x14ac:dyDescent="0.3">
      <c r="B271">
        <v>231</v>
      </c>
      <c r="C271" s="165">
        <f t="shared" si="26"/>
        <v>4</v>
      </c>
      <c r="D271" s="332">
        <f t="shared" si="28"/>
        <v>0.36852745873999998</v>
      </c>
      <c r="E271" s="248">
        <f t="shared" si="30"/>
        <v>55.242829800000003</v>
      </c>
      <c r="F271" s="248">
        <f t="shared" si="30"/>
        <v>55.924840044444444</v>
      </c>
      <c r="G271" s="248">
        <f t="shared" si="30"/>
        <v>56.606850288888886</v>
      </c>
      <c r="H271" s="248">
        <f t="shared" si="30"/>
        <v>57.288860533333327</v>
      </c>
      <c r="I271" s="248">
        <f t="shared" si="30"/>
        <v>57.970870777777769</v>
      </c>
      <c r="J271" s="248">
        <f t="shared" si="30"/>
        <v>58.652881022222211</v>
      </c>
      <c r="K271" s="248">
        <f t="shared" si="30"/>
        <v>59.334891266666652</v>
      </c>
      <c r="L271" s="248">
        <f t="shared" si="30"/>
        <v>60.016901511111094</v>
      </c>
      <c r="M271" s="248">
        <f t="shared" si="30"/>
        <v>60.698911755555535</v>
      </c>
      <c r="N271" s="338">
        <v>61.380921999999998</v>
      </c>
      <c r="O271" s="166">
        <f t="shared" si="27"/>
        <v>2607.3523077093469</v>
      </c>
      <c r="P271" s="346" t="s">
        <v>708</v>
      </c>
    </row>
    <row r="272" spans="2:16" x14ac:dyDescent="0.3">
      <c r="B272">
        <v>232</v>
      </c>
      <c r="C272" s="165">
        <f t="shared" si="26"/>
        <v>4</v>
      </c>
      <c r="D272" s="332">
        <f t="shared" si="28"/>
        <v>0.36852745873999998</v>
      </c>
      <c r="E272" s="248">
        <f t="shared" si="30"/>
        <v>57.499361100000002</v>
      </c>
      <c r="F272" s="248">
        <f t="shared" si="30"/>
        <v>58.209229755555555</v>
      </c>
      <c r="G272" s="248">
        <f t="shared" si="30"/>
        <v>58.919098411111108</v>
      </c>
      <c r="H272" s="248">
        <f t="shared" si="30"/>
        <v>59.628967066666661</v>
      </c>
      <c r="I272" s="248">
        <f t="shared" si="30"/>
        <v>60.338835722222214</v>
      </c>
      <c r="J272" s="248">
        <f t="shared" si="30"/>
        <v>61.048704377777767</v>
      </c>
      <c r="K272" s="248">
        <f t="shared" si="30"/>
        <v>61.75857303333332</v>
      </c>
      <c r="L272" s="248">
        <f t="shared" si="30"/>
        <v>62.468441688888873</v>
      </c>
      <c r="M272" s="248">
        <f t="shared" si="30"/>
        <v>63.178310344444427</v>
      </c>
      <c r="N272" s="338">
        <v>63.888179000000001</v>
      </c>
      <c r="O272" s="166">
        <f t="shared" si="27"/>
        <v>2607.3523077093469</v>
      </c>
      <c r="P272" s="346" t="s">
        <v>708</v>
      </c>
    </row>
    <row r="273" spans="2:16" x14ac:dyDescent="0.3">
      <c r="B273">
        <v>233</v>
      </c>
      <c r="C273" s="165">
        <f t="shared" si="26"/>
        <v>4</v>
      </c>
      <c r="D273" s="332">
        <f t="shared" si="28"/>
        <v>0.36852745873999998</v>
      </c>
      <c r="E273" s="248">
        <f t="shared" si="30"/>
        <v>120.4934193</v>
      </c>
      <c r="F273" s="248">
        <f t="shared" si="30"/>
        <v>121.98099237777777</v>
      </c>
      <c r="G273" s="248">
        <f t="shared" si="30"/>
        <v>123.46856545555553</v>
      </c>
      <c r="H273" s="248">
        <f t="shared" si="30"/>
        <v>124.95613853333332</v>
      </c>
      <c r="I273" s="248">
        <f t="shared" si="30"/>
        <v>126.44371161111108</v>
      </c>
      <c r="J273" s="248">
        <f t="shared" si="30"/>
        <v>127.93128468888887</v>
      </c>
      <c r="K273" s="248">
        <f t="shared" si="30"/>
        <v>129.41885776666663</v>
      </c>
      <c r="L273" s="248">
        <f t="shared" si="30"/>
        <v>130.9064308444444</v>
      </c>
      <c r="M273" s="248">
        <f t="shared" si="30"/>
        <v>132.39400392222217</v>
      </c>
      <c r="N273" s="338">
        <v>133.88157699999999</v>
      </c>
      <c r="O273" s="166">
        <f t="shared" si="27"/>
        <v>2607.3523077093469</v>
      </c>
      <c r="P273" s="346" t="s">
        <v>708</v>
      </c>
    </row>
    <row r="274" spans="2:16" x14ac:dyDescent="0.3">
      <c r="B274">
        <v>234</v>
      </c>
      <c r="C274" s="165">
        <f t="shared" si="26"/>
        <v>4</v>
      </c>
      <c r="D274" s="332">
        <f t="shared" si="28"/>
        <v>0.36852745873999998</v>
      </c>
      <c r="E274" s="248">
        <f t="shared" si="30"/>
        <v>124.20398609999999</v>
      </c>
      <c r="F274" s="248">
        <f t="shared" si="30"/>
        <v>125.73736864444443</v>
      </c>
      <c r="G274" s="248">
        <f t="shared" si="30"/>
        <v>127.27075118888887</v>
      </c>
      <c r="H274" s="248">
        <f t="shared" si="30"/>
        <v>128.80413373333332</v>
      </c>
      <c r="I274" s="248">
        <f t="shared" si="30"/>
        <v>130.33751627777775</v>
      </c>
      <c r="J274" s="248">
        <f t="shared" si="30"/>
        <v>131.87089882222219</v>
      </c>
      <c r="K274" s="248">
        <f t="shared" si="30"/>
        <v>133.40428136666662</v>
      </c>
      <c r="L274" s="248">
        <f t="shared" si="30"/>
        <v>134.93766391111106</v>
      </c>
      <c r="M274" s="248">
        <f t="shared" si="30"/>
        <v>136.47104645555549</v>
      </c>
      <c r="N274" s="338">
        <v>138.00442899999999</v>
      </c>
      <c r="O274" s="166">
        <f t="shared" si="27"/>
        <v>2607.3523077093469</v>
      </c>
      <c r="P274" s="346" t="s">
        <v>708</v>
      </c>
    </row>
    <row r="275" spans="2:16" x14ac:dyDescent="0.3">
      <c r="B275">
        <v>235</v>
      </c>
      <c r="C275" s="165">
        <f t="shared" si="26"/>
        <v>4</v>
      </c>
      <c r="D275" s="332">
        <f t="shared" si="28"/>
        <v>0.36852745873999998</v>
      </c>
      <c r="E275" s="248">
        <f t="shared" si="30"/>
        <v>193.4304885</v>
      </c>
      <c r="F275" s="248">
        <f t="shared" si="30"/>
        <v>195.81851922222222</v>
      </c>
      <c r="G275" s="248">
        <f t="shared" si="30"/>
        <v>198.20654994444442</v>
      </c>
      <c r="H275" s="248">
        <f t="shared" si="30"/>
        <v>200.59458066666664</v>
      </c>
      <c r="I275" s="248">
        <f t="shared" si="30"/>
        <v>202.98261138888887</v>
      </c>
      <c r="J275" s="248">
        <f t="shared" si="30"/>
        <v>205.37064211111107</v>
      </c>
      <c r="K275" s="248">
        <f t="shared" si="30"/>
        <v>207.75867283333329</v>
      </c>
      <c r="L275" s="248">
        <f t="shared" si="30"/>
        <v>210.14670355555549</v>
      </c>
      <c r="M275" s="248">
        <f t="shared" si="30"/>
        <v>212.53473427777772</v>
      </c>
      <c r="N275" s="338">
        <v>214.922765</v>
      </c>
      <c r="O275" s="166">
        <f t="shared" si="27"/>
        <v>2607.3523077093473</v>
      </c>
      <c r="P275" s="346" t="s">
        <v>708</v>
      </c>
    </row>
    <row r="276" spans="2:16" x14ac:dyDescent="0.3">
      <c r="B276">
        <v>236</v>
      </c>
      <c r="C276" s="165">
        <f t="shared" si="26"/>
        <v>4</v>
      </c>
      <c r="D276" s="332">
        <f t="shared" si="28"/>
        <v>0.36852745873999998</v>
      </c>
      <c r="E276" s="248">
        <f t="shared" si="30"/>
        <v>45.235070999999998</v>
      </c>
      <c r="F276" s="248">
        <f t="shared" si="30"/>
        <v>45.793528666666667</v>
      </c>
      <c r="G276" s="248">
        <f t="shared" si="30"/>
        <v>46.351986333333329</v>
      </c>
      <c r="H276" s="248">
        <f t="shared" si="30"/>
        <v>46.910443999999991</v>
      </c>
      <c r="I276" s="248">
        <f t="shared" si="30"/>
        <v>47.46890166666666</v>
      </c>
      <c r="J276" s="248">
        <f t="shared" si="30"/>
        <v>48.027359333333322</v>
      </c>
      <c r="K276" s="248">
        <f t="shared" si="30"/>
        <v>48.585816999999992</v>
      </c>
      <c r="L276" s="248">
        <f t="shared" si="30"/>
        <v>49.144274666666654</v>
      </c>
      <c r="M276" s="248">
        <f t="shared" si="30"/>
        <v>49.702732333333316</v>
      </c>
      <c r="N276" s="338">
        <v>50.261189999999999</v>
      </c>
      <c r="O276" s="166">
        <f t="shared" si="27"/>
        <v>2607.3523077093469</v>
      </c>
      <c r="P276" s="346" t="s">
        <v>708</v>
      </c>
    </row>
    <row r="277" spans="2:16" x14ac:dyDescent="0.3">
      <c r="B277">
        <v>237</v>
      </c>
      <c r="C277" s="165">
        <f t="shared" si="26"/>
        <v>4</v>
      </c>
      <c r="D277" s="332">
        <f t="shared" si="28"/>
        <v>0.36852745873999998</v>
      </c>
      <c r="E277" s="248">
        <f t="shared" si="30"/>
        <v>73.056641400000004</v>
      </c>
      <c r="F277" s="248">
        <f t="shared" si="30"/>
        <v>73.958575244444447</v>
      </c>
      <c r="G277" s="248">
        <f t="shared" si="30"/>
        <v>74.86050908888889</v>
      </c>
      <c r="H277" s="248">
        <f t="shared" si="30"/>
        <v>75.762442933333332</v>
      </c>
      <c r="I277" s="248">
        <f t="shared" si="30"/>
        <v>76.664376777777775</v>
      </c>
      <c r="J277" s="248">
        <f t="shared" si="30"/>
        <v>77.566310622222218</v>
      </c>
      <c r="K277" s="248">
        <f t="shared" si="30"/>
        <v>78.468244466666647</v>
      </c>
      <c r="L277" s="248">
        <f t="shared" si="30"/>
        <v>79.37017831111109</v>
      </c>
      <c r="M277" s="248">
        <f t="shared" si="30"/>
        <v>80.272112155555533</v>
      </c>
      <c r="N277" s="338">
        <v>81.174046000000004</v>
      </c>
      <c r="O277" s="166">
        <f t="shared" si="27"/>
        <v>2607.3523077093469</v>
      </c>
      <c r="P277" s="346" t="s">
        <v>708</v>
      </c>
    </row>
    <row r="278" spans="2:16" x14ac:dyDescent="0.3">
      <c r="B278">
        <v>238</v>
      </c>
      <c r="C278" s="165">
        <f t="shared" si="26"/>
        <v>4</v>
      </c>
      <c r="D278" s="332">
        <f t="shared" si="28"/>
        <v>0.36852745873999998</v>
      </c>
      <c r="E278" s="248">
        <f t="shared" si="30"/>
        <v>49.038019200000001</v>
      </c>
      <c r="F278" s="248">
        <f t="shared" si="30"/>
        <v>49.643426844444441</v>
      </c>
      <c r="G278" s="248">
        <f t="shared" si="30"/>
        <v>50.248834488888889</v>
      </c>
      <c r="H278" s="248">
        <f t="shared" si="30"/>
        <v>50.854242133333329</v>
      </c>
      <c r="I278" s="248">
        <f t="shared" si="30"/>
        <v>51.45964977777777</v>
      </c>
      <c r="J278" s="248">
        <f t="shared" si="30"/>
        <v>52.06505742222221</v>
      </c>
      <c r="K278" s="248">
        <f t="shared" si="30"/>
        <v>52.670465066666658</v>
      </c>
      <c r="L278" s="248">
        <f t="shared" si="30"/>
        <v>53.275872711111099</v>
      </c>
      <c r="M278" s="248">
        <f t="shared" si="30"/>
        <v>53.881280355555539</v>
      </c>
      <c r="N278" s="338">
        <v>54.486688000000001</v>
      </c>
      <c r="O278" s="166">
        <f t="shared" si="27"/>
        <v>2607.3523077093469</v>
      </c>
      <c r="P278" s="346" t="s">
        <v>708</v>
      </c>
    </row>
    <row r="279" spans="2:16" x14ac:dyDescent="0.3">
      <c r="B279">
        <v>239</v>
      </c>
      <c r="C279" s="165">
        <f t="shared" si="26"/>
        <v>4</v>
      </c>
      <c r="D279" s="332">
        <f t="shared" si="28"/>
        <v>0.36852745873999998</v>
      </c>
      <c r="E279" s="248">
        <f t="shared" si="30"/>
        <v>46.836312299999996</v>
      </c>
      <c r="F279" s="248">
        <f t="shared" si="30"/>
        <v>47.414538377777774</v>
      </c>
      <c r="G279" s="248">
        <f t="shared" si="30"/>
        <v>47.992764455555552</v>
      </c>
      <c r="H279" s="248">
        <f t="shared" si="30"/>
        <v>48.570990533333323</v>
      </c>
      <c r="I279" s="248">
        <f t="shared" si="30"/>
        <v>49.1492166111111</v>
      </c>
      <c r="J279" s="248">
        <f t="shared" si="30"/>
        <v>49.727442688888878</v>
      </c>
      <c r="K279" s="248">
        <f t="shared" si="30"/>
        <v>50.305668766666649</v>
      </c>
      <c r="L279" s="248">
        <f t="shared" si="30"/>
        <v>50.883894844444427</v>
      </c>
      <c r="M279" s="248">
        <f t="shared" si="30"/>
        <v>51.462120922222205</v>
      </c>
      <c r="N279" s="338">
        <v>52.040346999999997</v>
      </c>
      <c r="O279" s="166">
        <f t="shared" si="27"/>
        <v>2607.3523077093469</v>
      </c>
      <c r="P279" s="346" t="s">
        <v>708</v>
      </c>
    </row>
    <row r="280" spans="2:16" x14ac:dyDescent="0.3">
      <c r="B280">
        <v>240</v>
      </c>
      <c r="C280" s="165">
        <f t="shared" si="26"/>
        <v>4</v>
      </c>
      <c r="D280" s="332">
        <f t="shared" si="28"/>
        <v>0.36852745873999998</v>
      </c>
      <c r="E280" s="248">
        <f t="shared" si="30"/>
        <v>66.051209700000001</v>
      </c>
      <c r="F280" s="248">
        <f t="shared" si="30"/>
        <v>66.866656733333329</v>
      </c>
      <c r="G280" s="248">
        <f t="shared" si="30"/>
        <v>67.682103766666657</v>
      </c>
      <c r="H280" s="248">
        <f t="shared" si="30"/>
        <v>68.497550799999985</v>
      </c>
      <c r="I280" s="248">
        <f t="shared" si="30"/>
        <v>69.312997833333313</v>
      </c>
      <c r="J280" s="248">
        <f t="shared" si="30"/>
        <v>70.128444866666655</v>
      </c>
      <c r="K280" s="248">
        <f t="shared" si="30"/>
        <v>70.943891899999983</v>
      </c>
      <c r="L280" s="248">
        <f t="shared" si="30"/>
        <v>71.759338933333311</v>
      </c>
      <c r="M280" s="248">
        <f t="shared" si="30"/>
        <v>72.574785966666639</v>
      </c>
      <c r="N280" s="338">
        <v>73.390232999999995</v>
      </c>
      <c r="O280" s="166">
        <f t="shared" si="27"/>
        <v>2607.3523077093469</v>
      </c>
      <c r="P280" s="346" t="s">
        <v>708</v>
      </c>
    </row>
    <row r="281" spans="2:16" x14ac:dyDescent="0.3">
      <c r="B281">
        <v>241</v>
      </c>
      <c r="C281" s="165">
        <f t="shared" si="26"/>
        <v>4</v>
      </c>
      <c r="D281" s="332">
        <f t="shared" si="28"/>
        <v>0.36852745873999998</v>
      </c>
      <c r="E281" s="248">
        <f t="shared" si="30"/>
        <v>122.08804379999999</v>
      </c>
      <c r="F281" s="248">
        <f t="shared" si="30"/>
        <v>123.59530359999999</v>
      </c>
      <c r="G281" s="248">
        <f t="shared" si="30"/>
        <v>125.10256339999998</v>
      </c>
      <c r="H281" s="248">
        <f t="shared" si="30"/>
        <v>126.60982319999998</v>
      </c>
      <c r="I281" s="248">
        <f t="shared" si="30"/>
        <v>128.11708299999998</v>
      </c>
      <c r="J281" s="248">
        <f t="shared" si="30"/>
        <v>129.62434279999997</v>
      </c>
      <c r="K281" s="248">
        <f t="shared" si="30"/>
        <v>131.13160259999995</v>
      </c>
      <c r="L281" s="248">
        <f t="shared" si="30"/>
        <v>132.63886239999997</v>
      </c>
      <c r="M281" s="248">
        <f t="shared" si="30"/>
        <v>134.14612219999995</v>
      </c>
      <c r="N281" s="338">
        <v>135.65338199999999</v>
      </c>
      <c r="O281" s="166">
        <f t="shared" si="27"/>
        <v>2607.3523077093469</v>
      </c>
      <c r="P281" s="346" t="s">
        <v>708</v>
      </c>
    </row>
    <row r="282" spans="2:16" x14ac:dyDescent="0.3">
      <c r="B282">
        <v>242</v>
      </c>
      <c r="C282" s="165">
        <f t="shared" si="26"/>
        <v>4</v>
      </c>
      <c r="D282" s="332">
        <f t="shared" si="28"/>
        <v>0.36852745873999998</v>
      </c>
      <c r="E282" s="248">
        <f t="shared" si="30"/>
        <v>82.263780000000011</v>
      </c>
      <c r="F282" s="248">
        <f t="shared" si="30"/>
        <v>83.279382222222225</v>
      </c>
      <c r="G282" s="248">
        <f t="shared" si="30"/>
        <v>84.294984444444438</v>
      </c>
      <c r="H282" s="248">
        <f t="shared" si="30"/>
        <v>85.310586666666666</v>
      </c>
      <c r="I282" s="248">
        <f t="shared" si="30"/>
        <v>86.326188888888879</v>
      </c>
      <c r="J282" s="248">
        <f t="shared" si="30"/>
        <v>87.341791111111093</v>
      </c>
      <c r="K282" s="248">
        <f t="shared" si="30"/>
        <v>88.35739333333332</v>
      </c>
      <c r="L282" s="248">
        <f t="shared" si="30"/>
        <v>89.372995555555534</v>
      </c>
      <c r="M282" s="248">
        <f t="shared" si="30"/>
        <v>90.388597777777747</v>
      </c>
      <c r="N282" s="338">
        <v>91.404200000000003</v>
      </c>
      <c r="O282" s="166">
        <f t="shared" si="27"/>
        <v>2607.3523077093469</v>
      </c>
      <c r="P282" s="346" t="s">
        <v>708</v>
      </c>
    </row>
    <row r="283" spans="2:16" x14ac:dyDescent="0.3">
      <c r="B283">
        <v>243</v>
      </c>
      <c r="C283" s="165">
        <f t="shared" si="26"/>
        <v>4</v>
      </c>
      <c r="D283" s="332">
        <f t="shared" si="28"/>
        <v>0.36852745873999998</v>
      </c>
      <c r="E283" s="248">
        <f t="shared" si="30"/>
        <v>160.5975363</v>
      </c>
      <c r="F283" s="248">
        <f t="shared" si="30"/>
        <v>162.58022193333335</v>
      </c>
      <c r="G283" s="248">
        <f t="shared" si="30"/>
        <v>164.56290756666667</v>
      </c>
      <c r="H283" s="248">
        <f t="shared" si="30"/>
        <v>166.54559319999998</v>
      </c>
      <c r="I283" s="248">
        <f t="shared" si="30"/>
        <v>168.5282788333333</v>
      </c>
      <c r="J283" s="248">
        <f t="shared" si="30"/>
        <v>170.51096446666665</v>
      </c>
      <c r="K283" s="248">
        <f t="shared" si="30"/>
        <v>172.49365009999997</v>
      </c>
      <c r="L283" s="248">
        <f t="shared" si="30"/>
        <v>174.47633573333329</v>
      </c>
      <c r="M283" s="248">
        <f t="shared" si="30"/>
        <v>176.45902136666663</v>
      </c>
      <c r="N283" s="338">
        <v>178.44170700000001</v>
      </c>
      <c r="O283" s="166">
        <f t="shared" si="27"/>
        <v>2607.3523077093469</v>
      </c>
      <c r="P283" s="346" t="s">
        <v>708</v>
      </c>
    </row>
    <row r="284" spans="2:16" x14ac:dyDescent="0.3">
      <c r="B284">
        <v>244</v>
      </c>
      <c r="C284" s="165">
        <f t="shared" si="26"/>
        <v>4</v>
      </c>
      <c r="D284" s="332">
        <f t="shared" si="28"/>
        <v>0.36852745873999998</v>
      </c>
      <c r="E284" s="248">
        <f t="shared" ref="E284:M290" si="31">$N284*E$39</f>
        <v>45.635381100000004</v>
      </c>
      <c r="F284" s="248">
        <f t="shared" si="31"/>
        <v>46.198780866666667</v>
      </c>
      <c r="G284" s="248">
        <f t="shared" si="31"/>
        <v>46.76218063333333</v>
      </c>
      <c r="H284" s="248">
        <f t="shared" si="31"/>
        <v>47.325580399999993</v>
      </c>
      <c r="I284" s="248">
        <f t="shared" si="31"/>
        <v>47.888980166666656</v>
      </c>
      <c r="J284" s="248">
        <f t="shared" si="31"/>
        <v>48.452379933333326</v>
      </c>
      <c r="K284" s="248">
        <f t="shared" si="31"/>
        <v>49.015779699999989</v>
      </c>
      <c r="L284" s="248">
        <f t="shared" si="31"/>
        <v>49.579179466666652</v>
      </c>
      <c r="M284" s="248">
        <f t="shared" si="31"/>
        <v>50.142579233333315</v>
      </c>
      <c r="N284" s="338">
        <v>50.705978999999999</v>
      </c>
      <c r="O284" s="166">
        <f t="shared" si="27"/>
        <v>2607.3523077093469</v>
      </c>
      <c r="P284" s="346" t="s">
        <v>708</v>
      </c>
    </row>
    <row r="285" spans="2:16" x14ac:dyDescent="0.3">
      <c r="B285">
        <v>245</v>
      </c>
      <c r="C285" s="165">
        <f t="shared" si="26"/>
        <v>4</v>
      </c>
      <c r="D285" s="332">
        <f t="shared" si="28"/>
        <v>0.36852745873999998</v>
      </c>
      <c r="E285" s="248">
        <f t="shared" si="31"/>
        <v>163.32662880000001</v>
      </c>
      <c r="F285" s="248">
        <f t="shared" si="31"/>
        <v>165.34300693333333</v>
      </c>
      <c r="G285" s="248">
        <f t="shared" si="31"/>
        <v>167.35938506666665</v>
      </c>
      <c r="H285" s="248">
        <f t="shared" si="31"/>
        <v>169.37576319999997</v>
      </c>
      <c r="I285" s="248">
        <f t="shared" si="31"/>
        <v>171.39214133333331</v>
      </c>
      <c r="J285" s="248">
        <f t="shared" si="31"/>
        <v>173.40851946666663</v>
      </c>
      <c r="K285" s="248">
        <f t="shared" si="31"/>
        <v>175.42489759999995</v>
      </c>
      <c r="L285" s="248">
        <f t="shared" si="31"/>
        <v>177.44127573333327</v>
      </c>
      <c r="M285" s="248">
        <f t="shared" si="31"/>
        <v>179.45765386666662</v>
      </c>
      <c r="N285" s="338">
        <v>181.47403199999999</v>
      </c>
      <c r="O285" s="166">
        <f t="shared" si="27"/>
        <v>2607.3523077093469</v>
      </c>
      <c r="P285" s="346" t="s">
        <v>708</v>
      </c>
    </row>
    <row r="286" spans="2:16" x14ac:dyDescent="0.3">
      <c r="B286">
        <v>246</v>
      </c>
      <c r="C286" s="165">
        <f t="shared" si="26"/>
        <v>5</v>
      </c>
      <c r="D286" s="332">
        <f t="shared" si="28"/>
        <v>0.36852745873999998</v>
      </c>
      <c r="E286" s="248">
        <f t="shared" si="31"/>
        <v>49.838640300000002</v>
      </c>
      <c r="F286" s="248">
        <f t="shared" si="31"/>
        <v>50.453932155555556</v>
      </c>
      <c r="G286" s="248">
        <f t="shared" si="31"/>
        <v>51.069224011111103</v>
      </c>
      <c r="H286" s="248">
        <f t="shared" si="31"/>
        <v>51.684515866666658</v>
      </c>
      <c r="I286" s="248">
        <f t="shared" si="31"/>
        <v>52.299807722222212</v>
      </c>
      <c r="J286" s="248">
        <f t="shared" si="31"/>
        <v>52.915099577777767</v>
      </c>
      <c r="K286" s="248">
        <f t="shared" si="31"/>
        <v>53.530391433333321</v>
      </c>
      <c r="L286" s="248">
        <f t="shared" si="31"/>
        <v>54.145683288888875</v>
      </c>
      <c r="M286" s="248">
        <f t="shared" si="31"/>
        <v>54.76097514444443</v>
      </c>
      <c r="N286" s="338">
        <v>55.376266999999999</v>
      </c>
      <c r="O286" s="166">
        <f t="shared" si="27"/>
        <v>2607.3523077093469</v>
      </c>
      <c r="P286" s="346" t="s">
        <v>709</v>
      </c>
    </row>
    <row r="287" spans="2:16" x14ac:dyDescent="0.3">
      <c r="B287">
        <v>247</v>
      </c>
      <c r="C287" s="165">
        <f t="shared" si="26"/>
        <v>5</v>
      </c>
      <c r="D287" s="332">
        <f t="shared" si="28"/>
        <v>0.36852745873999998</v>
      </c>
      <c r="E287" s="248">
        <f t="shared" si="31"/>
        <v>104.28084989999999</v>
      </c>
      <c r="F287" s="248">
        <f t="shared" si="31"/>
        <v>105.5682678</v>
      </c>
      <c r="G287" s="248">
        <f t="shared" si="31"/>
        <v>106.8556857</v>
      </c>
      <c r="H287" s="248">
        <f t="shared" si="31"/>
        <v>108.14310359999999</v>
      </c>
      <c r="I287" s="248">
        <f t="shared" si="31"/>
        <v>109.43052149999998</v>
      </c>
      <c r="J287" s="248">
        <f t="shared" si="31"/>
        <v>110.71793939999998</v>
      </c>
      <c r="K287" s="248">
        <f t="shared" si="31"/>
        <v>112.00535729999997</v>
      </c>
      <c r="L287" s="248">
        <f t="shared" si="31"/>
        <v>113.29277519999997</v>
      </c>
      <c r="M287" s="248">
        <f t="shared" si="31"/>
        <v>114.58019309999996</v>
      </c>
      <c r="N287" s="338">
        <v>115.867611</v>
      </c>
      <c r="O287" s="166">
        <f t="shared" si="27"/>
        <v>2607.3523077093473</v>
      </c>
      <c r="P287" s="346" t="s">
        <v>709</v>
      </c>
    </row>
    <row r="288" spans="2:16" x14ac:dyDescent="0.3">
      <c r="B288">
        <v>248</v>
      </c>
      <c r="C288" s="165">
        <f t="shared" si="26"/>
        <v>5</v>
      </c>
      <c r="D288" s="332">
        <f t="shared" si="28"/>
        <v>0.36852745873999998</v>
      </c>
      <c r="E288" s="248">
        <f t="shared" si="31"/>
        <v>92.471694299999996</v>
      </c>
      <c r="F288" s="248">
        <f t="shared" si="31"/>
        <v>93.613320155555542</v>
      </c>
      <c r="G288" s="248">
        <f t="shared" si="31"/>
        <v>94.754946011111102</v>
      </c>
      <c r="H288" s="248">
        <f t="shared" si="31"/>
        <v>95.896571866666648</v>
      </c>
      <c r="I288" s="248">
        <f t="shared" si="31"/>
        <v>97.038197722222208</v>
      </c>
      <c r="J288" s="248">
        <f t="shared" si="31"/>
        <v>98.179823577777753</v>
      </c>
      <c r="K288" s="248">
        <f t="shared" si="31"/>
        <v>99.321449433333299</v>
      </c>
      <c r="L288" s="248">
        <f t="shared" si="31"/>
        <v>100.46307528888886</v>
      </c>
      <c r="M288" s="248">
        <f t="shared" si="31"/>
        <v>101.60470114444441</v>
      </c>
      <c r="N288" s="338">
        <v>102.74632699999999</v>
      </c>
      <c r="O288" s="166">
        <f t="shared" si="27"/>
        <v>2607.3523077093464</v>
      </c>
      <c r="P288" s="346" t="s">
        <v>709</v>
      </c>
    </row>
    <row r="289" spans="2:21" x14ac:dyDescent="0.3">
      <c r="B289">
        <v>249</v>
      </c>
      <c r="C289" s="165">
        <f t="shared" si="26"/>
        <v>5</v>
      </c>
      <c r="D289" s="332">
        <f t="shared" si="28"/>
        <v>0.36852745873999998</v>
      </c>
      <c r="E289" s="248">
        <f t="shared" si="31"/>
        <v>67.852606500000007</v>
      </c>
      <c r="F289" s="248">
        <f t="shared" si="31"/>
        <v>68.690292999999997</v>
      </c>
      <c r="G289" s="248">
        <f t="shared" si="31"/>
        <v>69.527979500000001</v>
      </c>
      <c r="H289" s="248">
        <f t="shared" si="31"/>
        <v>70.36566599999999</v>
      </c>
      <c r="I289" s="248">
        <f t="shared" si="31"/>
        <v>71.203352499999994</v>
      </c>
      <c r="J289" s="248">
        <f t="shared" si="31"/>
        <v>72.041038999999984</v>
      </c>
      <c r="K289" s="248">
        <f t="shared" si="31"/>
        <v>72.878725499999987</v>
      </c>
      <c r="L289" s="248">
        <f t="shared" si="31"/>
        <v>73.716411999999977</v>
      </c>
      <c r="M289" s="248">
        <f t="shared" si="31"/>
        <v>74.554098499999981</v>
      </c>
      <c r="N289" s="338">
        <v>75.391784999999999</v>
      </c>
      <c r="O289" s="166">
        <f t="shared" si="27"/>
        <v>2607.3523077093464</v>
      </c>
      <c r="P289" s="346" t="s">
        <v>709</v>
      </c>
    </row>
    <row r="290" spans="2:21" x14ac:dyDescent="0.3">
      <c r="B290">
        <v>250</v>
      </c>
      <c r="C290" s="165">
        <f t="shared" si="26"/>
        <v>5</v>
      </c>
      <c r="D290" s="332">
        <f t="shared" si="28"/>
        <v>0.36852745873999998</v>
      </c>
      <c r="E290" s="248">
        <f t="shared" si="31"/>
        <v>61.047330299999999</v>
      </c>
      <c r="F290" s="248">
        <f t="shared" si="31"/>
        <v>61.80100104444444</v>
      </c>
      <c r="G290" s="248">
        <f t="shared" si="31"/>
        <v>62.554671788888882</v>
      </c>
      <c r="H290" s="248">
        <f t="shared" si="31"/>
        <v>63.308342533333324</v>
      </c>
      <c r="I290" s="248">
        <f t="shared" si="31"/>
        <v>64.062013277777766</v>
      </c>
      <c r="J290" s="248">
        <f t="shared" si="31"/>
        <v>64.8156840222222</v>
      </c>
      <c r="K290" s="248">
        <f t="shared" si="31"/>
        <v>65.569354766666649</v>
      </c>
      <c r="L290" s="248">
        <f t="shared" si="31"/>
        <v>66.323025511111084</v>
      </c>
      <c r="M290" s="248">
        <f t="shared" si="31"/>
        <v>67.076696255555532</v>
      </c>
      <c r="N290" s="338">
        <v>67.830366999999995</v>
      </c>
      <c r="O290" s="166">
        <f t="shared" si="27"/>
        <v>2607.3523077093469</v>
      </c>
      <c r="P290" s="346" t="s">
        <v>709</v>
      </c>
    </row>
    <row r="291" spans="2:21" x14ac:dyDescent="0.3">
      <c r="B291">
        <v>251</v>
      </c>
      <c r="C291" s="165">
        <f t="shared" si="26"/>
        <v>5</v>
      </c>
      <c r="D291" s="332">
        <f t="shared" si="28"/>
        <v>0.36852745873999998</v>
      </c>
      <c r="E291" s="248">
        <f t="shared" ref="E291:M319" si="32">$N291*E$39</f>
        <v>55.442985299999997</v>
      </c>
      <c r="F291" s="248">
        <f t="shared" si="32"/>
        <v>56.127466599999998</v>
      </c>
      <c r="G291" s="248">
        <f t="shared" si="32"/>
        <v>56.811947899999993</v>
      </c>
      <c r="H291" s="248">
        <f t="shared" si="32"/>
        <v>57.496429199999994</v>
      </c>
      <c r="I291" s="248">
        <f t="shared" si="32"/>
        <v>58.180910499999989</v>
      </c>
      <c r="J291" s="248">
        <f t="shared" si="32"/>
        <v>58.865391799999983</v>
      </c>
      <c r="K291" s="248">
        <f t="shared" si="32"/>
        <v>59.549873099999985</v>
      </c>
      <c r="L291" s="248">
        <f t="shared" si="32"/>
        <v>60.23435439999998</v>
      </c>
      <c r="M291" s="248">
        <f t="shared" si="32"/>
        <v>60.918835699999981</v>
      </c>
      <c r="N291" s="338">
        <v>61.603316999999997</v>
      </c>
      <c r="O291" s="166">
        <f t="shared" si="27"/>
        <v>2607.3523077093464</v>
      </c>
      <c r="P291" s="346" t="s">
        <v>709</v>
      </c>
      <c r="Q291" s="83"/>
    </row>
    <row r="292" spans="2:21" x14ac:dyDescent="0.3">
      <c r="B292">
        <v>252</v>
      </c>
      <c r="C292" s="165">
        <f t="shared" si="26"/>
        <v>5</v>
      </c>
      <c r="D292" s="332">
        <f t="shared" si="28"/>
        <v>0.36852745873999998</v>
      </c>
      <c r="E292" s="248">
        <f t="shared" si="32"/>
        <v>79.261452000000006</v>
      </c>
      <c r="F292" s="248">
        <f t="shared" si="32"/>
        <v>80.23998844444445</v>
      </c>
      <c r="G292" s="248">
        <f t="shared" si="32"/>
        <v>81.218524888888879</v>
      </c>
      <c r="H292" s="248">
        <f t="shared" si="32"/>
        <v>82.197061333333323</v>
      </c>
      <c r="I292" s="248">
        <f t="shared" si="32"/>
        <v>83.175597777777767</v>
      </c>
      <c r="J292" s="248">
        <f t="shared" si="32"/>
        <v>84.154134222222211</v>
      </c>
      <c r="K292" s="248">
        <f t="shared" si="32"/>
        <v>85.132670666666655</v>
      </c>
      <c r="L292" s="248">
        <f t="shared" si="32"/>
        <v>86.111207111111085</v>
      </c>
      <c r="M292" s="248">
        <f t="shared" si="32"/>
        <v>87.089743555555529</v>
      </c>
      <c r="N292" s="338">
        <v>88.068280000000001</v>
      </c>
      <c r="O292" s="166">
        <f t="shared" si="27"/>
        <v>2607.3523077093469</v>
      </c>
      <c r="P292" s="346" t="s">
        <v>709</v>
      </c>
      <c r="Q292" s="83"/>
    </row>
    <row r="293" spans="2:21" x14ac:dyDescent="0.3">
      <c r="B293">
        <v>253</v>
      </c>
      <c r="C293" s="165">
        <f t="shared" si="26"/>
        <v>5</v>
      </c>
      <c r="D293" s="332">
        <f t="shared" si="28"/>
        <v>0.36852745873999998</v>
      </c>
      <c r="E293" s="248">
        <f t="shared" si="32"/>
        <v>52.440657300000005</v>
      </c>
      <c r="F293" s="248">
        <f t="shared" si="32"/>
        <v>53.088072822222223</v>
      </c>
      <c r="G293" s="248">
        <f t="shared" si="32"/>
        <v>53.735488344444441</v>
      </c>
      <c r="H293" s="248">
        <f t="shared" si="32"/>
        <v>54.382903866666666</v>
      </c>
      <c r="I293" s="248">
        <f t="shared" si="32"/>
        <v>55.030319388888884</v>
      </c>
      <c r="J293" s="248">
        <f t="shared" si="32"/>
        <v>55.677734911111102</v>
      </c>
      <c r="K293" s="248">
        <f t="shared" si="32"/>
        <v>56.32515043333332</v>
      </c>
      <c r="L293" s="248">
        <f t="shared" si="32"/>
        <v>56.972565955555545</v>
      </c>
      <c r="M293" s="248">
        <f t="shared" si="32"/>
        <v>57.619981477777763</v>
      </c>
      <c r="N293" s="338">
        <v>58.267397000000003</v>
      </c>
      <c r="O293" s="166">
        <f t="shared" si="27"/>
        <v>2607.3523077093469</v>
      </c>
      <c r="P293" s="346" t="s">
        <v>709</v>
      </c>
      <c r="Q293" s="83"/>
    </row>
    <row r="294" spans="2:21" x14ac:dyDescent="0.3">
      <c r="B294">
        <v>254</v>
      </c>
      <c r="C294" s="165">
        <f t="shared" si="26"/>
        <v>5</v>
      </c>
      <c r="D294" s="332">
        <f t="shared" si="28"/>
        <v>0.36852745873999998</v>
      </c>
      <c r="E294" s="248">
        <f t="shared" si="32"/>
        <v>58.445313300000009</v>
      </c>
      <c r="F294" s="248">
        <f t="shared" si="32"/>
        <v>59.16686037777778</v>
      </c>
      <c r="G294" s="248">
        <f t="shared" si="32"/>
        <v>59.888407455555559</v>
      </c>
      <c r="H294" s="248">
        <f t="shared" si="32"/>
        <v>60.60995453333333</v>
      </c>
      <c r="I294" s="248">
        <f t="shared" si="32"/>
        <v>61.331501611111108</v>
      </c>
      <c r="J294" s="248">
        <f t="shared" si="32"/>
        <v>62.053048688888886</v>
      </c>
      <c r="K294" s="248">
        <f t="shared" si="32"/>
        <v>62.774595766666657</v>
      </c>
      <c r="L294" s="248">
        <f t="shared" si="32"/>
        <v>63.496142844444435</v>
      </c>
      <c r="M294" s="248">
        <f t="shared" si="32"/>
        <v>64.217689922222206</v>
      </c>
      <c r="N294" s="338">
        <v>64.939237000000006</v>
      </c>
      <c r="O294" s="166">
        <f t="shared" si="27"/>
        <v>2607.3523077093469</v>
      </c>
      <c r="P294" s="346" t="s">
        <v>709</v>
      </c>
    </row>
    <row r="295" spans="2:21" x14ac:dyDescent="0.3">
      <c r="B295">
        <v>255</v>
      </c>
      <c r="C295" s="165">
        <f t="shared" si="26"/>
        <v>5</v>
      </c>
      <c r="D295" s="332">
        <f t="shared" si="28"/>
        <v>0.36852745873999998</v>
      </c>
      <c r="E295" s="248">
        <f t="shared" si="32"/>
        <v>67.252140900000015</v>
      </c>
      <c r="F295" s="248">
        <f t="shared" si="32"/>
        <v>68.08241424444445</v>
      </c>
      <c r="G295" s="248">
        <f t="shared" si="32"/>
        <v>68.912687588888886</v>
      </c>
      <c r="H295" s="248">
        <f t="shared" si="32"/>
        <v>69.742960933333336</v>
      </c>
      <c r="I295" s="248">
        <f t="shared" si="32"/>
        <v>70.573234277777772</v>
      </c>
      <c r="J295" s="248">
        <f t="shared" si="32"/>
        <v>71.403507622222222</v>
      </c>
      <c r="K295" s="248">
        <f t="shared" si="32"/>
        <v>72.233780966666657</v>
      </c>
      <c r="L295" s="248">
        <f t="shared" si="32"/>
        <v>73.064054311111093</v>
      </c>
      <c r="M295" s="248">
        <f t="shared" si="32"/>
        <v>73.894327655555543</v>
      </c>
      <c r="N295" s="338">
        <v>74.724601000000007</v>
      </c>
      <c r="O295" s="166">
        <f t="shared" si="27"/>
        <v>2607.3523077093469</v>
      </c>
      <c r="P295" s="346" t="s">
        <v>709</v>
      </c>
      <c r="Q295" s="83"/>
      <c r="R295" s="44"/>
      <c r="U295" s="52"/>
    </row>
    <row r="296" spans="2:21" x14ac:dyDescent="0.3">
      <c r="B296">
        <v>256</v>
      </c>
      <c r="C296" s="165">
        <f t="shared" si="26"/>
        <v>5</v>
      </c>
      <c r="D296" s="332">
        <f t="shared" si="28"/>
        <v>0.36852745873999998</v>
      </c>
      <c r="E296" s="248">
        <f t="shared" si="32"/>
        <v>174.73547430000002</v>
      </c>
      <c r="F296" s="248">
        <f t="shared" si="32"/>
        <v>176.89270237777779</v>
      </c>
      <c r="G296" s="248">
        <f t="shared" si="32"/>
        <v>179.04993045555557</v>
      </c>
      <c r="H296" s="248">
        <f t="shared" si="32"/>
        <v>181.20715853333331</v>
      </c>
      <c r="I296" s="248">
        <f t="shared" si="32"/>
        <v>183.36438661111109</v>
      </c>
      <c r="J296" s="248">
        <f t="shared" si="32"/>
        <v>185.52161468888886</v>
      </c>
      <c r="K296" s="248">
        <f t="shared" si="32"/>
        <v>187.67884276666663</v>
      </c>
      <c r="L296" s="248">
        <f t="shared" si="32"/>
        <v>189.83607084444441</v>
      </c>
      <c r="M296" s="248">
        <f t="shared" si="32"/>
        <v>191.99329892222218</v>
      </c>
      <c r="N296" s="338">
        <v>194.15052700000001</v>
      </c>
      <c r="O296" s="166">
        <f t="shared" si="27"/>
        <v>2607.3523077093464</v>
      </c>
      <c r="P296" s="346" t="s">
        <v>709</v>
      </c>
    </row>
    <row r="297" spans="2:21" x14ac:dyDescent="0.3">
      <c r="B297">
        <v>257</v>
      </c>
      <c r="C297" s="165">
        <f t="shared" si="26"/>
        <v>5</v>
      </c>
      <c r="D297" s="332">
        <f t="shared" si="28"/>
        <v>0.36852745873999998</v>
      </c>
      <c r="E297" s="248">
        <f t="shared" si="32"/>
        <v>47.636933400000004</v>
      </c>
      <c r="F297" s="248">
        <f t="shared" si="32"/>
        <v>48.225043688888888</v>
      </c>
      <c r="G297" s="248">
        <f t="shared" si="32"/>
        <v>48.813153977777773</v>
      </c>
      <c r="H297" s="248">
        <f t="shared" si="32"/>
        <v>49.401264266666665</v>
      </c>
      <c r="I297" s="248">
        <f t="shared" si="32"/>
        <v>49.98937455555555</v>
      </c>
      <c r="J297" s="248">
        <f t="shared" si="32"/>
        <v>50.577484844444434</v>
      </c>
      <c r="K297" s="248">
        <f t="shared" si="32"/>
        <v>51.165595133333326</v>
      </c>
      <c r="L297" s="248">
        <f t="shared" si="32"/>
        <v>51.753705422222211</v>
      </c>
      <c r="M297" s="248">
        <f t="shared" si="32"/>
        <v>52.341815711111096</v>
      </c>
      <c r="N297" s="338">
        <v>52.929926000000002</v>
      </c>
      <c r="O297" s="166">
        <f t="shared" si="27"/>
        <v>2607.3523077093464</v>
      </c>
      <c r="P297" s="346" t="s">
        <v>709</v>
      </c>
      <c r="Q297" s="83"/>
      <c r="R297" s="46"/>
    </row>
    <row r="298" spans="2:21" x14ac:dyDescent="0.3">
      <c r="B298">
        <v>258</v>
      </c>
      <c r="C298" s="165">
        <f t="shared" ref="C298:C361" si="33">VLOOKUP(P298,$R$55:$U$59,3,FALSE)</f>
        <v>5</v>
      </c>
      <c r="D298" s="332">
        <f t="shared" si="28"/>
        <v>0.36852745873999998</v>
      </c>
      <c r="E298" s="248">
        <f t="shared" si="32"/>
        <v>68.052762000000001</v>
      </c>
      <c r="F298" s="248">
        <f t="shared" si="32"/>
        <v>68.892919555555565</v>
      </c>
      <c r="G298" s="248">
        <f t="shared" si="32"/>
        <v>69.733077111111115</v>
      </c>
      <c r="H298" s="248">
        <f t="shared" si="32"/>
        <v>70.573234666666664</v>
      </c>
      <c r="I298" s="248">
        <f t="shared" si="32"/>
        <v>71.413392222222214</v>
      </c>
      <c r="J298" s="248">
        <f t="shared" si="32"/>
        <v>72.253549777777764</v>
      </c>
      <c r="K298" s="248">
        <f t="shared" si="32"/>
        <v>73.093707333333327</v>
      </c>
      <c r="L298" s="248">
        <f t="shared" si="32"/>
        <v>73.933864888888877</v>
      </c>
      <c r="M298" s="248">
        <f t="shared" si="32"/>
        <v>74.774022444444427</v>
      </c>
      <c r="N298" s="338">
        <v>75.614180000000005</v>
      </c>
      <c r="O298" s="166">
        <f t="shared" ref="O298:O361" si="34">($R$46*$W$41*N298)/(N298*D298)</f>
        <v>2607.3523077093469</v>
      </c>
      <c r="P298" s="346" t="s">
        <v>709</v>
      </c>
      <c r="R298" s="46"/>
    </row>
    <row r="299" spans="2:21" x14ac:dyDescent="0.3">
      <c r="B299">
        <v>259</v>
      </c>
      <c r="C299" s="165">
        <f t="shared" si="33"/>
        <v>5</v>
      </c>
      <c r="D299" s="332">
        <f t="shared" ref="D299:D362" si="35">D298</f>
        <v>0.36852745873999998</v>
      </c>
      <c r="E299" s="248">
        <f t="shared" si="32"/>
        <v>64.449968400000003</v>
      </c>
      <c r="F299" s="248">
        <f t="shared" si="32"/>
        <v>65.245647022222215</v>
      </c>
      <c r="G299" s="248">
        <f t="shared" si="32"/>
        <v>66.041325644444441</v>
      </c>
      <c r="H299" s="248">
        <f t="shared" si="32"/>
        <v>66.837004266666654</v>
      </c>
      <c r="I299" s="248">
        <f t="shared" si="32"/>
        <v>67.63268288888888</v>
      </c>
      <c r="J299" s="248">
        <f t="shared" si="32"/>
        <v>68.428361511111092</v>
      </c>
      <c r="K299" s="248">
        <f t="shared" si="32"/>
        <v>69.224040133333318</v>
      </c>
      <c r="L299" s="248">
        <f t="shared" si="32"/>
        <v>70.01971875555553</v>
      </c>
      <c r="M299" s="248">
        <f t="shared" si="32"/>
        <v>70.815397377777757</v>
      </c>
      <c r="N299" s="338">
        <v>71.611075999999997</v>
      </c>
      <c r="O299" s="166">
        <f t="shared" si="34"/>
        <v>2607.3523077093469</v>
      </c>
      <c r="P299" s="346" t="s">
        <v>709</v>
      </c>
    </row>
    <row r="300" spans="2:21" x14ac:dyDescent="0.3">
      <c r="B300">
        <v>260</v>
      </c>
      <c r="C300" s="165">
        <f t="shared" si="33"/>
        <v>4</v>
      </c>
      <c r="D300" s="332">
        <f t="shared" si="35"/>
        <v>0.36852745873999998</v>
      </c>
      <c r="E300" s="248">
        <f t="shared" si="32"/>
        <v>49.238174700000002</v>
      </c>
      <c r="F300" s="248">
        <f t="shared" si="32"/>
        <v>49.846053399999995</v>
      </c>
      <c r="G300" s="248">
        <f t="shared" si="32"/>
        <v>50.453932099999996</v>
      </c>
      <c r="H300" s="248">
        <f t="shared" si="32"/>
        <v>51.061810799999996</v>
      </c>
      <c r="I300" s="248">
        <f t="shared" si="32"/>
        <v>51.66968949999999</v>
      </c>
      <c r="J300" s="248">
        <f t="shared" si="32"/>
        <v>52.27756819999999</v>
      </c>
      <c r="K300" s="248">
        <f t="shared" si="32"/>
        <v>52.885446899999991</v>
      </c>
      <c r="L300" s="248">
        <f t="shared" si="32"/>
        <v>53.493325599999984</v>
      </c>
      <c r="M300" s="248">
        <f t="shared" si="32"/>
        <v>54.101204299999985</v>
      </c>
      <c r="N300" s="338">
        <v>54.709083</v>
      </c>
      <c r="O300" s="166">
        <f t="shared" si="34"/>
        <v>2607.3523077093469</v>
      </c>
      <c r="P300" s="346" t="s">
        <v>708</v>
      </c>
      <c r="R300" s="47"/>
    </row>
    <row r="301" spans="2:21" x14ac:dyDescent="0.3">
      <c r="B301">
        <v>261</v>
      </c>
      <c r="C301" s="165">
        <f t="shared" si="33"/>
        <v>4</v>
      </c>
      <c r="D301" s="332">
        <f t="shared" si="35"/>
        <v>0.36852745873999998</v>
      </c>
      <c r="E301" s="248">
        <f t="shared" si="32"/>
        <v>67.252140900000015</v>
      </c>
      <c r="F301" s="248">
        <f t="shared" si="32"/>
        <v>68.08241424444445</v>
      </c>
      <c r="G301" s="248">
        <f t="shared" si="32"/>
        <v>68.912687588888886</v>
      </c>
      <c r="H301" s="248">
        <f t="shared" si="32"/>
        <v>69.742960933333336</v>
      </c>
      <c r="I301" s="248">
        <f t="shared" si="32"/>
        <v>70.573234277777772</v>
      </c>
      <c r="J301" s="248">
        <f t="shared" si="32"/>
        <v>71.403507622222222</v>
      </c>
      <c r="K301" s="248">
        <f t="shared" si="32"/>
        <v>72.233780966666657</v>
      </c>
      <c r="L301" s="248">
        <f t="shared" si="32"/>
        <v>73.064054311111093</v>
      </c>
      <c r="M301" s="248">
        <f t="shared" si="32"/>
        <v>73.894327655555543</v>
      </c>
      <c r="N301" s="338">
        <v>74.724601000000007</v>
      </c>
      <c r="O301" s="166">
        <f t="shared" si="34"/>
        <v>2607.3523077093469</v>
      </c>
      <c r="P301" s="346" t="s">
        <v>708</v>
      </c>
    </row>
    <row r="302" spans="2:21" x14ac:dyDescent="0.3">
      <c r="B302">
        <v>262</v>
      </c>
      <c r="C302" s="165">
        <f t="shared" si="33"/>
        <v>4</v>
      </c>
      <c r="D302" s="332">
        <f t="shared" si="35"/>
        <v>0.36852745873999998</v>
      </c>
      <c r="E302" s="248">
        <f t="shared" si="32"/>
        <v>87.467814899999993</v>
      </c>
      <c r="F302" s="248">
        <f t="shared" si="32"/>
        <v>88.54766446666666</v>
      </c>
      <c r="G302" s="248">
        <f t="shared" si="32"/>
        <v>89.627514033333327</v>
      </c>
      <c r="H302" s="248">
        <f t="shared" si="32"/>
        <v>90.707363599999979</v>
      </c>
      <c r="I302" s="248">
        <f t="shared" si="32"/>
        <v>91.787213166666646</v>
      </c>
      <c r="J302" s="248">
        <f t="shared" si="32"/>
        <v>92.867062733333313</v>
      </c>
      <c r="K302" s="248">
        <f t="shared" si="32"/>
        <v>93.94691229999998</v>
      </c>
      <c r="L302" s="248">
        <f t="shared" si="32"/>
        <v>95.026761866666632</v>
      </c>
      <c r="M302" s="248">
        <f t="shared" si="32"/>
        <v>96.106611433333299</v>
      </c>
      <c r="N302" s="338">
        <v>97.186460999999994</v>
      </c>
      <c r="O302" s="166">
        <f t="shared" si="34"/>
        <v>2607.3523077093469</v>
      </c>
      <c r="P302" s="346" t="s">
        <v>708</v>
      </c>
    </row>
    <row r="303" spans="2:21" x14ac:dyDescent="0.3">
      <c r="B303">
        <v>263</v>
      </c>
      <c r="C303" s="165">
        <f t="shared" si="33"/>
        <v>4</v>
      </c>
      <c r="D303" s="332">
        <f t="shared" si="35"/>
        <v>0.36852745873999998</v>
      </c>
      <c r="E303" s="248">
        <f t="shared" si="32"/>
        <v>65.650899600000002</v>
      </c>
      <c r="F303" s="248">
        <f t="shared" si="32"/>
        <v>66.461404533333322</v>
      </c>
      <c r="G303" s="248">
        <f t="shared" si="32"/>
        <v>67.271909466666656</v>
      </c>
      <c r="H303" s="248">
        <f t="shared" si="32"/>
        <v>68.08241439999999</v>
      </c>
      <c r="I303" s="248">
        <f t="shared" si="32"/>
        <v>68.892919333333325</v>
      </c>
      <c r="J303" s="248">
        <f t="shared" si="32"/>
        <v>69.703424266666644</v>
      </c>
      <c r="K303" s="248">
        <f t="shared" si="32"/>
        <v>70.513929199999978</v>
      </c>
      <c r="L303" s="248">
        <f t="shared" si="32"/>
        <v>71.324434133333313</v>
      </c>
      <c r="M303" s="248">
        <f t="shared" si="32"/>
        <v>72.134939066666647</v>
      </c>
      <c r="N303" s="338">
        <v>72.945443999999995</v>
      </c>
      <c r="O303" s="166">
        <f t="shared" si="34"/>
        <v>2607.3523077093469</v>
      </c>
      <c r="P303" s="346" t="s">
        <v>708</v>
      </c>
    </row>
    <row r="304" spans="2:21" x14ac:dyDescent="0.3">
      <c r="B304">
        <v>264</v>
      </c>
      <c r="C304" s="165">
        <f t="shared" si="33"/>
        <v>4</v>
      </c>
      <c r="D304" s="332">
        <f t="shared" si="35"/>
        <v>0.36852745873999998</v>
      </c>
      <c r="E304" s="248">
        <f t="shared" si="32"/>
        <v>63.849502800000003</v>
      </c>
      <c r="F304" s="248">
        <f t="shared" si="32"/>
        <v>64.637768266666669</v>
      </c>
      <c r="G304" s="248">
        <f t="shared" si="32"/>
        <v>65.426033733333341</v>
      </c>
      <c r="H304" s="248">
        <f t="shared" si="32"/>
        <v>66.214299199999999</v>
      </c>
      <c r="I304" s="248">
        <f t="shared" si="32"/>
        <v>67.002564666666657</v>
      </c>
      <c r="J304" s="248">
        <f t="shared" si="32"/>
        <v>67.79083013333333</v>
      </c>
      <c r="K304" s="248">
        <f t="shared" si="32"/>
        <v>68.579095599999988</v>
      </c>
      <c r="L304" s="248">
        <f t="shared" si="32"/>
        <v>69.36736106666666</v>
      </c>
      <c r="M304" s="248">
        <f t="shared" si="32"/>
        <v>70.155626533333319</v>
      </c>
      <c r="N304" s="338">
        <v>70.943892000000005</v>
      </c>
      <c r="O304" s="166">
        <f t="shared" si="34"/>
        <v>2607.3523077093469</v>
      </c>
      <c r="P304" s="346" t="s">
        <v>708</v>
      </c>
    </row>
    <row r="305" spans="2:16" x14ac:dyDescent="0.3">
      <c r="B305">
        <v>265</v>
      </c>
      <c r="C305" s="165">
        <f t="shared" si="33"/>
        <v>4</v>
      </c>
      <c r="D305" s="332">
        <f t="shared" si="35"/>
        <v>0.36852745873999998</v>
      </c>
      <c r="E305" s="248">
        <f t="shared" si="32"/>
        <v>65.05043400000001</v>
      </c>
      <c r="F305" s="248">
        <f t="shared" si="32"/>
        <v>65.853525777777776</v>
      </c>
      <c r="G305" s="248">
        <f t="shared" si="32"/>
        <v>66.656617555555556</v>
      </c>
      <c r="H305" s="248">
        <f t="shared" si="32"/>
        <v>67.459709333333336</v>
      </c>
      <c r="I305" s="248">
        <f t="shared" si="32"/>
        <v>68.262801111111102</v>
      </c>
      <c r="J305" s="248">
        <f t="shared" si="32"/>
        <v>69.065892888888882</v>
      </c>
      <c r="K305" s="248">
        <f t="shared" si="32"/>
        <v>69.868984666666648</v>
      </c>
      <c r="L305" s="248">
        <f t="shared" si="32"/>
        <v>70.672076444444428</v>
      </c>
      <c r="M305" s="248">
        <f t="shared" si="32"/>
        <v>71.475168222222209</v>
      </c>
      <c r="N305" s="338">
        <v>72.278260000000003</v>
      </c>
      <c r="O305" s="166">
        <f t="shared" si="34"/>
        <v>2607.3523077093469</v>
      </c>
      <c r="P305" s="346" t="s">
        <v>708</v>
      </c>
    </row>
    <row r="306" spans="2:16" x14ac:dyDescent="0.3">
      <c r="B306">
        <v>266</v>
      </c>
      <c r="C306" s="165">
        <f t="shared" si="33"/>
        <v>4</v>
      </c>
      <c r="D306" s="332">
        <f t="shared" si="35"/>
        <v>0.36852745873999998</v>
      </c>
      <c r="E306" s="248">
        <f t="shared" si="32"/>
        <v>63.048882600000006</v>
      </c>
      <c r="F306" s="248">
        <f t="shared" si="32"/>
        <v>63.827263866666669</v>
      </c>
      <c r="G306" s="248">
        <f t="shared" si="32"/>
        <v>64.60564513333334</v>
      </c>
      <c r="H306" s="248">
        <f t="shared" si="32"/>
        <v>65.384026399999996</v>
      </c>
      <c r="I306" s="248">
        <f t="shared" si="32"/>
        <v>66.162407666666667</v>
      </c>
      <c r="J306" s="248">
        <f t="shared" si="32"/>
        <v>66.940788933333323</v>
      </c>
      <c r="K306" s="248">
        <f t="shared" si="32"/>
        <v>67.719170199999994</v>
      </c>
      <c r="L306" s="248">
        <f t="shared" si="32"/>
        <v>68.49755146666665</v>
      </c>
      <c r="M306" s="248">
        <f t="shared" si="32"/>
        <v>69.27593273333332</v>
      </c>
      <c r="N306" s="338">
        <v>70.054314000000005</v>
      </c>
      <c r="O306" s="166">
        <f t="shared" si="34"/>
        <v>2607.3523077093469</v>
      </c>
      <c r="P306" s="346" t="s">
        <v>708</v>
      </c>
    </row>
    <row r="307" spans="2:16" x14ac:dyDescent="0.3">
      <c r="B307">
        <v>267</v>
      </c>
      <c r="C307" s="165">
        <f t="shared" si="33"/>
        <v>4</v>
      </c>
      <c r="D307" s="332">
        <f t="shared" si="35"/>
        <v>0.36852745873999998</v>
      </c>
      <c r="E307" s="248">
        <f t="shared" si="32"/>
        <v>66.451520700000003</v>
      </c>
      <c r="F307" s="248">
        <f t="shared" si="32"/>
        <v>67.271909844444451</v>
      </c>
      <c r="G307" s="248">
        <f t="shared" si="32"/>
        <v>68.092298988888885</v>
      </c>
      <c r="H307" s="248">
        <f t="shared" si="32"/>
        <v>68.912688133333333</v>
      </c>
      <c r="I307" s="248">
        <f t="shared" si="32"/>
        <v>69.733077277777781</v>
      </c>
      <c r="J307" s="248">
        <f t="shared" si="32"/>
        <v>70.553466422222215</v>
      </c>
      <c r="K307" s="248">
        <f t="shared" si="32"/>
        <v>71.373855566666663</v>
      </c>
      <c r="L307" s="248">
        <f t="shared" si="32"/>
        <v>72.194244711111097</v>
      </c>
      <c r="M307" s="248">
        <f t="shared" si="32"/>
        <v>73.014633855555545</v>
      </c>
      <c r="N307" s="338">
        <v>73.835023000000007</v>
      </c>
      <c r="O307" s="166">
        <f t="shared" si="34"/>
        <v>2607.3523077093469</v>
      </c>
      <c r="P307" s="346" t="s">
        <v>708</v>
      </c>
    </row>
    <row r="308" spans="2:16" x14ac:dyDescent="0.3">
      <c r="B308">
        <v>268</v>
      </c>
      <c r="C308" s="165">
        <f t="shared" si="33"/>
        <v>4</v>
      </c>
      <c r="D308" s="332">
        <f t="shared" si="35"/>
        <v>0.36852745873999998</v>
      </c>
      <c r="E308" s="248">
        <f t="shared" si="32"/>
        <v>73.056641400000004</v>
      </c>
      <c r="F308" s="248">
        <f t="shared" si="32"/>
        <v>73.958575244444447</v>
      </c>
      <c r="G308" s="248">
        <f t="shared" si="32"/>
        <v>74.86050908888889</v>
      </c>
      <c r="H308" s="248">
        <f t="shared" si="32"/>
        <v>75.762442933333332</v>
      </c>
      <c r="I308" s="248">
        <f t="shared" si="32"/>
        <v>76.664376777777775</v>
      </c>
      <c r="J308" s="248">
        <f t="shared" si="32"/>
        <v>77.566310622222218</v>
      </c>
      <c r="K308" s="248">
        <f t="shared" si="32"/>
        <v>78.468244466666647</v>
      </c>
      <c r="L308" s="248">
        <f t="shared" si="32"/>
        <v>79.37017831111109</v>
      </c>
      <c r="M308" s="248">
        <f t="shared" si="32"/>
        <v>80.272112155555533</v>
      </c>
      <c r="N308" s="338">
        <v>81.174046000000004</v>
      </c>
      <c r="O308" s="166">
        <f t="shared" si="34"/>
        <v>2607.3523077093469</v>
      </c>
      <c r="P308" s="346" t="s">
        <v>708</v>
      </c>
    </row>
    <row r="309" spans="2:16" x14ac:dyDescent="0.3">
      <c r="B309">
        <v>269</v>
      </c>
      <c r="C309" s="165">
        <f t="shared" si="33"/>
        <v>4</v>
      </c>
      <c r="D309" s="332">
        <f t="shared" si="35"/>
        <v>0.36852745873999998</v>
      </c>
      <c r="E309" s="248">
        <f t="shared" si="32"/>
        <v>50.2389504</v>
      </c>
      <c r="F309" s="248">
        <f t="shared" si="32"/>
        <v>50.859184355555556</v>
      </c>
      <c r="G309" s="248">
        <f t="shared" si="32"/>
        <v>51.479418311111104</v>
      </c>
      <c r="H309" s="248">
        <f t="shared" si="32"/>
        <v>52.099652266666659</v>
      </c>
      <c r="I309" s="248">
        <f t="shared" si="32"/>
        <v>52.719886222222215</v>
      </c>
      <c r="J309" s="248">
        <f t="shared" si="32"/>
        <v>53.34012017777777</v>
      </c>
      <c r="K309" s="248">
        <f t="shared" si="32"/>
        <v>53.960354133333318</v>
      </c>
      <c r="L309" s="248">
        <f t="shared" si="32"/>
        <v>54.580588088888874</v>
      </c>
      <c r="M309" s="248">
        <f t="shared" si="32"/>
        <v>55.200822044444429</v>
      </c>
      <c r="N309" s="338">
        <v>55.821055999999999</v>
      </c>
      <c r="O309" s="166">
        <f t="shared" si="34"/>
        <v>2607.3523077093469</v>
      </c>
      <c r="P309" s="346" t="s">
        <v>708</v>
      </c>
    </row>
    <row r="310" spans="2:16" x14ac:dyDescent="0.3">
      <c r="B310">
        <v>270</v>
      </c>
      <c r="C310" s="165">
        <f t="shared" si="33"/>
        <v>4</v>
      </c>
      <c r="D310" s="332">
        <f t="shared" si="35"/>
        <v>0.36852745873999998</v>
      </c>
      <c r="E310" s="248">
        <f t="shared" si="32"/>
        <v>55.643140800000005</v>
      </c>
      <c r="F310" s="248">
        <f t="shared" si="32"/>
        <v>56.330093155555559</v>
      </c>
      <c r="G310" s="248">
        <f t="shared" si="32"/>
        <v>57.017045511111107</v>
      </c>
      <c r="H310" s="248">
        <f t="shared" si="32"/>
        <v>57.703997866666661</v>
      </c>
      <c r="I310" s="248">
        <f t="shared" si="32"/>
        <v>58.390950222222216</v>
      </c>
      <c r="J310" s="248">
        <f t="shared" si="32"/>
        <v>59.07790257777777</v>
      </c>
      <c r="K310" s="248">
        <f t="shared" si="32"/>
        <v>59.764854933333325</v>
      </c>
      <c r="L310" s="248">
        <f t="shared" si="32"/>
        <v>60.451807288888872</v>
      </c>
      <c r="M310" s="248">
        <f t="shared" si="32"/>
        <v>61.138759644444427</v>
      </c>
      <c r="N310" s="338">
        <v>61.825712000000003</v>
      </c>
      <c r="O310" s="166">
        <f t="shared" si="34"/>
        <v>2607.3523077093469</v>
      </c>
      <c r="P310" s="346" t="s">
        <v>708</v>
      </c>
    </row>
    <row r="311" spans="2:16" x14ac:dyDescent="0.3">
      <c r="B311">
        <v>271</v>
      </c>
      <c r="C311" s="165">
        <f t="shared" si="33"/>
        <v>4</v>
      </c>
      <c r="D311" s="332">
        <f t="shared" si="35"/>
        <v>0.36852745873999998</v>
      </c>
      <c r="E311" s="248">
        <f t="shared" si="32"/>
        <v>93.472470000000001</v>
      </c>
      <c r="F311" s="248">
        <f t="shared" si="32"/>
        <v>94.626451111111109</v>
      </c>
      <c r="G311" s="248">
        <f t="shared" si="32"/>
        <v>95.780432222222217</v>
      </c>
      <c r="H311" s="248">
        <f t="shared" si="32"/>
        <v>96.934413333333325</v>
      </c>
      <c r="I311" s="248">
        <f t="shared" si="32"/>
        <v>98.088394444444432</v>
      </c>
      <c r="J311" s="248">
        <f t="shared" si="32"/>
        <v>99.24237555555554</v>
      </c>
      <c r="K311" s="248">
        <f t="shared" si="32"/>
        <v>100.39635666666665</v>
      </c>
      <c r="L311" s="248">
        <f t="shared" si="32"/>
        <v>101.55033777777776</v>
      </c>
      <c r="M311" s="248">
        <f t="shared" si="32"/>
        <v>102.70431888888886</v>
      </c>
      <c r="N311" s="338">
        <v>103.8583</v>
      </c>
      <c r="O311" s="166">
        <f t="shared" si="34"/>
        <v>2607.3523077093469</v>
      </c>
      <c r="P311" s="346" t="s">
        <v>708</v>
      </c>
    </row>
    <row r="312" spans="2:16" x14ac:dyDescent="0.3">
      <c r="B312">
        <v>272</v>
      </c>
      <c r="C312" s="165">
        <f t="shared" si="33"/>
        <v>4</v>
      </c>
      <c r="D312" s="332">
        <f t="shared" si="35"/>
        <v>0.36852745873999998</v>
      </c>
      <c r="E312" s="248">
        <f t="shared" si="32"/>
        <v>291.0256344</v>
      </c>
      <c r="F312" s="248">
        <f t="shared" si="32"/>
        <v>294.61854346666667</v>
      </c>
      <c r="G312" s="248">
        <f t="shared" si="32"/>
        <v>298.21145253333327</v>
      </c>
      <c r="H312" s="248">
        <f t="shared" si="32"/>
        <v>301.80436159999994</v>
      </c>
      <c r="I312" s="248">
        <f t="shared" si="32"/>
        <v>305.3972706666666</v>
      </c>
      <c r="J312" s="248">
        <f t="shared" si="32"/>
        <v>308.99017973333326</v>
      </c>
      <c r="K312" s="248">
        <f t="shared" si="32"/>
        <v>312.58308879999993</v>
      </c>
      <c r="L312" s="248">
        <f t="shared" si="32"/>
        <v>316.17599786666653</v>
      </c>
      <c r="M312" s="248">
        <f t="shared" si="32"/>
        <v>319.7689069333332</v>
      </c>
      <c r="N312" s="338">
        <v>323.36181599999998</v>
      </c>
      <c r="O312" s="166">
        <f t="shared" si="34"/>
        <v>2607.3523077093469</v>
      </c>
      <c r="P312" s="346" t="s">
        <v>708</v>
      </c>
    </row>
    <row r="313" spans="2:16" x14ac:dyDescent="0.3">
      <c r="B313">
        <v>273</v>
      </c>
      <c r="C313" s="165">
        <f t="shared" si="33"/>
        <v>4</v>
      </c>
      <c r="D313" s="332">
        <f t="shared" si="35"/>
        <v>0.36852745873999998</v>
      </c>
      <c r="E313" s="248">
        <f t="shared" si="32"/>
        <v>71.255244599999997</v>
      </c>
      <c r="F313" s="248">
        <f t="shared" si="32"/>
        <v>72.134938977777779</v>
      </c>
      <c r="G313" s="248">
        <f t="shared" si="32"/>
        <v>73.014633355555546</v>
      </c>
      <c r="H313" s="248">
        <f t="shared" si="32"/>
        <v>73.894327733333327</v>
      </c>
      <c r="I313" s="248">
        <f t="shared" si="32"/>
        <v>74.774022111111094</v>
      </c>
      <c r="J313" s="248">
        <f t="shared" si="32"/>
        <v>75.653716488888875</v>
      </c>
      <c r="K313" s="248">
        <f t="shared" si="32"/>
        <v>76.533410866666657</v>
      </c>
      <c r="L313" s="248">
        <f t="shared" si="32"/>
        <v>77.413105244444424</v>
      </c>
      <c r="M313" s="248">
        <f t="shared" si="32"/>
        <v>78.292799622222205</v>
      </c>
      <c r="N313" s="338">
        <v>79.172494</v>
      </c>
      <c r="O313" s="166">
        <f t="shared" si="34"/>
        <v>2607.3523077093469</v>
      </c>
      <c r="P313" s="346" t="s">
        <v>708</v>
      </c>
    </row>
    <row r="314" spans="2:16" x14ac:dyDescent="0.3">
      <c r="B314">
        <v>274</v>
      </c>
      <c r="C314" s="165">
        <f t="shared" si="33"/>
        <v>4</v>
      </c>
      <c r="D314" s="332">
        <f t="shared" si="35"/>
        <v>0.36852745873999998</v>
      </c>
      <c r="E314" s="248">
        <f t="shared" si="32"/>
        <v>79.261452000000006</v>
      </c>
      <c r="F314" s="248">
        <f t="shared" si="32"/>
        <v>80.23998844444445</v>
      </c>
      <c r="G314" s="248">
        <f t="shared" si="32"/>
        <v>81.218524888888879</v>
      </c>
      <c r="H314" s="248">
        <f t="shared" si="32"/>
        <v>82.197061333333323</v>
      </c>
      <c r="I314" s="248">
        <f t="shared" si="32"/>
        <v>83.175597777777767</v>
      </c>
      <c r="J314" s="248">
        <f t="shared" si="32"/>
        <v>84.154134222222211</v>
      </c>
      <c r="K314" s="248">
        <f t="shared" si="32"/>
        <v>85.132670666666655</v>
      </c>
      <c r="L314" s="248">
        <f t="shared" si="32"/>
        <v>86.111207111111085</v>
      </c>
      <c r="M314" s="248">
        <f t="shared" si="32"/>
        <v>87.089743555555529</v>
      </c>
      <c r="N314" s="338">
        <v>88.068280000000001</v>
      </c>
      <c r="O314" s="166">
        <f t="shared" si="34"/>
        <v>2607.3523077093469</v>
      </c>
      <c r="P314" s="346" t="s">
        <v>708</v>
      </c>
    </row>
    <row r="315" spans="2:16" x14ac:dyDescent="0.3">
      <c r="B315">
        <v>275</v>
      </c>
      <c r="C315" s="165">
        <f t="shared" si="33"/>
        <v>4</v>
      </c>
      <c r="D315" s="332">
        <f t="shared" si="35"/>
        <v>0.36852745873999998</v>
      </c>
      <c r="E315" s="248">
        <f t="shared" si="32"/>
        <v>57.244382100000003</v>
      </c>
      <c r="F315" s="248">
        <f t="shared" si="32"/>
        <v>57.951102866666666</v>
      </c>
      <c r="G315" s="248">
        <f t="shared" si="32"/>
        <v>58.657823633333329</v>
      </c>
      <c r="H315" s="248">
        <f t="shared" si="32"/>
        <v>59.364544399999993</v>
      </c>
      <c r="I315" s="248">
        <f t="shared" si="32"/>
        <v>60.071265166666656</v>
      </c>
      <c r="J315" s="248">
        <f t="shared" si="32"/>
        <v>60.777985933333326</v>
      </c>
      <c r="K315" s="248">
        <f t="shared" si="32"/>
        <v>61.48470669999999</v>
      </c>
      <c r="L315" s="248">
        <f t="shared" si="32"/>
        <v>62.191427466666653</v>
      </c>
      <c r="M315" s="248">
        <f t="shared" si="32"/>
        <v>62.898148233333316</v>
      </c>
      <c r="N315" s="338">
        <v>63.604869000000001</v>
      </c>
      <c r="O315" s="166">
        <f t="shared" si="34"/>
        <v>2607.3523077093469</v>
      </c>
      <c r="P315" s="346" t="s">
        <v>708</v>
      </c>
    </row>
    <row r="316" spans="2:16" x14ac:dyDescent="0.3">
      <c r="B316">
        <v>276</v>
      </c>
      <c r="C316" s="165">
        <f t="shared" si="33"/>
        <v>4</v>
      </c>
      <c r="D316" s="332">
        <f t="shared" si="35"/>
        <v>0.36852745873999998</v>
      </c>
      <c r="E316" s="248">
        <f t="shared" si="32"/>
        <v>97.875883799999997</v>
      </c>
      <c r="F316" s="248">
        <f t="shared" si="32"/>
        <v>99.08422804444443</v>
      </c>
      <c r="G316" s="248">
        <f t="shared" si="32"/>
        <v>100.29257228888888</v>
      </c>
      <c r="H316" s="248">
        <f t="shared" si="32"/>
        <v>101.50091653333331</v>
      </c>
      <c r="I316" s="248">
        <f t="shared" si="32"/>
        <v>102.70926077777776</v>
      </c>
      <c r="J316" s="248">
        <f t="shared" si="32"/>
        <v>103.91760502222219</v>
      </c>
      <c r="K316" s="248">
        <f t="shared" si="32"/>
        <v>105.12594926666664</v>
      </c>
      <c r="L316" s="248">
        <f t="shared" si="32"/>
        <v>106.33429351111107</v>
      </c>
      <c r="M316" s="248">
        <f t="shared" si="32"/>
        <v>107.54263775555552</v>
      </c>
      <c r="N316" s="338">
        <v>108.75098199999999</v>
      </c>
      <c r="O316" s="166">
        <f t="shared" si="34"/>
        <v>2607.3523077093469</v>
      </c>
      <c r="P316" s="346" t="s">
        <v>708</v>
      </c>
    </row>
    <row r="317" spans="2:16" x14ac:dyDescent="0.3">
      <c r="B317">
        <v>277</v>
      </c>
      <c r="C317" s="165">
        <f t="shared" si="33"/>
        <v>4</v>
      </c>
      <c r="D317" s="332">
        <f t="shared" si="35"/>
        <v>0.36852745873999998</v>
      </c>
      <c r="E317" s="248">
        <f t="shared" si="32"/>
        <v>97.875883799999997</v>
      </c>
      <c r="F317" s="248">
        <f t="shared" si="32"/>
        <v>99.08422804444443</v>
      </c>
      <c r="G317" s="248">
        <f t="shared" si="32"/>
        <v>100.29257228888888</v>
      </c>
      <c r="H317" s="248">
        <f t="shared" si="32"/>
        <v>101.50091653333331</v>
      </c>
      <c r="I317" s="248">
        <f t="shared" si="32"/>
        <v>102.70926077777776</v>
      </c>
      <c r="J317" s="248">
        <f t="shared" si="32"/>
        <v>103.91760502222219</v>
      </c>
      <c r="K317" s="248">
        <f t="shared" si="32"/>
        <v>105.12594926666664</v>
      </c>
      <c r="L317" s="248">
        <f t="shared" si="32"/>
        <v>106.33429351111107</v>
      </c>
      <c r="M317" s="248">
        <f t="shared" si="32"/>
        <v>107.54263775555552</v>
      </c>
      <c r="N317" s="338">
        <v>108.75098199999999</v>
      </c>
      <c r="O317" s="166">
        <f t="shared" si="34"/>
        <v>2607.3523077093469</v>
      </c>
      <c r="P317" s="346" t="s">
        <v>708</v>
      </c>
    </row>
    <row r="318" spans="2:16" x14ac:dyDescent="0.3">
      <c r="B318">
        <v>278</v>
      </c>
      <c r="C318" s="165">
        <f t="shared" si="33"/>
        <v>4</v>
      </c>
      <c r="D318" s="332">
        <f t="shared" si="35"/>
        <v>0.36852745873999998</v>
      </c>
      <c r="E318" s="248">
        <f t="shared" si="32"/>
        <v>99.877436100000011</v>
      </c>
      <c r="F318" s="248">
        <f t="shared" si="32"/>
        <v>101.11049086666667</v>
      </c>
      <c r="G318" s="248">
        <f t="shared" si="32"/>
        <v>102.34354563333333</v>
      </c>
      <c r="H318" s="248">
        <f t="shared" si="32"/>
        <v>103.57660039999999</v>
      </c>
      <c r="I318" s="248">
        <f t="shared" si="32"/>
        <v>104.80965516666666</v>
      </c>
      <c r="J318" s="248">
        <f t="shared" si="32"/>
        <v>106.04270993333331</v>
      </c>
      <c r="K318" s="248">
        <f t="shared" si="32"/>
        <v>107.27576469999998</v>
      </c>
      <c r="L318" s="248">
        <f t="shared" si="32"/>
        <v>108.50881946666664</v>
      </c>
      <c r="M318" s="248">
        <f t="shared" si="32"/>
        <v>109.74187423333331</v>
      </c>
      <c r="N318" s="338">
        <v>110.974929</v>
      </c>
      <c r="O318" s="166">
        <f t="shared" si="34"/>
        <v>2607.3523077093464</v>
      </c>
      <c r="P318" s="346" t="s">
        <v>708</v>
      </c>
    </row>
    <row r="319" spans="2:16" x14ac:dyDescent="0.3">
      <c r="B319">
        <v>279</v>
      </c>
      <c r="C319" s="165">
        <f t="shared" si="33"/>
        <v>4</v>
      </c>
      <c r="D319" s="332">
        <f t="shared" si="35"/>
        <v>0.36852745873999998</v>
      </c>
      <c r="E319" s="248">
        <f t="shared" si="32"/>
        <v>102.079143</v>
      </c>
      <c r="F319" s="248">
        <f t="shared" si="32"/>
        <v>103.33937933333334</v>
      </c>
      <c r="G319" s="248">
        <f t="shared" si="32"/>
        <v>104.59961566666666</v>
      </c>
      <c r="H319" s="248">
        <f t="shared" ref="H319:M372" si="36">$N319*H$39</f>
        <v>105.85985199999999</v>
      </c>
      <c r="I319" s="248">
        <f t="shared" si="36"/>
        <v>107.12008833333333</v>
      </c>
      <c r="J319" s="248">
        <f t="shared" si="36"/>
        <v>108.38032466666665</v>
      </c>
      <c r="K319" s="248">
        <f t="shared" si="36"/>
        <v>109.64056099999998</v>
      </c>
      <c r="L319" s="248">
        <f t="shared" si="36"/>
        <v>110.90079733333332</v>
      </c>
      <c r="M319" s="248">
        <f t="shared" si="36"/>
        <v>112.16103366666664</v>
      </c>
      <c r="N319" s="338">
        <v>113.42127000000001</v>
      </c>
      <c r="O319" s="166">
        <f t="shared" si="34"/>
        <v>2607.3523077093469</v>
      </c>
      <c r="P319" s="346" t="s">
        <v>708</v>
      </c>
    </row>
    <row r="320" spans="2:16" x14ac:dyDescent="0.3">
      <c r="B320">
        <v>280</v>
      </c>
      <c r="C320" s="165">
        <f t="shared" si="33"/>
        <v>4</v>
      </c>
      <c r="D320" s="332">
        <f t="shared" si="35"/>
        <v>0.36852745873999998</v>
      </c>
      <c r="E320" s="248">
        <f t="shared" ref="E320:M373" si="37">$N320*E$39</f>
        <v>102.47945310000001</v>
      </c>
      <c r="F320" s="248">
        <f t="shared" si="37"/>
        <v>103.74463153333333</v>
      </c>
      <c r="G320" s="248">
        <f t="shared" si="37"/>
        <v>105.00980996666667</v>
      </c>
      <c r="H320" s="248">
        <f t="shared" si="36"/>
        <v>106.2749884</v>
      </c>
      <c r="I320" s="248">
        <f t="shared" si="36"/>
        <v>107.54016683333333</v>
      </c>
      <c r="J320" s="248">
        <f t="shared" si="36"/>
        <v>108.80534526666665</v>
      </c>
      <c r="K320" s="248">
        <f t="shared" si="36"/>
        <v>110.07052369999998</v>
      </c>
      <c r="L320" s="248">
        <f t="shared" si="36"/>
        <v>111.33570213333331</v>
      </c>
      <c r="M320" s="248">
        <f t="shared" si="36"/>
        <v>112.60088056666665</v>
      </c>
      <c r="N320" s="338">
        <v>113.86605900000001</v>
      </c>
      <c r="O320" s="166">
        <f t="shared" si="34"/>
        <v>2607.3523077093469</v>
      </c>
      <c r="P320" s="346" t="s">
        <v>708</v>
      </c>
    </row>
    <row r="321" spans="2:16" x14ac:dyDescent="0.3">
      <c r="B321">
        <v>281</v>
      </c>
      <c r="C321" s="165">
        <f t="shared" si="33"/>
        <v>4</v>
      </c>
      <c r="D321" s="332">
        <f t="shared" si="35"/>
        <v>0.36852745873999998</v>
      </c>
      <c r="E321" s="248">
        <f t="shared" si="37"/>
        <v>102.67960859999999</v>
      </c>
      <c r="F321" s="248">
        <f t="shared" si="37"/>
        <v>103.94725808888889</v>
      </c>
      <c r="G321" s="248">
        <f t="shared" si="37"/>
        <v>105.21490757777777</v>
      </c>
      <c r="H321" s="248">
        <f t="shared" si="36"/>
        <v>106.48255706666666</v>
      </c>
      <c r="I321" s="248">
        <f t="shared" si="36"/>
        <v>107.75020655555554</v>
      </c>
      <c r="J321" s="248">
        <f t="shared" si="36"/>
        <v>109.01785604444443</v>
      </c>
      <c r="K321" s="248">
        <f t="shared" si="36"/>
        <v>110.28550553333331</v>
      </c>
      <c r="L321" s="248">
        <f t="shared" si="36"/>
        <v>111.55315502222219</v>
      </c>
      <c r="M321" s="248">
        <f t="shared" si="36"/>
        <v>112.82080451111108</v>
      </c>
      <c r="N321" s="338">
        <v>114.088454</v>
      </c>
      <c r="O321" s="166">
        <f t="shared" si="34"/>
        <v>2607.3523077093469</v>
      </c>
      <c r="P321" s="346" t="s">
        <v>708</v>
      </c>
    </row>
    <row r="322" spans="2:16" x14ac:dyDescent="0.3">
      <c r="B322">
        <v>282</v>
      </c>
      <c r="C322" s="165">
        <f t="shared" si="33"/>
        <v>4</v>
      </c>
      <c r="D322" s="332">
        <f t="shared" si="35"/>
        <v>0.36852745873999998</v>
      </c>
      <c r="E322" s="248">
        <f t="shared" si="37"/>
        <v>48.637709100000002</v>
      </c>
      <c r="F322" s="248">
        <f t="shared" si="37"/>
        <v>49.238174644444442</v>
      </c>
      <c r="G322" s="248">
        <f t="shared" si="37"/>
        <v>49.838640188888888</v>
      </c>
      <c r="H322" s="248">
        <f t="shared" si="36"/>
        <v>50.439105733333328</v>
      </c>
      <c r="I322" s="248">
        <f t="shared" si="36"/>
        <v>51.039571277777775</v>
      </c>
      <c r="J322" s="248">
        <f t="shared" si="36"/>
        <v>51.640036822222214</v>
      </c>
      <c r="K322" s="248">
        <f t="shared" si="36"/>
        <v>52.240502366666654</v>
      </c>
      <c r="L322" s="248">
        <f t="shared" si="36"/>
        <v>52.8409679111111</v>
      </c>
      <c r="M322" s="248">
        <f t="shared" si="36"/>
        <v>53.44143345555554</v>
      </c>
      <c r="N322" s="338">
        <v>54.041899000000001</v>
      </c>
      <c r="O322" s="166">
        <f t="shared" si="34"/>
        <v>2607.3523077093464</v>
      </c>
      <c r="P322" s="346" t="s">
        <v>708</v>
      </c>
    </row>
    <row r="323" spans="2:16" x14ac:dyDescent="0.3">
      <c r="B323">
        <v>283</v>
      </c>
      <c r="C323" s="165">
        <f t="shared" si="33"/>
        <v>4</v>
      </c>
      <c r="D323" s="332">
        <f t="shared" si="35"/>
        <v>0.36852745873999998</v>
      </c>
      <c r="E323" s="248">
        <f t="shared" si="37"/>
        <v>97.475573699999998</v>
      </c>
      <c r="F323" s="248">
        <f t="shared" si="37"/>
        <v>98.678975844444437</v>
      </c>
      <c r="G323" s="248">
        <f t="shared" si="37"/>
        <v>99.882377988888877</v>
      </c>
      <c r="H323" s="248">
        <f t="shared" si="36"/>
        <v>101.08578013333332</v>
      </c>
      <c r="I323" s="248">
        <f t="shared" si="36"/>
        <v>102.28918227777775</v>
      </c>
      <c r="J323" s="248">
        <f t="shared" si="36"/>
        <v>103.49258442222219</v>
      </c>
      <c r="K323" s="248">
        <f t="shared" si="36"/>
        <v>104.69598656666663</v>
      </c>
      <c r="L323" s="248">
        <f t="shared" si="36"/>
        <v>105.89938871111107</v>
      </c>
      <c r="M323" s="248">
        <f t="shared" si="36"/>
        <v>107.10279085555551</v>
      </c>
      <c r="N323" s="338">
        <v>108.30619299999999</v>
      </c>
      <c r="O323" s="166">
        <f t="shared" si="34"/>
        <v>2607.3523077093469</v>
      </c>
      <c r="P323" s="346" t="s">
        <v>708</v>
      </c>
    </row>
    <row r="324" spans="2:16" x14ac:dyDescent="0.3">
      <c r="B324">
        <v>284</v>
      </c>
      <c r="C324" s="165">
        <f t="shared" si="33"/>
        <v>4</v>
      </c>
      <c r="D324" s="332">
        <f t="shared" si="35"/>
        <v>0.36852745873999998</v>
      </c>
      <c r="E324" s="248">
        <f t="shared" si="37"/>
        <v>105.2816256</v>
      </c>
      <c r="F324" s="248">
        <f t="shared" si="37"/>
        <v>106.58139875555555</v>
      </c>
      <c r="G324" s="248">
        <f t="shared" si="37"/>
        <v>107.88117191111111</v>
      </c>
      <c r="H324" s="248">
        <f t="shared" si="36"/>
        <v>109.18094506666665</v>
      </c>
      <c r="I324" s="248">
        <f t="shared" si="36"/>
        <v>110.48071822222221</v>
      </c>
      <c r="J324" s="248">
        <f t="shared" si="36"/>
        <v>111.78049137777776</v>
      </c>
      <c r="K324" s="248">
        <f t="shared" si="36"/>
        <v>113.08026453333331</v>
      </c>
      <c r="L324" s="248">
        <f t="shared" si="36"/>
        <v>114.38003768888886</v>
      </c>
      <c r="M324" s="248">
        <f t="shared" si="36"/>
        <v>115.67981084444442</v>
      </c>
      <c r="N324" s="338">
        <v>116.979584</v>
      </c>
      <c r="O324" s="166">
        <f t="shared" si="34"/>
        <v>2607.3523077093469</v>
      </c>
      <c r="P324" s="346" t="s">
        <v>708</v>
      </c>
    </row>
    <row r="325" spans="2:16" x14ac:dyDescent="0.3">
      <c r="B325">
        <v>285</v>
      </c>
      <c r="C325" s="165">
        <f t="shared" si="33"/>
        <v>4</v>
      </c>
      <c r="D325" s="332">
        <f t="shared" si="35"/>
        <v>0.36852745873999998</v>
      </c>
      <c r="E325" s="248">
        <f t="shared" si="37"/>
        <v>88.0682805</v>
      </c>
      <c r="F325" s="248">
        <f t="shared" si="37"/>
        <v>89.155543222222221</v>
      </c>
      <c r="G325" s="248">
        <f t="shared" si="37"/>
        <v>90.242805944444441</v>
      </c>
      <c r="H325" s="248">
        <f t="shared" si="36"/>
        <v>91.330068666666662</v>
      </c>
      <c r="I325" s="248">
        <f t="shared" si="36"/>
        <v>92.417331388888883</v>
      </c>
      <c r="J325" s="248">
        <f t="shared" si="36"/>
        <v>93.504594111111089</v>
      </c>
      <c r="K325" s="248">
        <f t="shared" si="36"/>
        <v>94.59185683333331</v>
      </c>
      <c r="L325" s="248">
        <f t="shared" si="36"/>
        <v>95.67911955555553</v>
      </c>
      <c r="M325" s="248">
        <f t="shared" si="36"/>
        <v>96.766382277777751</v>
      </c>
      <c r="N325" s="338">
        <v>97.853645</v>
      </c>
      <c r="O325" s="166">
        <f t="shared" si="34"/>
        <v>2607.3523077093469</v>
      </c>
      <c r="P325" s="346" t="s">
        <v>708</v>
      </c>
    </row>
    <row r="326" spans="2:16" x14ac:dyDescent="0.3">
      <c r="B326">
        <v>286</v>
      </c>
      <c r="C326" s="165">
        <f t="shared" si="33"/>
        <v>4</v>
      </c>
      <c r="D326" s="332">
        <f t="shared" si="35"/>
        <v>0.36852745873999998</v>
      </c>
      <c r="E326" s="248">
        <f t="shared" si="37"/>
        <v>78.060520800000006</v>
      </c>
      <c r="F326" s="248">
        <f t="shared" si="37"/>
        <v>79.024230933333328</v>
      </c>
      <c r="G326" s="248">
        <f t="shared" si="37"/>
        <v>79.987941066666664</v>
      </c>
      <c r="H326" s="248">
        <f t="shared" si="36"/>
        <v>80.951651200000001</v>
      </c>
      <c r="I326" s="248">
        <f t="shared" si="36"/>
        <v>81.915361333333323</v>
      </c>
      <c r="J326" s="248">
        <f t="shared" si="36"/>
        <v>82.879071466666659</v>
      </c>
      <c r="K326" s="248">
        <f t="shared" si="36"/>
        <v>83.842781599999981</v>
      </c>
      <c r="L326" s="248">
        <f t="shared" si="36"/>
        <v>84.806491733333317</v>
      </c>
      <c r="M326" s="248">
        <f t="shared" si="36"/>
        <v>85.770201866666639</v>
      </c>
      <c r="N326" s="338">
        <v>86.733912000000004</v>
      </c>
      <c r="O326" s="166">
        <f t="shared" si="34"/>
        <v>2607.3523077093473</v>
      </c>
      <c r="P326" s="346" t="s">
        <v>708</v>
      </c>
    </row>
    <row r="327" spans="2:16" x14ac:dyDescent="0.3">
      <c r="B327">
        <v>287</v>
      </c>
      <c r="C327" s="165">
        <f t="shared" si="33"/>
        <v>4</v>
      </c>
      <c r="D327" s="332">
        <f t="shared" si="35"/>
        <v>0.36852745873999998</v>
      </c>
      <c r="E327" s="248">
        <f t="shared" si="37"/>
        <v>56.643916500000003</v>
      </c>
      <c r="F327" s="248">
        <f t="shared" si="37"/>
        <v>57.343224111111113</v>
      </c>
      <c r="G327" s="248">
        <f t="shared" si="37"/>
        <v>58.042531722222222</v>
      </c>
      <c r="H327" s="248">
        <f t="shared" si="36"/>
        <v>58.741839333333331</v>
      </c>
      <c r="I327" s="248">
        <f t="shared" si="36"/>
        <v>59.441146944444441</v>
      </c>
      <c r="J327" s="248">
        <f t="shared" si="36"/>
        <v>60.140454555555543</v>
      </c>
      <c r="K327" s="248">
        <f t="shared" si="36"/>
        <v>60.839762166666652</v>
      </c>
      <c r="L327" s="248">
        <f t="shared" si="36"/>
        <v>61.539069777777762</v>
      </c>
      <c r="M327" s="248">
        <f t="shared" si="36"/>
        <v>62.238377388888871</v>
      </c>
      <c r="N327" s="338">
        <v>62.937685000000002</v>
      </c>
      <c r="O327" s="166">
        <f t="shared" si="34"/>
        <v>2607.3523077093469</v>
      </c>
      <c r="P327" s="346" t="s">
        <v>708</v>
      </c>
    </row>
    <row r="328" spans="2:16" x14ac:dyDescent="0.3">
      <c r="B328">
        <v>288</v>
      </c>
      <c r="C328" s="165">
        <f t="shared" si="33"/>
        <v>4</v>
      </c>
      <c r="D328" s="332">
        <f t="shared" si="35"/>
        <v>0.36852745873999998</v>
      </c>
      <c r="E328" s="248">
        <f t="shared" si="37"/>
        <v>151.11716220000002</v>
      </c>
      <c r="F328" s="248">
        <f t="shared" si="37"/>
        <v>152.98280617777777</v>
      </c>
      <c r="G328" s="248">
        <f t="shared" si="37"/>
        <v>154.84845015555555</v>
      </c>
      <c r="H328" s="248">
        <f t="shared" si="36"/>
        <v>156.71409413333333</v>
      </c>
      <c r="I328" s="248">
        <f t="shared" si="36"/>
        <v>158.57973811111108</v>
      </c>
      <c r="J328" s="248">
        <f t="shared" si="36"/>
        <v>160.44538208888886</v>
      </c>
      <c r="K328" s="248">
        <f t="shared" si="36"/>
        <v>162.31102606666664</v>
      </c>
      <c r="L328" s="248">
        <f t="shared" si="36"/>
        <v>164.17667004444442</v>
      </c>
      <c r="M328" s="248">
        <f t="shared" si="36"/>
        <v>166.04231402222217</v>
      </c>
      <c r="N328" s="338">
        <v>167.90795800000001</v>
      </c>
      <c r="O328" s="166">
        <f t="shared" si="34"/>
        <v>2607.3523077093469</v>
      </c>
      <c r="P328" s="346" t="s">
        <v>708</v>
      </c>
    </row>
    <row r="329" spans="2:16" x14ac:dyDescent="0.3">
      <c r="B329">
        <v>289</v>
      </c>
      <c r="C329" s="165">
        <f t="shared" si="33"/>
        <v>4</v>
      </c>
      <c r="D329" s="332">
        <f t="shared" si="35"/>
        <v>0.36852745873999998</v>
      </c>
      <c r="E329" s="248">
        <f t="shared" si="37"/>
        <v>103.48022880000001</v>
      </c>
      <c r="F329" s="248">
        <f t="shared" si="37"/>
        <v>104.75776248888889</v>
      </c>
      <c r="G329" s="248">
        <f t="shared" si="37"/>
        <v>106.03529617777777</v>
      </c>
      <c r="H329" s="248">
        <f t="shared" si="36"/>
        <v>107.31282986666666</v>
      </c>
      <c r="I329" s="248">
        <f t="shared" si="36"/>
        <v>108.59036355555554</v>
      </c>
      <c r="J329" s="248">
        <f t="shared" si="36"/>
        <v>109.86789724444442</v>
      </c>
      <c r="K329" s="248">
        <f t="shared" si="36"/>
        <v>111.1454309333333</v>
      </c>
      <c r="L329" s="248">
        <f t="shared" si="36"/>
        <v>112.4229646222222</v>
      </c>
      <c r="M329" s="248">
        <f t="shared" si="36"/>
        <v>113.70049831111108</v>
      </c>
      <c r="N329" s="338">
        <v>114.978032</v>
      </c>
      <c r="O329" s="166">
        <f t="shared" si="34"/>
        <v>2607.3523077093469</v>
      </c>
      <c r="P329" s="346" t="s">
        <v>708</v>
      </c>
    </row>
    <row r="330" spans="2:16" x14ac:dyDescent="0.3">
      <c r="B330">
        <v>290</v>
      </c>
      <c r="C330" s="165">
        <f t="shared" si="33"/>
        <v>4</v>
      </c>
      <c r="D330" s="332">
        <f t="shared" si="35"/>
        <v>0.36852745873999998</v>
      </c>
      <c r="E330" s="248">
        <f t="shared" si="37"/>
        <v>358.27777620000001</v>
      </c>
      <c r="F330" s="248">
        <f t="shared" si="37"/>
        <v>362.70095862222217</v>
      </c>
      <c r="G330" s="248">
        <f t="shared" si="37"/>
        <v>367.1241410444444</v>
      </c>
      <c r="H330" s="248">
        <f t="shared" si="36"/>
        <v>371.54732346666663</v>
      </c>
      <c r="I330" s="248">
        <f t="shared" si="36"/>
        <v>375.97050588888879</v>
      </c>
      <c r="J330" s="248">
        <f t="shared" si="36"/>
        <v>380.39368831111102</v>
      </c>
      <c r="K330" s="248">
        <f t="shared" si="36"/>
        <v>384.81687073333325</v>
      </c>
      <c r="L330" s="248">
        <f t="shared" si="36"/>
        <v>389.24005315555542</v>
      </c>
      <c r="M330" s="248">
        <f t="shared" si="36"/>
        <v>393.66323557777764</v>
      </c>
      <c r="N330" s="338">
        <v>398.08641799999998</v>
      </c>
      <c r="O330" s="166">
        <f t="shared" si="34"/>
        <v>2607.3523077093469</v>
      </c>
      <c r="P330" s="346" t="s">
        <v>708</v>
      </c>
    </row>
    <row r="331" spans="2:16" x14ac:dyDescent="0.3">
      <c r="B331">
        <v>291</v>
      </c>
      <c r="C331" s="165">
        <f t="shared" si="33"/>
        <v>4</v>
      </c>
      <c r="D331" s="332">
        <f t="shared" si="35"/>
        <v>0.36852745873999998</v>
      </c>
      <c r="E331" s="248">
        <f t="shared" si="37"/>
        <v>212.36464800000002</v>
      </c>
      <c r="F331" s="248">
        <f t="shared" si="37"/>
        <v>214.98643377777779</v>
      </c>
      <c r="G331" s="248">
        <f t="shared" si="37"/>
        <v>217.60821955555556</v>
      </c>
      <c r="H331" s="248">
        <f t="shared" si="36"/>
        <v>220.23000533333331</v>
      </c>
      <c r="I331" s="248">
        <f t="shared" si="36"/>
        <v>222.85179111111108</v>
      </c>
      <c r="J331" s="248">
        <f t="shared" si="36"/>
        <v>225.47357688888886</v>
      </c>
      <c r="K331" s="248">
        <f t="shared" si="36"/>
        <v>228.09536266666663</v>
      </c>
      <c r="L331" s="248">
        <f t="shared" si="36"/>
        <v>230.7171484444444</v>
      </c>
      <c r="M331" s="248">
        <f t="shared" si="36"/>
        <v>233.33893422222215</v>
      </c>
      <c r="N331" s="338">
        <v>235.96072000000001</v>
      </c>
      <c r="O331" s="166">
        <f t="shared" si="34"/>
        <v>2607.3523077093464</v>
      </c>
      <c r="P331" s="346" t="s">
        <v>708</v>
      </c>
    </row>
    <row r="332" spans="2:16" x14ac:dyDescent="0.3">
      <c r="B332">
        <v>292</v>
      </c>
      <c r="C332" s="165">
        <f t="shared" si="33"/>
        <v>4</v>
      </c>
      <c r="D332" s="332">
        <f t="shared" si="35"/>
        <v>0.36852745873999998</v>
      </c>
      <c r="E332" s="248">
        <f t="shared" si="37"/>
        <v>212.9651136</v>
      </c>
      <c r="F332" s="248">
        <f t="shared" si="37"/>
        <v>215.59431253333332</v>
      </c>
      <c r="G332" s="248">
        <f t="shared" si="37"/>
        <v>218.22351146666665</v>
      </c>
      <c r="H332" s="248">
        <f t="shared" si="36"/>
        <v>220.85271039999998</v>
      </c>
      <c r="I332" s="248">
        <f t="shared" si="36"/>
        <v>223.48190933333331</v>
      </c>
      <c r="J332" s="248">
        <f t="shared" si="36"/>
        <v>226.11110826666663</v>
      </c>
      <c r="K332" s="248">
        <f t="shared" si="36"/>
        <v>228.74030719999996</v>
      </c>
      <c r="L332" s="248">
        <f t="shared" si="36"/>
        <v>231.36950613333326</v>
      </c>
      <c r="M332" s="248">
        <f t="shared" si="36"/>
        <v>233.99870506666659</v>
      </c>
      <c r="N332" s="338">
        <v>236.627904</v>
      </c>
      <c r="O332" s="166">
        <f t="shared" si="34"/>
        <v>2607.3523077093469</v>
      </c>
      <c r="P332" s="346" t="s">
        <v>708</v>
      </c>
    </row>
    <row r="333" spans="2:16" x14ac:dyDescent="0.3">
      <c r="B333">
        <v>293</v>
      </c>
      <c r="C333" s="165">
        <f t="shared" si="33"/>
        <v>4</v>
      </c>
      <c r="D333" s="332">
        <f t="shared" si="35"/>
        <v>0.36852745873999998</v>
      </c>
      <c r="E333" s="248">
        <f t="shared" si="37"/>
        <v>60.046554600000007</v>
      </c>
      <c r="F333" s="248">
        <f t="shared" si="37"/>
        <v>60.787870088888894</v>
      </c>
      <c r="G333" s="248">
        <f t="shared" si="37"/>
        <v>61.529185577777774</v>
      </c>
      <c r="H333" s="248">
        <f t="shared" si="36"/>
        <v>62.270501066666661</v>
      </c>
      <c r="I333" s="248">
        <f t="shared" si="36"/>
        <v>63.011816555555548</v>
      </c>
      <c r="J333" s="248">
        <f t="shared" si="36"/>
        <v>63.753132044444435</v>
      </c>
      <c r="K333" s="248">
        <f t="shared" si="36"/>
        <v>64.494447533333329</v>
      </c>
      <c r="L333" s="248">
        <f t="shared" si="36"/>
        <v>65.235763022222216</v>
      </c>
      <c r="M333" s="248">
        <f t="shared" si="36"/>
        <v>65.977078511111088</v>
      </c>
      <c r="N333" s="338">
        <v>66.718394000000004</v>
      </c>
      <c r="O333" s="166">
        <f t="shared" si="34"/>
        <v>2607.3523077093469</v>
      </c>
      <c r="P333" s="346" t="s">
        <v>708</v>
      </c>
    </row>
    <row r="334" spans="2:16" x14ac:dyDescent="0.3">
      <c r="B334">
        <v>294</v>
      </c>
      <c r="C334" s="165">
        <f t="shared" si="33"/>
        <v>4</v>
      </c>
      <c r="D334" s="332">
        <f t="shared" si="35"/>
        <v>0.36852745873999998</v>
      </c>
      <c r="E334" s="248">
        <f t="shared" si="37"/>
        <v>235.78280459999999</v>
      </c>
      <c r="F334" s="248">
        <f t="shared" si="37"/>
        <v>238.6937034222222</v>
      </c>
      <c r="G334" s="248">
        <f t="shared" si="37"/>
        <v>241.60460224444441</v>
      </c>
      <c r="H334" s="248">
        <f t="shared" si="36"/>
        <v>244.51550106666662</v>
      </c>
      <c r="I334" s="248">
        <f t="shared" si="36"/>
        <v>247.42639988888882</v>
      </c>
      <c r="J334" s="248">
        <f t="shared" si="36"/>
        <v>250.33729871111103</v>
      </c>
      <c r="K334" s="248">
        <f t="shared" si="36"/>
        <v>253.24819753333327</v>
      </c>
      <c r="L334" s="248">
        <f t="shared" si="36"/>
        <v>256.15909635555545</v>
      </c>
      <c r="M334" s="248">
        <f t="shared" si="36"/>
        <v>259.06999517777768</v>
      </c>
      <c r="N334" s="338">
        <v>261.98089399999998</v>
      </c>
      <c r="O334" s="166">
        <f t="shared" si="34"/>
        <v>2607.3523077093469</v>
      </c>
      <c r="P334" s="346" t="s">
        <v>708</v>
      </c>
    </row>
    <row r="335" spans="2:16" x14ac:dyDescent="0.3">
      <c r="B335">
        <v>295</v>
      </c>
      <c r="C335" s="165">
        <f t="shared" si="33"/>
        <v>4</v>
      </c>
      <c r="D335" s="332">
        <f t="shared" si="35"/>
        <v>0.36852745873999998</v>
      </c>
      <c r="E335" s="248">
        <f t="shared" si="37"/>
        <v>170.93252520000001</v>
      </c>
      <c r="F335" s="248">
        <f t="shared" si="37"/>
        <v>173.04280328888888</v>
      </c>
      <c r="G335" s="248">
        <f t="shared" si="37"/>
        <v>175.15308137777777</v>
      </c>
      <c r="H335" s="248">
        <f t="shared" si="36"/>
        <v>177.26335946666666</v>
      </c>
      <c r="I335" s="248">
        <f t="shared" si="36"/>
        <v>179.37363755555552</v>
      </c>
      <c r="J335" s="248">
        <f t="shared" si="36"/>
        <v>181.48391564444441</v>
      </c>
      <c r="K335" s="248">
        <f t="shared" si="36"/>
        <v>183.5941937333333</v>
      </c>
      <c r="L335" s="248">
        <f t="shared" si="36"/>
        <v>185.70447182222216</v>
      </c>
      <c r="M335" s="248">
        <f t="shared" si="36"/>
        <v>187.81474991111105</v>
      </c>
      <c r="N335" s="338">
        <v>189.925028</v>
      </c>
      <c r="O335" s="166">
        <f t="shared" si="34"/>
        <v>2607.3523077093469</v>
      </c>
      <c r="P335" s="346" t="s">
        <v>708</v>
      </c>
    </row>
    <row r="336" spans="2:16" x14ac:dyDescent="0.3">
      <c r="B336">
        <v>296</v>
      </c>
      <c r="C336" s="165">
        <f t="shared" si="33"/>
        <v>4</v>
      </c>
      <c r="D336" s="332">
        <f t="shared" si="35"/>
        <v>0.36852745873999998</v>
      </c>
      <c r="E336" s="248">
        <f t="shared" si="37"/>
        <v>59.646244500000002</v>
      </c>
      <c r="F336" s="248">
        <f t="shared" si="37"/>
        <v>60.382617888888888</v>
      </c>
      <c r="G336" s="248">
        <f t="shared" si="37"/>
        <v>61.118991277777781</v>
      </c>
      <c r="H336" s="248">
        <f t="shared" si="36"/>
        <v>61.855364666666667</v>
      </c>
      <c r="I336" s="248">
        <f t="shared" si="36"/>
        <v>62.591738055555552</v>
      </c>
      <c r="J336" s="248">
        <f t="shared" si="36"/>
        <v>63.328111444444438</v>
      </c>
      <c r="K336" s="248">
        <f t="shared" si="36"/>
        <v>64.064484833333324</v>
      </c>
      <c r="L336" s="248">
        <f t="shared" si="36"/>
        <v>64.800858222222203</v>
      </c>
      <c r="M336" s="248">
        <f t="shared" si="36"/>
        <v>65.537231611111096</v>
      </c>
      <c r="N336" s="338">
        <v>66.273605000000003</v>
      </c>
      <c r="O336" s="166">
        <f t="shared" si="34"/>
        <v>2607.3523077093469</v>
      </c>
      <c r="P336" s="346" t="s">
        <v>708</v>
      </c>
    </row>
    <row r="337" spans="2:16" x14ac:dyDescent="0.3">
      <c r="B337">
        <v>297</v>
      </c>
      <c r="C337" s="165">
        <f t="shared" si="33"/>
        <v>4</v>
      </c>
      <c r="D337" s="332">
        <f t="shared" si="35"/>
        <v>0.36852745873999998</v>
      </c>
      <c r="E337" s="248">
        <f t="shared" si="37"/>
        <v>101.6788329</v>
      </c>
      <c r="F337" s="248">
        <f t="shared" si="37"/>
        <v>102.93412713333333</v>
      </c>
      <c r="G337" s="248">
        <f t="shared" si="37"/>
        <v>104.18942136666666</v>
      </c>
      <c r="H337" s="248">
        <f t="shared" si="36"/>
        <v>105.44471559999999</v>
      </c>
      <c r="I337" s="248">
        <f t="shared" si="36"/>
        <v>106.70000983333333</v>
      </c>
      <c r="J337" s="248">
        <f t="shared" si="36"/>
        <v>107.95530406666666</v>
      </c>
      <c r="K337" s="248">
        <f t="shared" si="36"/>
        <v>109.21059829999999</v>
      </c>
      <c r="L337" s="248">
        <f t="shared" si="36"/>
        <v>110.46589253333332</v>
      </c>
      <c r="M337" s="248">
        <f t="shared" si="36"/>
        <v>111.72118676666663</v>
      </c>
      <c r="N337" s="338">
        <v>112.97648100000001</v>
      </c>
      <c r="O337" s="166">
        <f t="shared" si="34"/>
        <v>2607.3523077093469</v>
      </c>
      <c r="P337" s="346" t="s">
        <v>708</v>
      </c>
    </row>
    <row r="338" spans="2:16" x14ac:dyDescent="0.3">
      <c r="B338">
        <v>298</v>
      </c>
      <c r="C338" s="165">
        <f t="shared" si="33"/>
        <v>4</v>
      </c>
      <c r="D338" s="332">
        <f t="shared" si="35"/>
        <v>0.36852745873999998</v>
      </c>
      <c r="E338" s="248">
        <f t="shared" si="37"/>
        <v>160.52445630000003</v>
      </c>
      <c r="F338" s="248">
        <f t="shared" si="37"/>
        <v>162.50623971111111</v>
      </c>
      <c r="G338" s="248">
        <f t="shared" si="37"/>
        <v>164.48802312222222</v>
      </c>
      <c r="H338" s="248">
        <f t="shared" si="36"/>
        <v>166.46980653333333</v>
      </c>
      <c r="I338" s="248">
        <f t="shared" si="36"/>
        <v>168.45158994444444</v>
      </c>
      <c r="J338" s="248">
        <f t="shared" si="36"/>
        <v>170.43337335555555</v>
      </c>
      <c r="K338" s="248">
        <f t="shared" si="36"/>
        <v>172.41515676666663</v>
      </c>
      <c r="L338" s="248">
        <f t="shared" si="36"/>
        <v>174.39694017777774</v>
      </c>
      <c r="M338" s="248">
        <f t="shared" si="36"/>
        <v>176.37872358888885</v>
      </c>
      <c r="N338" s="338">
        <v>178.36050700000001</v>
      </c>
      <c r="O338" s="166">
        <f t="shared" si="34"/>
        <v>2607.3523077093469</v>
      </c>
      <c r="P338" s="346" t="s">
        <v>708</v>
      </c>
    </row>
    <row r="339" spans="2:16" x14ac:dyDescent="0.3">
      <c r="B339">
        <v>299</v>
      </c>
      <c r="C339" s="165">
        <f t="shared" si="33"/>
        <v>4</v>
      </c>
      <c r="D339" s="332">
        <f t="shared" si="35"/>
        <v>0.36852745873999998</v>
      </c>
      <c r="E339" s="248">
        <f t="shared" si="37"/>
        <v>85.666418100000001</v>
      </c>
      <c r="F339" s="248">
        <f t="shared" si="37"/>
        <v>86.724028200000006</v>
      </c>
      <c r="G339" s="248">
        <f t="shared" si="37"/>
        <v>87.781638299999997</v>
      </c>
      <c r="H339" s="248">
        <f t="shared" si="36"/>
        <v>88.839248399999988</v>
      </c>
      <c r="I339" s="248">
        <f t="shared" si="36"/>
        <v>89.896858499999993</v>
      </c>
      <c r="J339" s="248">
        <f t="shared" si="36"/>
        <v>90.954468599999984</v>
      </c>
      <c r="K339" s="248">
        <f t="shared" si="36"/>
        <v>92.012078699999989</v>
      </c>
      <c r="L339" s="248">
        <f t="shared" si="36"/>
        <v>93.06968879999998</v>
      </c>
      <c r="M339" s="248">
        <f t="shared" si="36"/>
        <v>94.127298899999971</v>
      </c>
      <c r="N339" s="338">
        <v>95.184909000000005</v>
      </c>
      <c r="O339" s="166">
        <f t="shared" si="34"/>
        <v>2607.3523077093469</v>
      </c>
      <c r="P339" s="346" t="s">
        <v>708</v>
      </c>
    </row>
    <row r="340" spans="2:16" x14ac:dyDescent="0.3">
      <c r="B340">
        <v>300</v>
      </c>
      <c r="C340" s="165">
        <f t="shared" si="33"/>
        <v>4</v>
      </c>
      <c r="D340" s="332">
        <f t="shared" si="35"/>
        <v>0.36852745873999998</v>
      </c>
      <c r="E340" s="248">
        <f t="shared" si="37"/>
        <v>46.035692099999999</v>
      </c>
      <c r="F340" s="248">
        <f t="shared" si="37"/>
        <v>46.604033977777775</v>
      </c>
      <c r="G340" s="248">
        <f t="shared" si="37"/>
        <v>47.172375855555551</v>
      </c>
      <c r="H340" s="248">
        <f t="shared" si="36"/>
        <v>47.740717733333327</v>
      </c>
      <c r="I340" s="248">
        <f t="shared" si="36"/>
        <v>48.309059611111103</v>
      </c>
      <c r="J340" s="248">
        <f t="shared" si="36"/>
        <v>48.877401488888879</v>
      </c>
      <c r="K340" s="248">
        <f t="shared" si="36"/>
        <v>49.445743366666655</v>
      </c>
      <c r="L340" s="248">
        <f t="shared" si="36"/>
        <v>50.014085244444431</v>
      </c>
      <c r="M340" s="248">
        <f t="shared" si="36"/>
        <v>50.582427122222207</v>
      </c>
      <c r="N340" s="338">
        <v>51.150768999999997</v>
      </c>
      <c r="O340" s="166">
        <f t="shared" si="34"/>
        <v>2607.3523077093469</v>
      </c>
      <c r="P340" s="346" t="s">
        <v>708</v>
      </c>
    </row>
    <row r="341" spans="2:16" x14ac:dyDescent="0.3">
      <c r="B341">
        <v>301</v>
      </c>
      <c r="C341" s="165">
        <f t="shared" si="33"/>
        <v>4</v>
      </c>
      <c r="D341" s="332">
        <f t="shared" si="35"/>
        <v>0.36852745873999998</v>
      </c>
      <c r="E341" s="248">
        <f t="shared" si="37"/>
        <v>104.4810054</v>
      </c>
      <c r="F341" s="248">
        <f t="shared" si="37"/>
        <v>105.77089435555555</v>
      </c>
      <c r="G341" s="248">
        <f t="shared" si="37"/>
        <v>107.06078331111111</v>
      </c>
      <c r="H341" s="248">
        <f t="shared" si="36"/>
        <v>108.35067226666666</v>
      </c>
      <c r="I341" s="248">
        <f t="shared" si="36"/>
        <v>109.6405612222222</v>
      </c>
      <c r="J341" s="248">
        <f t="shared" si="36"/>
        <v>110.93045017777776</v>
      </c>
      <c r="K341" s="248">
        <f t="shared" si="36"/>
        <v>112.22033913333331</v>
      </c>
      <c r="L341" s="248">
        <f t="shared" si="36"/>
        <v>113.51022808888887</v>
      </c>
      <c r="M341" s="248">
        <f t="shared" si="36"/>
        <v>114.80011704444442</v>
      </c>
      <c r="N341" s="338">
        <v>116.090006</v>
      </c>
      <c r="O341" s="166">
        <f t="shared" si="34"/>
        <v>2607.3523077093469</v>
      </c>
      <c r="P341" s="346" t="s">
        <v>708</v>
      </c>
    </row>
    <row r="342" spans="2:16" x14ac:dyDescent="0.3">
      <c r="B342">
        <v>302</v>
      </c>
      <c r="C342" s="165">
        <f t="shared" si="33"/>
        <v>4</v>
      </c>
      <c r="D342" s="332">
        <f t="shared" si="35"/>
        <v>0.36852745873999998</v>
      </c>
      <c r="E342" s="248">
        <f t="shared" si="37"/>
        <v>75.258348299999994</v>
      </c>
      <c r="F342" s="248">
        <f t="shared" si="37"/>
        <v>76.187463711111107</v>
      </c>
      <c r="G342" s="248">
        <f t="shared" si="37"/>
        <v>77.116579122222205</v>
      </c>
      <c r="H342" s="248">
        <f t="shared" si="36"/>
        <v>78.045694533333318</v>
      </c>
      <c r="I342" s="248">
        <f t="shared" si="36"/>
        <v>78.974809944444431</v>
      </c>
      <c r="J342" s="248">
        <f t="shared" si="36"/>
        <v>79.903925355555529</v>
      </c>
      <c r="K342" s="248">
        <f t="shared" si="36"/>
        <v>80.833040766666642</v>
      </c>
      <c r="L342" s="248">
        <f t="shared" si="36"/>
        <v>81.762156177777754</v>
      </c>
      <c r="M342" s="248">
        <f t="shared" si="36"/>
        <v>82.691271588888853</v>
      </c>
      <c r="N342" s="338">
        <v>83.620386999999994</v>
      </c>
      <c r="O342" s="166">
        <f t="shared" si="34"/>
        <v>2607.3523077093473</v>
      </c>
      <c r="P342" s="346" t="s">
        <v>708</v>
      </c>
    </row>
    <row r="343" spans="2:16" x14ac:dyDescent="0.3">
      <c r="B343">
        <v>303</v>
      </c>
      <c r="C343" s="165">
        <f t="shared" si="33"/>
        <v>4</v>
      </c>
      <c r="D343" s="332">
        <f t="shared" si="35"/>
        <v>0.36852745873999998</v>
      </c>
      <c r="E343" s="248">
        <f t="shared" si="37"/>
        <v>101.0783673</v>
      </c>
      <c r="F343" s="248">
        <f t="shared" si="37"/>
        <v>102.32624837777777</v>
      </c>
      <c r="G343" s="248">
        <f t="shared" si="37"/>
        <v>103.57412945555555</v>
      </c>
      <c r="H343" s="248">
        <f t="shared" si="36"/>
        <v>104.82201053333333</v>
      </c>
      <c r="I343" s="248">
        <f t="shared" si="36"/>
        <v>106.0698916111111</v>
      </c>
      <c r="J343" s="248">
        <f t="shared" si="36"/>
        <v>107.31777268888887</v>
      </c>
      <c r="K343" s="248">
        <f t="shared" si="36"/>
        <v>108.56565376666664</v>
      </c>
      <c r="L343" s="248">
        <f t="shared" si="36"/>
        <v>109.81353484444442</v>
      </c>
      <c r="M343" s="248">
        <f t="shared" si="36"/>
        <v>111.0614159222222</v>
      </c>
      <c r="N343" s="338">
        <v>112.309297</v>
      </c>
      <c r="O343" s="166">
        <f t="shared" si="34"/>
        <v>2607.3523077093473</v>
      </c>
      <c r="P343" s="346" t="s">
        <v>708</v>
      </c>
    </row>
    <row r="344" spans="2:16" x14ac:dyDescent="0.3">
      <c r="B344">
        <v>304</v>
      </c>
      <c r="C344" s="165">
        <f t="shared" si="33"/>
        <v>4</v>
      </c>
      <c r="D344" s="332">
        <f t="shared" si="35"/>
        <v>0.36852745873999998</v>
      </c>
      <c r="E344" s="248">
        <f t="shared" si="37"/>
        <v>235.58264909999997</v>
      </c>
      <c r="F344" s="248">
        <f t="shared" si="37"/>
        <v>238.49107686666665</v>
      </c>
      <c r="G344" s="248">
        <f t="shared" si="37"/>
        <v>241.39950463333329</v>
      </c>
      <c r="H344" s="248">
        <f t="shared" si="36"/>
        <v>244.30793239999994</v>
      </c>
      <c r="I344" s="248">
        <f t="shared" si="36"/>
        <v>247.21636016666662</v>
      </c>
      <c r="J344" s="248">
        <f t="shared" si="36"/>
        <v>250.12478793333327</v>
      </c>
      <c r="K344" s="248">
        <f t="shared" si="36"/>
        <v>253.03321569999991</v>
      </c>
      <c r="L344" s="248">
        <f t="shared" si="36"/>
        <v>255.94164346666656</v>
      </c>
      <c r="M344" s="248">
        <f t="shared" si="36"/>
        <v>258.85007123333321</v>
      </c>
      <c r="N344" s="338">
        <v>261.75849899999997</v>
      </c>
      <c r="O344" s="166">
        <f t="shared" si="34"/>
        <v>2607.3523077093469</v>
      </c>
      <c r="P344" s="346" t="s">
        <v>708</v>
      </c>
    </row>
    <row r="345" spans="2:16" x14ac:dyDescent="0.3">
      <c r="B345">
        <v>305</v>
      </c>
      <c r="C345" s="165">
        <f t="shared" si="33"/>
        <v>4</v>
      </c>
      <c r="D345" s="332">
        <f t="shared" si="35"/>
        <v>0.36852745873999998</v>
      </c>
      <c r="E345" s="248">
        <f t="shared" si="37"/>
        <v>103.88053979999999</v>
      </c>
      <c r="F345" s="248">
        <f t="shared" si="37"/>
        <v>105.16301559999999</v>
      </c>
      <c r="G345" s="248">
        <f t="shared" si="37"/>
        <v>106.44549139999999</v>
      </c>
      <c r="H345" s="248">
        <f t="shared" si="36"/>
        <v>107.72796719999998</v>
      </c>
      <c r="I345" s="248">
        <f t="shared" si="36"/>
        <v>109.01044299999998</v>
      </c>
      <c r="J345" s="248">
        <f t="shared" si="36"/>
        <v>110.29291879999998</v>
      </c>
      <c r="K345" s="248">
        <f t="shared" si="36"/>
        <v>111.57539459999997</v>
      </c>
      <c r="L345" s="248">
        <f t="shared" si="36"/>
        <v>112.85787039999997</v>
      </c>
      <c r="M345" s="248">
        <f t="shared" si="36"/>
        <v>114.14034619999997</v>
      </c>
      <c r="N345" s="338">
        <v>115.422822</v>
      </c>
      <c r="O345" s="166">
        <f t="shared" si="34"/>
        <v>2607.3523077093469</v>
      </c>
      <c r="P345" s="346" t="s">
        <v>708</v>
      </c>
    </row>
    <row r="346" spans="2:16" x14ac:dyDescent="0.3">
      <c r="B346">
        <v>306</v>
      </c>
      <c r="C346" s="165">
        <f t="shared" si="33"/>
        <v>4</v>
      </c>
      <c r="D346" s="332">
        <f t="shared" si="35"/>
        <v>0.36852745873999998</v>
      </c>
      <c r="E346" s="248">
        <f t="shared" si="37"/>
        <v>73.256796899999998</v>
      </c>
      <c r="F346" s="248">
        <f t="shared" si="37"/>
        <v>74.161201800000001</v>
      </c>
      <c r="G346" s="248">
        <f t="shared" si="37"/>
        <v>75.065606699999989</v>
      </c>
      <c r="H346" s="248">
        <f t="shared" si="36"/>
        <v>75.970011599999992</v>
      </c>
      <c r="I346" s="248">
        <f t="shared" si="36"/>
        <v>76.874416499999981</v>
      </c>
      <c r="J346" s="248">
        <f t="shared" si="36"/>
        <v>77.778821399999984</v>
      </c>
      <c r="K346" s="248">
        <f t="shared" si="36"/>
        <v>78.683226299999973</v>
      </c>
      <c r="L346" s="248">
        <f t="shared" si="36"/>
        <v>79.587631199999976</v>
      </c>
      <c r="M346" s="248">
        <f t="shared" si="36"/>
        <v>80.492036099999979</v>
      </c>
      <c r="N346" s="338">
        <v>81.396440999999996</v>
      </c>
      <c r="O346" s="166">
        <f t="shared" si="34"/>
        <v>2607.3523077093469</v>
      </c>
      <c r="P346" s="346" t="s">
        <v>708</v>
      </c>
    </row>
    <row r="347" spans="2:16" x14ac:dyDescent="0.3">
      <c r="B347">
        <v>307</v>
      </c>
      <c r="C347" s="165">
        <f t="shared" si="33"/>
        <v>4</v>
      </c>
      <c r="D347" s="332">
        <f t="shared" si="35"/>
        <v>0.36852745873999998</v>
      </c>
      <c r="E347" s="248">
        <f t="shared" si="37"/>
        <v>166.32895590000001</v>
      </c>
      <c r="F347" s="248">
        <f t="shared" si="37"/>
        <v>168.3823998</v>
      </c>
      <c r="G347" s="248">
        <f t="shared" si="37"/>
        <v>170.43584369999999</v>
      </c>
      <c r="H347" s="248">
        <f t="shared" si="36"/>
        <v>172.48928759999998</v>
      </c>
      <c r="I347" s="248">
        <f t="shared" si="36"/>
        <v>174.54273149999997</v>
      </c>
      <c r="J347" s="248">
        <f t="shared" si="36"/>
        <v>176.59617539999999</v>
      </c>
      <c r="K347" s="248">
        <f t="shared" si="36"/>
        <v>178.64961929999998</v>
      </c>
      <c r="L347" s="248">
        <f t="shared" si="36"/>
        <v>180.70306319999997</v>
      </c>
      <c r="M347" s="248">
        <f t="shared" si="36"/>
        <v>182.75650709999996</v>
      </c>
      <c r="N347" s="338">
        <v>184.80995100000001</v>
      </c>
      <c r="O347" s="166">
        <f t="shared" si="34"/>
        <v>2607.3523077093469</v>
      </c>
      <c r="P347" s="346" t="s">
        <v>708</v>
      </c>
    </row>
    <row r="348" spans="2:16" x14ac:dyDescent="0.3">
      <c r="B348">
        <v>308</v>
      </c>
      <c r="C348" s="165">
        <f t="shared" si="33"/>
        <v>4</v>
      </c>
      <c r="D348" s="332">
        <f t="shared" si="35"/>
        <v>0.36852745873999998</v>
      </c>
      <c r="E348" s="248">
        <f t="shared" si="37"/>
        <v>65.250589500000004</v>
      </c>
      <c r="F348" s="248">
        <f t="shared" si="37"/>
        <v>66.05615233333333</v>
      </c>
      <c r="G348" s="248">
        <f t="shared" si="37"/>
        <v>66.861715166666656</v>
      </c>
      <c r="H348" s="248">
        <f t="shared" si="36"/>
        <v>67.667277999999982</v>
      </c>
      <c r="I348" s="248">
        <f t="shared" si="36"/>
        <v>68.472840833333322</v>
      </c>
      <c r="J348" s="248">
        <f t="shared" si="36"/>
        <v>69.278403666666648</v>
      </c>
      <c r="K348" s="248">
        <f t="shared" si="36"/>
        <v>70.083966499999974</v>
      </c>
      <c r="L348" s="248">
        <f t="shared" si="36"/>
        <v>70.889529333333314</v>
      </c>
      <c r="M348" s="248">
        <f t="shared" si="36"/>
        <v>71.69509216666664</v>
      </c>
      <c r="N348" s="338">
        <v>72.500654999999995</v>
      </c>
      <c r="O348" s="166">
        <f t="shared" si="34"/>
        <v>2607.3523077093469</v>
      </c>
      <c r="P348" s="346" t="s">
        <v>708</v>
      </c>
    </row>
    <row r="349" spans="2:16" x14ac:dyDescent="0.3">
      <c r="B349">
        <v>309</v>
      </c>
      <c r="C349" s="165">
        <f t="shared" si="33"/>
        <v>4</v>
      </c>
      <c r="D349" s="332">
        <f t="shared" si="35"/>
        <v>0.36852745873999998</v>
      </c>
      <c r="E349" s="248">
        <f t="shared" si="37"/>
        <v>220.97132099999999</v>
      </c>
      <c r="F349" s="248">
        <f t="shared" si="37"/>
        <v>223.69936199999998</v>
      </c>
      <c r="G349" s="248">
        <f t="shared" si="37"/>
        <v>226.42740299999997</v>
      </c>
      <c r="H349" s="248">
        <f t="shared" si="36"/>
        <v>229.15544399999996</v>
      </c>
      <c r="I349" s="248">
        <f t="shared" si="36"/>
        <v>231.88348499999995</v>
      </c>
      <c r="J349" s="248">
        <f t="shared" si="36"/>
        <v>234.61152599999994</v>
      </c>
      <c r="K349" s="248">
        <f t="shared" si="36"/>
        <v>237.33956699999993</v>
      </c>
      <c r="L349" s="248">
        <f t="shared" si="36"/>
        <v>240.06760799999992</v>
      </c>
      <c r="M349" s="248">
        <f t="shared" si="36"/>
        <v>242.79564899999991</v>
      </c>
      <c r="N349" s="338">
        <v>245.52368999999999</v>
      </c>
      <c r="O349" s="166">
        <f t="shared" si="34"/>
        <v>2607.3523077093469</v>
      </c>
      <c r="P349" s="346" t="s">
        <v>708</v>
      </c>
    </row>
    <row r="350" spans="2:16" x14ac:dyDescent="0.3">
      <c r="B350">
        <v>310</v>
      </c>
      <c r="C350" s="165">
        <f t="shared" si="33"/>
        <v>4</v>
      </c>
      <c r="D350" s="332">
        <f t="shared" si="35"/>
        <v>0.36852745873999998</v>
      </c>
      <c r="E350" s="248">
        <f t="shared" si="37"/>
        <v>70.854934499999999</v>
      </c>
      <c r="F350" s="248">
        <f t="shared" si="37"/>
        <v>71.729686777777772</v>
      </c>
      <c r="G350" s="248">
        <f t="shared" si="37"/>
        <v>72.604439055555545</v>
      </c>
      <c r="H350" s="248">
        <f t="shared" si="36"/>
        <v>73.479191333333333</v>
      </c>
      <c r="I350" s="248">
        <f t="shared" si="36"/>
        <v>74.353943611111106</v>
      </c>
      <c r="J350" s="248">
        <f t="shared" si="36"/>
        <v>75.228695888888879</v>
      </c>
      <c r="K350" s="248">
        <f t="shared" si="36"/>
        <v>76.103448166666652</v>
      </c>
      <c r="L350" s="248">
        <f t="shared" si="36"/>
        <v>76.978200444444425</v>
      </c>
      <c r="M350" s="248">
        <f t="shared" si="36"/>
        <v>77.852952722222199</v>
      </c>
      <c r="N350" s="338">
        <v>78.727705</v>
      </c>
      <c r="O350" s="166">
        <f t="shared" si="34"/>
        <v>2607.3523077093469</v>
      </c>
      <c r="P350" s="346" t="s">
        <v>708</v>
      </c>
    </row>
    <row r="351" spans="2:16" x14ac:dyDescent="0.3">
      <c r="B351">
        <v>311</v>
      </c>
      <c r="C351" s="165">
        <f t="shared" si="33"/>
        <v>4</v>
      </c>
      <c r="D351" s="332">
        <f t="shared" si="35"/>
        <v>0.36852745873999998</v>
      </c>
      <c r="E351" s="248">
        <f t="shared" si="37"/>
        <v>102.47945310000001</v>
      </c>
      <c r="F351" s="248">
        <f t="shared" si="37"/>
        <v>103.74463153333333</v>
      </c>
      <c r="G351" s="248">
        <f t="shared" si="37"/>
        <v>105.00980996666667</v>
      </c>
      <c r="H351" s="248">
        <f t="shared" si="36"/>
        <v>106.2749884</v>
      </c>
      <c r="I351" s="248">
        <f t="shared" si="36"/>
        <v>107.54016683333333</v>
      </c>
      <c r="J351" s="248">
        <f t="shared" si="36"/>
        <v>108.80534526666665</v>
      </c>
      <c r="K351" s="248">
        <f t="shared" si="36"/>
        <v>110.07052369999998</v>
      </c>
      <c r="L351" s="248">
        <f t="shared" si="36"/>
        <v>111.33570213333331</v>
      </c>
      <c r="M351" s="248">
        <f t="shared" si="36"/>
        <v>112.60088056666665</v>
      </c>
      <c r="N351" s="338">
        <v>113.86605900000001</v>
      </c>
      <c r="O351" s="166">
        <f t="shared" si="34"/>
        <v>2607.3523077093469</v>
      </c>
      <c r="P351" s="346" t="s">
        <v>708</v>
      </c>
    </row>
    <row r="352" spans="2:16" x14ac:dyDescent="0.3">
      <c r="B352">
        <v>312</v>
      </c>
      <c r="C352" s="165">
        <f t="shared" si="33"/>
        <v>4</v>
      </c>
      <c r="D352" s="332">
        <f t="shared" si="35"/>
        <v>0.36852745873999998</v>
      </c>
      <c r="E352" s="248">
        <f t="shared" si="37"/>
        <v>134.7044373</v>
      </c>
      <c r="F352" s="248">
        <f t="shared" si="37"/>
        <v>136.36745504444443</v>
      </c>
      <c r="G352" s="248">
        <f t="shared" si="37"/>
        <v>138.03047278888889</v>
      </c>
      <c r="H352" s="248">
        <f t="shared" si="37"/>
        <v>139.69349053333332</v>
      </c>
      <c r="I352" s="248">
        <f t="shared" si="37"/>
        <v>141.35650827777775</v>
      </c>
      <c r="J352" s="248">
        <f t="shared" si="37"/>
        <v>143.01952602222218</v>
      </c>
      <c r="K352" s="248">
        <f t="shared" si="37"/>
        <v>144.68254376666664</v>
      </c>
      <c r="L352" s="248">
        <f t="shared" si="37"/>
        <v>146.34556151111107</v>
      </c>
      <c r="M352" s="248">
        <f t="shared" si="37"/>
        <v>148.0085792555555</v>
      </c>
      <c r="N352" s="338">
        <v>149.67159699999999</v>
      </c>
      <c r="O352" s="166">
        <f t="shared" si="34"/>
        <v>2607.3523077093469</v>
      </c>
      <c r="P352" s="346" t="s">
        <v>708</v>
      </c>
    </row>
    <row r="353" spans="2:16" x14ac:dyDescent="0.3">
      <c r="B353">
        <v>313</v>
      </c>
      <c r="C353" s="165">
        <f t="shared" si="33"/>
        <v>4</v>
      </c>
      <c r="D353" s="332">
        <f t="shared" si="35"/>
        <v>0.36852745873999998</v>
      </c>
      <c r="E353" s="248">
        <f t="shared" si="37"/>
        <v>47.036467800000004</v>
      </c>
      <c r="F353" s="248">
        <f t="shared" si="37"/>
        <v>47.617164933333335</v>
      </c>
      <c r="G353" s="248">
        <f t="shared" si="37"/>
        <v>48.197862066666666</v>
      </c>
      <c r="H353" s="248">
        <f t="shared" si="37"/>
        <v>48.778559199999997</v>
      </c>
      <c r="I353" s="248">
        <f t="shared" si="37"/>
        <v>49.359256333333327</v>
      </c>
      <c r="J353" s="248">
        <f t="shared" si="37"/>
        <v>49.939953466666658</v>
      </c>
      <c r="K353" s="248">
        <f t="shared" si="37"/>
        <v>50.520650599999989</v>
      </c>
      <c r="L353" s="248">
        <f t="shared" si="37"/>
        <v>51.10134773333332</v>
      </c>
      <c r="M353" s="248">
        <f t="shared" si="37"/>
        <v>51.682044866666651</v>
      </c>
      <c r="N353" s="338">
        <v>52.262742000000003</v>
      </c>
      <c r="O353" s="166">
        <f t="shared" si="34"/>
        <v>2607.3523077093464</v>
      </c>
      <c r="P353" s="346" t="s">
        <v>708</v>
      </c>
    </row>
    <row r="354" spans="2:16" x14ac:dyDescent="0.3">
      <c r="B354">
        <v>314</v>
      </c>
      <c r="C354" s="165">
        <f t="shared" si="33"/>
        <v>4</v>
      </c>
      <c r="D354" s="332">
        <f t="shared" si="35"/>
        <v>0.36852745873999998</v>
      </c>
      <c r="E354" s="248">
        <f t="shared" si="37"/>
        <v>106.68271230000001</v>
      </c>
      <c r="F354" s="248">
        <f t="shared" si="37"/>
        <v>107.99978282222223</v>
      </c>
      <c r="G354" s="248">
        <f t="shared" si="37"/>
        <v>109.31685334444444</v>
      </c>
      <c r="H354" s="248">
        <f t="shared" si="37"/>
        <v>110.63392386666666</v>
      </c>
      <c r="I354" s="248">
        <f t="shared" si="37"/>
        <v>111.95099438888887</v>
      </c>
      <c r="J354" s="248">
        <f t="shared" si="37"/>
        <v>113.2680649111111</v>
      </c>
      <c r="K354" s="248">
        <f t="shared" si="37"/>
        <v>114.58513543333332</v>
      </c>
      <c r="L354" s="248">
        <f t="shared" si="37"/>
        <v>115.90220595555553</v>
      </c>
      <c r="M354" s="248">
        <f t="shared" si="37"/>
        <v>117.21927647777775</v>
      </c>
      <c r="N354" s="338">
        <v>118.53634700000001</v>
      </c>
      <c r="O354" s="166">
        <f t="shared" si="34"/>
        <v>2607.3523077093469</v>
      </c>
      <c r="P354" s="346" t="s">
        <v>708</v>
      </c>
    </row>
    <row r="355" spans="2:16" x14ac:dyDescent="0.3">
      <c r="B355">
        <v>315</v>
      </c>
      <c r="C355" s="165">
        <f t="shared" si="33"/>
        <v>4</v>
      </c>
      <c r="D355" s="332">
        <f t="shared" si="35"/>
        <v>0.36852745873999998</v>
      </c>
      <c r="E355" s="248">
        <f t="shared" si="37"/>
        <v>73.256796899999998</v>
      </c>
      <c r="F355" s="248">
        <f t="shared" si="37"/>
        <v>74.161201800000001</v>
      </c>
      <c r="G355" s="248">
        <f t="shared" si="37"/>
        <v>75.065606699999989</v>
      </c>
      <c r="H355" s="248">
        <f t="shared" si="37"/>
        <v>75.970011599999992</v>
      </c>
      <c r="I355" s="248">
        <f t="shared" si="37"/>
        <v>76.874416499999981</v>
      </c>
      <c r="J355" s="248">
        <f t="shared" si="37"/>
        <v>77.778821399999984</v>
      </c>
      <c r="K355" s="248">
        <f t="shared" si="37"/>
        <v>78.683226299999973</v>
      </c>
      <c r="L355" s="248">
        <f t="shared" si="37"/>
        <v>79.587631199999976</v>
      </c>
      <c r="M355" s="248">
        <f t="shared" si="37"/>
        <v>80.492036099999979</v>
      </c>
      <c r="N355" s="338">
        <v>81.396440999999996</v>
      </c>
      <c r="O355" s="166">
        <f t="shared" si="34"/>
        <v>2607.3523077093469</v>
      </c>
      <c r="P355" s="346" t="s">
        <v>708</v>
      </c>
    </row>
    <row r="356" spans="2:16" x14ac:dyDescent="0.3">
      <c r="B356">
        <v>316</v>
      </c>
      <c r="C356" s="165">
        <f t="shared" si="33"/>
        <v>4</v>
      </c>
      <c r="D356" s="332">
        <f t="shared" si="35"/>
        <v>0.36852745873999998</v>
      </c>
      <c r="E356" s="248">
        <f t="shared" si="37"/>
        <v>103.88053979999999</v>
      </c>
      <c r="F356" s="248">
        <f t="shared" si="37"/>
        <v>105.16301559999999</v>
      </c>
      <c r="G356" s="248">
        <f t="shared" si="37"/>
        <v>106.44549139999999</v>
      </c>
      <c r="H356" s="248">
        <f t="shared" si="37"/>
        <v>107.72796719999998</v>
      </c>
      <c r="I356" s="248">
        <f t="shared" si="37"/>
        <v>109.01044299999998</v>
      </c>
      <c r="J356" s="248">
        <f t="shared" si="37"/>
        <v>110.29291879999998</v>
      </c>
      <c r="K356" s="248">
        <f t="shared" si="37"/>
        <v>111.57539459999997</v>
      </c>
      <c r="L356" s="248">
        <f t="shared" si="37"/>
        <v>112.85787039999997</v>
      </c>
      <c r="M356" s="248">
        <f t="shared" si="37"/>
        <v>114.14034619999997</v>
      </c>
      <c r="N356" s="338">
        <v>115.422822</v>
      </c>
      <c r="O356" s="166">
        <f t="shared" si="34"/>
        <v>2607.3523077093469</v>
      </c>
      <c r="P356" s="346" t="s">
        <v>708</v>
      </c>
    </row>
    <row r="357" spans="2:16" x14ac:dyDescent="0.3">
      <c r="B357">
        <v>317</v>
      </c>
      <c r="C357" s="165">
        <f t="shared" si="33"/>
        <v>4</v>
      </c>
      <c r="D357" s="332">
        <f t="shared" si="35"/>
        <v>0.36852745873999998</v>
      </c>
      <c r="E357" s="248">
        <f t="shared" si="37"/>
        <v>105.88209119999999</v>
      </c>
      <c r="F357" s="248">
        <f t="shared" si="37"/>
        <v>107.1892775111111</v>
      </c>
      <c r="G357" s="248">
        <f t="shared" si="37"/>
        <v>108.49646382222221</v>
      </c>
      <c r="H357" s="248">
        <f t="shared" si="37"/>
        <v>109.80365013333332</v>
      </c>
      <c r="I357" s="248">
        <f t="shared" si="37"/>
        <v>111.11083644444442</v>
      </c>
      <c r="J357" s="248">
        <f t="shared" si="37"/>
        <v>112.41802275555553</v>
      </c>
      <c r="K357" s="248">
        <f t="shared" si="37"/>
        <v>113.72520906666664</v>
      </c>
      <c r="L357" s="248">
        <f t="shared" si="37"/>
        <v>115.03239537777775</v>
      </c>
      <c r="M357" s="248">
        <f t="shared" si="37"/>
        <v>116.33958168888884</v>
      </c>
      <c r="N357" s="338">
        <v>117.64676799999999</v>
      </c>
      <c r="O357" s="166">
        <f t="shared" si="34"/>
        <v>2607.3523077093469</v>
      </c>
      <c r="P357" s="346" t="s">
        <v>708</v>
      </c>
    </row>
    <row r="358" spans="2:16" x14ac:dyDescent="0.3">
      <c r="B358">
        <v>318</v>
      </c>
      <c r="C358" s="165">
        <f t="shared" si="33"/>
        <v>4</v>
      </c>
      <c r="D358" s="332">
        <f t="shared" si="35"/>
        <v>0.36852745873999998</v>
      </c>
      <c r="E358" s="248">
        <f t="shared" si="37"/>
        <v>82.263780000000011</v>
      </c>
      <c r="F358" s="248">
        <f t="shared" si="37"/>
        <v>83.279382222222225</v>
      </c>
      <c r="G358" s="248">
        <f t="shared" si="37"/>
        <v>84.294984444444438</v>
      </c>
      <c r="H358" s="248">
        <f t="shared" si="37"/>
        <v>85.310586666666666</v>
      </c>
      <c r="I358" s="248">
        <f t="shared" si="37"/>
        <v>86.326188888888879</v>
      </c>
      <c r="J358" s="248">
        <f t="shared" si="37"/>
        <v>87.341791111111093</v>
      </c>
      <c r="K358" s="248">
        <f t="shared" si="37"/>
        <v>88.35739333333332</v>
      </c>
      <c r="L358" s="248">
        <f t="shared" si="37"/>
        <v>89.372995555555534</v>
      </c>
      <c r="M358" s="248">
        <f t="shared" si="37"/>
        <v>90.388597777777747</v>
      </c>
      <c r="N358" s="338">
        <v>91.404200000000003</v>
      </c>
      <c r="O358" s="166">
        <f t="shared" si="34"/>
        <v>2607.3523077093469</v>
      </c>
      <c r="P358" s="346" t="s">
        <v>708</v>
      </c>
    </row>
    <row r="359" spans="2:16" x14ac:dyDescent="0.3">
      <c r="B359">
        <v>319</v>
      </c>
      <c r="C359" s="165">
        <f t="shared" si="33"/>
        <v>4</v>
      </c>
      <c r="D359" s="332">
        <f t="shared" si="35"/>
        <v>0.36852745873999998</v>
      </c>
      <c r="E359" s="248">
        <f t="shared" si="37"/>
        <v>97.275418200000004</v>
      </c>
      <c r="F359" s="248">
        <f t="shared" si="37"/>
        <v>98.476349288888883</v>
      </c>
      <c r="G359" s="248">
        <f t="shared" si="37"/>
        <v>99.677280377777777</v>
      </c>
      <c r="H359" s="248">
        <f t="shared" si="37"/>
        <v>100.87821146666666</v>
      </c>
      <c r="I359" s="248">
        <f t="shared" si="37"/>
        <v>102.07914255555555</v>
      </c>
      <c r="J359" s="248">
        <f t="shared" si="37"/>
        <v>103.28007364444443</v>
      </c>
      <c r="K359" s="248">
        <f t="shared" si="37"/>
        <v>104.48100473333331</v>
      </c>
      <c r="L359" s="248">
        <f t="shared" si="37"/>
        <v>105.6819358222222</v>
      </c>
      <c r="M359" s="248">
        <f t="shared" si="37"/>
        <v>106.88286691111108</v>
      </c>
      <c r="N359" s="338">
        <v>108.083798</v>
      </c>
      <c r="O359" s="166">
        <f t="shared" si="34"/>
        <v>2607.3523077093464</v>
      </c>
      <c r="P359" s="346" t="s">
        <v>708</v>
      </c>
    </row>
    <row r="360" spans="2:16" x14ac:dyDescent="0.3">
      <c r="B360">
        <v>320</v>
      </c>
      <c r="C360" s="165">
        <f t="shared" si="33"/>
        <v>4</v>
      </c>
      <c r="D360" s="332">
        <f t="shared" si="35"/>
        <v>0.36852745873999998</v>
      </c>
      <c r="E360" s="248">
        <f t="shared" si="37"/>
        <v>73.857262500000004</v>
      </c>
      <c r="F360" s="248">
        <f t="shared" si="37"/>
        <v>74.769080555555561</v>
      </c>
      <c r="G360" s="248">
        <f t="shared" si="37"/>
        <v>75.680898611111104</v>
      </c>
      <c r="H360" s="248">
        <f t="shared" si="37"/>
        <v>76.592716666666661</v>
      </c>
      <c r="I360" s="248">
        <f t="shared" si="37"/>
        <v>77.504534722222218</v>
      </c>
      <c r="J360" s="248">
        <f t="shared" si="37"/>
        <v>78.41635277777776</v>
      </c>
      <c r="K360" s="248">
        <f t="shared" si="37"/>
        <v>79.328170833333317</v>
      </c>
      <c r="L360" s="248">
        <f t="shared" si="37"/>
        <v>80.239988888888874</v>
      </c>
      <c r="M360" s="248">
        <f t="shared" si="37"/>
        <v>81.151806944444417</v>
      </c>
      <c r="N360" s="338">
        <v>82.063625000000002</v>
      </c>
      <c r="O360" s="166">
        <f t="shared" si="34"/>
        <v>2607.3523077093469</v>
      </c>
      <c r="P360" s="346" t="s">
        <v>708</v>
      </c>
    </row>
    <row r="361" spans="2:16" x14ac:dyDescent="0.3">
      <c r="B361">
        <v>321</v>
      </c>
      <c r="C361" s="165">
        <f t="shared" si="33"/>
        <v>4</v>
      </c>
      <c r="D361" s="332">
        <f t="shared" si="35"/>
        <v>0.36852745873999998</v>
      </c>
      <c r="E361" s="248">
        <f t="shared" si="37"/>
        <v>110.88597059999999</v>
      </c>
      <c r="F361" s="248">
        <f t="shared" si="37"/>
        <v>112.2549332</v>
      </c>
      <c r="G361" s="248">
        <f t="shared" si="37"/>
        <v>113.62389579999999</v>
      </c>
      <c r="H361" s="248">
        <f t="shared" si="37"/>
        <v>114.99285839999999</v>
      </c>
      <c r="I361" s="248">
        <f t="shared" si="37"/>
        <v>116.36182099999998</v>
      </c>
      <c r="J361" s="248">
        <f t="shared" si="37"/>
        <v>117.73078359999997</v>
      </c>
      <c r="K361" s="248">
        <f t="shared" si="37"/>
        <v>119.09974619999997</v>
      </c>
      <c r="L361" s="248">
        <f t="shared" si="37"/>
        <v>120.46870879999996</v>
      </c>
      <c r="M361" s="248">
        <f t="shared" si="37"/>
        <v>121.83767139999996</v>
      </c>
      <c r="N361" s="338">
        <v>123.20663399999999</v>
      </c>
      <c r="O361" s="166">
        <f t="shared" si="34"/>
        <v>2607.3523077093464</v>
      </c>
      <c r="P361" s="346" t="s">
        <v>708</v>
      </c>
    </row>
    <row r="362" spans="2:16" x14ac:dyDescent="0.3">
      <c r="B362">
        <v>322</v>
      </c>
      <c r="C362" s="165">
        <f t="shared" ref="C362:C399" si="38">VLOOKUP(P362,$R$55:$U$59,3,FALSE)</f>
        <v>4</v>
      </c>
      <c r="D362" s="332">
        <f t="shared" si="35"/>
        <v>0.36852745873999998</v>
      </c>
      <c r="E362" s="248">
        <f t="shared" si="37"/>
        <v>205.1590617</v>
      </c>
      <c r="F362" s="248">
        <f t="shared" si="37"/>
        <v>207.69188962222222</v>
      </c>
      <c r="G362" s="248">
        <f t="shared" si="37"/>
        <v>210.22471754444442</v>
      </c>
      <c r="H362" s="248">
        <f t="shared" si="37"/>
        <v>212.75754546666664</v>
      </c>
      <c r="I362" s="248">
        <f t="shared" si="37"/>
        <v>215.29037338888884</v>
      </c>
      <c r="J362" s="248">
        <f t="shared" si="37"/>
        <v>217.82320131111106</v>
      </c>
      <c r="K362" s="248">
        <f t="shared" si="37"/>
        <v>220.35602923333329</v>
      </c>
      <c r="L362" s="248">
        <f t="shared" si="37"/>
        <v>222.88885715555548</v>
      </c>
      <c r="M362" s="248">
        <f t="shared" si="37"/>
        <v>225.42168507777771</v>
      </c>
      <c r="N362" s="338">
        <v>227.95451299999999</v>
      </c>
      <c r="O362" s="166">
        <f t="shared" ref="O362:O399" si="39">($R$46*$W$41*N362)/(N362*D362)</f>
        <v>2607.3523077093469</v>
      </c>
      <c r="P362" s="346" t="s">
        <v>708</v>
      </c>
    </row>
    <row r="363" spans="2:16" x14ac:dyDescent="0.3">
      <c r="B363">
        <v>323</v>
      </c>
      <c r="C363" s="165">
        <f t="shared" si="38"/>
        <v>4</v>
      </c>
      <c r="D363" s="332">
        <f t="shared" ref="D363:D399" si="40">D362</f>
        <v>0.36852745873999998</v>
      </c>
      <c r="E363" s="248">
        <f t="shared" si="37"/>
        <v>53.041122900000005</v>
      </c>
      <c r="F363" s="248">
        <f t="shared" si="37"/>
        <v>53.695951577777777</v>
      </c>
      <c r="G363" s="248">
        <f t="shared" si="37"/>
        <v>54.350780255555556</v>
      </c>
      <c r="H363" s="248">
        <f t="shared" si="37"/>
        <v>55.005608933333328</v>
      </c>
      <c r="I363" s="248">
        <f t="shared" si="37"/>
        <v>55.660437611111107</v>
      </c>
      <c r="J363" s="248">
        <f t="shared" si="37"/>
        <v>56.315266288888878</v>
      </c>
      <c r="K363" s="248">
        <f t="shared" si="37"/>
        <v>56.970094966666657</v>
      </c>
      <c r="L363" s="248">
        <f t="shared" si="37"/>
        <v>57.624923644444429</v>
      </c>
      <c r="M363" s="248">
        <f t="shared" si="37"/>
        <v>58.279752322222208</v>
      </c>
      <c r="N363" s="338">
        <v>58.934581000000001</v>
      </c>
      <c r="O363" s="166">
        <f t="shared" si="39"/>
        <v>2607.3523077093469</v>
      </c>
      <c r="P363" s="346" t="s">
        <v>708</v>
      </c>
    </row>
    <row r="364" spans="2:16" x14ac:dyDescent="0.3">
      <c r="B364">
        <v>324</v>
      </c>
      <c r="C364" s="165">
        <f t="shared" si="38"/>
        <v>4</v>
      </c>
      <c r="D364" s="332">
        <f t="shared" si="40"/>
        <v>0.36852745873999998</v>
      </c>
      <c r="E364" s="248">
        <f t="shared" si="37"/>
        <v>56.643916500000003</v>
      </c>
      <c r="F364" s="248">
        <f t="shared" si="37"/>
        <v>57.343224111111113</v>
      </c>
      <c r="G364" s="248">
        <f t="shared" si="37"/>
        <v>58.042531722222222</v>
      </c>
      <c r="H364" s="248">
        <f t="shared" si="37"/>
        <v>58.741839333333331</v>
      </c>
      <c r="I364" s="248">
        <f t="shared" si="37"/>
        <v>59.441146944444441</v>
      </c>
      <c r="J364" s="248">
        <f t="shared" si="37"/>
        <v>60.140454555555543</v>
      </c>
      <c r="K364" s="248">
        <f t="shared" si="37"/>
        <v>60.839762166666652</v>
      </c>
      <c r="L364" s="248">
        <f t="shared" si="37"/>
        <v>61.539069777777762</v>
      </c>
      <c r="M364" s="248">
        <f t="shared" si="37"/>
        <v>62.238377388888871</v>
      </c>
      <c r="N364" s="338">
        <v>62.937685000000002</v>
      </c>
      <c r="O364" s="166">
        <f t="shared" si="39"/>
        <v>2607.3523077093469</v>
      </c>
      <c r="P364" s="346" t="s">
        <v>708</v>
      </c>
    </row>
    <row r="365" spans="2:16" x14ac:dyDescent="0.3">
      <c r="B365">
        <v>325</v>
      </c>
      <c r="C365" s="165">
        <f t="shared" si="38"/>
        <v>4</v>
      </c>
      <c r="D365" s="332">
        <f t="shared" si="40"/>
        <v>0.36852745873999998</v>
      </c>
      <c r="E365" s="248">
        <f t="shared" si="37"/>
        <v>48.037243500000002</v>
      </c>
      <c r="F365" s="248">
        <f t="shared" si="37"/>
        <v>48.630295888888888</v>
      </c>
      <c r="G365" s="248">
        <f t="shared" si="37"/>
        <v>49.223348277777774</v>
      </c>
      <c r="H365" s="248">
        <f t="shared" si="37"/>
        <v>49.816400666666667</v>
      </c>
      <c r="I365" s="248">
        <f t="shared" si="37"/>
        <v>50.409453055555552</v>
      </c>
      <c r="J365" s="248">
        <f t="shared" si="37"/>
        <v>51.002505444444438</v>
      </c>
      <c r="K365" s="248">
        <f t="shared" si="37"/>
        <v>51.595557833333324</v>
      </c>
      <c r="L365" s="248">
        <f t="shared" si="37"/>
        <v>52.188610222222209</v>
      </c>
      <c r="M365" s="248">
        <f t="shared" si="37"/>
        <v>52.781662611111095</v>
      </c>
      <c r="N365" s="338">
        <v>53.374715000000002</v>
      </c>
      <c r="O365" s="166">
        <f t="shared" si="39"/>
        <v>2607.3523077093469</v>
      </c>
      <c r="P365" s="346" t="s">
        <v>708</v>
      </c>
    </row>
    <row r="366" spans="2:16" x14ac:dyDescent="0.3">
      <c r="B366">
        <v>326</v>
      </c>
      <c r="C366" s="165">
        <f t="shared" si="38"/>
        <v>4</v>
      </c>
      <c r="D366" s="332">
        <f t="shared" si="40"/>
        <v>0.36852745873999998</v>
      </c>
      <c r="E366" s="248">
        <f t="shared" si="37"/>
        <v>91.270763099999996</v>
      </c>
      <c r="F366" s="248">
        <f t="shared" si="37"/>
        <v>92.397562644444434</v>
      </c>
      <c r="G366" s="248">
        <f t="shared" si="37"/>
        <v>93.524362188888873</v>
      </c>
      <c r="H366" s="248">
        <f t="shared" si="37"/>
        <v>94.651161733333325</v>
      </c>
      <c r="I366" s="248">
        <f t="shared" si="37"/>
        <v>95.777961277777763</v>
      </c>
      <c r="J366" s="248">
        <f t="shared" si="37"/>
        <v>96.904760822222201</v>
      </c>
      <c r="K366" s="248">
        <f t="shared" si="37"/>
        <v>98.031560366666639</v>
      </c>
      <c r="L366" s="248">
        <f t="shared" si="37"/>
        <v>99.158359911111077</v>
      </c>
      <c r="M366" s="248">
        <f t="shared" si="37"/>
        <v>100.28515945555552</v>
      </c>
      <c r="N366" s="338">
        <v>101.411959</v>
      </c>
      <c r="O366" s="166">
        <f t="shared" si="39"/>
        <v>2607.3523077093469</v>
      </c>
      <c r="P366" s="346" t="s">
        <v>708</v>
      </c>
    </row>
    <row r="367" spans="2:16" x14ac:dyDescent="0.3">
      <c r="B367">
        <v>327</v>
      </c>
      <c r="C367" s="165">
        <f t="shared" si="38"/>
        <v>4</v>
      </c>
      <c r="D367" s="332">
        <f t="shared" si="40"/>
        <v>0.36852745873999998</v>
      </c>
      <c r="E367" s="248">
        <f t="shared" si="37"/>
        <v>60.6470202</v>
      </c>
      <c r="F367" s="248">
        <f t="shared" si="37"/>
        <v>61.395748844444441</v>
      </c>
      <c r="G367" s="248">
        <f t="shared" si="37"/>
        <v>62.144477488888882</v>
      </c>
      <c r="H367" s="248">
        <f t="shared" si="37"/>
        <v>62.893206133333322</v>
      </c>
      <c r="I367" s="248">
        <f t="shared" si="37"/>
        <v>63.641934777777763</v>
      </c>
      <c r="J367" s="248">
        <f t="shared" si="37"/>
        <v>64.390663422222204</v>
      </c>
      <c r="K367" s="248">
        <f t="shared" si="37"/>
        <v>65.139392066666645</v>
      </c>
      <c r="L367" s="248">
        <f t="shared" si="37"/>
        <v>65.888120711111085</v>
      </c>
      <c r="M367" s="248">
        <f t="shared" si="37"/>
        <v>66.636849355555526</v>
      </c>
      <c r="N367" s="338">
        <v>67.385577999999995</v>
      </c>
      <c r="O367" s="166">
        <f t="shared" si="39"/>
        <v>2607.3523077093469</v>
      </c>
      <c r="P367" s="346" t="s">
        <v>708</v>
      </c>
    </row>
    <row r="368" spans="2:16" x14ac:dyDescent="0.3">
      <c r="B368">
        <v>328</v>
      </c>
      <c r="C368" s="165">
        <f t="shared" si="38"/>
        <v>4</v>
      </c>
      <c r="D368" s="332">
        <f t="shared" si="40"/>
        <v>0.36852745873999998</v>
      </c>
      <c r="E368" s="248">
        <f t="shared" si="37"/>
        <v>288.22346190000002</v>
      </c>
      <c r="F368" s="248">
        <f t="shared" si="37"/>
        <v>291.78177624444442</v>
      </c>
      <c r="G368" s="248">
        <f t="shared" si="37"/>
        <v>295.34009058888887</v>
      </c>
      <c r="H368" s="248">
        <f t="shared" si="37"/>
        <v>298.89840493333332</v>
      </c>
      <c r="I368" s="248">
        <f t="shared" si="37"/>
        <v>302.45671927777772</v>
      </c>
      <c r="J368" s="248">
        <f t="shared" si="37"/>
        <v>306.01503362222218</v>
      </c>
      <c r="K368" s="248">
        <f t="shared" ref="E368:M370" si="41">$N368*K$39</f>
        <v>309.57334796666657</v>
      </c>
      <c r="L368" s="248">
        <f t="shared" si="41"/>
        <v>313.13166231111103</v>
      </c>
      <c r="M368" s="248">
        <f t="shared" si="41"/>
        <v>316.68997665555548</v>
      </c>
      <c r="N368" s="338">
        <v>320.24829099999999</v>
      </c>
      <c r="O368" s="166">
        <f t="shared" si="39"/>
        <v>2607.3523077093469</v>
      </c>
      <c r="P368" s="346" t="s">
        <v>708</v>
      </c>
    </row>
    <row r="369" spans="2:16" x14ac:dyDescent="0.3">
      <c r="B369">
        <v>329</v>
      </c>
      <c r="C369" s="165">
        <f t="shared" si="38"/>
        <v>4</v>
      </c>
      <c r="D369" s="332">
        <f t="shared" si="40"/>
        <v>0.36852745873999998</v>
      </c>
      <c r="E369" s="248">
        <f t="shared" si="41"/>
        <v>48.437554499999997</v>
      </c>
      <c r="F369" s="248">
        <f t="shared" si="41"/>
        <v>49.035548999999996</v>
      </c>
      <c r="G369" s="248">
        <f t="shared" si="41"/>
        <v>49.633543499999995</v>
      </c>
      <c r="H369" s="248">
        <f t="shared" si="41"/>
        <v>50.231537999999993</v>
      </c>
      <c r="I369" s="248">
        <f t="shared" si="41"/>
        <v>50.829532499999992</v>
      </c>
      <c r="J369" s="248">
        <f t="shared" si="41"/>
        <v>51.427526999999991</v>
      </c>
      <c r="K369" s="248">
        <f t="shared" si="41"/>
        <v>52.025521499999989</v>
      </c>
      <c r="L369" s="248">
        <f t="shared" si="41"/>
        <v>52.623515999999988</v>
      </c>
      <c r="M369" s="248">
        <f t="shared" si="41"/>
        <v>53.221510499999987</v>
      </c>
      <c r="N369" s="338">
        <v>53.819504999999999</v>
      </c>
      <c r="O369" s="166">
        <f t="shared" si="39"/>
        <v>2607.3523077093464</v>
      </c>
      <c r="P369" s="346" t="s">
        <v>708</v>
      </c>
    </row>
    <row r="370" spans="2:16" x14ac:dyDescent="0.3">
      <c r="B370">
        <v>330</v>
      </c>
      <c r="C370" s="165">
        <f t="shared" si="38"/>
        <v>4</v>
      </c>
      <c r="D370" s="332">
        <f t="shared" si="40"/>
        <v>0.36852745873999998</v>
      </c>
      <c r="E370" s="248">
        <f t="shared" si="41"/>
        <v>175.3359399</v>
      </c>
      <c r="F370" s="248">
        <f t="shared" si="41"/>
        <v>177.50058113333333</v>
      </c>
      <c r="G370" s="248">
        <f t="shared" si="41"/>
        <v>179.66522236666665</v>
      </c>
      <c r="H370" s="248">
        <f t="shared" si="41"/>
        <v>181.82986359999998</v>
      </c>
      <c r="I370" s="248">
        <f t="shared" si="41"/>
        <v>183.99450483333331</v>
      </c>
      <c r="J370" s="248">
        <f t="shared" si="41"/>
        <v>186.15914606666664</v>
      </c>
      <c r="K370" s="248">
        <f t="shared" si="41"/>
        <v>188.32378729999996</v>
      </c>
      <c r="L370" s="248">
        <f t="shared" si="41"/>
        <v>190.48842853333329</v>
      </c>
      <c r="M370" s="248">
        <f t="shared" si="41"/>
        <v>192.65306976666662</v>
      </c>
      <c r="N370" s="338">
        <v>194.817711</v>
      </c>
      <c r="O370" s="166">
        <f t="shared" si="39"/>
        <v>2607.3523077093469</v>
      </c>
      <c r="P370" s="346" t="s">
        <v>708</v>
      </c>
    </row>
    <row r="371" spans="2:16" x14ac:dyDescent="0.3">
      <c r="B371">
        <v>331</v>
      </c>
      <c r="C371" s="165">
        <f t="shared" si="38"/>
        <v>4</v>
      </c>
      <c r="D371" s="332">
        <f t="shared" si="40"/>
        <v>0.36852745873999998</v>
      </c>
      <c r="E371" s="248">
        <f t="shared" si="37"/>
        <v>148.31498970000001</v>
      </c>
      <c r="F371" s="248">
        <f t="shared" si="37"/>
        <v>150.14603895555555</v>
      </c>
      <c r="G371" s="248">
        <f t="shared" si="37"/>
        <v>151.9770882111111</v>
      </c>
      <c r="H371" s="248">
        <f t="shared" si="36"/>
        <v>153.80813746666664</v>
      </c>
      <c r="I371" s="248">
        <f t="shared" si="36"/>
        <v>155.63918672222221</v>
      </c>
      <c r="J371" s="248">
        <f t="shared" si="36"/>
        <v>157.47023597777775</v>
      </c>
      <c r="K371" s="248">
        <f t="shared" si="36"/>
        <v>159.30128523333329</v>
      </c>
      <c r="L371" s="248">
        <f t="shared" si="36"/>
        <v>161.13233448888886</v>
      </c>
      <c r="M371" s="248">
        <f t="shared" si="36"/>
        <v>162.9633837444444</v>
      </c>
      <c r="N371" s="338">
        <v>164.794433</v>
      </c>
      <c r="O371" s="166">
        <f t="shared" si="39"/>
        <v>2607.3523077093473</v>
      </c>
      <c r="P371" s="346" t="s">
        <v>708</v>
      </c>
    </row>
    <row r="372" spans="2:16" x14ac:dyDescent="0.3">
      <c r="B372">
        <v>332</v>
      </c>
      <c r="C372" s="165">
        <f t="shared" si="38"/>
        <v>4</v>
      </c>
      <c r="D372" s="332">
        <f t="shared" si="40"/>
        <v>0.36852745873999998</v>
      </c>
      <c r="E372" s="248">
        <f t="shared" si="37"/>
        <v>106.8828669</v>
      </c>
      <c r="F372" s="248">
        <f t="shared" si="37"/>
        <v>108.20240846666667</v>
      </c>
      <c r="G372" s="248">
        <f t="shared" si="37"/>
        <v>109.52195003333333</v>
      </c>
      <c r="H372" s="248">
        <f t="shared" si="36"/>
        <v>110.84149159999998</v>
      </c>
      <c r="I372" s="248">
        <f t="shared" si="36"/>
        <v>112.16103316666666</v>
      </c>
      <c r="J372" s="248">
        <f t="shared" si="36"/>
        <v>113.48057473333331</v>
      </c>
      <c r="K372" s="248">
        <f t="shared" si="36"/>
        <v>114.80011629999997</v>
      </c>
      <c r="L372" s="248">
        <f t="shared" si="36"/>
        <v>116.11965786666664</v>
      </c>
      <c r="M372" s="248">
        <f t="shared" si="36"/>
        <v>117.4391994333333</v>
      </c>
      <c r="N372" s="338">
        <v>118.758741</v>
      </c>
      <c r="O372" s="166">
        <f t="shared" si="39"/>
        <v>2607.3523077093469</v>
      </c>
      <c r="P372" s="346" t="s">
        <v>708</v>
      </c>
    </row>
    <row r="373" spans="2:16" x14ac:dyDescent="0.3">
      <c r="B373">
        <v>333</v>
      </c>
      <c r="C373" s="165">
        <f t="shared" si="38"/>
        <v>4</v>
      </c>
      <c r="D373" s="332">
        <f t="shared" si="40"/>
        <v>0.36852745873999998</v>
      </c>
      <c r="E373" s="248">
        <f t="shared" si="37"/>
        <v>114.8890743</v>
      </c>
      <c r="F373" s="248">
        <f t="shared" si="37"/>
        <v>116.30745793333334</v>
      </c>
      <c r="G373" s="248">
        <f t="shared" si="37"/>
        <v>117.72584156666666</v>
      </c>
      <c r="H373" s="248">
        <f t="shared" ref="H373:M373" si="42">$N373*H$39</f>
        <v>119.14422519999999</v>
      </c>
      <c r="I373" s="248">
        <f t="shared" si="42"/>
        <v>120.56260883333331</v>
      </c>
      <c r="J373" s="248">
        <f t="shared" si="42"/>
        <v>121.98099246666665</v>
      </c>
      <c r="K373" s="248">
        <f t="shared" si="42"/>
        <v>123.39937609999997</v>
      </c>
      <c r="L373" s="248">
        <f t="shared" si="42"/>
        <v>124.8177597333333</v>
      </c>
      <c r="M373" s="248">
        <f t="shared" si="42"/>
        <v>126.23614336666662</v>
      </c>
      <c r="N373" s="338">
        <v>127.654527</v>
      </c>
      <c r="O373" s="166">
        <f t="shared" si="39"/>
        <v>2607.3523077093469</v>
      </c>
      <c r="P373" s="346" t="s">
        <v>708</v>
      </c>
    </row>
    <row r="374" spans="2:16" x14ac:dyDescent="0.3">
      <c r="B374">
        <v>334</v>
      </c>
      <c r="C374" s="165">
        <f t="shared" si="38"/>
        <v>4</v>
      </c>
      <c r="D374" s="332">
        <f t="shared" si="40"/>
        <v>0.36852745873999998</v>
      </c>
      <c r="E374" s="248">
        <f t="shared" ref="E374:M399" si="43">$N374*E$39</f>
        <v>60.6470202</v>
      </c>
      <c r="F374" s="248">
        <f t="shared" si="43"/>
        <v>61.395748844444441</v>
      </c>
      <c r="G374" s="248">
        <f t="shared" si="43"/>
        <v>62.144477488888882</v>
      </c>
      <c r="H374" s="248">
        <f t="shared" si="43"/>
        <v>62.893206133333322</v>
      </c>
      <c r="I374" s="248">
        <f t="shared" si="43"/>
        <v>63.641934777777763</v>
      </c>
      <c r="J374" s="248">
        <f t="shared" si="43"/>
        <v>64.390663422222204</v>
      </c>
      <c r="K374" s="248">
        <f t="shared" si="43"/>
        <v>65.139392066666645</v>
      </c>
      <c r="L374" s="248">
        <f t="shared" si="43"/>
        <v>65.888120711111085</v>
      </c>
      <c r="M374" s="248">
        <f t="shared" si="43"/>
        <v>66.636849355555526</v>
      </c>
      <c r="N374" s="338">
        <v>67.385577999999995</v>
      </c>
      <c r="O374" s="166">
        <f t="shared" si="39"/>
        <v>2607.3523077093469</v>
      </c>
      <c r="P374" s="346" t="s">
        <v>708</v>
      </c>
    </row>
    <row r="375" spans="2:16" x14ac:dyDescent="0.3">
      <c r="B375">
        <v>335</v>
      </c>
      <c r="C375" s="165">
        <f t="shared" si="38"/>
        <v>4</v>
      </c>
      <c r="D375" s="332">
        <f t="shared" si="40"/>
        <v>0.36852745873999998</v>
      </c>
      <c r="E375" s="248">
        <f t="shared" si="43"/>
        <v>62.248261499999998</v>
      </c>
      <c r="F375" s="248">
        <f t="shared" si="43"/>
        <v>63.016758555555548</v>
      </c>
      <c r="G375" s="248">
        <f t="shared" si="43"/>
        <v>63.785255611111104</v>
      </c>
      <c r="H375" s="248">
        <f t="shared" si="43"/>
        <v>64.553752666666654</v>
      </c>
      <c r="I375" s="248">
        <f t="shared" si="43"/>
        <v>65.32224972222221</v>
      </c>
      <c r="J375" s="248">
        <f t="shared" si="43"/>
        <v>66.090746777777753</v>
      </c>
      <c r="K375" s="248">
        <f t="shared" si="43"/>
        <v>66.859243833333309</v>
      </c>
      <c r="L375" s="248">
        <f t="shared" si="43"/>
        <v>67.627740888888866</v>
      </c>
      <c r="M375" s="248">
        <f t="shared" si="43"/>
        <v>68.396237944444422</v>
      </c>
      <c r="N375" s="338">
        <v>69.164734999999993</v>
      </c>
      <c r="O375" s="166">
        <f t="shared" si="39"/>
        <v>2607.3523077093473</v>
      </c>
      <c r="P375" s="346" t="s">
        <v>708</v>
      </c>
    </row>
    <row r="376" spans="2:16" x14ac:dyDescent="0.3">
      <c r="B376">
        <v>336</v>
      </c>
      <c r="C376" s="165">
        <f t="shared" si="38"/>
        <v>4</v>
      </c>
      <c r="D376" s="332">
        <f t="shared" si="40"/>
        <v>0.36852745873999998</v>
      </c>
      <c r="E376" s="248">
        <f t="shared" si="43"/>
        <v>71.255244599999997</v>
      </c>
      <c r="F376" s="248">
        <f t="shared" si="43"/>
        <v>72.134938977777779</v>
      </c>
      <c r="G376" s="248">
        <f t="shared" si="43"/>
        <v>73.014633355555546</v>
      </c>
      <c r="H376" s="248">
        <f t="shared" si="43"/>
        <v>73.894327733333327</v>
      </c>
      <c r="I376" s="248">
        <f t="shared" si="43"/>
        <v>74.774022111111094</v>
      </c>
      <c r="J376" s="248">
        <f t="shared" si="43"/>
        <v>75.653716488888875</v>
      </c>
      <c r="K376" s="248">
        <f t="shared" si="43"/>
        <v>76.533410866666657</v>
      </c>
      <c r="L376" s="248">
        <f t="shared" si="43"/>
        <v>77.413105244444424</v>
      </c>
      <c r="M376" s="248">
        <f t="shared" si="43"/>
        <v>78.292799622222205</v>
      </c>
      <c r="N376" s="338">
        <v>79.172494</v>
      </c>
      <c r="O376" s="166">
        <f t="shared" si="39"/>
        <v>2607.3523077093469</v>
      </c>
      <c r="P376" s="346" t="s">
        <v>708</v>
      </c>
    </row>
    <row r="377" spans="2:16" x14ac:dyDescent="0.3">
      <c r="B377">
        <v>337</v>
      </c>
      <c r="C377" s="165">
        <f t="shared" si="38"/>
        <v>4</v>
      </c>
      <c r="D377" s="332">
        <f t="shared" si="40"/>
        <v>0.36852745873999998</v>
      </c>
      <c r="E377" s="248">
        <f t="shared" si="43"/>
        <v>165.7284903</v>
      </c>
      <c r="F377" s="248">
        <f t="shared" si="43"/>
        <v>167.77452104444444</v>
      </c>
      <c r="G377" s="248">
        <f t="shared" si="43"/>
        <v>169.82055178888888</v>
      </c>
      <c r="H377" s="248">
        <f t="shared" si="43"/>
        <v>171.86658253333331</v>
      </c>
      <c r="I377" s="248">
        <f t="shared" si="43"/>
        <v>173.91261327777775</v>
      </c>
      <c r="J377" s="248">
        <f t="shared" si="43"/>
        <v>175.95864402222219</v>
      </c>
      <c r="K377" s="248">
        <f t="shared" si="43"/>
        <v>178.00467476666662</v>
      </c>
      <c r="L377" s="248">
        <f t="shared" si="43"/>
        <v>180.05070551111106</v>
      </c>
      <c r="M377" s="248">
        <f t="shared" si="43"/>
        <v>182.0967362555555</v>
      </c>
      <c r="N377" s="338">
        <v>184.14276699999999</v>
      </c>
      <c r="O377" s="166">
        <f t="shared" si="39"/>
        <v>2607.3523077093469</v>
      </c>
      <c r="P377" s="346" t="s">
        <v>708</v>
      </c>
    </row>
    <row r="378" spans="2:16" x14ac:dyDescent="0.3">
      <c r="B378">
        <v>338</v>
      </c>
      <c r="C378" s="165">
        <f t="shared" si="38"/>
        <v>4</v>
      </c>
      <c r="D378" s="332">
        <f t="shared" si="40"/>
        <v>0.36852745873999998</v>
      </c>
      <c r="E378" s="248">
        <f t="shared" si="43"/>
        <v>75.258348299999994</v>
      </c>
      <c r="F378" s="248">
        <f t="shared" si="43"/>
        <v>76.187463711111107</v>
      </c>
      <c r="G378" s="248">
        <f t="shared" si="43"/>
        <v>77.116579122222205</v>
      </c>
      <c r="H378" s="248">
        <f t="shared" si="43"/>
        <v>78.045694533333318</v>
      </c>
      <c r="I378" s="248">
        <f t="shared" si="43"/>
        <v>78.974809944444431</v>
      </c>
      <c r="J378" s="248">
        <f t="shared" si="43"/>
        <v>79.903925355555529</v>
      </c>
      <c r="K378" s="248">
        <f t="shared" si="43"/>
        <v>80.833040766666642</v>
      </c>
      <c r="L378" s="248">
        <f t="shared" si="43"/>
        <v>81.762156177777754</v>
      </c>
      <c r="M378" s="248">
        <f t="shared" si="43"/>
        <v>82.691271588888853</v>
      </c>
      <c r="N378" s="338">
        <v>83.620386999999994</v>
      </c>
      <c r="O378" s="166">
        <f t="shared" si="39"/>
        <v>2607.3523077093473</v>
      </c>
      <c r="P378" s="346" t="s">
        <v>708</v>
      </c>
    </row>
    <row r="379" spans="2:16" x14ac:dyDescent="0.3">
      <c r="B379">
        <v>339</v>
      </c>
      <c r="C379" s="165">
        <f t="shared" si="38"/>
        <v>4</v>
      </c>
      <c r="D379" s="332">
        <f t="shared" si="40"/>
        <v>0.36852745873999998</v>
      </c>
      <c r="E379" s="248">
        <f t="shared" si="43"/>
        <v>146.11328280000001</v>
      </c>
      <c r="F379" s="248">
        <f t="shared" si="43"/>
        <v>147.91715048888889</v>
      </c>
      <c r="G379" s="248">
        <f t="shared" si="43"/>
        <v>149.72101817777778</v>
      </c>
      <c r="H379" s="248">
        <f t="shared" si="43"/>
        <v>151.52488586666666</v>
      </c>
      <c r="I379" s="248">
        <f t="shared" si="43"/>
        <v>153.32875355555555</v>
      </c>
      <c r="J379" s="248">
        <f t="shared" si="43"/>
        <v>155.13262124444444</v>
      </c>
      <c r="K379" s="248">
        <f t="shared" si="43"/>
        <v>156.93648893333329</v>
      </c>
      <c r="L379" s="248">
        <f t="shared" si="43"/>
        <v>158.74035662222218</v>
      </c>
      <c r="M379" s="248">
        <f t="shared" si="43"/>
        <v>160.54422431111107</v>
      </c>
      <c r="N379" s="338">
        <v>162.34809200000001</v>
      </c>
      <c r="O379" s="166">
        <f t="shared" si="39"/>
        <v>2607.3523077093469</v>
      </c>
      <c r="P379" s="346" t="s">
        <v>708</v>
      </c>
    </row>
    <row r="380" spans="2:16" x14ac:dyDescent="0.3">
      <c r="B380">
        <v>340</v>
      </c>
      <c r="C380" s="165">
        <f t="shared" si="38"/>
        <v>4</v>
      </c>
      <c r="D380" s="332">
        <f t="shared" si="40"/>
        <v>0.36852745873999998</v>
      </c>
      <c r="E380" s="248">
        <f t="shared" si="43"/>
        <v>220.97132099999999</v>
      </c>
      <c r="F380" s="248">
        <f t="shared" si="43"/>
        <v>223.69936199999998</v>
      </c>
      <c r="G380" s="248">
        <f t="shared" si="43"/>
        <v>226.42740299999997</v>
      </c>
      <c r="H380" s="248">
        <f t="shared" si="43"/>
        <v>229.15544399999996</v>
      </c>
      <c r="I380" s="248">
        <f t="shared" si="43"/>
        <v>231.88348499999995</v>
      </c>
      <c r="J380" s="248">
        <f t="shared" si="43"/>
        <v>234.61152599999994</v>
      </c>
      <c r="K380" s="248">
        <f t="shared" si="43"/>
        <v>237.33956699999993</v>
      </c>
      <c r="L380" s="248">
        <f t="shared" si="43"/>
        <v>240.06760799999992</v>
      </c>
      <c r="M380" s="248">
        <f t="shared" si="43"/>
        <v>242.79564899999991</v>
      </c>
      <c r="N380" s="338">
        <v>245.52368999999999</v>
      </c>
      <c r="O380" s="166">
        <f t="shared" si="39"/>
        <v>2607.3523077093469</v>
      </c>
      <c r="P380" s="346" t="s">
        <v>708</v>
      </c>
    </row>
    <row r="381" spans="2:16" x14ac:dyDescent="0.3">
      <c r="B381">
        <v>341</v>
      </c>
      <c r="C381" s="165">
        <f t="shared" si="38"/>
        <v>4</v>
      </c>
      <c r="D381" s="332">
        <f t="shared" si="40"/>
        <v>0.36852745873999998</v>
      </c>
      <c r="E381" s="248">
        <f t="shared" si="43"/>
        <v>109.4848848</v>
      </c>
      <c r="F381" s="248">
        <f t="shared" si="43"/>
        <v>110.83655004444445</v>
      </c>
      <c r="G381" s="248">
        <f t="shared" si="43"/>
        <v>112.18821528888888</v>
      </c>
      <c r="H381" s="248">
        <f t="shared" si="43"/>
        <v>113.53988053333332</v>
      </c>
      <c r="I381" s="248">
        <f t="shared" si="43"/>
        <v>114.89154577777776</v>
      </c>
      <c r="J381" s="248">
        <f t="shared" si="43"/>
        <v>116.2432110222222</v>
      </c>
      <c r="K381" s="248">
        <f t="shared" si="43"/>
        <v>117.59487626666665</v>
      </c>
      <c r="L381" s="248">
        <f t="shared" si="43"/>
        <v>118.94654151111108</v>
      </c>
      <c r="M381" s="248">
        <f t="shared" si="43"/>
        <v>120.29820675555553</v>
      </c>
      <c r="N381" s="338">
        <v>121.649872</v>
      </c>
      <c r="O381" s="166">
        <f t="shared" si="39"/>
        <v>2607.3523077093469</v>
      </c>
      <c r="P381" s="346" t="s">
        <v>708</v>
      </c>
    </row>
    <row r="382" spans="2:16" x14ac:dyDescent="0.3">
      <c r="B382">
        <v>342</v>
      </c>
      <c r="C382" s="165">
        <f t="shared" si="38"/>
        <v>4</v>
      </c>
      <c r="D382" s="332">
        <f t="shared" si="40"/>
        <v>0.36852745873999998</v>
      </c>
      <c r="E382" s="248">
        <f t="shared" si="43"/>
        <v>80.662538700000013</v>
      </c>
      <c r="F382" s="248">
        <f t="shared" si="43"/>
        <v>81.658372511111111</v>
      </c>
      <c r="G382" s="248">
        <f t="shared" si="43"/>
        <v>82.654206322222223</v>
      </c>
      <c r="H382" s="248">
        <f t="shared" si="43"/>
        <v>83.650040133333334</v>
      </c>
      <c r="I382" s="248">
        <f t="shared" si="43"/>
        <v>84.645873944444432</v>
      </c>
      <c r="J382" s="248">
        <f t="shared" si="43"/>
        <v>85.641707755555544</v>
      </c>
      <c r="K382" s="248">
        <f t="shared" si="43"/>
        <v>86.637541566666656</v>
      </c>
      <c r="L382" s="248">
        <f t="shared" si="43"/>
        <v>87.633375377777753</v>
      </c>
      <c r="M382" s="248">
        <f t="shared" si="43"/>
        <v>88.629209188888865</v>
      </c>
      <c r="N382" s="338">
        <v>89.625043000000005</v>
      </c>
      <c r="O382" s="166">
        <f t="shared" si="39"/>
        <v>2607.3523077093464</v>
      </c>
      <c r="P382" s="346" t="s">
        <v>708</v>
      </c>
    </row>
    <row r="383" spans="2:16" x14ac:dyDescent="0.3">
      <c r="B383">
        <v>343</v>
      </c>
      <c r="C383" s="165">
        <f t="shared" si="38"/>
        <v>4</v>
      </c>
      <c r="D383" s="332">
        <f t="shared" si="40"/>
        <v>0.36852745873999998</v>
      </c>
      <c r="E383" s="248">
        <f t="shared" si="43"/>
        <v>53.841743999999998</v>
      </c>
      <c r="F383" s="248">
        <f t="shared" si="43"/>
        <v>54.506456888888884</v>
      </c>
      <c r="G383" s="248">
        <f t="shared" si="43"/>
        <v>55.17116977777777</v>
      </c>
      <c r="H383" s="248">
        <f t="shared" si="43"/>
        <v>55.835882666666663</v>
      </c>
      <c r="I383" s="248">
        <f t="shared" si="43"/>
        <v>56.500595555555549</v>
      </c>
      <c r="J383" s="248">
        <f t="shared" si="43"/>
        <v>57.165308444444435</v>
      </c>
      <c r="K383" s="248">
        <f t="shared" si="43"/>
        <v>57.83002133333332</v>
      </c>
      <c r="L383" s="248">
        <f t="shared" si="43"/>
        <v>58.494734222222206</v>
      </c>
      <c r="M383" s="248">
        <f t="shared" si="43"/>
        <v>59.159447111111092</v>
      </c>
      <c r="N383" s="338">
        <v>59.824159999999999</v>
      </c>
      <c r="O383" s="166">
        <f t="shared" si="39"/>
        <v>2607.3523077093464</v>
      </c>
      <c r="P383" s="346" t="s">
        <v>708</v>
      </c>
    </row>
    <row r="384" spans="2:16" x14ac:dyDescent="0.3">
      <c r="B384">
        <v>344</v>
      </c>
      <c r="C384" s="165">
        <f t="shared" si="38"/>
        <v>4</v>
      </c>
      <c r="D384" s="332">
        <f t="shared" si="40"/>
        <v>0.36852745873999998</v>
      </c>
      <c r="E384" s="248">
        <f t="shared" si="43"/>
        <v>107.2831779</v>
      </c>
      <c r="F384" s="248">
        <f t="shared" si="43"/>
        <v>108.60766157777778</v>
      </c>
      <c r="G384" s="248">
        <f t="shared" si="43"/>
        <v>109.93214525555555</v>
      </c>
      <c r="H384" s="248">
        <f t="shared" si="43"/>
        <v>111.25662893333332</v>
      </c>
      <c r="I384" s="248">
        <f t="shared" si="43"/>
        <v>112.5811126111111</v>
      </c>
      <c r="J384" s="248">
        <f t="shared" si="43"/>
        <v>113.90559628888887</v>
      </c>
      <c r="K384" s="248">
        <f t="shared" si="43"/>
        <v>115.23007996666664</v>
      </c>
      <c r="L384" s="248">
        <f t="shared" si="43"/>
        <v>116.55456364444441</v>
      </c>
      <c r="M384" s="248">
        <f t="shared" si="43"/>
        <v>117.87904732222219</v>
      </c>
      <c r="N384" s="338">
        <v>119.203531</v>
      </c>
      <c r="O384" s="166">
        <f t="shared" si="39"/>
        <v>2607.3523077093469</v>
      </c>
      <c r="P384" s="346" t="s">
        <v>708</v>
      </c>
    </row>
    <row r="385" spans="2:16" x14ac:dyDescent="0.3">
      <c r="B385">
        <v>345</v>
      </c>
      <c r="C385" s="165">
        <f t="shared" si="38"/>
        <v>4</v>
      </c>
      <c r="D385" s="332">
        <f t="shared" si="40"/>
        <v>0.36852745873999998</v>
      </c>
      <c r="E385" s="248">
        <f t="shared" si="43"/>
        <v>183.54230190000001</v>
      </c>
      <c r="F385" s="248">
        <f t="shared" si="43"/>
        <v>185.80825624444444</v>
      </c>
      <c r="G385" s="248">
        <f t="shared" si="43"/>
        <v>188.07421058888889</v>
      </c>
      <c r="H385" s="248">
        <f t="shared" si="43"/>
        <v>190.34016493333331</v>
      </c>
      <c r="I385" s="248">
        <f t="shared" si="43"/>
        <v>192.60611927777774</v>
      </c>
      <c r="J385" s="248">
        <f t="shared" si="43"/>
        <v>194.87207362222219</v>
      </c>
      <c r="K385" s="248">
        <f t="shared" si="43"/>
        <v>197.13802796666661</v>
      </c>
      <c r="L385" s="248">
        <f t="shared" si="43"/>
        <v>199.40398231111106</v>
      </c>
      <c r="M385" s="248">
        <f t="shared" si="43"/>
        <v>201.66993665555549</v>
      </c>
      <c r="N385" s="338">
        <v>203.935891</v>
      </c>
      <c r="O385" s="166">
        <f t="shared" si="39"/>
        <v>2607.3523077093469</v>
      </c>
      <c r="P385" s="346" t="s">
        <v>708</v>
      </c>
    </row>
    <row r="386" spans="2:16" x14ac:dyDescent="0.3">
      <c r="B386">
        <v>346</v>
      </c>
      <c r="C386" s="165">
        <f t="shared" si="38"/>
        <v>4</v>
      </c>
      <c r="D386" s="332">
        <f t="shared" si="40"/>
        <v>0.36852745873999998</v>
      </c>
      <c r="E386" s="248">
        <f t="shared" si="43"/>
        <v>213.96588930000001</v>
      </c>
      <c r="F386" s="248">
        <f t="shared" si="43"/>
        <v>216.60744348888889</v>
      </c>
      <c r="G386" s="248">
        <f t="shared" si="43"/>
        <v>219.24899767777777</v>
      </c>
      <c r="H386" s="248">
        <f t="shared" si="43"/>
        <v>221.89055186666664</v>
      </c>
      <c r="I386" s="248">
        <f t="shared" si="43"/>
        <v>224.53210605555552</v>
      </c>
      <c r="J386" s="248">
        <f t="shared" si="43"/>
        <v>227.17366024444442</v>
      </c>
      <c r="K386" s="248">
        <f t="shared" si="43"/>
        <v>229.8152144333333</v>
      </c>
      <c r="L386" s="248">
        <f t="shared" si="43"/>
        <v>232.45676862222217</v>
      </c>
      <c r="M386" s="248">
        <f t="shared" si="43"/>
        <v>235.09832281111105</v>
      </c>
      <c r="N386" s="338">
        <v>237.73987700000001</v>
      </c>
      <c r="O386" s="166">
        <f t="shared" si="39"/>
        <v>2607.3523077093469</v>
      </c>
      <c r="P386" s="346" t="s">
        <v>708</v>
      </c>
    </row>
    <row r="387" spans="2:16" x14ac:dyDescent="0.3">
      <c r="B387">
        <v>347</v>
      </c>
      <c r="C387" s="165">
        <f t="shared" si="38"/>
        <v>4</v>
      </c>
      <c r="D387" s="332">
        <f t="shared" si="40"/>
        <v>0.36852745873999998</v>
      </c>
      <c r="E387" s="248">
        <f t="shared" si="43"/>
        <v>98.276194800000013</v>
      </c>
      <c r="F387" s="248">
        <f t="shared" si="43"/>
        <v>99.489481155555552</v>
      </c>
      <c r="G387" s="248">
        <f t="shared" si="43"/>
        <v>100.70276751111111</v>
      </c>
      <c r="H387" s="248">
        <f t="shared" si="43"/>
        <v>101.91605386666666</v>
      </c>
      <c r="I387" s="248">
        <f t="shared" si="43"/>
        <v>103.12934022222221</v>
      </c>
      <c r="J387" s="248">
        <f t="shared" si="43"/>
        <v>104.34262657777776</v>
      </c>
      <c r="K387" s="248">
        <f t="shared" si="43"/>
        <v>105.55591293333332</v>
      </c>
      <c r="L387" s="248">
        <f t="shared" si="43"/>
        <v>106.76919928888887</v>
      </c>
      <c r="M387" s="248">
        <f t="shared" si="43"/>
        <v>107.98248564444442</v>
      </c>
      <c r="N387" s="338">
        <v>109.19577200000001</v>
      </c>
      <c r="O387" s="166">
        <f t="shared" si="39"/>
        <v>2607.3523077093469</v>
      </c>
      <c r="P387" s="346" t="s">
        <v>708</v>
      </c>
    </row>
    <row r="388" spans="2:16" x14ac:dyDescent="0.3">
      <c r="B388">
        <v>348</v>
      </c>
      <c r="C388" s="165">
        <f t="shared" si="38"/>
        <v>4</v>
      </c>
      <c r="D388" s="332">
        <f t="shared" si="40"/>
        <v>0.36852745873999998</v>
      </c>
      <c r="E388" s="248">
        <f t="shared" si="43"/>
        <v>62.048106000000004</v>
      </c>
      <c r="F388" s="248">
        <f t="shared" si="43"/>
        <v>62.814132000000001</v>
      </c>
      <c r="G388" s="248">
        <f t="shared" si="43"/>
        <v>63.580157999999997</v>
      </c>
      <c r="H388" s="248">
        <f t="shared" si="43"/>
        <v>64.346183999999994</v>
      </c>
      <c r="I388" s="248">
        <f t="shared" si="43"/>
        <v>65.11220999999999</v>
      </c>
      <c r="J388" s="248">
        <f t="shared" si="43"/>
        <v>65.878235999999987</v>
      </c>
      <c r="K388" s="248">
        <f t="shared" si="43"/>
        <v>66.644261999999983</v>
      </c>
      <c r="L388" s="248">
        <f t="shared" si="43"/>
        <v>67.41028799999998</v>
      </c>
      <c r="M388" s="248">
        <f t="shared" si="43"/>
        <v>68.176313999999977</v>
      </c>
      <c r="N388" s="338">
        <v>68.942340000000002</v>
      </c>
      <c r="O388" s="166">
        <f t="shared" si="39"/>
        <v>2607.3523077093469</v>
      </c>
      <c r="P388" s="346" t="s">
        <v>708</v>
      </c>
    </row>
    <row r="389" spans="2:16" x14ac:dyDescent="0.3">
      <c r="B389">
        <v>349</v>
      </c>
      <c r="C389" s="165">
        <f t="shared" si="38"/>
        <v>4</v>
      </c>
      <c r="D389" s="332">
        <f t="shared" si="40"/>
        <v>0.36852745873999998</v>
      </c>
      <c r="E389" s="248">
        <f t="shared" si="43"/>
        <v>56.643916500000003</v>
      </c>
      <c r="F389" s="248">
        <f t="shared" si="43"/>
        <v>57.343224111111113</v>
      </c>
      <c r="G389" s="248">
        <f t="shared" si="43"/>
        <v>58.042531722222222</v>
      </c>
      <c r="H389" s="248">
        <f t="shared" si="43"/>
        <v>58.741839333333331</v>
      </c>
      <c r="I389" s="248">
        <f t="shared" si="43"/>
        <v>59.441146944444441</v>
      </c>
      <c r="J389" s="248">
        <f t="shared" si="43"/>
        <v>60.140454555555543</v>
      </c>
      <c r="K389" s="248">
        <f t="shared" si="43"/>
        <v>60.839762166666652</v>
      </c>
      <c r="L389" s="248">
        <f t="shared" si="43"/>
        <v>61.539069777777762</v>
      </c>
      <c r="M389" s="248">
        <f t="shared" si="43"/>
        <v>62.238377388888871</v>
      </c>
      <c r="N389" s="338">
        <v>62.937685000000002</v>
      </c>
      <c r="O389" s="166">
        <f t="shared" si="39"/>
        <v>2607.3523077093469</v>
      </c>
      <c r="P389" s="346" t="s">
        <v>708</v>
      </c>
    </row>
    <row r="390" spans="2:16" x14ac:dyDescent="0.3">
      <c r="B390">
        <v>350</v>
      </c>
      <c r="C390" s="165">
        <f t="shared" si="38"/>
        <v>4</v>
      </c>
      <c r="D390" s="332">
        <f t="shared" si="40"/>
        <v>0.36852745873999998</v>
      </c>
      <c r="E390" s="248">
        <f t="shared" si="43"/>
        <v>48.553320600000006</v>
      </c>
      <c r="F390" s="248">
        <f t="shared" si="43"/>
        <v>49.152744311111114</v>
      </c>
      <c r="G390" s="248">
        <f t="shared" si="43"/>
        <v>49.752168022222222</v>
      </c>
      <c r="H390" s="248">
        <f t="shared" si="43"/>
        <v>50.351591733333329</v>
      </c>
      <c r="I390" s="248">
        <f t="shared" si="43"/>
        <v>50.951015444444437</v>
      </c>
      <c r="J390" s="248">
        <f t="shared" si="43"/>
        <v>51.550439155555551</v>
      </c>
      <c r="K390" s="248">
        <f t="shared" si="43"/>
        <v>52.149862866666659</v>
      </c>
      <c r="L390" s="248">
        <f t="shared" si="43"/>
        <v>52.749286577777767</v>
      </c>
      <c r="M390" s="248">
        <f t="shared" si="43"/>
        <v>53.348710288888874</v>
      </c>
      <c r="N390" s="338">
        <v>53.948134000000003</v>
      </c>
      <c r="O390" s="166">
        <f t="shared" si="39"/>
        <v>2607.3523077093469</v>
      </c>
      <c r="P390" s="346" t="s">
        <v>708</v>
      </c>
    </row>
    <row r="391" spans="2:16" x14ac:dyDescent="0.3">
      <c r="B391">
        <v>351</v>
      </c>
      <c r="C391" s="165">
        <f t="shared" si="38"/>
        <v>4</v>
      </c>
      <c r="D391" s="332">
        <f t="shared" si="40"/>
        <v>0.36852745873999998</v>
      </c>
      <c r="E391" s="248">
        <f t="shared" si="43"/>
        <v>51.4398816</v>
      </c>
      <c r="F391" s="248">
        <f t="shared" si="43"/>
        <v>52.074941866666663</v>
      </c>
      <c r="G391" s="248">
        <f t="shared" si="43"/>
        <v>52.710002133333326</v>
      </c>
      <c r="H391" s="248">
        <f t="shared" si="43"/>
        <v>53.345062399999989</v>
      </c>
      <c r="I391" s="248">
        <f t="shared" si="43"/>
        <v>53.980122666666652</v>
      </c>
      <c r="J391" s="248">
        <f t="shared" si="43"/>
        <v>54.615182933333323</v>
      </c>
      <c r="K391" s="248">
        <f t="shared" si="43"/>
        <v>55.250243199999986</v>
      </c>
      <c r="L391" s="248">
        <f t="shared" si="43"/>
        <v>55.885303466666649</v>
      </c>
      <c r="M391" s="248">
        <f t="shared" si="43"/>
        <v>56.520363733333312</v>
      </c>
      <c r="N391" s="338">
        <v>57.155423999999996</v>
      </c>
      <c r="O391" s="166">
        <f t="shared" si="39"/>
        <v>2607.3523077093469</v>
      </c>
      <c r="P391" s="346" t="s">
        <v>708</v>
      </c>
    </row>
    <row r="392" spans="2:16" x14ac:dyDescent="0.3">
      <c r="B392">
        <v>352</v>
      </c>
      <c r="C392" s="165">
        <f t="shared" si="38"/>
        <v>4</v>
      </c>
      <c r="D392" s="332">
        <f t="shared" si="40"/>
        <v>0.36852745873999998</v>
      </c>
      <c r="E392" s="248">
        <f t="shared" si="43"/>
        <v>80.552421899999999</v>
      </c>
      <c r="F392" s="248">
        <f t="shared" si="43"/>
        <v>81.54689624444444</v>
      </c>
      <c r="G392" s="248">
        <f t="shared" si="43"/>
        <v>82.541370588888881</v>
      </c>
      <c r="H392" s="248">
        <f t="shared" si="43"/>
        <v>83.535844933333323</v>
      </c>
      <c r="I392" s="248">
        <f t="shared" si="43"/>
        <v>84.530319277777764</v>
      </c>
      <c r="J392" s="248">
        <f t="shared" si="43"/>
        <v>85.524793622222205</v>
      </c>
      <c r="K392" s="248">
        <f t="shared" si="43"/>
        <v>86.519267966666646</v>
      </c>
      <c r="L392" s="248">
        <f t="shared" si="43"/>
        <v>87.513742311111088</v>
      </c>
      <c r="M392" s="248">
        <f t="shared" si="43"/>
        <v>88.508216655555529</v>
      </c>
      <c r="N392" s="338">
        <v>89.502690999999999</v>
      </c>
      <c r="O392" s="166">
        <f t="shared" si="39"/>
        <v>2607.3523077093469</v>
      </c>
      <c r="P392" s="346" t="s">
        <v>708</v>
      </c>
    </row>
    <row r="393" spans="2:16" x14ac:dyDescent="0.3">
      <c r="B393">
        <v>353</v>
      </c>
      <c r="C393" s="165">
        <f t="shared" si="38"/>
        <v>4</v>
      </c>
      <c r="D393" s="332">
        <f t="shared" si="40"/>
        <v>0.36852745873999998</v>
      </c>
      <c r="E393" s="248">
        <f t="shared" si="43"/>
        <v>84.265331400000008</v>
      </c>
      <c r="F393" s="248">
        <f t="shared" si="43"/>
        <v>85.305644133333331</v>
      </c>
      <c r="G393" s="248">
        <f t="shared" si="43"/>
        <v>86.345956866666668</v>
      </c>
      <c r="H393" s="248">
        <f t="shared" si="43"/>
        <v>87.386269599999991</v>
      </c>
      <c r="I393" s="248">
        <f t="shared" si="43"/>
        <v>88.426582333333315</v>
      </c>
      <c r="J393" s="248">
        <f t="shared" si="43"/>
        <v>89.466895066666652</v>
      </c>
      <c r="K393" s="248">
        <f t="shared" si="43"/>
        <v>90.507207799999975</v>
      </c>
      <c r="L393" s="248">
        <f t="shared" si="43"/>
        <v>91.547520533333312</v>
      </c>
      <c r="M393" s="248">
        <f t="shared" si="43"/>
        <v>92.587833266666635</v>
      </c>
      <c r="N393" s="338">
        <v>93.628146000000001</v>
      </c>
      <c r="O393" s="166">
        <f t="shared" si="39"/>
        <v>2607.3523077093469</v>
      </c>
      <c r="P393" s="346" t="s">
        <v>708</v>
      </c>
    </row>
    <row r="394" spans="2:16" x14ac:dyDescent="0.3">
      <c r="B394">
        <v>354</v>
      </c>
      <c r="C394" s="165">
        <f t="shared" si="38"/>
        <v>4</v>
      </c>
      <c r="D394" s="332">
        <f t="shared" si="40"/>
        <v>0.36852745873999998</v>
      </c>
      <c r="E394" s="248">
        <f t="shared" si="43"/>
        <v>84.065176800000003</v>
      </c>
      <c r="F394" s="248">
        <f t="shared" si="43"/>
        <v>85.103018488888893</v>
      </c>
      <c r="G394" s="248">
        <f t="shared" si="43"/>
        <v>86.140860177777782</v>
      </c>
      <c r="H394" s="248">
        <f t="shared" si="43"/>
        <v>87.178701866666671</v>
      </c>
      <c r="I394" s="248">
        <f t="shared" si="43"/>
        <v>88.216543555555546</v>
      </c>
      <c r="J394" s="248">
        <f t="shared" si="43"/>
        <v>89.254385244444435</v>
      </c>
      <c r="K394" s="248">
        <f t="shared" si="43"/>
        <v>90.292226933333325</v>
      </c>
      <c r="L394" s="248">
        <f t="shared" si="43"/>
        <v>91.3300686222222</v>
      </c>
      <c r="M394" s="248">
        <f t="shared" si="43"/>
        <v>92.367910311111089</v>
      </c>
      <c r="N394" s="338">
        <v>93.405752000000007</v>
      </c>
      <c r="O394" s="166">
        <f t="shared" si="39"/>
        <v>2607.3523077093469</v>
      </c>
      <c r="P394" s="346" t="s">
        <v>708</v>
      </c>
    </row>
    <row r="395" spans="2:16" x14ac:dyDescent="0.3">
      <c r="B395">
        <v>355</v>
      </c>
      <c r="C395" s="165">
        <f t="shared" si="38"/>
        <v>4</v>
      </c>
      <c r="D395" s="332">
        <f t="shared" si="40"/>
        <v>0.36852745873999998</v>
      </c>
      <c r="E395" s="248">
        <f t="shared" si="43"/>
        <v>100.8782118</v>
      </c>
      <c r="F395" s="248">
        <f t="shared" si="43"/>
        <v>102.12362182222222</v>
      </c>
      <c r="G395" s="248">
        <f t="shared" si="43"/>
        <v>103.36903184444444</v>
      </c>
      <c r="H395" s="248">
        <f t="shared" si="43"/>
        <v>104.61444186666665</v>
      </c>
      <c r="I395" s="248">
        <f t="shared" si="43"/>
        <v>105.85985188888887</v>
      </c>
      <c r="J395" s="248">
        <f t="shared" si="43"/>
        <v>107.10526191111109</v>
      </c>
      <c r="K395" s="248">
        <f t="shared" si="43"/>
        <v>108.3506719333333</v>
      </c>
      <c r="L395" s="248">
        <f t="shared" si="43"/>
        <v>109.59608195555552</v>
      </c>
      <c r="M395" s="248">
        <f t="shared" si="43"/>
        <v>110.84149197777774</v>
      </c>
      <c r="N395" s="338">
        <v>112.08690199999999</v>
      </c>
      <c r="O395" s="166">
        <f t="shared" si="39"/>
        <v>2607.3523077093469</v>
      </c>
      <c r="P395" s="346" t="s">
        <v>708</v>
      </c>
    </row>
    <row r="396" spans="2:16" x14ac:dyDescent="0.3">
      <c r="B396">
        <v>356</v>
      </c>
      <c r="C396" s="165">
        <f t="shared" si="38"/>
        <v>4</v>
      </c>
      <c r="D396" s="332">
        <f t="shared" si="40"/>
        <v>0.36852745873999998</v>
      </c>
      <c r="E396" s="248">
        <f t="shared" si="43"/>
        <v>88.0682805</v>
      </c>
      <c r="F396" s="248">
        <f t="shared" si="43"/>
        <v>89.155543222222221</v>
      </c>
      <c r="G396" s="248">
        <f t="shared" si="43"/>
        <v>90.242805944444441</v>
      </c>
      <c r="H396" s="248">
        <f t="shared" si="43"/>
        <v>91.330068666666662</v>
      </c>
      <c r="I396" s="248">
        <f t="shared" si="43"/>
        <v>92.417331388888883</v>
      </c>
      <c r="J396" s="248">
        <f t="shared" si="43"/>
        <v>93.504594111111089</v>
      </c>
      <c r="K396" s="248">
        <f t="shared" si="43"/>
        <v>94.59185683333331</v>
      </c>
      <c r="L396" s="248">
        <f t="shared" si="43"/>
        <v>95.67911955555553</v>
      </c>
      <c r="M396" s="248">
        <f t="shared" si="43"/>
        <v>96.766382277777751</v>
      </c>
      <c r="N396" s="338">
        <v>97.853645</v>
      </c>
      <c r="O396" s="166">
        <f t="shared" si="39"/>
        <v>2607.3523077093469</v>
      </c>
      <c r="P396" s="346" t="s">
        <v>708</v>
      </c>
    </row>
    <row r="397" spans="2:16" x14ac:dyDescent="0.3">
      <c r="B397">
        <v>357</v>
      </c>
      <c r="C397" s="165">
        <f t="shared" si="38"/>
        <v>4</v>
      </c>
      <c r="D397" s="332">
        <f t="shared" si="40"/>
        <v>0.36852745873999998</v>
      </c>
      <c r="E397" s="248">
        <f t="shared" si="43"/>
        <v>76.426316099999994</v>
      </c>
      <c r="F397" s="248">
        <f t="shared" si="43"/>
        <v>77.369850866666653</v>
      </c>
      <c r="G397" s="248">
        <f t="shared" si="43"/>
        <v>78.313385633333326</v>
      </c>
      <c r="H397" s="248">
        <f t="shared" si="43"/>
        <v>79.256920399999984</v>
      </c>
      <c r="I397" s="248">
        <f t="shared" si="43"/>
        <v>80.200455166666643</v>
      </c>
      <c r="J397" s="248">
        <f t="shared" si="43"/>
        <v>81.143989933333316</v>
      </c>
      <c r="K397" s="248">
        <f t="shared" si="43"/>
        <v>82.087524699999975</v>
      </c>
      <c r="L397" s="248">
        <f t="shared" si="43"/>
        <v>83.031059466666633</v>
      </c>
      <c r="M397" s="248">
        <f t="shared" si="43"/>
        <v>83.974594233333306</v>
      </c>
      <c r="N397" s="338">
        <v>84.918128999999993</v>
      </c>
      <c r="O397" s="166">
        <f t="shared" si="39"/>
        <v>2607.3523077093469</v>
      </c>
      <c r="P397" s="346" t="s">
        <v>708</v>
      </c>
    </row>
    <row r="398" spans="2:16" x14ac:dyDescent="0.3">
      <c r="B398">
        <v>358</v>
      </c>
      <c r="C398" s="165">
        <f t="shared" si="38"/>
        <v>4</v>
      </c>
      <c r="D398" s="332">
        <f t="shared" si="40"/>
        <v>0.36852745873999998</v>
      </c>
      <c r="E398" s="248">
        <f t="shared" si="43"/>
        <v>46.235846699999996</v>
      </c>
      <c r="F398" s="248">
        <f t="shared" si="43"/>
        <v>46.80665962222222</v>
      </c>
      <c r="G398" s="248">
        <f t="shared" si="43"/>
        <v>47.377472544444437</v>
      </c>
      <c r="H398" s="248">
        <f t="shared" si="43"/>
        <v>47.948285466666661</v>
      </c>
      <c r="I398" s="248">
        <f t="shared" si="43"/>
        <v>48.519098388888878</v>
      </c>
      <c r="J398" s="248">
        <f t="shared" si="43"/>
        <v>49.089911311111102</v>
      </c>
      <c r="K398" s="248">
        <f t="shared" si="43"/>
        <v>49.660724233333319</v>
      </c>
      <c r="L398" s="248">
        <f t="shared" si="43"/>
        <v>50.231537155555543</v>
      </c>
      <c r="M398" s="248">
        <f t="shared" si="43"/>
        <v>50.80235007777776</v>
      </c>
      <c r="N398" s="338">
        <v>51.373162999999998</v>
      </c>
      <c r="O398" s="166">
        <f t="shared" si="39"/>
        <v>2607.3523077093469</v>
      </c>
      <c r="P398" s="346" t="s">
        <v>708</v>
      </c>
    </row>
    <row r="399" spans="2:16" x14ac:dyDescent="0.3">
      <c r="B399">
        <v>359</v>
      </c>
      <c r="C399" s="167">
        <f t="shared" si="38"/>
        <v>4</v>
      </c>
      <c r="D399" s="333">
        <f t="shared" si="40"/>
        <v>0.36852745873999998</v>
      </c>
      <c r="E399" s="249">
        <f t="shared" si="43"/>
        <v>101.7</v>
      </c>
      <c r="F399" s="249">
        <f t="shared" si="43"/>
        <v>102.95555555555555</v>
      </c>
      <c r="G399" s="249">
        <f t="shared" si="43"/>
        <v>104.21111111111111</v>
      </c>
      <c r="H399" s="249">
        <f t="shared" si="43"/>
        <v>105.46666666666665</v>
      </c>
      <c r="I399" s="249">
        <f t="shared" si="43"/>
        <v>106.7222222222222</v>
      </c>
      <c r="J399" s="249">
        <f t="shared" si="43"/>
        <v>107.97777777777776</v>
      </c>
      <c r="K399" s="249">
        <f t="shared" si="43"/>
        <v>109.23333333333331</v>
      </c>
      <c r="L399" s="249">
        <f t="shared" si="43"/>
        <v>110.48888888888887</v>
      </c>
      <c r="M399" s="249">
        <f t="shared" si="43"/>
        <v>111.74444444444441</v>
      </c>
      <c r="N399" s="331">
        <v>113</v>
      </c>
      <c r="O399" s="168">
        <f t="shared" si="39"/>
        <v>2607.3523077093473</v>
      </c>
      <c r="P399" s="346" t="s">
        <v>708</v>
      </c>
    </row>
    <row r="400" spans="2:16" x14ac:dyDescent="0.3">
      <c r="C400" s="283"/>
      <c r="E400" s="84">
        <f t="shared" ref="E400:M400" si="44">SUM(E41:E399)</f>
        <v>36681.430985999999</v>
      </c>
      <c r="F400" s="84">
        <f t="shared" si="44"/>
        <v>37134.288158666648</v>
      </c>
      <c r="G400" s="84">
        <f t="shared" si="44"/>
        <v>37587.14533133334</v>
      </c>
      <c r="H400" s="84">
        <f t="shared" si="44"/>
        <v>38040.002503999989</v>
      </c>
      <c r="I400" s="84">
        <f t="shared" si="44"/>
        <v>38492.859676666667</v>
      </c>
      <c r="J400" s="84">
        <f t="shared" si="44"/>
        <v>38945.716849333337</v>
      </c>
      <c r="K400" s="84">
        <f t="shared" si="44"/>
        <v>39398.574021999993</v>
      </c>
      <c r="L400" s="84">
        <f t="shared" si="44"/>
        <v>39851.431194666606</v>
      </c>
      <c r="M400" s="84">
        <f t="shared" si="44"/>
        <v>40304.288367333327</v>
      </c>
      <c r="N400" s="84">
        <f>SUM(N41:N399)</f>
        <v>40757.14554000002</v>
      </c>
    </row>
    <row r="401" spans="2:41" x14ac:dyDescent="0.3">
      <c r="C401"/>
      <c r="E401" s="31">
        <f>E400*$D$399</f>
        <v>13518.114544217271</v>
      </c>
      <c r="F401" s="31">
        <f t="shared" ref="F401:N401" si="45">F400*$D$399</f>
        <v>13685.004847232292</v>
      </c>
      <c r="G401" s="31">
        <f t="shared" si="45"/>
        <v>13851.89515024733</v>
      </c>
      <c r="H401" s="31">
        <f t="shared" si="45"/>
        <v>14018.785453262351</v>
      </c>
      <c r="I401" s="31">
        <f t="shared" si="45"/>
        <v>14185.675756277384</v>
      </c>
      <c r="J401" s="31">
        <f t="shared" si="45"/>
        <v>14352.566059292414</v>
      </c>
      <c r="K401" s="31">
        <f t="shared" si="45"/>
        <v>14519.456362307437</v>
      </c>
      <c r="L401" s="31">
        <f t="shared" si="45"/>
        <v>14686.346665322446</v>
      </c>
      <c r="M401" s="31">
        <f t="shared" si="45"/>
        <v>14853.236968337495</v>
      </c>
      <c r="N401" s="31">
        <f t="shared" si="45"/>
        <v>15020.127271352532</v>
      </c>
    </row>
    <row r="402" spans="2:41" x14ac:dyDescent="0.3">
      <c r="C402" s="52" t="s">
        <v>3</v>
      </c>
      <c r="D402" s="52"/>
      <c r="E402" s="52" t="s">
        <v>3</v>
      </c>
      <c r="F402" s="52" t="s">
        <v>3</v>
      </c>
    </row>
    <row r="403" spans="2:41" ht="28.8" x14ac:dyDescent="0.3">
      <c r="C403" s="23" t="s">
        <v>82</v>
      </c>
      <c r="D403" s="23" t="s">
        <v>83</v>
      </c>
      <c r="E403" s="23" t="s">
        <v>84</v>
      </c>
      <c r="F403" s="23" t="s">
        <v>84</v>
      </c>
    </row>
    <row r="404" spans="2:41" x14ac:dyDescent="0.3">
      <c r="B404" t="s">
        <v>18</v>
      </c>
      <c r="C404" s="83" t="s">
        <v>27</v>
      </c>
      <c r="D404" s="83" t="s">
        <v>28</v>
      </c>
      <c r="E404" s="83" t="s">
        <v>29</v>
      </c>
      <c r="F404" s="83" t="s">
        <v>30</v>
      </c>
    </row>
    <row r="405" spans="2:41" x14ac:dyDescent="0.3">
      <c r="B405">
        <v>1</v>
      </c>
      <c r="C405" s="179">
        <v>4519436.71</v>
      </c>
      <c r="D405" s="194">
        <v>0</v>
      </c>
      <c r="E405" s="381">
        <v>7276.0142857142855</v>
      </c>
      <c r="F405" s="181">
        <f>(E401/2.1)-1</f>
        <v>6436.1974020082243</v>
      </c>
      <c r="G405" s="380">
        <v>6977</v>
      </c>
      <c r="H405" s="83" t="s">
        <v>27</v>
      </c>
      <c r="I405" t="s">
        <v>69</v>
      </c>
      <c r="M405" s="204"/>
    </row>
    <row r="406" spans="2:41" x14ac:dyDescent="0.3">
      <c r="B406">
        <v>2</v>
      </c>
      <c r="C406" s="184">
        <f t="shared" ref="C406:F408" si="46">C405</f>
        <v>4519436.71</v>
      </c>
      <c r="D406" s="195">
        <f t="shared" si="46"/>
        <v>0</v>
      </c>
      <c r="E406" s="382">
        <v>7276.0142857142855</v>
      </c>
      <c r="F406" s="183">
        <f t="shared" si="46"/>
        <v>6436.1974020082243</v>
      </c>
      <c r="G406" s="380">
        <v>6977</v>
      </c>
      <c r="H406" s="83" t="s">
        <v>28</v>
      </c>
      <c r="I406" t="s">
        <v>70</v>
      </c>
      <c r="M406" s="204"/>
    </row>
    <row r="407" spans="2:41" x14ac:dyDescent="0.3">
      <c r="B407">
        <v>3</v>
      </c>
      <c r="C407" s="184">
        <f t="shared" si="46"/>
        <v>4519436.71</v>
      </c>
      <c r="D407" s="195">
        <f t="shared" si="46"/>
        <v>0</v>
      </c>
      <c r="E407" s="382">
        <v>7276.0142857142855</v>
      </c>
      <c r="F407" s="183">
        <f t="shared" si="46"/>
        <v>6436.1974020082243</v>
      </c>
      <c r="G407" s="380">
        <v>6977</v>
      </c>
      <c r="H407" s="83" t="s">
        <v>29</v>
      </c>
      <c r="I407" t="s">
        <v>73</v>
      </c>
      <c r="M407" s="204"/>
    </row>
    <row r="408" spans="2:41" x14ac:dyDescent="0.3">
      <c r="B408">
        <v>4</v>
      </c>
      <c r="C408" s="185">
        <f t="shared" si="46"/>
        <v>4519436.71</v>
      </c>
      <c r="D408" s="58">
        <f t="shared" si="46"/>
        <v>0</v>
      </c>
      <c r="E408" s="383">
        <v>7276.0142857142855</v>
      </c>
      <c r="F408" s="187">
        <f t="shared" si="46"/>
        <v>6436.1974020082243</v>
      </c>
      <c r="G408" s="380">
        <v>6977</v>
      </c>
      <c r="H408" s="83" t="s">
        <v>30</v>
      </c>
      <c r="I408" t="s">
        <v>74</v>
      </c>
      <c r="M408" s="204"/>
    </row>
    <row r="409" spans="2:41" x14ac:dyDescent="0.3">
      <c r="C409"/>
      <c r="D409"/>
      <c r="E409"/>
      <c r="F409"/>
      <c r="M409" s="204"/>
    </row>
    <row r="410" spans="2:41" x14ac:dyDescent="0.3">
      <c r="I410">
        <f>1233.48</f>
        <v>1233.48</v>
      </c>
      <c r="J410" t="s">
        <v>240</v>
      </c>
    </row>
    <row r="411" spans="2:41" x14ac:dyDescent="0.3">
      <c r="D411" s="52" t="s">
        <v>1</v>
      </c>
      <c r="I411" s="83"/>
    </row>
    <row r="412" spans="2:41" x14ac:dyDescent="0.3">
      <c r="B412" t="s">
        <v>31</v>
      </c>
      <c r="D412" s="1">
        <v>1</v>
      </c>
      <c r="E412" s="8">
        <v>2</v>
      </c>
      <c r="F412" s="8">
        <v>3</v>
      </c>
      <c r="G412" s="8">
        <v>4</v>
      </c>
      <c r="H412" s="8">
        <v>5</v>
      </c>
      <c r="I412" s="8"/>
      <c r="J412" s="8"/>
      <c r="K412" s="8"/>
      <c r="L412" s="8"/>
      <c r="M412" s="8"/>
      <c r="N412" s="8"/>
      <c r="O412" s="8"/>
      <c r="P412" s="8"/>
      <c r="Q412" s="8"/>
      <c r="R412" s="8"/>
      <c r="S412" s="8"/>
      <c r="T412" s="8"/>
      <c r="U412" s="8"/>
    </row>
    <row r="413" spans="2:41" x14ac:dyDescent="0.3">
      <c r="B413" s="22" t="s">
        <v>239</v>
      </c>
      <c r="C413" s="83" t="s">
        <v>32</v>
      </c>
      <c r="D413" s="241">
        <f>I410*U55</f>
        <v>1816360974</v>
      </c>
      <c r="E413" s="242">
        <f>I410*U56</f>
        <v>306021454.07999998</v>
      </c>
      <c r="F413" s="242">
        <f>I410*U57</f>
        <v>341201537.16000003</v>
      </c>
      <c r="G413" s="242">
        <f>I410*U58</f>
        <v>289867800</v>
      </c>
      <c r="H413" s="244">
        <f>I410*U59</f>
        <v>217709220</v>
      </c>
      <c r="I413" s="8"/>
      <c r="J413" s="8"/>
      <c r="K413" s="82"/>
      <c r="L413" s="82"/>
      <c r="M413" s="82"/>
      <c r="N413" s="82"/>
      <c r="O413" s="82"/>
      <c r="P413" s="82"/>
      <c r="Q413" s="8"/>
      <c r="R413" s="8"/>
      <c r="S413" s="82"/>
      <c r="T413" s="8"/>
      <c r="U413" s="8"/>
      <c r="X413">
        <v>250000</v>
      </c>
      <c r="Y413">
        <v>101503</v>
      </c>
      <c r="Z413">
        <v>157600</v>
      </c>
      <c r="AA413">
        <v>209258</v>
      </c>
      <c r="AB413">
        <v>853150</v>
      </c>
      <c r="AC413">
        <v>101415</v>
      </c>
      <c r="AD413">
        <v>125000</v>
      </c>
      <c r="AE413" s="67">
        <v>1000000</v>
      </c>
      <c r="AF413" s="67">
        <v>1000000</v>
      </c>
      <c r="AG413">
        <v>112900</v>
      </c>
      <c r="AH413">
        <v>180805</v>
      </c>
      <c r="AI413" s="67">
        <v>1000000</v>
      </c>
      <c r="AJ413">
        <v>100000</v>
      </c>
      <c r="AK413">
        <v>123000</v>
      </c>
      <c r="AL413">
        <v>86000</v>
      </c>
      <c r="AM413">
        <f>2000*5</f>
        <v>10000</v>
      </c>
      <c r="AN413">
        <v>27000</v>
      </c>
      <c r="AO413">
        <v>86000</v>
      </c>
    </row>
    <row r="414" spans="2:41" x14ac:dyDescent="0.3">
      <c r="G414"/>
      <c r="I414" s="204"/>
      <c r="J414" s="204"/>
    </row>
    <row r="415" spans="2:41" x14ac:dyDescent="0.3">
      <c r="B415" t="s">
        <v>563</v>
      </c>
      <c r="D415" s="1">
        <v>1</v>
      </c>
      <c r="E415" s="289"/>
      <c r="F415" s="82"/>
      <c r="G415"/>
      <c r="I415" s="204"/>
      <c r="J415" s="204"/>
      <c r="W415" s="43"/>
    </row>
    <row r="416" spans="2:41" x14ac:dyDescent="0.3">
      <c r="B416" s="22" t="s">
        <v>86</v>
      </c>
      <c r="C416" s="83" t="s">
        <v>568</v>
      </c>
      <c r="D416" s="306">
        <v>1051.4656015347828</v>
      </c>
      <c r="E416" s="52" t="s">
        <v>3</v>
      </c>
      <c r="F416" s="82"/>
      <c r="G416"/>
      <c r="H416" t="s">
        <v>588</v>
      </c>
      <c r="I416" s="204" t="s">
        <v>589</v>
      </c>
      <c r="J416" s="204" t="s">
        <v>590</v>
      </c>
      <c r="W416" s="43"/>
    </row>
    <row r="417" spans="2:23" x14ac:dyDescent="0.3">
      <c r="G417"/>
      <c r="H417">
        <v>0.32500000000000001</v>
      </c>
      <c r="I417" s="203">
        <v>0.27500000000000002</v>
      </c>
      <c r="J417" s="203">
        <v>0.4</v>
      </c>
      <c r="W417" s="43"/>
    </row>
    <row r="418" spans="2:23" x14ac:dyDescent="0.3">
      <c r="B418" t="s">
        <v>37</v>
      </c>
      <c r="E418" s="83" t="s">
        <v>40</v>
      </c>
      <c r="G418"/>
      <c r="H418" s="46">
        <f>H417*E409</f>
        <v>0</v>
      </c>
      <c r="I418" s="46">
        <f>I417*E409</f>
        <v>0</v>
      </c>
      <c r="J418" s="46">
        <f>F409*J417</f>
        <v>0</v>
      </c>
      <c r="W418" s="43"/>
    </row>
    <row r="419" spans="2:23" x14ac:dyDescent="0.3">
      <c r="B419" s="83" t="s">
        <v>38</v>
      </c>
      <c r="D419" s="52" t="s">
        <v>3</v>
      </c>
      <c r="E419" s="1">
        <v>1</v>
      </c>
      <c r="F419" s="82"/>
      <c r="G419" s="82"/>
      <c r="H419" s="301">
        <f>F409*H417</f>
        <v>0</v>
      </c>
      <c r="I419" s="301">
        <f>F409*I417</f>
        <v>0</v>
      </c>
      <c r="J419" s="301">
        <f>F409*J417</f>
        <v>0</v>
      </c>
      <c r="K419" s="82"/>
      <c r="L419" s="82"/>
      <c r="W419" s="43"/>
    </row>
    <row r="420" spans="2:23" x14ac:dyDescent="0.3">
      <c r="C420" s="83" t="s">
        <v>39</v>
      </c>
      <c r="D420" s="1">
        <v>1</v>
      </c>
      <c r="E420" s="246">
        <f>H417</f>
        <v>0.32500000000000001</v>
      </c>
      <c r="F420" s="212"/>
      <c r="G420" s="212"/>
      <c r="H420" s="182"/>
      <c r="I420" s="212"/>
      <c r="J420" s="82"/>
      <c r="K420" s="82"/>
      <c r="L420" s="82"/>
      <c r="W420" s="43"/>
    </row>
    <row r="421" spans="2:23" x14ac:dyDescent="0.3">
      <c r="D421" s="1">
        <v>2</v>
      </c>
      <c r="E421" s="188">
        <f>I417+J417</f>
        <v>0.67500000000000004</v>
      </c>
      <c r="F421" s="212"/>
      <c r="G421" s="212"/>
      <c r="H421" s="182"/>
      <c r="I421" s="301"/>
      <c r="J421" s="301"/>
      <c r="K421" s="82"/>
      <c r="L421" s="82"/>
      <c r="W421" s="43"/>
    </row>
    <row r="422" spans="2:23" x14ac:dyDescent="0.3">
      <c r="I422" s="301"/>
      <c r="J422" s="143"/>
      <c r="K422" s="143"/>
      <c r="L422" s="143"/>
      <c r="W422" s="43"/>
    </row>
    <row r="423" spans="2:23" x14ac:dyDescent="0.3">
      <c r="B423" t="s">
        <v>87</v>
      </c>
      <c r="E423" s="83" t="s">
        <v>39</v>
      </c>
      <c r="I423" s="110" t="s">
        <v>779</v>
      </c>
      <c r="W423" s="43"/>
    </row>
    <row r="424" spans="2:23" x14ac:dyDescent="0.3">
      <c r="B424" s="83" t="s">
        <v>88</v>
      </c>
      <c r="D424" s="52"/>
      <c r="E424" s="1">
        <v>1</v>
      </c>
      <c r="F424" s="1">
        <v>2</v>
      </c>
      <c r="G424" s="82"/>
      <c r="W424" s="43"/>
    </row>
    <row r="425" spans="2:23" x14ac:dyDescent="0.3">
      <c r="B425" s="22" t="s">
        <v>89</v>
      </c>
      <c r="C425" s="83" t="s">
        <v>47</v>
      </c>
      <c r="D425" s="1">
        <v>1</v>
      </c>
      <c r="E425" s="189">
        <v>600</v>
      </c>
      <c r="F425" s="176">
        <v>900</v>
      </c>
      <c r="G425" s="82"/>
      <c r="H425" s="386">
        <v>1.5</v>
      </c>
      <c r="I425" s="204">
        <f>E425*$H$425</f>
        <v>900</v>
      </c>
      <c r="J425" s="204">
        <f>F425*$H$425</f>
        <v>1350</v>
      </c>
      <c r="W425" s="43"/>
    </row>
    <row r="426" spans="2:23" x14ac:dyDescent="0.3">
      <c r="D426" s="1">
        <v>2</v>
      </c>
      <c r="E426" s="190">
        <v>700</v>
      </c>
      <c r="F426" s="178">
        <v>1200</v>
      </c>
      <c r="G426" s="82"/>
      <c r="I426" s="204">
        <f t="shared" ref="I426:I428" si="47">E426*$H$425</f>
        <v>1050</v>
      </c>
      <c r="J426" s="204">
        <f t="shared" ref="J426:J428" si="48">F426*$H$425</f>
        <v>1800</v>
      </c>
      <c r="K426" s="204"/>
      <c r="L426" s="204"/>
    </row>
    <row r="427" spans="2:23" x14ac:dyDescent="0.3">
      <c r="D427" s="1">
        <v>3</v>
      </c>
      <c r="E427" s="190">
        <v>500</v>
      </c>
      <c r="F427" s="178">
        <v>600</v>
      </c>
      <c r="G427" s="82"/>
      <c r="I427" s="204">
        <f t="shared" si="47"/>
        <v>750</v>
      </c>
      <c r="J427" s="204">
        <f t="shared" si="48"/>
        <v>900</v>
      </c>
      <c r="K427" s="204"/>
      <c r="L427" s="204"/>
    </row>
    <row r="428" spans="2:23" x14ac:dyDescent="0.3">
      <c r="D428" s="1">
        <v>4</v>
      </c>
      <c r="E428" s="210">
        <v>400</v>
      </c>
      <c r="F428" s="211">
        <v>900</v>
      </c>
      <c r="G428" s="143"/>
      <c r="I428" s="204">
        <f t="shared" si="47"/>
        <v>600</v>
      </c>
      <c r="J428" s="204">
        <f t="shared" si="48"/>
        <v>1350</v>
      </c>
      <c r="K428" s="204"/>
      <c r="L428" s="204"/>
    </row>
    <row r="429" spans="2:23" x14ac:dyDescent="0.3">
      <c r="E429" s="177">
        <f>SUM(E425:E428)</f>
        <v>2200</v>
      </c>
      <c r="F429" s="177">
        <f>SUM(F425:F428)</f>
        <v>3600</v>
      </c>
      <c r="G429" s="143"/>
      <c r="H429" s="203"/>
      <c r="I429" s="203"/>
      <c r="J429" s="203"/>
    </row>
    <row r="430" spans="2:23" x14ac:dyDescent="0.3">
      <c r="C430"/>
      <c r="D430" s="52"/>
      <c r="E430" s="52"/>
    </row>
    <row r="431" spans="2:23" x14ac:dyDescent="0.3">
      <c r="B431" t="s">
        <v>44</v>
      </c>
      <c r="D431" s="1">
        <v>1</v>
      </c>
      <c r="E431" s="1">
        <v>2</v>
      </c>
    </row>
    <row r="432" spans="2:23" x14ac:dyDescent="0.3">
      <c r="B432" s="22" t="s">
        <v>473</v>
      </c>
      <c r="C432" s="83" t="s">
        <v>43</v>
      </c>
      <c r="D432" s="12">
        <v>66.14</v>
      </c>
      <c r="E432" s="135">
        <v>66.14</v>
      </c>
      <c r="F432" s="220" t="s">
        <v>488</v>
      </c>
      <c r="G432" s="220"/>
    </row>
    <row r="433" spans="1:19" x14ac:dyDescent="0.3">
      <c r="G433" s="220"/>
    </row>
    <row r="434" spans="1:19" x14ac:dyDescent="0.3">
      <c r="B434" t="s">
        <v>46</v>
      </c>
      <c r="D434" s="83" t="s">
        <v>40</v>
      </c>
    </row>
    <row r="435" spans="1:19" x14ac:dyDescent="0.3">
      <c r="B435" s="83" t="s">
        <v>45</v>
      </c>
      <c r="D435" s="1">
        <v>1</v>
      </c>
      <c r="E435" s="1">
        <v>2</v>
      </c>
      <c r="F435" s="1">
        <v>3</v>
      </c>
      <c r="G435" s="1">
        <v>4</v>
      </c>
      <c r="I435" s="1"/>
      <c r="J435" s="1"/>
      <c r="Q435" s="1"/>
      <c r="R435" s="1"/>
      <c r="S435" s="1"/>
    </row>
    <row r="436" spans="1:19" x14ac:dyDescent="0.3">
      <c r="A436" s="22"/>
      <c r="B436" s="83" t="s">
        <v>470</v>
      </c>
      <c r="C436" s="51">
        <v>1</v>
      </c>
      <c r="D436" s="339">
        <v>546.94667000000004</v>
      </c>
      <c r="E436" s="334">
        <v>347.81428699999998</v>
      </c>
      <c r="F436" s="334">
        <v>373.10648400000002</v>
      </c>
      <c r="G436" s="320">
        <v>7.2089559999999997</v>
      </c>
      <c r="I436" s="48"/>
      <c r="J436" s="48"/>
      <c r="Q436" s="48"/>
      <c r="R436" s="48"/>
      <c r="S436" s="48"/>
    </row>
    <row r="437" spans="1:19" x14ac:dyDescent="0.3">
      <c r="B437" s="22"/>
      <c r="C437" s="51">
        <v>2</v>
      </c>
      <c r="D437" s="340">
        <v>532.58519799999999</v>
      </c>
      <c r="E437" s="335">
        <v>333.45281499999999</v>
      </c>
      <c r="F437" s="335">
        <v>358.74501199999997</v>
      </c>
      <c r="G437" s="341">
        <v>9.1570970000000003</v>
      </c>
      <c r="I437" s="48"/>
      <c r="J437" s="48"/>
      <c r="Q437" s="48"/>
      <c r="R437" s="48"/>
      <c r="S437" s="48"/>
    </row>
    <row r="438" spans="1:19" x14ac:dyDescent="0.3">
      <c r="B438" s="22"/>
      <c r="C438" s="51">
        <v>3</v>
      </c>
      <c r="D438" s="340">
        <v>531.75697300000002</v>
      </c>
      <c r="E438" s="335">
        <v>332.62459000000001</v>
      </c>
      <c r="F438" s="335">
        <v>357.916787</v>
      </c>
      <c r="G438" s="341">
        <v>8.1046099999999992</v>
      </c>
      <c r="I438" s="48"/>
      <c r="J438" s="48"/>
      <c r="Q438" s="48"/>
      <c r="R438" s="48"/>
      <c r="S438" s="48"/>
    </row>
    <row r="439" spans="1:19" x14ac:dyDescent="0.3">
      <c r="B439" s="22"/>
      <c r="C439" s="51">
        <v>4</v>
      </c>
      <c r="D439" s="340">
        <v>531.49907299999995</v>
      </c>
      <c r="E439" s="335">
        <v>332.36669000000001</v>
      </c>
      <c r="F439" s="335">
        <v>357.65888699999999</v>
      </c>
      <c r="G439" s="341">
        <v>10.831813</v>
      </c>
      <c r="I439" s="48"/>
      <c r="J439" s="48"/>
      <c r="Q439" s="48"/>
      <c r="R439" s="48"/>
      <c r="S439" s="48"/>
    </row>
    <row r="440" spans="1:19" x14ac:dyDescent="0.3">
      <c r="B440" s="22"/>
      <c r="C440" s="51">
        <v>5</v>
      </c>
      <c r="D440" s="340">
        <v>532.25952800000005</v>
      </c>
      <c r="E440" s="335">
        <v>333.12714499999998</v>
      </c>
      <c r="F440" s="335">
        <v>358.41934199999997</v>
      </c>
      <c r="G440" s="341">
        <v>12.204216000000001</v>
      </c>
      <c r="I440" s="48"/>
      <c r="J440" s="48"/>
      <c r="Q440" s="48"/>
      <c r="R440" s="48"/>
      <c r="S440" s="48"/>
    </row>
    <row r="441" spans="1:19" x14ac:dyDescent="0.3">
      <c r="B441" s="22"/>
      <c r="C441" s="51">
        <v>6</v>
      </c>
      <c r="D441" s="340">
        <v>529.89211599999999</v>
      </c>
      <c r="E441" s="335">
        <v>330.75973299999998</v>
      </c>
      <c r="F441" s="335">
        <v>356.05193000000003</v>
      </c>
      <c r="G441" s="341">
        <v>13.174122000000001</v>
      </c>
      <c r="I441" s="48"/>
      <c r="J441" s="48"/>
      <c r="Q441" s="48"/>
      <c r="R441" s="48"/>
      <c r="S441" s="48"/>
    </row>
    <row r="442" spans="1:19" x14ac:dyDescent="0.3">
      <c r="B442" s="22"/>
      <c r="C442" s="51">
        <v>7</v>
      </c>
      <c r="D442" s="340">
        <v>525.06539599999996</v>
      </c>
      <c r="E442" s="335">
        <v>325.93301300000002</v>
      </c>
      <c r="F442" s="335">
        <v>351.22521</v>
      </c>
      <c r="G442" s="341">
        <v>17.243886</v>
      </c>
      <c r="I442" s="48"/>
      <c r="J442" s="48"/>
      <c r="Q442" s="48"/>
      <c r="R442" s="48"/>
      <c r="S442" s="48"/>
    </row>
    <row r="443" spans="1:19" x14ac:dyDescent="0.3">
      <c r="B443" s="22"/>
      <c r="C443" s="51">
        <v>8</v>
      </c>
      <c r="D443" s="340">
        <v>521.56146799999999</v>
      </c>
      <c r="E443" s="335">
        <v>322.42908499999999</v>
      </c>
      <c r="F443" s="335">
        <v>347.72128199999997</v>
      </c>
      <c r="G443" s="341">
        <v>18.758016999999999</v>
      </c>
      <c r="I443" s="48"/>
      <c r="J443" s="48"/>
      <c r="Q443" s="48"/>
      <c r="R443" s="48"/>
      <c r="S443" s="48"/>
    </row>
    <row r="444" spans="1:19" x14ac:dyDescent="0.3">
      <c r="B444" s="22"/>
      <c r="C444" s="51">
        <v>9</v>
      </c>
      <c r="D444" s="340">
        <v>521.52729399999998</v>
      </c>
      <c r="E444" s="335">
        <v>322.39491099999998</v>
      </c>
      <c r="F444" s="335">
        <v>347.68710800000002</v>
      </c>
      <c r="G444" s="341">
        <v>20.680112999999999</v>
      </c>
      <c r="I444" s="48"/>
      <c r="J444" s="48"/>
      <c r="Q444" s="48"/>
      <c r="R444" s="48"/>
      <c r="S444" s="48"/>
    </row>
    <row r="445" spans="1:19" x14ac:dyDescent="0.3">
      <c r="B445" s="22"/>
      <c r="C445" s="51">
        <v>10</v>
      </c>
      <c r="D445" s="340">
        <v>517.65329199999996</v>
      </c>
      <c r="E445" s="335">
        <v>318.52090900000002</v>
      </c>
      <c r="F445" s="335">
        <v>343.813106</v>
      </c>
      <c r="G445" s="341">
        <v>23.379348</v>
      </c>
      <c r="I445" s="48"/>
      <c r="J445" s="48"/>
      <c r="Q445" s="48"/>
      <c r="R445" s="48"/>
      <c r="S445" s="48"/>
    </row>
    <row r="446" spans="1:19" x14ac:dyDescent="0.3">
      <c r="B446" s="22"/>
      <c r="C446" s="51">
        <v>11</v>
      </c>
      <c r="D446" s="340">
        <v>589.42531399999996</v>
      </c>
      <c r="E446" s="335">
        <v>242.74116599999999</v>
      </c>
      <c r="F446" s="335">
        <v>381.86584299999998</v>
      </c>
      <c r="G446" s="341">
        <v>108.052975</v>
      </c>
      <c r="I446" s="48"/>
      <c r="J446" s="48"/>
      <c r="Q446" s="48"/>
      <c r="R446" s="48"/>
      <c r="S446" s="48"/>
    </row>
    <row r="447" spans="1:19" x14ac:dyDescent="0.3">
      <c r="B447" s="22"/>
      <c r="C447" s="51">
        <v>12</v>
      </c>
      <c r="D447" s="340">
        <v>584.83489799999995</v>
      </c>
      <c r="E447" s="335">
        <v>238.15074999999999</v>
      </c>
      <c r="F447" s="335">
        <v>381.93087200000002</v>
      </c>
      <c r="G447" s="341">
        <v>108.118003</v>
      </c>
      <c r="I447" s="48"/>
      <c r="J447" s="48"/>
      <c r="Q447" s="48"/>
      <c r="R447" s="48"/>
      <c r="S447" s="48"/>
    </row>
    <row r="448" spans="1:19" x14ac:dyDescent="0.3">
      <c r="B448" s="22"/>
      <c r="C448" s="51">
        <v>13</v>
      </c>
      <c r="D448" s="340">
        <v>583.90607999999997</v>
      </c>
      <c r="E448" s="335">
        <v>237.22193100000001</v>
      </c>
      <c r="F448" s="335">
        <v>384.52958000000001</v>
      </c>
      <c r="G448" s="341">
        <v>110.716711</v>
      </c>
      <c r="I448" s="48"/>
      <c r="J448" s="48"/>
      <c r="Q448" s="48"/>
      <c r="R448" s="48"/>
      <c r="S448" s="48"/>
    </row>
    <row r="449" spans="2:19" x14ac:dyDescent="0.3">
      <c r="B449" s="22"/>
      <c r="C449" s="51">
        <v>14</v>
      </c>
      <c r="D449" s="340">
        <v>583.46780899999999</v>
      </c>
      <c r="E449" s="335">
        <v>236.78366</v>
      </c>
      <c r="F449" s="335">
        <v>385.79597999999999</v>
      </c>
      <c r="G449" s="341">
        <v>111.98311200000001</v>
      </c>
      <c r="I449" s="48"/>
      <c r="J449" s="48"/>
      <c r="Q449" s="48"/>
      <c r="R449" s="48"/>
      <c r="S449" s="48"/>
    </row>
    <row r="450" spans="2:19" x14ac:dyDescent="0.3">
      <c r="B450" s="22"/>
      <c r="C450" s="51">
        <v>15</v>
      </c>
      <c r="D450" s="340">
        <v>581.67418999999995</v>
      </c>
      <c r="E450" s="335">
        <v>234.99004199999999</v>
      </c>
      <c r="F450" s="335">
        <v>384.261504</v>
      </c>
      <c r="G450" s="341">
        <v>110.448635</v>
      </c>
      <c r="I450" s="48"/>
      <c r="J450" s="48"/>
      <c r="Q450" s="48"/>
      <c r="R450" s="48"/>
      <c r="S450" s="48"/>
    </row>
    <row r="451" spans="2:19" x14ac:dyDescent="0.3">
      <c r="B451" s="22"/>
      <c r="C451" s="51">
        <v>16</v>
      </c>
      <c r="D451" s="340">
        <v>576.50253699999996</v>
      </c>
      <c r="E451" s="335">
        <v>229.818388</v>
      </c>
      <c r="F451" s="335">
        <v>391.880516</v>
      </c>
      <c r="G451" s="341">
        <v>118.06764699999999</v>
      </c>
      <c r="I451" s="48"/>
      <c r="J451" s="48"/>
      <c r="Q451" s="48"/>
      <c r="R451" s="48"/>
      <c r="S451" s="48"/>
    </row>
    <row r="452" spans="2:19" x14ac:dyDescent="0.3">
      <c r="B452" s="22"/>
      <c r="C452" s="51">
        <v>17</v>
      </c>
      <c r="D452" s="340">
        <v>572.40505700000006</v>
      </c>
      <c r="E452" s="335">
        <v>225.72090800000001</v>
      </c>
      <c r="F452" s="335">
        <v>396.434032</v>
      </c>
      <c r="G452" s="341">
        <v>122.621163</v>
      </c>
      <c r="I452" s="48"/>
      <c r="J452" s="48"/>
      <c r="Q452" s="48"/>
      <c r="R452" s="48"/>
      <c r="S452" s="48"/>
    </row>
    <row r="453" spans="2:19" x14ac:dyDescent="0.3">
      <c r="B453" s="22"/>
      <c r="C453" s="51">
        <v>18</v>
      </c>
      <c r="D453" s="340">
        <v>571.20363999999995</v>
      </c>
      <c r="E453" s="335">
        <v>224.51949200000001</v>
      </c>
      <c r="F453" s="335">
        <v>395.23261500000001</v>
      </c>
      <c r="G453" s="341">
        <v>121.419747</v>
      </c>
      <c r="I453" s="48"/>
      <c r="J453" s="48"/>
      <c r="Q453" s="48"/>
      <c r="R453" s="48"/>
      <c r="S453" s="48"/>
    </row>
    <row r="454" spans="2:19" x14ac:dyDescent="0.3">
      <c r="B454" s="22"/>
      <c r="C454" s="51">
        <v>19</v>
      </c>
      <c r="D454" s="340">
        <v>537.53770899999995</v>
      </c>
      <c r="E454" s="335">
        <v>354.476788</v>
      </c>
      <c r="F454" s="335">
        <v>363.69752299999999</v>
      </c>
      <c r="G454" s="341">
        <v>17.165426</v>
      </c>
      <c r="I454" s="48"/>
      <c r="J454" s="48"/>
      <c r="Q454" s="48"/>
      <c r="R454" s="48"/>
      <c r="S454" s="48"/>
    </row>
    <row r="455" spans="2:19" x14ac:dyDescent="0.3">
      <c r="B455" s="22"/>
      <c r="C455" s="51">
        <v>20</v>
      </c>
      <c r="D455" s="340">
        <v>539.01245400000005</v>
      </c>
      <c r="E455" s="335">
        <v>355.95153399999998</v>
      </c>
      <c r="F455" s="335">
        <v>365.17226799999997</v>
      </c>
      <c r="G455" s="341">
        <v>16.159288</v>
      </c>
      <c r="I455" s="48"/>
      <c r="J455" s="48"/>
      <c r="Q455" s="48"/>
      <c r="R455" s="48"/>
      <c r="S455" s="48"/>
    </row>
    <row r="456" spans="2:19" x14ac:dyDescent="0.3">
      <c r="B456" s="22"/>
      <c r="C456" s="51">
        <v>21</v>
      </c>
      <c r="D456" s="340">
        <v>539.03435100000002</v>
      </c>
      <c r="E456" s="335">
        <v>355.97343000000001</v>
      </c>
      <c r="F456" s="335">
        <v>365.194165</v>
      </c>
      <c r="G456" s="341">
        <v>16.363954</v>
      </c>
      <c r="I456" s="48"/>
      <c r="J456" s="48"/>
      <c r="Q456" s="48"/>
      <c r="R456" s="48"/>
      <c r="S456" s="48"/>
    </row>
    <row r="457" spans="2:19" x14ac:dyDescent="0.3">
      <c r="B457" s="22"/>
      <c r="C457" s="51">
        <v>22</v>
      </c>
      <c r="D457" s="340">
        <v>540.09929299999999</v>
      </c>
      <c r="E457" s="335">
        <v>356.16710699999999</v>
      </c>
      <c r="F457" s="335">
        <v>366.25910699999997</v>
      </c>
      <c r="G457" s="341">
        <v>12.956766999999999</v>
      </c>
      <c r="I457" s="48"/>
      <c r="J457" s="48"/>
      <c r="Q457" s="48"/>
      <c r="R457" s="48"/>
      <c r="S457" s="48"/>
    </row>
    <row r="458" spans="2:19" x14ac:dyDescent="0.3">
      <c r="B458" s="22"/>
      <c r="C458" s="51">
        <v>23</v>
      </c>
      <c r="D458" s="340">
        <v>536.94937100000004</v>
      </c>
      <c r="E458" s="335">
        <v>353.01718499999998</v>
      </c>
      <c r="F458" s="335">
        <v>363.10918500000002</v>
      </c>
      <c r="G458" s="341">
        <v>13.621231999999999</v>
      </c>
      <c r="I458" s="48"/>
      <c r="J458" s="48"/>
      <c r="Q458" s="48"/>
      <c r="R458" s="48"/>
      <c r="S458" s="48"/>
    </row>
    <row r="459" spans="2:19" x14ac:dyDescent="0.3">
      <c r="B459" s="22"/>
      <c r="C459" s="51">
        <v>24</v>
      </c>
      <c r="D459" s="340">
        <v>539.77196800000002</v>
      </c>
      <c r="E459" s="335">
        <v>355.83978200000001</v>
      </c>
      <c r="F459" s="335">
        <v>365.931782</v>
      </c>
      <c r="G459" s="341">
        <v>12.873308</v>
      </c>
      <c r="I459" s="48"/>
      <c r="J459" s="48"/>
      <c r="Q459" s="48"/>
      <c r="R459" s="48"/>
      <c r="S459" s="48"/>
    </row>
    <row r="460" spans="2:19" x14ac:dyDescent="0.3">
      <c r="B460" s="22"/>
      <c r="C460" s="51">
        <v>25</v>
      </c>
      <c r="D460" s="340">
        <v>540.371982</v>
      </c>
      <c r="E460" s="335">
        <v>351.08067499999999</v>
      </c>
      <c r="F460" s="335">
        <v>366.53179599999999</v>
      </c>
      <c r="G460" s="341">
        <v>10.475344</v>
      </c>
      <c r="I460" s="48"/>
      <c r="J460" s="48"/>
      <c r="Q460" s="48"/>
      <c r="R460" s="48"/>
      <c r="S460" s="48"/>
    </row>
    <row r="461" spans="2:19" x14ac:dyDescent="0.3">
      <c r="B461" s="22"/>
      <c r="C461" s="51">
        <v>26</v>
      </c>
      <c r="D461" s="340">
        <v>541.32663400000001</v>
      </c>
      <c r="E461" s="335">
        <v>349.81365699999998</v>
      </c>
      <c r="F461" s="335">
        <v>367.486448</v>
      </c>
      <c r="G461" s="341">
        <v>9.2083259999999996</v>
      </c>
      <c r="I461" s="48"/>
      <c r="J461" s="48"/>
      <c r="Q461" s="48"/>
      <c r="R461" s="48"/>
      <c r="S461" s="48"/>
    </row>
    <row r="462" spans="2:19" x14ac:dyDescent="0.3">
      <c r="B462" s="22"/>
      <c r="C462" s="51">
        <v>27</v>
      </c>
      <c r="D462" s="340">
        <v>541.71954600000004</v>
      </c>
      <c r="E462" s="335">
        <v>350.206569</v>
      </c>
      <c r="F462" s="335">
        <v>367.87936000000002</v>
      </c>
      <c r="G462" s="341">
        <v>9.6012380000000004</v>
      </c>
      <c r="I462" s="48"/>
      <c r="J462" s="48"/>
      <c r="Q462" s="48"/>
      <c r="R462" s="48"/>
      <c r="S462" s="48"/>
    </row>
    <row r="463" spans="2:19" x14ac:dyDescent="0.3">
      <c r="B463" s="22"/>
      <c r="C463" s="51">
        <v>28</v>
      </c>
      <c r="D463" s="340">
        <v>545.19007099999999</v>
      </c>
      <c r="E463" s="335">
        <v>346.05768799999998</v>
      </c>
      <c r="F463" s="335">
        <v>371.34988499999997</v>
      </c>
      <c r="G463" s="341">
        <v>5.4523570000000001</v>
      </c>
      <c r="I463" s="48"/>
      <c r="J463" s="48"/>
      <c r="Q463" s="48"/>
      <c r="R463" s="48"/>
      <c r="S463" s="48"/>
    </row>
    <row r="464" spans="2:19" x14ac:dyDescent="0.3">
      <c r="B464" s="22"/>
      <c r="C464" s="51">
        <v>29</v>
      </c>
      <c r="D464" s="340">
        <v>541.285391</v>
      </c>
      <c r="E464" s="335">
        <v>347.83604100000002</v>
      </c>
      <c r="F464" s="335">
        <v>367.44520499999999</v>
      </c>
      <c r="G464" s="341">
        <v>7.2307100000000002</v>
      </c>
      <c r="I464" s="48"/>
      <c r="J464" s="48"/>
      <c r="Q464" s="48"/>
      <c r="R464" s="48"/>
      <c r="S464" s="48"/>
    </row>
    <row r="465" spans="2:19" x14ac:dyDescent="0.3">
      <c r="B465" s="22"/>
      <c r="C465" s="51">
        <v>30</v>
      </c>
      <c r="D465" s="340">
        <v>547.13648599999999</v>
      </c>
      <c r="E465" s="335">
        <v>348.00410299999999</v>
      </c>
      <c r="F465" s="335">
        <v>373.29629999999997</v>
      </c>
      <c r="G465" s="341">
        <v>7.3987720000000001</v>
      </c>
      <c r="I465" s="48"/>
      <c r="J465" s="48"/>
      <c r="Q465" s="48"/>
      <c r="R465" s="48"/>
      <c r="S465" s="48"/>
    </row>
    <row r="466" spans="2:19" x14ac:dyDescent="0.3">
      <c r="B466" s="22"/>
      <c r="C466" s="51">
        <v>31</v>
      </c>
      <c r="D466" s="340">
        <v>540.78896899999995</v>
      </c>
      <c r="E466" s="335">
        <v>341.656586</v>
      </c>
      <c r="F466" s="335">
        <v>366.94878299999999</v>
      </c>
      <c r="G466" s="341">
        <v>3.275795</v>
      </c>
      <c r="I466" s="48"/>
      <c r="J466" s="48"/>
      <c r="Q466" s="48"/>
      <c r="R466" s="48"/>
      <c r="S466" s="48"/>
    </row>
    <row r="467" spans="2:19" x14ac:dyDescent="0.3">
      <c r="B467" s="22"/>
      <c r="C467" s="51">
        <v>32</v>
      </c>
      <c r="D467" s="340">
        <v>537.196369</v>
      </c>
      <c r="E467" s="335">
        <v>338.063986</v>
      </c>
      <c r="F467" s="335">
        <v>363.35618299999999</v>
      </c>
      <c r="G467" s="341">
        <v>7.6431740000000001</v>
      </c>
      <c r="I467" s="48"/>
      <c r="J467" s="48"/>
      <c r="Q467" s="48"/>
      <c r="R467" s="48"/>
      <c r="S467" s="48"/>
    </row>
    <row r="468" spans="2:19" x14ac:dyDescent="0.3">
      <c r="B468" s="22"/>
      <c r="C468" s="51">
        <v>33</v>
      </c>
      <c r="D468" s="340">
        <v>535.47835999999995</v>
      </c>
      <c r="E468" s="335">
        <v>336.345977</v>
      </c>
      <c r="F468" s="335">
        <v>361.63817399999999</v>
      </c>
      <c r="G468" s="341">
        <v>4.3832240000000002</v>
      </c>
      <c r="I468" s="48"/>
      <c r="J468" s="48"/>
      <c r="Q468" s="48"/>
      <c r="R468" s="48"/>
      <c r="S468" s="48"/>
    </row>
    <row r="469" spans="2:19" x14ac:dyDescent="0.3">
      <c r="B469" s="22"/>
      <c r="C469" s="51">
        <v>34</v>
      </c>
      <c r="D469" s="340">
        <v>538.26714900000002</v>
      </c>
      <c r="E469" s="335">
        <v>339.13476600000001</v>
      </c>
      <c r="F469" s="335">
        <v>364.426963</v>
      </c>
      <c r="G469" s="341">
        <v>6.26241</v>
      </c>
      <c r="I469" s="48"/>
      <c r="J469" s="48"/>
      <c r="Q469" s="48"/>
      <c r="R469" s="48"/>
      <c r="S469" s="48"/>
    </row>
    <row r="470" spans="2:19" x14ac:dyDescent="0.3">
      <c r="B470" s="22"/>
      <c r="C470" s="51">
        <v>35</v>
      </c>
      <c r="D470" s="340">
        <v>535.35850200000004</v>
      </c>
      <c r="E470" s="335">
        <v>336.22611899999998</v>
      </c>
      <c r="F470" s="335">
        <v>361.51831600000003</v>
      </c>
      <c r="G470" s="341">
        <v>7.1146770000000004</v>
      </c>
      <c r="I470" s="48"/>
      <c r="J470" s="48"/>
      <c r="Q470" s="48"/>
      <c r="R470" s="48"/>
      <c r="S470" s="48"/>
    </row>
    <row r="471" spans="2:19" x14ac:dyDescent="0.3">
      <c r="B471" s="22"/>
      <c r="C471" s="51">
        <v>36</v>
      </c>
      <c r="D471" s="340">
        <v>533.10107900000003</v>
      </c>
      <c r="E471" s="335">
        <v>333.96869600000002</v>
      </c>
      <c r="F471" s="335">
        <v>359.26089300000001</v>
      </c>
      <c r="G471" s="341">
        <v>9.2238740000000004</v>
      </c>
      <c r="I471" s="48"/>
      <c r="J471" s="48"/>
      <c r="Q471" s="48"/>
      <c r="R471" s="48"/>
      <c r="S471" s="48"/>
    </row>
    <row r="472" spans="2:19" x14ac:dyDescent="0.3">
      <c r="B472" s="22"/>
      <c r="C472" s="51">
        <v>37</v>
      </c>
      <c r="D472" s="340">
        <v>531.91714899999999</v>
      </c>
      <c r="E472" s="335">
        <v>332.78476599999999</v>
      </c>
      <c r="F472" s="335">
        <v>358.07696299999998</v>
      </c>
      <c r="G472" s="341">
        <v>13.307926</v>
      </c>
      <c r="I472" s="48"/>
      <c r="J472" s="48"/>
      <c r="Q472" s="48"/>
      <c r="R472" s="48"/>
      <c r="S472" s="48"/>
    </row>
    <row r="473" spans="2:19" x14ac:dyDescent="0.3">
      <c r="B473" s="22"/>
      <c r="C473" s="51">
        <v>38</v>
      </c>
      <c r="D473" s="340">
        <v>531.062907</v>
      </c>
      <c r="E473" s="335">
        <v>331.93052399999999</v>
      </c>
      <c r="F473" s="335">
        <v>357.22272099999998</v>
      </c>
      <c r="G473" s="341">
        <v>12.066108</v>
      </c>
      <c r="I473" s="48"/>
      <c r="J473" s="48"/>
      <c r="Q473" s="48"/>
      <c r="R473" s="48"/>
      <c r="S473" s="48"/>
    </row>
    <row r="474" spans="2:19" x14ac:dyDescent="0.3">
      <c r="B474" s="22"/>
      <c r="C474" s="51">
        <v>39</v>
      </c>
      <c r="D474" s="340">
        <v>533.11014299999999</v>
      </c>
      <c r="E474" s="335">
        <v>333.97775999999999</v>
      </c>
      <c r="F474" s="335">
        <v>359.26995699999998</v>
      </c>
      <c r="G474" s="341">
        <v>8.7053619999999992</v>
      </c>
      <c r="I474" s="48"/>
      <c r="J474" s="48"/>
      <c r="Q474" s="48"/>
      <c r="R474" s="48"/>
      <c r="S474" s="48"/>
    </row>
    <row r="475" spans="2:19" x14ac:dyDescent="0.3">
      <c r="B475" s="22"/>
      <c r="C475" s="51">
        <v>40</v>
      </c>
      <c r="D475" s="340">
        <v>532.08179299999995</v>
      </c>
      <c r="E475" s="335">
        <v>332.94941</v>
      </c>
      <c r="F475" s="335">
        <v>358.24160699999999</v>
      </c>
      <c r="G475" s="341">
        <v>10.143829999999999</v>
      </c>
      <c r="I475" s="48"/>
      <c r="J475" s="48"/>
      <c r="Q475" s="48"/>
      <c r="R475" s="48"/>
      <c r="S475" s="48"/>
    </row>
    <row r="476" spans="2:19" x14ac:dyDescent="0.3">
      <c r="B476" s="22"/>
      <c r="C476" s="51">
        <v>41</v>
      </c>
      <c r="D476" s="340">
        <v>531.57884799999999</v>
      </c>
      <c r="E476" s="335">
        <v>332.44646499999999</v>
      </c>
      <c r="F476" s="335">
        <v>357.73866199999998</v>
      </c>
      <c r="G476" s="341">
        <v>8.2827350000000006</v>
      </c>
      <c r="I476" s="48"/>
      <c r="J476" s="48"/>
      <c r="Q476" s="48"/>
      <c r="R476" s="48"/>
      <c r="S476" s="48"/>
    </row>
    <row r="477" spans="2:19" x14ac:dyDescent="0.3">
      <c r="B477" s="22"/>
      <c r="C477" s="51">
        <v>42</v>
      </c>
      <c r="D477" s="340">
        <v>530.94568700000002</v>
      </c>
      <c r="E477" s="335">
        <v>331.81330400000002</v>
      </c>
      <c r="F477" s="335">
        <v>357.105501</v>
      </c>
      <c r="G477" s="341">
        <v>12.336463999999999</v>
      </c>
      <c r="I477" s="48"/>
      <c r="J477" s="48"/>
      <c r="Q477" s="48"/>
      <c r="R477" s="48"/>
      <c r="S477" s="48"/>
    </row>
    <row r="478" spans="2:19" x14ac:dyDescent="0.3">
      <c r="B478" s="22"/>
      <c r="C478" s="51">
        <v>43</v>
      </c>
      <c r="D478" s="340">
        <v>532.27490699999998</v>
      </c>
      <c r="E478" s="335">
        <v>333.14252399999998</v>
      </c>
      <c r="F478" s="335">
        <v>358.43472100000002</v>
      </c>
      <c r="G478" s="341">
        <v>9.7407500000000002</v>
      </c>
      <c r="I478" s="48"/>
      <c r="J478" s="48"/>
      <c r="Q478" s="48"/>
      <c r="R478" s="48"/>
      <c r="S478" s="48"/>
    </row>
    <row r="479" spans="2:19" x14ac:dyDescent="0.3">
      <c r="B479" s="22"/>
      <c r="C479" s="51">
        <v>44</v>
      </c>
      <c r="D479" s="340">
        <v>531.34664399999997</v>
      </c>
      <c r="E479" s="335">
        <v>332.21426100000002</v>
      </c>
      <c r="F479" s="335">
        <v>357.50645800000001</v>
      </c>
      <c r="G479" s="341">
        <v>10.679384000000001</v>
      </c>
      <c r="I479" s="48"/>
      <c r="J479" s="48"/>
      <c r="Q479" s="48"/>
      <c r="R479" s="48"/>
      <c r="S479" s="48"/>
    </row>
    <row r="480" spans="2:19" x14ac:dyDescent="0.3">
      <c r="B480" s="22"/>
      <c r="C480" s="51">
        <v>45</v>
      </c>
      <c r="D480" s="340">
        <v>531.40788199999997</v>
      </c>
      <c r="E480" s="335">
        <v>332.27549900000002</v>
      </c>
      <c r="F480" s="335">
        <v>357.56769600000001</v>
      </c>
      <c r="G480" s="341">
        <v>11.35257</v>
      </c>
      <c r="I480" s="48"/>
      <c r="J480" s="48"/>
      <c r="Q480" s="48"/>
      <c r="R480" s="48"/>
      <c r="S480" s="48"/>
    </row>
    <row r="481" spans="2:19" x14ac:dyDescent="0.3">
      <c r="B481" s="22"/>
      <c r="C481" s="51">
        <v>46</v>
      </c>
      <c r="D481" s="340">
        <v>528.15286300000002</v>
      </c>
      <c r="E481" s="335">
        <v>329.02048000000002</v>
      </c>
      <c r="F481" s="335">
        <v>354.31267700000001</v>
      </c>
      <c r="G481" s="341">
        <v>12.220461999999999</v>
      </c>
      <c r="I481" s="48"/>
      <c r="J481" s="48"/>
      <c r="Q481" s="48"/>
      <c r="R481" s="48"/>
      <c r="S481" s="48"/>
    </row>
    <row r="482" spans="2:19" x14ac:dyDescent="0.3">
      <c r="B482" s="22"/>
      <c r="C482" s="51">
        <v>47</v>
      </c>
      <c r="D482" s="340">
        <v>526.28899200000001</v>
      </c>
      <c r="E482" s="335">
        <v>327.156609</v>
      </c>
      <c r="F482" s="335">
        <v>352.44880599999999</v>
      </c>
      <c r="G482" s="341">
        <v>16.262782000000001</v>
      </c>
      <c r="I482" s="48"/>
      <c r="J482" s="48"/>
      <c r="Q482" s="48"/>
      <c r="R482" s="48"/>
      <c r="S482" s="48"/>
    </row>
    <row r="483" spans="2:19" x14ac:dyDescent="0.3">
      <c r="B483" s="22"/>
      <c r="C483" s="51">
        <v>48</v>
      </c>
      <c r="D483" s="340">
        <v>529.41756499999997</v>
      </c>
      <c r="E483" s="335">
        <v>330.28518200000002</v>
      </c>
      <c r="F483" s="335">
        <v>355.57737900000001</v>
      </c>
      <c r="G483" s="341">
        <v>11.72953</v>
      </c>
      <c r="I483" s="48"/>
      <c r="J483" s="48"/>
      <c r="Q483" s="48"/>
      <c r="R483" s="48"/>
      <c r="S483" s="48"/>
    </row>
    <row r="484" spans="2:19" x14ac:dyDescent="0.3">
      <c r="B484" s="22"/>
      <c r="C484" s="51">
        <v>49</v>
      </c>
      <c r="D484" s="340">
        <v>529.97831699999995</v>
      </c>
      <c r="E484" s="335">
        <v>330.845934</v>
      </c>
      <c r="F484" s="335">
        <v>356.13813099999999</v>
      </c>
      <c r="G484" s="341">
        <v>14.883711</v>
      </c>
      <c r="I484" s="48"/>
      <c r="J484" s="48"/>
      <c r="Q484" s="48"/>
      <c r="R484" s="48"/>
      <c r="S484" s="48"/>
    </row>
    <row r="485" spans="2:19" x14ac:dyDescent="0.3">
      <c r="B485" s="22"/>
      <c r="C485" s="51">
        <v>50</v>
      </c>
      <c r="D485" s="340">
        <v>526.97792800000002</v>
      </c>
      <c r="E485" s="335">
        <v>327.84554500000002</v>
      </c>
      <c r="F485" s="335">
        <v>353.137742</v>
      </c>
      <c r="G485" s="341">
        <v>12.883654999999999</v>
      </c>
      <c r="I485" s="48"/>
      <c r="J485" s="48"/>
      <c r="Q485" s="48"/>
      <c r="R485" s="48"/>
      <c r="S485" s="48"/>
    </row>
    <row r="486" spans="2:19" x14ac:dyDescent="0.3">
      <c r="B486" s="22"/>
      <c r="C486" s="51">
        <v>51</v>
      </c>
      <c r="D486" s="340">
        <v>526.15378299999998</v>
      </c>
      <c r="E486" s="335">
        <v>327.02140000000003</v>
      </c>
      <c r="F486" s="335">
        <v>352.31359700000002</v>
      </c>
      <c r="G486" s="341">
        <v>14.572329999999999</v>
      </c>
      <c r="I486" s="48"/>
      <c r="J486" s="48"/>
      <c r="Q486" s="48"/>
      <c r="R486" s="48"/>
      <c r="S486" s="48"/>
    </row>
    <row r="487" spans="2:19" x14ac:dyDescent="0.3">
      <c r="B487" s="22"/>
      <c r="C487" s="51">
        <v>52</v>
      </c>
      <c r="D487" s="340">
        <v>529.10373500000003</v>
      </c>
      <c r="E487" s="335">
        <v>329.97135200000002</v>
      </c>
      <c r="F487" s="335">
        <v>355.26354900000001</v>
      </c>
      <c r="G487" s="341">
        <v>14.009129</v>
      </c>
      <c r="I487" s="48"/>
      <c r="J487" s="48"/>
      <c r="Q487" s="48"/>
      <c r="R487" s="48"/>
      <c r="S487" s="48"/>
    </row>
    <row r="488" spans="2:19" x14ac:dyDescent="0.3">
      <c r="B488" s="22"/>
      <c r="C488" s="51">
        <v>53</v>
      </c>
      <c r="D488" s="340">
        <v>527.19331799999998</v>
      </c>
      <c r="E488" s="335">
        <v>328.06093499999997</v>
      </c>
      <c r="F488" s="335">
        <v>353.35313200000002</v>
      </c>
      <c r="G488" s="341">
        <v>14.358828000000001</v>
      </c>
      <c r="I488" s="48"/>
      <c r="J488" s="48"/>
      <c r="Q488" s="48"/>
      <c r="R488" s="48"/>
      <c r="S488" s="48"/>
    </row>
    <row r="489" spans="2:19" x14ac:dyDescent="0.3">
      <c r="B489" s="22"/>
      <c r="C489" s="51">
        <v>54</v>
      </c>
      <c r="D489" s="340">
        <v>528.43563900000004</v>
      </c>
      <c r="E489" s="335">
        <v>329.30325599999998</v>
      </c>
      <c r="F489" s="335">
        <v>354.59545300000002</v>
      </c>
      <c r="G489" s="341">
        <v>15.752185000000001</v>
      </c>
      <c r="I489" s="48"/>
      <c r="J489" s="48"/>
      <c r="Q489" s="48"/>
      <c r="R489" s="48"/>
      <c r="S489" s="48"/>
    </row>
    <row r="490" spans="2:19" x14ac:dyDescent="0.3">
      <c r="B490" s="22"/>
      <c r="C490" s="51">
        <v>55</v>
      </c>
      <c r="D490" s="340">
        <v>523.69199600000002</v>
      </c>
      <c r="E490" s="335">
        <v>324.55961300000001</v>
      </c>
      <c r="F490" s="335">
        <v>349.85181</v>
      </c>
      <c r="G490" s="341">
        <v>16.567788</v>
      </c>
      <c r="I490" s="48"/>
      <c r="J490" s="48"/>
      <c r="Q490" s="48"/>
      <c r="R490" s="48"/>
      <c r="S490" s="48"/>
    </row>
    <row r="491" spans="2:19" x14ac:dyDescent="0.3">
      <c r="B491" s="22"/>
      <c r="C491" s="51">
        <v>56</v>
      </c>
      <c r="D491" s="340">
        <v>527.901972</v>
      </c>
      <c r="E491" s="335">
        <v>328.769589</v>
      </c>
      <c r="F491" s="335">
        <v>354.06178599999998</v>
      </c>
      <c r="G491" s="341">
        <v>18.022534</v>
      </c>
      <c r="I491" s="48"/>
      <c r="J491" s="48"/>
      <c r="Q491" s="48"/>
      <c r="R491" s="48"/>
      <c r="S491" s="48"/>
    </row>
    <row r="492" spans="2:19" x14ac:dyDescent="0.3">
      <c r="B492" s="22"/>
      <c r="C492" s="51">
        <v>57</v>
      </c>
      <c r="D492" s="340">
        <v>604.37628299999994</v>
      </c>
      <c r="E492" s="335">
        <v>257.69213500000001</v>
      </c>
      <c r="F492" s="335">
        <v>366.91270300000002</v>
      </c>
      <c r="G492" s="341">
        <v>93.099834000000001</v>
      </c>
      <c r="I492" s="48"/>
      <c r="J492" s="48"/>
      <c r="Q492" s="48"/>
      <c r="R492" s="48"/>
      <c r="S492" s="48"/>
    </row>
    <row r="493" spans="2:19" x14ac:dyDescent="0.3">
      <c r="B493" s="22"/>
      <c r="C493" s="51">
        <v>58</v>
      </c>
      <c r="D493" s="340">
        <v>590.74000699999999</v>
      </c>
      <c r="E493" s="335">
        <v>244.055858</v>
      </c>
      <c r="F493" s="335">
        <v>376.57549399999999</v>
      </c>
      <c r="G493" s="341">
        <v>102.762626</v>
      </c>
      <c r="I493" s="48"/>
      <c r="J493" s="48"/>
      <c r="Q493" s="48"/>
      <c r="R493" s="48"/>
      <c r="S493" s="48"/>
    </row>
    <row r="494" spans="2:19" x14ac:dyDescent="0.3">
      <c r="B494" s="22"/>
      <c r="C494" s="51">
        <v>59</v>
      </c>
      <c r="D494" s="340">
        <v>597.71127799999999</v>
      </c>
      <c r="E494" s="335">
        <v>251.027129</v>
      </c>
      <c r="F494" s="335">
        <v>371.62622699999997</v>
      </c>
      <c r="G494" s="341">
        <v>97.813359000000005</v>
      </c>
      <c r="I494" s="48"/>
      <c r="J494" s="48"/>
      <c r="Q494" s="48"/>
      <c r="R494" s="48"/>
      <c r="S494" s="48"/>
    </row>
    <row r="495" spans="2:19" x14ac:dyDescent="0.3">
      <c r="B495" s="22"/>
      <c r="C495" s="51">
        <v>60</v>
      </c>
      <c r="D495" s="340">
        <v>588.76957000000004</v>
      </c>
      <c r="E495" s="335">
        <v>242.08542199999999</v>
      </c>
      <c r="F495" s="335">
        <v>376.30226900000002</v>
      </c>
      <c r="G495" s="341">
        <v>102.4894</v>
      </c>
      <c r="I495" s="48"/>
      <c r="J495" s="48"/>
      <c r="Q495" s="48"/>
      <c r="R495" s="48"/>
      <c r="S495" s="48"/>
    </row>
    <row r="496" spans="2:19" x14ac:dyDescent="0.3">
      <c r="B496" s="22"/>
      <c r="C496" s="51">
        <v>61</v>
      </c>
      <c r="D496" s="340">
        <v>586.373423</v>
      </c>
      <c r="E496" s="335">
        <v>239.68927400000001</v>
      </c>
      <c r="F496" s="335">
        <v>378.81395199999997</v>
      </c>
      <c r="G496" s="341">
        <v>105.00108299999999</v>
      </c>
      <c r="I496" s="48"/>
      <c r="J496" s="48"/>
      <c r="Q496" s="48"/>
      <c r="R496" s="48"/>
      <c r="S496" s="48"/>
    </row>
    <row r="497" spans="2:19" x14ac:dyDescent="0.3">
      <c r="B497" s="22"/>
      <c r="C497" s="51">
        <v>62</v>
      </c>
      <c r="D497" s="340">
        <v>590.61184900000001</v>
      </c>
      <c r="E497" s="335">
        <v>243.92770100000001</v>
      </c>
      <c r="F497" s="335">
        <v>383.05237799999998</v>
      </c>
      <c r="G497" s="341">
        <v>109.23951</v>
      </c>
      <c r="I497" s="48"/>
      <c r="J497" s="48"/>
      <c r="Q497" s="48"/>
      <c r="R497" s="48"/>
      <c r="S497" s="48"/>
    </row>
    <row r="498" spans="2:19" x14ac:dyDescent="0.3">
      <c r="B498" s="22"/>
      <c r="C498" s="51">
        <v>63</v>
      </c>
      <c r="D498" s="340">
        <v>583.32191799999998</v>
      </c>
      <c r="E498" s="335">
        <v>236.63776999999999</v>
      </c>
      <c r="F498" s="335">
        <v>385.65008999999998</v>
      </c>
      <c r="G498" s="341">
        <v>111.837221</v>
      </c>
      <c r="I498" s="48"/>
      <c r="J498" s="48"/>
      <c r="Q498" s="48"/>
      <c r="R498" s="48"/>
      <c r="S498" s="48"/>
    </row>
    <row r="499" spans="2:19" x14ac:dyDescent="0.3">
      <c r="B499" s="22"/>
      <c r="C499" s="51">
        <v>64</v>
      </c>
      <c r="D499" s="340">
        <v>584.71162300000003</v>
      </c>
      <c r="E499" s="335">
        <v>238.02747400000001</v>
      </c>
      <c r="F499" s="335">
        <v>387.03979399999997</v>
      </c>
      <c r="G499" s="341">
        <v>113.22692600000001</v>
      </c>
      <c r="I499" s="48"/>
      <c r="J499" s="48"/>
      <c r="Q499" s="48"/>
      <c r="R499" s="48"/>
      <c r="S499" s="48"/>
    </row>
    <row r="500" spans="2:19" x14ac:dyDescent="0.3">
      <c r="B500" s="22"/>
      <c r="C500" s="51">
        <v>65</v>
      </c>
      <c r="D500" s="340">
        <v>581.16476499999999</v>
      </c>
      <c r="E500" s="335">
        <v>234.480617</v>
      </c>
      <c r="F500" s="335">
        <v>385.26361400000002</v>
      </c>
      <c r="G500" s="341">
        <v>111.450745</v>
      </c>
      <c r="I500" s="48"/>
      <c r="J500" s="48"/>
      <c r="Q500" s="48"/>
      <c r="R500" s="48"/>
      <c r="S500" s="48"/>
    </row>
    <row r="501" spans="2:19" x14ac:dyDescent="0.3">
      <c r="B501" s="22"/>
      <c r="C501" s="51">
        <v>66</v>
      </c>
      <c r="D501" s="340">
        <v>580.96052299999997</v>
      </c>
      <c r="E501" s="335">
        <v>234.276374</v>
      </c>
      <c r="F501" s="335">
        <v>386.20245</v>
      </c>
      <c r="G501" s="341">
        <v>112.38958100000001</v>
      </c>
      <c r="I501" s="48"/>
      <c r="J501" s="48"/>
      <c r="Q501" s="48"/>
      <c r="R501" s="48"/>
      <c r="S501" s="48"/>
    </row>
    <row r="502" spans="2:19" x14ac:dyDescent="0.3">
      <c r="B502" s="22"/>
      <c r="C502" s="51">
        <v>67</v>
      </c>
      <c r="D502" s="340">
        <v>577.64166</v>
      </c>
      <c r="E502" s="335">
        <v>230.95751100000001</v>
      </c>
      <c r="F502" s="335">
        <v>388.29403500000001</v>
      </c>
      <c r="G502" s="341">
        <v>114.481166</v>
      </c>
      <c r="I502" s="48"/>
      <c r="J502" s="48"/>
      <c r="Q502" s="48"/>
      <c r="R502" s="48"/>
      <c r="S502" s="48"/>
    </row>
    <row r="503" spans="2:19" x14ac:dyDescent="0.3">
      <c r="B503" s="22"/>
      <c r="C503" s="51">
        <v>68</v>
      </c>
      <c r="D503" s="340">
        <v>575.03431999999998</v>
      </c>
      <c r="E503" s="335">
        <v>228.35017199999999</v>
      </c>
      <c r="F503" s="335">
        <v>390.90137399999998</v>
      </c>
      <c r="G503" s="341">
        <v>117.088505</v>
      </c>
      <c r="I503" s="48"/>
      <c r="J503" s="48"/>
      <c r="Q503" s="48"/>
      <c r="R503" s="48"/>
      <c r="S503" s="48"/>
    </row>
    <row r="504" spans="2:19" x14ac:dyDescent="0.3">
      <c r="B504" s="22"/>
      <c r="C504" s="51">
        <v>69</v>
      </c>
      <c r="D504" s="340">
        <v>574.87854600000003</v>
      </c>
      <c r="E504" s="335">
        <v>228.19439800000001</v>
      </c>
      <c r="F504" s="335">
        <v>398.90752099999997</v>
      </c>
      <c r="G504" s="341">
        <v>125.094652</v>
      </c>
      <c r="I504" s="48"/>
      <c r="J504" s="48"/>
      <c r="Q504" s="48"/>
      <c r="R504" s="48"/>
      <c r="S504" s="48"/>
    </row>
    <row r="505" spans="2:19" x14ac:dyDescent="0.3">
      <c r="B505" s="22"/>
      <c r="C505" s="51">
        <v>70</v>
      </c>
      <c r="D505" s="340">
        <v>574.36791200000005</v>
      </c>
      <c r="E505" s="335">
        <v>227.683763</v>
      </c>
      <c r="F505" s="335">
        <v>398.39688599999999</v>
      </c>
      <c r="G505" s="341">
        <v>124.584018</v>
      </c>
      <c r="I505" s="48"/>
      <c r="J505" s="48"/>
      <c r="Q505" s="48"/>
      <c r="R505" s="48"/>
      <c r="S505" s="48"/>
    </row>
    <row r="506" spans="2:19" x14ac:dyDescent="0.3">
      <c r="B506" s="22"/>
      <c r="C506" s="51">
        <v>71</v>
      </c>
      <c r="D506" s="340">
        <v>573.75819999999999</v>
      </c>
      <c r="E506" s="335">
        <v>227.074051</v>
      </c>
      <c r="F506" s="335">
        <v>397.78717499999999</v>
      </c>
      <c r="G506" s="341">
        <v>123.974306</v>
      </c>
      <c r="I506" s="48"/>
      <c r="J506" s="48"/>
      <c r="Q506" s="48"/>
      <c r="R506" s="48"/>
      <c r="S506" s="48"/>
    </row>
    <row r="507" spans="2:19" x14ac:dyDescent="0.3">
      <c r="B507" s="22"/>
      <c r="C507" s="51">
        <v>72</v>
      </c>
      <c r="D507" s="340">
        <v>573.65550900000005</v>
      </c>
      <c r="E507" s="335">
        <v>226.971361</v>
      </c>
      <c r="F507" s="335">
        <v>397.684484</v>
      </c>
      <c r="G507" s="341">
        <v>123.87161500000001</v>
      </c>
      <c r="I507" s="48"/>
      <c r="J507" s="48"/>
      <c r="Q507" s="48"/>
      <c r="R507" s="48"/>
      <c r="S507" s="48"/>
    </row>
    <row r="508" spans="2:19" x14ac:dyDescent="0.3">
      <c r="B508" s="22"/>
      <c r="C508" s="51">
        <v>73</v>
      </c>
      <c r="D508" s="340">
        <v>571.88024600000006</v>
      </c>
      <c r="E508" s="335">
        <v>225.19609800000001</v>
      </c>
      <c r="F508" s="335">
        <v>395.909221</v>
      </c>
      <c r="G508" s="341">
        <v>122.09635299999999</v>
      </c>
      <c r="I508" s="48"/>
      <c r="J508" s="48"/>
      <c r="Q508" s="48"/>
      <c r="R508" s="48"/>
      <c r="S508" s="48"/>
    </row>
    <row r="509" spans="2:19" x14ac:dyDescent="0.3">
      <c r="B509" s="22"/>
      <c r="C509" s="51">
        <v>74</v>
      </c>
      <c r="D509" s="340">
        <v>601.44748900000002</v>
      </c>
      <c r="E509" s="335">
        <v>254.76334</v>
      </c>
      <c r="F509" s="335">
        <v>375.362438</v>
      </c>
      <c r="G509" s="341">
        <v>101.54957</v>
      </c>
      <c r="I509" s="48"/>
      <c r="J509" s="48"/>
      <c r="Q509" s="48"/>
      <c r="R509" s="48"/>
      <c r="S509" s="48"/>
    </row>
    <row r="510" spans="2:19" x14ac:dyDescent="0.3">
      <c r="B510" s="22"/>
      <c r="C510" s="51">
        <v>75</v>
      </c>
      <c r="D510" s="340">
        <v>589.89874899999995</v>
      </c>
      <c r="E510" s="335">
        <v>243.21459999999999</v>
      </c>
      <c r="F510" s="335">
        <v>382.33927799999998</v>
      </c>
      <c r="G510" s="341">
        <v>108.526409</v>
      </c>
      <c r="I510" s="48"/>
      <c r="J510" s="48"/>
      <c r="Q510" s="48"/>
      <c r="R510" s="48"/>
      <c r="S510" s="48"/>
    </row>
    <row r="511" spans="2:19" x14ac:dyDescent="0.3">
      <c r="B511" s="22"/>
      <c r="C511" s="51">
        <v>76</v>
      </c>
      <c r="D511" s="340">
        <v>544.26451499999996</v>
      </c>
      <c r="E511" s="335">
        <v>345.13213200000001</v>
      </c>
      <c r="F511" s="335">
        <v>370.424329</v>
      </c>
      <c r="G511" s="341">
        <v>3.798187</v>
      </c>
      <c r="I511" s="48"/>
      <c r="J511" s="48"/>
      <c r="Q511" s="48"/>
      <c r="R511" s="48"/>
      <c r="S511" s="48"/>
    </row>
    <row r="512" spans="2:19" x14ac:dyDescent="0.3">
      <c r="B512" s="22"/>
      <c r="C512" s="51">
        <v>77</v>
      </c>
      <c r="D512" s="340">
        <v>531.76749900000004</v>
      </c>
      <c r="E512" s="335">
        <v>332.63511599999998</v>
      </c>
      <c r="F512" s="335">
        <v>357.92731300000003</v>
      </c>
      <c r="G512" s="341">
        <v>10.039110000000001</v>
      </c>
      <c r="I512" s="48"/>
      <c r="J512" s="48"/>
      <c r="Q512" s="48"/>
      <c r="R512" s="48"/>
      <c r="S512" s="48"/>
    </row>
    <row r="513" spans="2:19" x14ac:dyDescent="0.3">
      <c r="B513" s="22"/>
      <c r="C513" s="51">
        <v>78</v>
      </c>
      <c r="D513" s="340">
        <v>523.16076299999997</v>
      </c>
      <c r="E513" s="335">
        <v>324.02838000000003</v>
      </c>
      <c r="F513" s="335">
        <v>349.32057700000001</v>
      </c>
      <c r="G513" s="341">
        <v>19.623847000000001</v>
      </c>
      <c r="I513" s="48"/>
      <c r="J513" s="48"/>
      <c r="Q513" s="48"/>
      <c r="R513" s="48"/>
      <c r="S513" s="48"/>
    </row>
    <row r="514" spans="2:19" x14ac:dyDescent="0.3">
      <c r="B514" s="22"/>
      <c r="C514" s="51">
        <v>79</v>
      </c>
      <c r="D514" s="340">
        <v>499.85960499999999</v>
      </c>
      <c r="E514" s="335">
        <v>296.851722</v>
      </c>
      <c r="F514" s="335">
        <v>326.01941900000003</v>
      </c>
      <c r="G514" s="341">
        <v>48.878169999999997</v>
      </c>
      <c r="I514" s="48"/>
      <c r="J514" s="48"/>
      <c r="Q514" s="48"/>
      <c r="R514" s="48"/>
      <c r="S514" s="48"/>
    </row>
    <row r="515" spans="2:19" x14ac:dyDescent="0.3">
      <c r="B515" s="22"/>
      <c r="C515" s="51">
        <v>80</v>
      </c>
      <c r="D515" s="340">
        <v>533.14937299999997</v>
      </c>
      <c r="E515" s="335">
        <v>334.01699000000002</v>
      </c>
      <c r="F515" s="335">
        <v>359.30918700000001</v>
      </c>
      <c r="G515" s="341">
        <v>7.3521780000000003</v>
      </c>
      <c r="I515" s="48"/>
      <c r="J515" s="48"/>
      <c r="Q515" s="48"/>
      <c r="R515" s="48"/>
      <c r="S515" s="48"/>
    </row>
    <row r="516" spans="2:19" x14ac:dyDescent="0.3">
      <c r="B516" s="22"/>
      <c r="C516" s="51">
        <v>81</v>
      </c>
      <c r="D516" s="340">
        <v>525.59512800000005</v>
      </c>
      <c r="E516" s="335">
        <v>326.46274499999998</v>
      </c>
      <c r="F516" s="335">
        <v>351.75494200000003</v>
      </c>
      <c r="G516" s="341">
        <v>16.451485999999999</v>
      </c>
      <c r="I516" s="48"/>
      <c r="J516" s="48"/>
      <c r="Q516" s="48"/>
      <c r="R516" s="48"/>
      <c r="S516" s="48"/>
    </row>
    <row r="517" spans="2:19" x14ac:dyDescent="0.3">
      <c r="B517" s="22"/>
      <c r="C517" s="51">
        <v>82</v>
      </c>
      <c r="D517" s="340">
        <v>525.40637200000003</v>
      </c>
      <c r="E517" s="335">
        <v>326.27398899999997</v>
      </c>
      <c r="F517" s="335">
        <v>351.56618600000002</v>
      </c>
      <c r="G517" s="341">
        <v>18.786082</v>
      </c>
      <c r="I517" s="48"/>
      <c r="J517" s="48"/>
      <c r="Q517" s="48"/>
      <c r="R517" s="48"/>
      <c r="S517" s="48"/>
    </row>
    <row r="518" spans="2:19" x14ac:dyDescent="0.3">
      <c r="B518" s="22"/>
      <c r="C518" s="51">
        <v>83</v>
      </c>
      <c r="D518" s="340">
        <v>528.71647499999995</v>
      </c>
      <c r="E518" s="335">
        <v>329.584092</v>
      </c>
      <c r="F518" s="335">
        <v>354.87628899999999</v>
      </c>
      <c r="G518" s="341">
        <v>18.837036000000001</v>
      </c>
      <c r="I518" s="48"/>
      <c r="J518" s="48"/>
      <c r="Q518" s="48"/>
      <c r="R518" s="48"/>
      <c r="S518" s="48"/>
    </row>
    <row r="519" spans="2:19" x14ac:dyDescent="0.3">
      <c r="B519" s="22"/>
      <c r="C519" s="51">
        <v>84</v>
      </c>
      <c r="D519" s="340">
        <v>430.16737599999999</v>
      </c>
      <c r="E519" s="335">
        <v>83.483226999999999</v>
      </c>
      <c r="F519" s="335">
        <v>278.254006</v>
      </c>
      <c r="G519" s="341">
        <v>265.06585799999999</v>
      </c>
      <c r="I519" s="48"/>
      <c r="J519" s="48"/>
      <c r="Q519" s="48"/>
      <c r="R519" s="48"/>
      <c r="S519" s="48"/>
    </row>
    <row r="520" spans="2:19" x14ac:dyDescent="0.3">
      <c r="B520" s="22"/>
      <c r="C520" s="51">
        <v>85</v>
      </c>
      <c r="D520" s="340">
        <v>367.67187200000001</v>
      </c>
      <c r="E520" s="335">
        <v>11.887522000000001</v>
      </c>
      <c r="F520" s="335">
        <v>350.19512200000003</v>
      </c>
      <c r="G520" s="341">
        <v>334.12778900000001</v>
      </c>
      <c r="I520" s="48"/>
      <c r="J520" s="48"/>
      <c r="Q520" s="48"/>
      <c r="R520" s="48"/>
      <c r="S520" s="48"/>
    </row>
    <row r="521" spans="2:19" x14ac:dyDescent="0.3">
      <c r="B521" s="22"/>
      <c r="C521" s="51">
        <v>86</v>
      </c>
      <c r="D521" s="340">
        <v>372.07153499999998</v>
      </c>
      <c r="E521" s="335">
        <v>16.287185000000001</v>
      </c>
      <c r="F521" s="335">
        <v>350.02998000000002</v>
      </c>
      <c r="G521" s="341">
        <v>333.96264600000001</v>
      </c>
      <c r="I521" s="48"/>
      <c r="J521" s="48"/>
      <c r="Q521" s="48"/>
      <c r="R521" s="48"/>
      <c r="S521" s="48"/>
    </row>
    <row r="522" spans="2:19" x14ac:dyDescent="0.3">
      <c r="B522" s="22"/>
      <c r="C522" s="51">
        <v>87</v>
      </c>
      <c r="D522" s="340">
        <v>371.13948699999997</v>
      </c>
      <c r="E522" s="335">
        <v>15.355136999999999</v>
      </c>
      <c r="F522" s="335">
        <v>349.09793200000001</v>
      </c>
      <c r="G522" s="341">
        <v>333.030598</v>
      </c>
      <c r="I522" s="48"/>
      <c r="J522" s="48"/>
      <c r="Q522" s="48"/>
      <c r="R522" s="48"/>
      <c r="S522" s="48"/>
    </row>
    <row r="523" spans="2:19" x14ac:dyDescent="0.3">
      <c r="B523" s="22"/>
      <c r="C523" s="51">
        <v>88</v>
      </c>
      <c r="D523" s="340">
        <v>349.25787300000002</v>
      </c>
      <c r="E523" s="335">
        <v>14.239665</v>
      </c>
      <c r="F523" s="335">
        <v>363.86446899999999</v>
      </c>
      <c r="G523" s="341">
        <v>347.79713500000003</v>
      </c>
      <c r="I523" s="48"/>
      <c r="J523" s="48"/>
      <c r="Q523" s="48"/>
      <c r="R523" s="48"/>
      <c r="S523" s="48"/>
    </row>
    <row r="524" spans="2:19" x14ac:dyDescent="0.3">
      <c r="B524" s="22"/>
      <c r="C524" s="51">
        <v>89</v>
      </c>
      <c r="D524" s="340">
        <v>333.31668000000002</v>
      </c>
      <c r="E524" s="335">
        <v>19.102685999999999</v>
      </c>
      <c r="F524" s="335">
        <v>393.82628099999999</v>
      </c>
      <c r="G524" s="341">
        <v>358.14750600000002</v>
      </c>
      <c r="I524" s="48"/>
      <c r="J524" s="48"/>
      <c r="Q524" s="48"/>
      <c r="R524" s="48"/>
      <c r="S524" s="48"/>
    </row>
    <row r="525" spans="2:19" x14ac:dyDescent="0.3">
      <c r="B525" s="22"/>
      <c r="C525" s="51">
        <v>90</v>
      </c>
      <c r="D525" s="340">
        <v>326.75998399999997</v>
      </c>
      <c r="E525" s="335">
        <v>24.691507999999999</v>
      </c>
      <c r="F525" s="335">
        <v>387.26958500000001</v>
      </c>
      <c r="G525" s="341">
        <v>363.73632900000001</v>
      </c>
      <c r="I525" s="48"/>
      <c r="J525" s="48"/>
      <c r="Q525" s="48"/>
      <c r="R525" s="48"/>
      <c r="S525" s="48"/>
    </row>
    <row r="526" spans="2:19" x14ac:dyDescent="0.3">
      <c r="B526" s="22"/>
      <c r="C526" s="51">
        <v>91</v>
      </c>
      <c r="D526" s="340">
        <v>329.26805200000001</v>
      </c>
      <c r="E526" s="335">
        <v>27.30509</v>
      </c>
      <c r="F526" s="335">
        <v>389.77765299999999</v>
      </c>
      <c r="G526" s="341">
        <v>369.55991699999998</v>
      </c>
      <c r="I526" s="48"/>
      <c r="J526" s="48"/>
      <c r="Q526" s="48"/>
      <c r="R526" s="48"/>
      <c r="S526" s="48"/>
    </row>
    <row r="527" spans="2:19" x14ac:dyDescent="0.3">
      <c r="B527" s="22"/>
      <c r="C527" s="51">
        <v>92</v>
      </c>
      <c r="D527" s="340">
        <v>13.392414</v>
      </c>
      <c r="E527" s="335">
        <v>368.418181</v>
      </c>
      <c r="F527" s="335">
        <v>308.12657799999999</v>
      </c>
      <c r="G527" s="341">
        <v>544.56590300000005</v>
      </c>
      <c r="I527" s="48"/>
      <c r="J527" s="48"/>
      <c r="Q527" s="48"/>
      <c r="R527" s="48"/>
      <c r="S527" s="48"/>
    </row>
    <row r="528" spans="2:19" x14ac:dyDescent="0.3">
      <c r="B528" s="22"/>
      <c r="C528" s="51">
        <v>93</v>
      </c>
      <c r="D528" s="340">
        <v>20.861402999999999</v>
      </c>
      <c r="E528" s="335">
        <v>375.83647400000001</v>
      </c>
      <c r="F528" s="335">
        <v>315.544871</v>
      </c>
      <c r="G528" s="341">
        <v>551.984196</v>
      </c>
      <c r="I528" s="48"/>
      <c r="J528" s="48"/>
      <c r="Q528" s="48"/>
      <c r="R528" s="48"/>
      <c r="S528" s="48"/>
    </row>
    <row r="529" spans="2:19" x14ac:dyDescent="0.3">
      <c r="B529" s="22"/>
      <c r="C529" s="51">
        <v>94</v>
      </c>
      <c r="D529" s="340">
        <v>16.857475000000001</v>
      </c>
      <c r="E529" s="335">
        <v>371.83254699999998</v>
      </c>
      <c r="F529" s="335">
        <v>311.54094400000002</v>
      </c>
      <c r="G529" s="341">
        <v>547.98026800000002</v>
      </c>
      <c r="I529" s="48"/>
      <c r="J529" s="48"/>
      <c r="Q529" s="48"/>
      <c r="R529" s="48"/>
      <c r="S529" s="48"/>
    </row>
    <row r="530" spans="2:19" x14ac:dyDescent="0.3">
      <c r="B530" s="22"/>
      <c r="C530" s="51">
        <v>95</v>
      </c>
      <c r="D530" s="340">
        <v>20.776356</v>
      </c>
      <c r="E530" s="335">
        <v>375.75142699999998</v>
      </c>
      <c r="F530" s="335">
        <v>315.45982400000003</v>
      </c>
      <c r="G530" s="341">
        <v>551.89914899999997</v>
      </c>
      <c r="I530" s="48"/>
      <c r="J530" s="48"/>
      <c r="Q530" s="48"/>
      <c r="R530" s="48"/>
      <c r="S530" s="48"/>
    </row>
    <row r="531" spans="2:19" x14ac:dyDescent="0.3">
      <c r="B531" s="22"/>
      <c r="C531" s="51">
        <v>96</v>
      </c>
      <c r="D531" s="340">
        <v>21.580960000000001</v>
      </c>
      <c r="E531" s="335">
        <v>376.55603100000002</v>
      </c>
      <c r="F531" s="335">
        <v>316.26442800000001</v>
      </c>
      <c r="G531" s="341">
        <v>552.70375300000001</v>
      </c>
      <c r="I531" s="48"/>
      <c r="J531" s="48"/>
      <c r="Q531" s="48"/>
      <c r="R531" s="48"/>
      <c r="S531" s="48"/>
    </row>
    <row r="532" spans="2:19" x14ac:dyDescent="0.3">
      <c r="B532" s="22"/>
      <c r="C532" s="51">
        <v>97</v>
      </c>
      <c r="D532" s="340">
        <v>20.374776000000001</v>
      </c>
      <c r="E532" s="335">
        <v>375.34984700000001</v>
      </c>
      <c r="F532" s="335">
        <v>315.058244</v>
      </c>
      <c r="G532" s="341">
        <v>551.497569</v>
      </c>
      <c r="I532" s="48"/>
      <c r="J532" s="48"/>
      <c r="Q532" s="48"/>
      <c r="R532" s="48"/>
      <c r="S532" s="48"/>
    </row>
    <row r="533" spans="2:19" x14ac:dyDescent="0.3">
      <c r="B533" s="22"/>
      <c r="C533" s="51">
        <v>98</v>
      </c>
      <c r="D533" s="340">
        <v>19.654353</v>
      </c>
      <c r="E533" s="335">
        <v>374.62942500000003</v>
      </c>
      <c r="F533" s="335">
        <v>314.33782200000002</v>
      </c>
      <c r="G533" s="341">
        <v>550.77714600000002</v>
      </c>
      <c r="I533" s="48"/>
      <c r="J533" s="48"/>
      <c r="Q533" s="48"/>
      <c r="R533" s="48"/>
      <c r="S533" s="48"/>
    </row>
    <row r="534" spans="2:19" x14ac:dyDescent="0.3">
      <c r="B534" s="22"/>
      <c r="C534" s="51">
        <v>99</v>
      </c>
      <c r="D534" s="340">
        <v>20.827985000000002</v>
      </c>
      <c r="E534" s="335">
        <v>375.80305700000002</v>
      </c>
      <c r="F534" s="335">
        <v>315.51145400000001</v>
      </c>
      <c r="G534" s="341">
        <v>551.95077800000001</v>
      </c>
      <c r="I534" s="48"/>
      <c r="J534" s="48"/>
      <c r="Q534" s="48"/>
      <c r="R534" s="48"/>
      <c r="S534" s="48"/>
    </row>
    <row r="535" spans="2:19" x14ac:dyDescent="0.3">
      <c r="B535" s="22"/>
      <c r="C535" s="51">
        <v>100</v>
      </c>
      <c r="D535" s="340">
        <v>19.164441</v>
      </c>
      <c r="E535" s="335">
        <v>374.13951300000002</v>
      </c>
      <c r="F535" s="335">
        <v>313.84791000000001</v>
      </c>
      <c r="G535" s="341">
        <v>550.28723400000001</v>
      </c>
      <c r="I535" s="48"/>
      <c r="J535" s="48"/>
      <c r="Q535" s="48"/>
      <c r="R535" s="48"/>
      <c r="S535" s="48"/>
    </row>
    <row r="536" spans="2:19" x14ac:dyDescent="0.3">
      <c r="B536" s="22"/>
      <c r="C536" s="51">
        <v>101</v>
      </c>
      <c r="D536" s="340">
        <v>21.611986999999999</v>
      </c>
      <c r="E536" s="335">
        <v>376.58705900000001</v>
      </c>
      <c r="F536" s="335">
        <v>316.295456</v>
      </c>
      <c r="G536" s="341">
        <v>552.73478</v>
      </c>
      <c r="I536" s="48"/>
      <c r="J536" s="48"/>
      <c r="Q536" s="48"/>
      <c r="R536" s="48"/>
      <c r="S536" s="48"/>
    </row>
    <row r="537" spans="2:19" x14ac:dyDescent="0.3">
      <c r="B537" s="22"/>
      <c r="C537" s="51">
        <v>102</v>
      </c>
      <c r="D537" s="340">
        <v>16.921793000000001</v>
      </c>
      <c r="E537" s="335">
        <v>371.89686499999999</v>
      </c>
      <c r="F537" s="335">
        <v>311.60526099999998</v>
      </c>
      <c r="G537" s="341">
        <v>548.04458599999998</v>
      </c>
      <c r="I537" s="48"/>
      <c r="J537" s="48"/>
      <c r="Q537" s="48"/>
      <c r="R537" s="48"/>
      <c r="S537" s="48"/>
    </row>
    <row r="538" spans="2:19" x14ac:dyDescent="0.3">
      <c r="B538" s="22"/>
      <c r="C538" s="51">
        <v>103</v>
      </c>
      <c r="D538" s="340">
        <v>9.7327569999999994</v>
      </c>
      <c r="E538" s="335">
        <v>364.75852500000002</v>
      </c>
      <c r="F538" s="335">
        <v>304.46692200000001</v>
      </c>
      <c r="G538" s="341">
        <v>540.90624600000001</v>
      </c>
      <c r="I538" s="48"/>
      <c r="J538" s="48"/>
      <c r="Q538" s="48"/>
      <c r="R538" s="48"/>
      <c r="S538" s="48"/>
    </row>
    <row r="539" spans="2:19" x14ac:dyDescent="0.3">
      <c r="B539" s="22"/>
      <c r="C539" s="51">
        <v>104</v>
      </c>
      <c r="D539" s="340">
        <v>15.19886</v>
      </c>
      <c r="E539" s="335">
        <v>370.17393199999998</v>
      </c>
      <c r="F539" s="335">
        <v>309.88232900000003</v>
      </c>
      <c r="G539" s="341">
        <v>546.32165299999997</v>
      </c>
      <c r="I539" s="48"/>
      <c r="J539" s="48"/>
      <c r="Q539" s="48"/>
      <c r="R539" s="48"/>
      <c r="S539" s="48"/>
    </row>
    <row r="540" spans="2:19" x14ac:dyDescent="0.3">
      <c r="B540" s="22"/>
      <c r="C540" s="51">
        <v>105</v>
      </c>
      <c r="D540" s="340">
        <v>16.304448000000001</v>
      </c>
      <c r="E540" s="335">
        <v>371.27951899999999</v>
      </c>
      <c r="F540" s="335">
        <v>310.98791599999998</v>
      </c>
      <c r="G540" s="341">
        <v>547.42724099999998</v>
      </c>
      <c r="I540" s="48"/>
      <c r="J540" s="48"/>
      <c r="Q540" s="48"/>
      <c r="R540" s="48"/>
      <c r="S540" s="48"/>
    </row>
    <row r="541" spans="2:19" x14ac:dyDescent="0.3">
      <c r="B541" s="22"/>
      <c r="C541" s="51">
        <v>106</v>
      </c>
      <c r="D541" s="340">
        <v>11.175098999999999</v>
      </c>
      <c r="E541" s="335">
        <v>366.150171</v>
      </c>
      <c r="F541" s="335">
        <v>305.85856699999999</v>
      </c>
      <c r="G541" s="341">
        <v>542.29789200000005</v>
      </c>
      <c r="I541" s="48"/>
      <c r="J541" s="48"/>
      <c r="Q541" s="48"/>
      <c r="R541" s="48"/>
      <c r="S541" s="48"/>
    </row>
    <row r="542" spans="2:19" x14ac:dyDescent="0.3">
      <c r="B542" s="22"/>
      <c r="C542" s="51">
        <v>107</v>
      </c>
      <c r="D542" s="340">
        <v>11.218006000000001</v>
      </c>
      <c r="E542" s="335">
        <v>366.19307800000001</v>
      </c>
      <c r="F542" s="335">
        <v>305.901475</v>
      </c>
      <c r="G542" s="341">
        <v>542.34079899999995</v>
      </c>
      <c r="I542" s="48"/>
      <c r="J542" s="48"/>
      <c r="Q542" s="48"/>
      <c r="R542" s="48"/>
      <c r="S542" s="48"/>
    </row>
    <row r="543" spans="2:19" x14ac:dyDescent="0.3">
      <c r="B543" s="22"/>
      <c r="C543" s="51">
        <v>108</v>
      </c>
      <c r="D543" s="340">
        <v>14.740266999999999</v>
      </c>
      <c r="E543" s="335">
        <v>369.71533899999997</v>
      </c>
      <c r="F543" s="335">
        <v>309.42373600000002</v>
      </c>
      <c r="G543" s="341">
        <v>545.86306000000002</v>
      </c>
      <c r="I543" s="48"/>
      <c r="J543" s="48"/>
      <c r="Q543" s="48"/>
      <c r="R543" s="48"/>
      <c r="S543" s="48"/>
    </row>
    <row r="544" spans="2:19" x14ac:dyDescent="0.3">
      <c r="B544" s="22"/>
      <c r="C544" s="51">
        <v>109</v>
      </c>
      <c r="D544" s="340">
        <v>19.277799000000002</v>
      </c>
      <c r="E544" s="335">
        <v>374.25287100000003</v>
      </c>
      <c r="F544" s="335">
        <v>313.96126800000002</v>
      </c>
      <c r="G544" s="341">
        <v>550.40059199999996</v>
      </c>
      <c r="I544" s="48"/>
      <c r="J544" s="48"/>
      <c r="Q544" s="48"/>
      <c r="R544" s="48"/>
      <c r="S544" s="48"/>
    </row>
    <row r="545" spans="2:19" x14ac:dyDescent="0.3">
      <c r="B545" s="22"/>
      <c r="C545" s="51">
        <v>110</v>
      </c>
      <c r="D545" s="340">
        <v>16.240907</v>
      </c>
      <c r="E545" s="335">
        <v>371.21597800000001</v>
      </c>
      <c r="F545" s="335">
        <v>310.924375</v>
      </c>
      <c r="G545" s="341">
        <v>547.36369999999999</v>
      </c>
      <c r="I545" s="48"/>
      <c r="J545" s="48"/>
      <c r="Q545" s="48"/>
      <c r="R545" s="48"/>
      <c r="S545" s="48"/>
    </row>
    <row r="546" spans="2:19" x14ac:dyDescent="0.3">
      <c r="B546" s="22"/>
      <c r="C546" s="51">
        <v>111</v>
      </c>
      <c r="D546" s="340">
        <v>7.2739599999999998</v>
      </c>
      <c r="E546" s="335">
        <v>362.29972800000002</v>
      </c>
      <c r="F546" s="335">
        <v>302.00812500000001</v>
      </c>
      <c r="G546" s="341">
        <v>538.44745</v>
      </c>
      <c r="I546" s="48"/>
      <c r="J546" s="48"/>
      <c r="Q546" s="48"/>
      <c r="R546" s="48"/>
      <c r="S546" s="48"/>
    </row>
    <row r="547" spans="2:19" x14ac:dyDescent="0.3">
      <c r="B547" s="22"/>
      <c r="C547" s="51">
        <v>112</v>
      </c>
      <c r="D547" s="340">
        <v>11.181206</v>
      </c>
      <c r="E547" s="335">
        <v>366.15627699999999</v>
      </c>
      <c r="F547" s="335">
        <v>305.86467399999998</v>
      </c>
      <c r="G547" s="341">
        <v>542.30399899999998</v>
      </c>
      <c r="I547" s="48"/>
      <c r="J547" s="48"/>
      <c r="Q547" s="48"/>
      <c r="R547" s="48"/>
      <c r="S547" s="48"/>
    </row>
    <row r="548" spans="2:19" x14ac:dyDescent="0.3">
      <c r="B548" s="22"/>
      <c r="C548" s="51">
        <v>113</v>
      </c>
      <c r="D548" s="340">
        <v>8.4958179999999999</v>
      </c>
      <c r="E548" s="335">
        <v>363.47089</v>
      </c>
      <c r="F548" s="335">
        <v>303.17928699999999</v>
      </c>
      <c r="G548" s="341">
        <v>539.61861099999999</v>
      </c>
      <c r="I548" s="48"/>
      <c r="J548" s="48"/>
      <c r="Q548" s="48"/>
      <c r="R548" s="48"/>
      <c r="S548" s="48"/>
    </row>
    <row r="549" spans="2:19" x14ac:dyDescent="0.3">
      <c r="B549" s="22"/>
      <c r="C549" s="51">
        <v>114</v>
      </c>
      <c r="D549" s="340">
        <v>2.6652640000000001</v>
      </c>
      <c r="E549" s="335">
        <v>365.77706899999998</v>
      </c>
      <c r="F549" s="335">
        <v>305.48546599999997</v>
      </c>
      <c r="G549" s="341">
        <v>541.92479100000003</v>
      </c>
      <c r="I549" s="48"/>
      <c r="J549" s="48"/>
      <c r="Q549" s="48"/>
      <c r="R549" s="48"/>
      <c r="S549" s="48"/>
    </row>
    <row r="550" spans="2:19" x14ac:dyDescent="0.3">
      <c r="B550" s="22"/>
      <c r="C550" s="51">
        <v>115</v>
      </c>
      <c r="D550" s="340">
        <v>20.451156999999998</v>
      </c>
      <c r="E550" s="335">
        <v>375.42622899999998</v>
      </c>
      <c r="F550" s="335">
        <v>315.13462600000003</v>
      </c>
      <c r="G550" s="341">
        <v>551.57394999999997</v>
      </c>
      <c r="I550" s="48"/>
      <c r="J550" s="48"/>
      <c r="Q550" s="48"/>
      <c r="R550" s="48"/>
      <c r="S550" s="48"/>
    </row>
    <row r="551" spans="2:19" x14ac:dyDescent="0.3">
      <c r="B551" s="22"/>
      <c r="C551" s="51">
        <v>116</v>
      </c>
      <c r="D551" s="340">
        <v>16.521801</v>
      </c>
      <c r="E551" s="335">
        <v>358.35867500000001</v>
      </c>
      <c r="F551" s="335">
        <v>303.34223400000002</v>
      </c>
      <c r="G551" s="341">
        <v>534.50639699999999</v>
      </c>
      <c r="I551" s="48"/>
      <c r="J551" s="48"/>
      <c r="Q551" s="48"/>
      <c r="R551" s="48"/>
      <c r="S551" s="48"/>
    </row>
    <row r="552" spans="2:19" x14ac:dyDescent="0.3">
      <c r="B552" s="22"/>
      <c r="C552" s="51">
        <v>117</v>
      </c>
      <c r="D552" s="340">
        <v>9.0186849999999996</v>
      </c>
      <c r="E552" s="335">
        <v>357.49485099999998</v>
      </c>
      <c r="F552" s="335">
        <v>299.229759</v>
      </c>
      <c r="G552" s="341">
        <v>533.64257199999997</v>
      </c>
      <c r="I552" s="48"/>
      <c r="J552" s="48"/>
      <c r="Q552" s="48"/>
      <c r="R552" s="48"/>
      <c r="S552" s="48"/>
    </row>
    <row r="553" spans="2:19" x14ac:dyDescent="0.3">
      <c r="B553" s="22"/>
      <c r="C553" s="51">
        <v>118</v>
      </c>
      <c r="D553" s="340">
        <v>15.567076</v>
      </c>
      <c r="E553" s="335">
        <v>377.935159</v>
      </c>
      <c r="F553" s="335">
        <v>317.64355599999999</v>
      </c>
      <c r="G553" s="341">
        <v>554.08288100000004</v>
      </c>
      <c r="I553" s="48"/>
      <c r="J553" s="48"/>
      <c r="Q553" s="48"/>
      <c r="R553" s="48"/>
      <c r="S553" s="48"/>
    </row>
    <row r="554" spans="2:19" x14ac:dyDescent="0.3">
      <c r="B554" s="22"/>
      <c r="C554" s="51">
        <v>119</v>
      </c>
      <c r="D554" s="340">
        <v>15.338849</v>
      </c>
      <c r="E554" s="335">
        <v>377.70693199999999</v>
      </c>
      <c r="F554" s="335">
        <v>317.41532899999999</v>
      </c>
      <c r="G554" s="341">
        <v>553.85465299999998</v>
      </c>
      <c r="I554" s="48"/>
      <c r="J554" s="48"/>
      <c r="Q554" s="48"/>
      <c r="R554" s="48"/>
      <c r="S554" s="48"/>
    </row>
    <row r="555" spans="2:19" x14ac:dyDescent="0.3">
      <c r="B555" s="22"/>
      <c r="C555" s="51">
        <v>120</v>
      </c>
      <c r="D555" s="340">
        <v>20.085281999999999</v>
      </c>
      <c r="E555" s="335">
        <v>382.45336500000002</v>
      </c>
      <c r="F555" s="335">
        <v>322.16176200000001</v>
      </c>
      <c r="G555" s="341">
        <v>558.60108700000001</v>
      </c>
      <c r="I555" s="48"/>
      <c r="J555" s="48"/>
      <c r="Q555" s="48"/>
      <c r="R555" s="48"/>
      <c r="S555" s="48"/>
    </row>
    <row r="556" spans="2:19" x14ac:dyDescent="0.3">
      <c r="B556" s="22"/>
      <c r="C556" s="51">
        <v>121</v>
      </c>
      <c r="D556" s="340">
        <v>21.193922000000001</v>
      </c>
      <c r="E556" s="335">
        <v>383.562005</v>
      </c>
      <c r="F556" s="335">
        <v>323.27040199999999</v>
      </c>
      <c r="G556" s="341">
        <v>559.70972700000004</v>
      </c>
      <c r="I556" s="48"/>
      <c r="J556" s="48"/>
      <c r="Q556" s="48"/>
      <c r="R556" s="48"/>
      <c r="S556" s="48"/>
    </row>
    <row r="557" spans="2:19" x14ac:dyDescent="0.3">
      <c r="B557" s="22"/>
      <c r="C557" s="51">
        <v>122</v>
      </c>
      <c r="D557" s="340">
        <v>25.307575</v>
      </c>
      <c r="E557" s="335">
        <v>387.675658</v>
      </c>
      <c r="F557" s="335">
        <v>327.38405499999999</v>
      </c>
      <c r="G557" s="341">
        <v>563.82337900000005</v>
      </c>
      <c r="I557" s="48"/>
      <c r="J557" s="48"/>
      <c r="Q557" s="48"/>
      <c r="R557" s="48"/>
      <c r="S557" s="48"/>
    </row>
    <row r="558" spans="2:19" x14ac:dyDescent="0.3">
      <c r="B558" s="22"/>
      <c r="C558" s="51">
        <v>123</v>
      </c>
      <c r="D558" s="340">
        <v>22.775341999999998</v>
      </c>
      <c r="E558" s="335">
        <v>385.14342599999998</v>
      </c>
      <c r="F558" s="335">
        <v>324.85182300000002</v>
      </c>
      <c r="G558" s="341">
        <v>561.29114700000002</v>
      </c>
      <c r="I558" s="48"/>
      <c r="J558" s="48"/>
      <c r="Q558" s="48"/>
      <c r="R558" s="48"/>
      <c r="S558" s="48"/>
    </row>
    <row r="559" spans="2:19" x14ac:dyDescent="0.3">
      <c r="B559" s="22"/>
      <c r="C559" s="51">
        <v>124</v>
      </c>
      <c r="D559" s="340">
        <v>17.695513999999999</v>
      </c>
      <c r="E559" s="335">
        <v>380.06359700000002</v>
      </c>
      <c r="F559" s="335">
        <v>319.77199400000001</v>
      </c>
      <c r="G559" s="341">
        <v>556.211319</v>
      </c>
      <c r="I559" s="48"/>
      <c r="J559" s="48"/>
      <c r="Q559" s="48"/>
      <c r="R559" s="48"/>
      <c r="S559" s="48"/>
    </row>
    <row r="560" spans="2:19" x14ac:dyDescent="0.3">
      <c r="B560" s="22"/>
      <c r="C560" s="51">
        <v>125</v>
      </c>
      <c r="D560" s="340">
        <v>15.494517</v>
      </c>
      <c r="E560" s="335">
        <v>370.520284</v>
      </c>
      <c r="F560" s="335">
        <v>310.22868099999999</v>
      </c>
      <c r="G560" s="341">
        <v>546.66800599999999</v>
      </c>
      <c r="I560" s="48"/>
      <c r="J560" s="48"/>
      <c r="Q560" s="48"/>
      <c r="R560" s="48"/>
      <c r="S560" s="48"/>
    </row>
    <row r="561" spans="2:19" x14ac:dyDescent="0.3">
      <c r="B561" s="22"/>
      <c r="C561" s="51">
        <v>126</v>
      </c>
      <c r="D561" s="340">
        <v>16.142984999999999</v>
      </c>
      <c r="E561" s="335">
        <v>371.16875299999998</v>
      </c>
      <c r="F561" s="335">
        <v>310.87714999999997</v>
      </c>
      <c r="G561" s="341">
        <v>547.31647399999997</v>
      </c>
      <c r="I561" s="48"/>
      <c r="J561" s="48"/>
      <c r="Q561" s="48"/>
      <c r="R561" s="48"/>
      <c r="S561" s="48"/>
    </row>
    <row r="562" spans="2:19" x14ac:dyDescent="0.3">
      <c r="B562" s="22"/>
      <c r="C562" s="51">
        <v>127</v>
      </c>
      <c r="D562" s="340">
        <v>15.059635999999999</v>
      </c>
      <c r="E562" s="335">
        <v>370.03470800000002</v>
      </c>
      <c r="F562" s="335">
        <v>309.74310400000002</v>
      </c>
      <c r="G562" s="341">
        <v>546.18242899999996</v>
      </c>
      <c r="I562" s="48"/>
      <c r="J562" s="48"/>
      <c r="Q562" s="48"/>
      <c r="R562" s="48"/>
      <c r="S562" s="48"/>
    </row>
    <row r="563" spans="2:19" x14ac:dyDescent="0.3">
      <c r="B563" s="22"/>
      <c r="C563" s="51">
        <v>128</v>
      </c>
      <c r="D563" s="340">
        <v>19.576388999999999</v>
      </c>
      <c r="E563" s="335">
        <v>374.55146100000002</v>
      </c>
      <c r="F563" s="335">
        <v>314.25985800000001</v>
      </c>
      <c r="G563" s="341">
        <v>550.69918199999995</v>
      </c>
      <c r="I563" s="48"/>
      <c r="J563" s="48"/>
      <c r="Q563" s="48"/>
      <c r="R563" s="48"/>
      <c r="S563" s="48"/>
    </row>
    <row r="564" spans="2:19" x14ac:dyDescent="0.3">
      <c r="B564" s="22"/>
      <c r="C564" s="51">
        <v>129</v>
      </c>
      <c r="D564" s="340">
        <v>10.402124000000001</v>
      </c>
      <c r="E564" s="335">
        <v>365.42789099999999</v>
      </c>
      <c r="F564" s="335">
        <v>305.13628799999998</v>
      </c>
      <c r="G564" s="341">
        <v>541.57561299999998</v>
      </c>
      <c r="I564" s="48"/>
      <c r="J564" s="48"/>
      <c r="Q564" s="48"/>
      <c r="R564" s="48"/>
      <c r="S564" s="48"/>
    </row>
    <row r="565" spans="2:19" x14ac:dyDescent="0.3">
      <c r="B565" s="22"/>
      <c r="C565" s="51">
        <v>130</v>
      </c>
      <c r="D565" s="340">
        <v>17.789380999999999</v>
      </c>
      <c r="E565" s="335">
        <v>372.764453</v>
      </c>
      <c r="F565" s="335">
        <v>312.47284999999999</v>
      </c>
      <c r="G565" s="341">
        <v>548.91217400000005</v>
      </c>
      <c r="I565" s="48"/>
      <c r="J565" s="48"/>
      <c r="Q565" s="48"/>
      <c r="R565" s="48"/>
      <c r="S565" s="48"/>
    </row>
    <row r="566" spans="2:19" x14ac:dyDescent="0.3">
      <c r="B566" s="22"/>
      <c r="C566" s="51">
        <v>131</v>
      </c>
      <c r="D566" s="340">
        <v>10.078459000000001</v>
      </c>
      <c r="E566" s="335">
        <v>365.10422699999998</v>
      </c>
      <c r="F566" s="335">
        <v>304.81262400000003</v>
      </c>
      <c r="G566" s="341">
        <v>541.25194799999997</v>
      </c>
      <c r="I566" s="48"/>
      <c r="J566" s="48"/>
      <c r="Q566" s="48"/>
      <c r="R566" s="48"/>
      <c r="S566" s="48"/>
    </row>
    <row r="567" spans="2:19" x14ac:dyDescent="0.3">
      <c r="B567" s="22"/>
      <c r="C567" s="51">
        <v>132</v>
      </c>
      <c r="D567" s="340">
        <v>14.692937000000001</v>
      </c>
      <c r="E567" s="335">
        <v>369.66800899999998</v>
      </c>
      <c r="F567" s="335">
        <v>309.37640499999998</v>
      </c>
      <c r="G567" s="341">
        <v>545.81573000000003</v>
      </c>
      <c r="I567" s="48"/>
      <c r="J567" s="48"/>
      <c r="Q567" s="48"/>
      <c r="R567" s="48"/>
      <c r="S567" s="48"/>
    </row>
    <row r="568" spans="2:19" x14ac:dyDescent="0.3">
      <c r="B568" s="22"/>
      <c r="C568" s="51">
        <v>133</v>
      </c>
      <c r="D568" s="340">
        <v>9.3883919999999996</v>
      </c>
      <c r="E568" s="335">
        <v>358.34138400000001</v>
      </c>
      <c r="F568" s="335">
        <v>298.049781</v>
      </c>
      <c r="G568" s="341">
        <v>534.48910599999999</v>
      </c>
      <c r="I568" s="48"/>
      <c r="J568" s="48"/>
      <c r="Q568" s="48"/>
      <c r="R568" s="48"/>
      <c r="S568" s="48"/>
    </row>
    <row r="569" spans="2:19" x14ac:dyDescent="0.3">
      <c r="B569" s="22"/>
      <c r="C569" s="51">
        <v>134</v>
      </c>
      <c r="D569" s="340">
        <v>11.683667</v>
      </c>
      <c r="E569" s="335">
        <v>366.65873900000003</v>
      </c>
      <c r="F569" s="335">
        <v>306.36713600000002</v>
      </c>
      <c r="G569" s="341">
        <v>542.80646000000002</v>
      </c>
      <c r="I569" s="48"/>
      <c r="J569" s="48"/>
      <c r="Q569" s="48"/>
      <c r="R569" s="48"/>
      <c r="S569" s="48"/>
    </row>
    <row r="570" spans="2:19" x14ac:dyDescent="0.3">
      <c r="B570" s="22"/>
      <c r="C570" s="51">
        <v>135</v>
      </c>
      <c r="D570" s="340">
        <v>11.1111</v>
      </c>
      <c r="E570" s="335">
        <v>366.08617099999998</v>
      </c>
      <c r="F570" s="335">
        <v>305.79456800000003</v>
      </c>
      <c r="G570" s="341">
        <v>542.23389299999997</v>
      </c>
      <c r="I570" s="48"/>
      <c r="J570" s="48"/>
      <c r="Q570" s="48"/>
      <c r="R570" s="48"/>
      <c r="S570" s="48"/>
    </row>
    <row r="571" spans="2:19" x14ac:dyDescent="0.3">
      <c r="B571" s="22"/>
      <c r="C571" s="51">
        <v>136</v>
      </c>
      <c r="D571" s="340">
        <v>10.192186</v>
      </c>
      <c r="E571" s="335">
        <v>365.167258</v>
      </c>
      <c r="F571" s="335">
        <v>304.87565499999999</v>
      </c>
      <c r="G571" s="341">
        <v>541.31497899999999</v>
      </c>
      <c r="I571" s="48"/>
      <c r="J571" s="48"/>
      <c r="Q571" s="48"/>
      <c r="R571" s="48"/>
      <c r="S571" s="48"/>
    </row>
    <row r="572" spans="2:19" x14ac:dyDescent="0.3">
      <c r="B572" s="22"/>
      <c r="C572" s="51">
        <v>137</v>
      </c>
      <c r="D572" s="340">
        <v>8.3687760000000004</v>
      </c>
      <c r="E572" s="335">
        <v>365.34740399999998</v>
      </c>
      <c r="F572" s="335">
        <v>305.05580099999997</v>
      </c>
      <c r="G572" s="341">
        <v>541.49512500000003</v>
      </c>
      <c r="I572" s="48"/>
      <c r="J572" s="48"/>
      <c r="Q572" s="48"/>
      <c r="R572" s="48"/>
      <c r="S572" s="48"/>
    </row>
    <row r="573" spans="2:19" x14ac:dyDescent="0.3">
      <c r="B573" s="22"/>
      <c r="C573" s="51">
        <v>138</v>
      </c>
      <c r="D573" s="340">
        <v>6.5826140000000004</v>
      </c>
      <c r="E573" s="335">
        <v>361.60838200000001</v>
      </c>
      <c r="F573" s="335">
        <v>301.316779</v>
      </c>
      <c r="G573" s="341">
        <v>537.75610300000005</v>
      </c>
      <c r="I573" s="48"/>
      <c r="J573" s="48"/>
      <c r="Q573" s="48"/>
      <c r="R573" s="48"/>
      <c r="S573" s="48"/>
    </row>
    <row r="574" spans="2:19" x14ac:dyDescent="0.3">
      <c r="B574" s="22"/>
      <c r="C574" s="51">
        <v>139</v>
      </c>
      <c r="D574" s="340">
        <v>13.58155</v>
      </c>
      <c r="E574" s="335">
        <v>368.556622</v>
      </c>
      <c r="F574" s="335">
        <v>308.265019</v>
      </c>
      <c r="G574" s="341">
        <v>544.70434299999999</v>
      </c>
      <c r="I574" s="48"/>
      <c r="J574" s="48"/>
      <c r="Q574" s="48"/>
      <c r="R574" s="48"/>
      <c r="S574" s="48"/>
    </row>
    <row r="575" spans="2:19" x14ac:dyDescent="0.3">
      <c r="B575" s="22"/>
      <c r="C575" s="51">
        <v>140</v>
      </c>
      <c r="D575" s="340">
        <v>17.523140000000001</v>
      </c>
      <c r="E575" s="335">
        <v>372.49821200000002</v>
      </c>
      <c r="F575" s="335">
        <v>312.20660900000001</v>
      </c>
      <c r="G575" s="341">
        <v>548.64593300000001</v>
      </c>
      <c r="I575" s="48"/>
      <c r="J575" s="48"/>
      <c r="Q575" s="48"/>
      <c r="R575" s="48"/>
      <c r="S575" s="48"/>
    </row>
    <row r="576" spans="2:19" x14ac:dyDescent="0.3">
      <c r="B576" s="22"/>
      <c r="C576" s="51">
        <v>141</v>
      </c>
      <c r="D576" s="340">
        <v>2.7307100000000002</v>
      </c>
      <c r="E576" s="335">
        <v>364.58148199999999</v>
      </c>
      <c r="F576" s="335">
        <v>304.28987899999998</v>
      </c>
      <c r="G576" s="341">
        <v>540.72920399999998</v>
      </c>
      <c r="I576" s="48"/>
      <c r="J576" s="48"/>
      <c r="Q576" s="48"/>
      <c r="R576" s="48"/>
      <c r="S576" s="48"/>
    </row>
    <row r="577" spans="2:19" x14ac:dyDescent="0.3">
      <c r="B577" s="22"/>
      <c r="C577" s="51">
        <v>142</v>
      </c>
      <c r="D577" s="340">
        <v>1.9029750000000001</v>
      </c>
      <c r="E577" s="335">
        <v>359.37754899999999</v>
      </c>
      <c r="F577" s="335">
        <v>299.08594599999998</v>
      </c>
      <c r="G577" s="341">
        <v>535.52526999999998</v>
      </c>
      <c r="I577" s="48"/>
      <c r="J577" s="48"/>
      <c r="Q577" s="48"/>
      <c r="R577" s="48"/>
      <c r="S577" s="48"/>
    </row>
    <row r="578" spans="2:19" x14ac:dyDescent="0.3">
      <c r="B578" s="22"/>
      <c r="C578" s="51">
        <v>143</v>
      </c>
      <c r="D578" s="340">
        <v>14.815092</v>
      </c>
      <c r="E578" s="335">
        <v>369.79016300000001</v>
      </c>
      <c r="F578" s="335">
        <v>309.49856</v>
      </c>
      <c r="G578" s="341">
        <v>545.93788500000005</v>
      </c>
      <c r="I578" s="48"/>
      <c r="J578" s="48"/>
      <c r="Q578" s="48"/>
      <c r="R578" s="48"/>
      <c r="S578" s="48"/>
    </row>
    <row r="579" spans="2:19" x14ac:dyDescent="0.3">
      <c r="B579" s="22"/>
      <c r="C579" s="51">
        <v>144</v>
      </c>
      <c r="D579" s="340">
        <v>8.7960659999999997</v>
      </c>
      <c r="E579" s="335">
        <v>363.82183300000003</v>
      </c>
      <c r="F579" s="335">
        <v>303.53023000000002</v>
      </c>
      <c r="G579" s="341">
        <v>539.96955500000001</v>
      </c>
      <c r="I579" s="48"/>
      <c r="J579" s="48"/>
      <c r="Q579" s="48"/>
      <c r="R579" s="48"/>
      <c r="S579" s="48"/>
    </row>
    <row r="580" spans="2:19" x14ac:dyDescent="0.3">
      <c r="B580" s="22"/>
      <c r="C580" s="51">
        <v>145</v>
      </c>
      <c r="D580" s="340">
        <v>0.21315000000000001</v>
      </c>
      <c r="E580" s="335">
        <v>361.06737299999998</v>
      </c>
      <c r="F580" s="335">
        <v>300.77577000000002</v>
      </c>
      <c r="G580" s="341">
        <v>537.21509500000002</v>
      </c>
      <c r="I580" s="48"/>
      <c r="J580" s="48"/>
      <c r="Q580" s="48"/>
      <c r="R580" s="48"/>
      <c r="S580" s="48"/>
    </row>
    <row r="581" spans="2:19" x14ac:dyDescent="0.3">
      <c r="B581" s="22"/>
      <c r="C581" s="51">
        <v>146</v>
      </c>
      <c r="D581" s="340">
        <v>10.106092</v>
      </c>
      <c r="E581" s="335">
        <v>352.893035</v>
      </c>
      <c r="F581" s="335">
        <v>297.87659400000001</v>
      </c>
      <c r="G581" s="341">
        <v>529.04075699999999</v>
      </c>
      <c r="I581" s="48"/>
      <c r="J581" s="48"/>
      <c r="Q581" s="48"/>
      <c r="R581" s="48"/>
      <c r="S581" s="48"/>
    </row>
    <row r="582" spans="2:19" x14ac:dyDescent="0.3">
      <c r="B582" s="22"/>
      <c r="C582" s="51">
        <v>147</v>
      </c>
      <c r="D582" s="340">
        <v>9.3207240000000002</v>
      </c>
      <c r="E582" s="335">
        <v>354.10347999999999</v>
      </c>
      <c r="F582" s="335">
        <v>297.62763699999999</v>
      </c>
      <c r="G582" s="341">
        <v>530.25120100000004</v>
      </c>
      <c r="I582" s="48"/>
      <c r="J582" s="48"/>
      <c r="Q582" s="48"/>
      <c r="R582" s="48"/>
      <c r="S582" s="48"/>
    </row>
    <row r="583" spans="2:19" x14ac:dyDescent="0.3">
      <c r="B583" s="22"/>
      <c r="C583" s="51">
        <v>148</v>
      </c>
      <c r="D583" s="340">
        <v>21.153737</v>
      </c>
      <c r="E583" s="335">
        <v>376.12880899999999</v>
      </c>
      <c r="F583" s="335">
        <v>315.83720599999998</v>
      </c>
      <c r="G583" s="341">
        <v>552.27652999999998</v>
      </c>
      <c r="I583" s="48"/>
      <c r="J583" s="48"/>
      <c r="Q583" s="48"/>
      <c r="R583" s="48"/>
      <c r="S583" s="48"/>
    </row>
    <row r="584" spans="2:19" x14ac:dyDescent="0.3">
      <c r="B584" s="22"/>
      <c r="C584" s="51">
        <v>149</v>
      </c>
      <c r="D584" s="340">
        <v>15.155834</v>
      </c>
      <c r="E584" s="335">
        <v>370.13090499999998</v>
      </c>
      <c r="F584" s="335">
        <v>309.83930199999998</v>
      </c>
      <c r="G584" s="341">
        <v>546.27862700000003</v>
      </c>
      <c r="I584" s="48"/>
      <c r="J584" s="48"/>
      <c r="Q584" s="48"/>
      <c r="R584" s="48"/>
      <c r="S584" s="48"/>
    </row>
    <row r="585" spans="2:19" x14ac:dyDescent="0.3">
      <c r="B585" s="22"/>
      <c r="C585" s="51">
        <v>150</v>
      </c>
      <c r="D585" s="340">
        <v>14.110346</v>
      </c>
      <c r="E585" s="335">
        <v>376.47842900000001</v>
      </c>
      <c r="F585" s="335">
        <v>316.186826</v>
      </c>
      <c r="G585" s="341">
        <v>552.62615100000005</v>
      </c>
      <c r="I585" s="48"/>
      <c r="J585" s="48"/>
      <c r="Q585" s="48"/>
      <c r="R585" s="48"/>
      <c r="S585" s="48"/>
    </row>
    <row r="586" spans="2:19" x14ac:dyDescent="0.3">
      <c r="B586" s="22"/>
      <c r="C586" s="51">
        <v>151</v>
      </c>
      <c r="D586" s="340">
        <v>7.1687500000000002</v>
      </c>
      <c r="E586" s="335">
        <v>356.817476</v>
      </c>
      <c r="F586" s="335">
        <v>298.55238500000002</v>
      </c>
      <c r="G586" s="341">
        <v>532.96519799999999</v>
      </c>
      <c r="I586" s="48"/>
      <c r="J586" s="48"/>
      <c r="Q586" s="48"/>
      <c r="R586" s="48"/>
      <c r="S586" s="48"/>
    </row>
    <row r="587" spans="2:19" x14ac:dyDescent="0.3">
      <c r="B587" s="22"/>
      <c r="C587" s="51">
        <v>152</v>
      </c>
      <c r="D587" s="340">
        <v>13.485652999999999</v>
      </c>
      <c r="E587" s="335">
        <v>356.76831399999998</v>
      </c>
      <c r="F587" s="335">
        <v>301.75187299999999</v>
      </c>
      <c r="G587" s="341">
        <v>532.91603499999997</v>
      </c>
      <c r="I587" s="48"/>
      <c r="J587" s="48"/>
      <c r="Q587" s="48"/>
      <c r="R587" s="48"/>
      <c r="S587" s="48"/>
    </row>
    <row r="588" spans="2:19" x14ac:dyDescent="0.3">
      <c r="B588" s="22"/>
      <c r="C588" s="51">
        <v>153</v>
      </c>
      <c r="D588" s="340">
        <v>8.2263850000000005</v>
      </c>
      <c r="E588" s="335">
        <v>356.70255100000003</v>
      </c>
      <c r="F588" s="335">
        <v>298.43745999999999</v>
      </c>
      <c r="G588" s="341">
        <v>532.85027300000002</v>
      </c>
      <c r="I588" s="48"/>
      <c r="J588" s="48"/>
      <c r="Q588" s="48"/>
      <c r="R588" s="48"/>
      <c r="S588" s="48"/>
    </row>
    <row r="589" spans="2:19" x14ac:dyDescent="0.3">
      <c r="B589" s="22"/>
      <c r="C589" s="51">
        <v>154</v>
      </c>
      <c r="D589" s="340">
        <v>16.410139000000001</v>
      </c>
      <c r="E589" s="335">
        <v>358.24701399999998</v>
      </c>
      <c r="F589" s="335">
        <v>303.23057299999999</v>
      </c>
      <c r="G589" s="341">
        <v>534.39473499999997</v>
      </c>
      <c r="I589" s="48"/>
      <c r="J589" s="48"/>
      <c r="Q589" s="48"/>
      <c r="R589" s="48"/>
      <c r="S589" s="48"/>
    </row>
    <row r="590" spans="2:19" x14ac:dyDescent="0.3">
      <c r="B590" s="22"/>
      <c r="C590" s="51">
        <v>155</v>
      </c>
      <c r="D590" s="340">
        <v>13.76092</v>
      </c>
      <c r="E590" s="335">
        <v>361.10146400000002</v>
      </c>
      <c r="F590" s="335">
        <v>302.83637199999998</v>
      </c>
      <c r="G590" s="341">
        <v>537.24918500000001</v>
      </c>
      <c r="I590" s="48"/>
      <c r="J590" s="48"/>
      <c r="Q590" s="48"/>
      <c r="R590" s="48"/>
      <c r="S590" s="48"/>
    </row>
    <row r="591" spans="2:19" x14ac:dyDescent="0.3">
      <c r="B591" s="22"/>
      <c r="C591" s="51">
        <v>156</v>
      </c>
      <c r="D591" s="340">
        <v>14.861931999999999</v>
      </c>
      <c r="E591" s="335">
        <v>362.20247599999999</v>
      </c>
      <c r="F591" s="335">
        <v>303.93738500000001</v>
      </c>
      <c r="G591" s="341">
        <v>538.35019699999998</v>
      </c>
      <c r="I591" s="48"/>
      <c r="J591" s="48"/>
      <c r="Q591" s="48"/>
      <c r="R591" s="48"/>
      <c r="S591" s="48"/>
    </row>
    <row r="592" spans="2:19" x14ac:dyDescent="0.3">
      <c r="B592" s="22"/>
      <c r="C592" s="51">
        <v>157</v>
      </c>
      <c r="D592" s="340">
        <v>24.582539000000001</v>
      </c>
      <c r="E592" s="335">
        <v>386.95062300000001</v>
      </c>
      <c r="F592" s="335">
        <v>326.65902</v>
      </c>
      <c r="G592" s="341">
        <v>563.098344</v>
      </c>
      <c r="I592" s="48"/>
      <c r="J592" s="48"/>
      <c r="Q592" s="48"/>
      <c r="R592" s="48"/>
      <c r="S592" s="48"/>
    </row>
    <row r="593" spans="2:19" x14ac:dyDescent="0.3">
      <c r="B593" s="22"/>
      <c r="C593" s="51">
        <v>158</v>
      </c>
      <c r="D593" s="340">
        <v>24.559038999999999</v>
      </c>
      <c r="E593" s="335">
        <v>386.92712299999999</v>
      </c>
      <c r="F593" s="335">
        <v>326.63551899999999</v>
      </c>
      <c r="G593" s="341">
        <v>563.07484399999998</v>
      </c>
      <c r="I593" s="48"/>
      <c r="J593" s="48"/>
      <c r="Q593" s="48"/>
      <c r="R593" s="48"/>
      <c r="S593" s="48"/>
    </row>
    <row r="594" spans="2:19" x14ac:dyDescent="0.3">
      <c r="B594" s="22"/>
      <c r="C594" s="51">
        <v>159</v>
      </c>
      <c r="D594" s="340">
        <v>21.461680999999999</v>
      </c>
      <c r="E594" s="335">
        <v>383.82976500000001</v>
      </c>
      <c r="F594" s="335">
        <v>323.538162</v>
      </c>
      <c r="G594" s="341">
        <v>559.977486</v>
      </c>
      <c r="I594" s="48"/>
      <c r="J594" s="48"/>
      <c r="Q594" s="48"/>
      <c r="R594" s="48"/>
      <c r="S594" s="48"/>
    </row>
    <row r="595" spans="2:19" x14ac:dyDescent="0.3">
      <c r="B595" s="22"/>
      <c r="C595" s="51">
        <v>160</v>
      </c>
      <c r="D595" s="340">
        <v>26.269314000000001</v>
      </c>
      <c r="E595" s="335">
        <v>388.63739700000002</v>
      </c>
      <c r="F595" s="335">
        <v>328.34579400000001</v>
      </c>
      <c r="G595" s="341">
        <v>564.78511800000001</v>
      </c>
      <c r="I595" s="48"/>
      <c r="J595" s="48"/>
      <c r="Q595" s="48"/>
      <c r="R595" s="48"/>
      <c r="S595" s="48"/>
    </row>
    <row r="596" spans="2:19" x14ac:dyDescent="0.3">
      <c r="B596" s="22"/>
      <c r="C596" s="51">
        <v>161</v>
      </c>
      <c r="D596" s="340">
        <v>15.350569</v>
      </c>
      <c r="E596" s="335">
        <v>377.71865300000002</v>
      </c>
      <c r="F596" s="335">
        <v>317.42704900000001</v>
      </c>
      <c r="G596" s="341">
        <v>553.86637399999995</v>
      </c>
      <c r="I596" s="48"/>
      <c r="J596" s="48"/>
      <c r="Q596" s="48"/>
      <c r="R596" s="48"/>
      <c r="S596" s="48"/>
    </row>
    <row r="597" spans="2:19" x14ac:dyDescent="0.3">
      <c r="B597" s="22"/>
      <c r="C597" s="51">
        <v>162</v>
      </c>
      <c r="D597" s="340">
        <v>28.679839000000001</v>
      </c>
      <c r="E597" s="335">
        <v>383.65491100000003</v>
      </c>
      <c r="F597" s="335">
        <v>323.36330800000002</v>
      </c>
      <c r="G597" s="341">
        <v>559.80263200000002</v>
      </c>
      <c r="I597" s="48"/>
      <c r="J597" s="48"/>
      <c r="Q597" s="48"/>
      <c r="R597" s="48"/>
      <c r="S597" s="48"/>
    </row>
    <row r="598" spans="2:19" x14ac:dyDescent="0.3">
      <c r="B598" s="22"/>
      <c r="C598" s="51">
        <v>163</v>
      </c>
      <c r="D598" s="340">
        <v>24.437082</v>
      </c>
      <c r="E598" s="335">
        <v>379.41215399999999</v>
      </c>
      <c r="F598" s="335">
        <v>319.12055099999998</v>
      </c>
      <c r="G598" s="341">
        <v>555.55987500000003</v>
      </c>
      <c r="I598" s="48"/>
      <c r="J598" s="48"/>
      <c r="Q598" s="48"/>
      <c r="R598" s="48"/>
      <c r="S598" s="48"/>
    </row>
    <row r="599" spans="2:19" x14ac:dyDescent="0.3">
      <c r="B599" s="22"/>
      <c r="C599" s="51">
        <v>164</v>
      </c>
      <c r="D599" s="340">
        <v>19.583269000000001</v>
      </c>
      <c r="E599" s="335">
        <v>374.55833999999999</v>
      </c>
      <c r="F599" s="335">
        <v>314.26673699999998</v>
      </c>
      <c r="G599" s="341">
        <v>550.70606199999997</v>
      </c>
      <c r="I599" s="48"/>
      <c r="J599" s="48"/>
      <c r="Q599" s="48"/>
      <c r="R599" s="48"/>
      <c r="S599" s="48"/>
    </row>
    <row r="600" spans="2:19" x14ac:dyDescent="0.3">
      <c r="B600" s="22"/>
      <c r="C600" s="51">
        <v>165</v>
      </c>
      <c r="D600" s="340">
        <v>20.086648</v>
      </c>
      <c r="E600" s="335">
        <v>375.06171899999998</v>
      </c>
      <c r="F600" s="335">
        <v>314.77011599999997</v>
      </c>
      <c r="G600" s="341">
        <v>551.20944099999997</v>
      </c>
      <c r="I600" s="48"/>
      <c r="J600" s="48"/>
      <c r="Q600" s="48"/>
      <c r="R600" s="48"/>
      <c r="S600" s="48"/>
    </row>
    <row r="601" spans="2:19" x14ac:dyDescent="0.3">
      <c r="B601" s="22"/>
      <c r="C601" s="51">
        <v>166</v>
      </c>
      <c r="D601" s="340">
        <v>23.117647000000002</v>
      </c>
      <c r="E601" s="335">
        <v>378.09271799999999</v>
      </c>
      <c r="F601" s="335">
        <v>317.80111499999998</v>
      </c>
      <c r="G601" s="341">
        <v>554.24044000000004</v>
      </c>
      <c r="I601" s="48"/>
      <c r="J601" s="48"/>
      <c r="Q601" s="48"/>
      <c r="R601" s="48"/>
      <c r="S601" s="48"/>
    </row>
    <row r="602" spans="2:19" x14ac:dyDescent="0.3">
      <c r="B602" s="22"/>
      <c r="C602" s="51">
        <v>167</v>
      </c>
      <c r="D602" s="340">
        <v>23.693231000000001</v>
      </c>
      <c r="E602" s="335">
        <v>378.66830199999998</v>
      </c>
      <c r="F602" s="335">
        <v>318.37669899999997</v>
      </c>
      <c r="G602" s="341">
        <v>554.81602399999997</v>
      </c>
      <c r="I602" s="48"/>
      <c r="J602" s="48"/>
      <c r="Q602" s="48"/>
      <c r="R602" s="48"/>
      <c r="S602" s="48"/>
    </row>
    <row r="603" spans="2:19" x14ac:dyDescent="0.3">
      <c r="B603" s="22"/>
      <c r="C603" s="51">
        <v>168</v>
      </c>
      <c r="D603" s="340">
        <v>16.298604000000001</v>
      </c>
      <c r="E603" s="335">
        <v>371.32437199999998</v>
      </c>
      <c r="F603" s="335">
        <v>311.03276899999997</v>
      </c>
      <c r="G603" s="341">
        <v>547.47209299999997</v>
      </c>
      <c r="I603" s="48"/>
      <c r="J603" s="48"/>
      <c r="Q603" s="48"/>
      <c r="R603" s="48"/>
      <c r="S603" s="48"/>
    </row>
    <row r="604" spans="2:19" x14ac:dyDescent="0.3">
      <c r="B604" s="22"/>
      <c r="C604" s="51">
        <v>169</v>
      </c>
      <c r="D604" s="340">
        <v>17.726897000000001</v>
      </c>
      <c r="E604" s="335">
        <v>372.70196900000002</v>
      </c>
      <c r="F604" s="335">
        <v>312.41036500000001</v>
      </c>
      <c r="G604" s="341">
        <v>548.84969000000001</v>
      </c>
      <c r="I604" s="48"/>
      <c r="J604" s="48"/>
      <c r="Q604" s="48"/>
      <c r="R604" s="48"/>
      <c r="S604" s="48"/>
    </row>
    <row r="605" spans="2:19" x14ac:dyDescent="0.3">
      <c r="B605" s="22"/>
      <c r="C605" s="51">
        <v>170</v>
      </c>
      <c r="D605" s="340">
        <v>13.413828000000001</v>
      </c>
      <c r="E605" s="335">
        <v>368.43959599999999</v>
      </c>
      <c r="F605" s="335">
        <v>308.14799299999999</v>
      </c>
      <c r="G605" s="341">
        <v>544.58731699999998</v>
      </c>
      <c r="I605" s="48"/>
      <c r="J605" s="48"/>
      <c r="Q605" s="48"/>
      <c r="R605" s="48"/>
      <c r="S605" s="48"/>
    </row>
    <row r="606" spans="2:19" x14ac:dyDescent="0.3">
      <c r="B606" s="22"/>
      <c r="C606" s="51">
        <v>171</v>
      </c>
      <c r="D606" s="340">
        <v>19.356549999999999</v>
      </c>
      <c r="E606" s="335">
        <v>374.33162099999998</v>
      </c>
      <c r="F606" s="335">
        <v>314.04001799999998</v>
      </c>
      <c r="G606" s="341">
        <v>550.47934299999997</v>
      </c>
      <c r="I606" s="48"/>
      <c r="J606" s="48"/>
      <c r="Q606" s="48"/>
      <c r="R606" s="48"/>
      <c r="S606" s="48"/>
    </row>
    <row r="607" spans="2:19" x14ac:dyDescent="0.3">
      <c r="B607" s="22"/>
      <c r="C607" s="51">
        <v>172</v>
      </c>
      <c r="D607" s="340">
        <v>21.09967</v>
      </c>
      <c r="E607" s="335">
        <v>376.07474200000001</v>
      </c>
      <c r="F607" s="335">
        <v>315.78313900000001</v>
      </c>
      <c r="G607" s="341">
        <v>552.22246299999995</v>
      </c>
      <c r="I607" s="48"/>
      <c r="J607" s="48"/>
      <c r="Q607" s="48"/>
      <c r="R607" s="48"/>
      <c r="S607" s="48"/>
    </row>
    <row r="608" spans="2:19" x14ac:dyDescent="0.3">
      <c r="B608" s="22"/>
      <c r="C608" s="51">
        <v>173</v>
      </c>
      <c r="D608" s="340">
        <v>16.260694999999998</v>
      </c>
      <c r="E608" s="335">
        <v>371.23576600000001</v>
      </c>
      <c r="F608" s="335">
        <v>310.944163</v>
      </c>
      <c r="G608" s="341">
        <v>547.38348800000006</v>
      </c>
      <c r="I608" s="48"/>
      <c r="J608" s="48"/>
      <c r="Q608" s="48"/>
      <c r="R608" s="48"/>
      <c r="S608" s="48"/>
    </row>
    <row r="609" spans="2:19" x14ac:dyDescent="0.3">
      <c r="B609" s="22"/>
      <c r="C609" s="51">
        <v>174</v>
      </c>
      <c r="D609" s="340">
        <v>9.7547339999999991</v>
      </c>
      <c r="E609" s="335">
        <v>364.729805</v>
      </c>
      <c r="F609" s="335">
        <v>304.43820199999999</v>
      </c>
      <c r="G609" s="341">
        <v>540.87752699999999</v>
      </c>
      <c r="I609" s="48"/>
      <c r="J609" s="48"/>
      <c r="Q609" s="48"/>
      <c r="R609" s="48"/>
      <c r="S609" s="48"/>
    </row>
    <row r="610" spans="2:19" x14ac:dyDescent="0.3">
      <c r="B610" s="22"/>
      <c r="C610" s="51">
        <v>175</v>
      </c>
      <c r="D610" s="340">
        <v>14.663252</v>
      </c>
      <c r="E610" s="335">
        <v>369.63832300000001</v>
      </c>
      <c r="F610" s="335">
        <v>309.34672</v>
      </c>
      <c r="G610" s="341">
        <v>545.78604499999994</v>
      </c>
      <c r="I610" s="48"/>
      <c r="J610" s="48"/>
      <c r="Q610" s="48"/>
      <c r="R610" s="48"/>
      <c r="S610" s="48"/>
    </row>
    <row r="611" spans="2:19" x14ac:dyDescent="0.3">
      <c r="B611" s="22"/>
      <c r="C611" s="51">
        <v>176</v>
      </c>
      <c r="D611" s="340">
        <v>12.838293</v>
      </c>
      <c r="E611" s="335">
        <v>367.81336499999998</v>
      </c>
      <c r="F611" s="335">
        <v>307.52176200000002</v>
      </c>
      <c r="G611" s="341">
        <v>543.96108600000002</v>
      </c>
      <c r="I611" s="48"/>
      <c r="J611" s="48"/>
      <c r="Q611" s="48"/>
      <c r="R611" s="48"/>
      <c r="S611" s="48"/>
    </row>
    <row r="612" spans="2:19" x14ac:dyDescent="0.3">
      <c r="B612" s="22"/>
      <c r="C612" s="51">
        <v>177</v>
      </c>
      <c r="D612" s="340">
        <v>14.852601999999999</v>
      </c>
      <c r="E612" s="335">
        <v>369.827673</v>
      </c>
      <c r="F612" s="335">
        <v>309.53607</v>
      </c>
      <c r="G612" s="341">
        <v>545.97539500000005</v>
      </c>
      <c r="I612" s="48"/>
      <c r="J612" s="48"/>
      <c r="Q612" s="48"/>
      <c r="R612" s="48"/>
      <c r="S612" s="48"/>
    </row>
    <row r="613" spans="2:19" x14ac:dyDescent="0.3">
      <c r="B613" s="22"/>
      <c r="C613" s="51">
        <v>178</v>
      </c>
      <c r="D613" s="340">
        <v>19.510397000000001</v>
      </c>
      <c r="E613" s="335">
        <v>374.48546900000002</v>
      </c>
      <c r="F613" s="335">
        <v>314.19386600000001</v>
      </c>
      <c r="G613" s="341">
        <v>550.63319000000001</v>
      </c>
      <c r="I613" s="48"/>
      <c r="J613" s="48"/>
      <c r="Q613" s="48"/>
      <c r="R613" s="48"/>
      <c r="S613" s="48"/>
    </row>
    <row r="614" spans="2:19" x14ac:dyDescent="0.3">
      <c r="B614" s="22"/>
      <c r="C614" s="51">
        <v>179</v>
      </c>
      <c r="D614" s="340">
        <v>19.504563999999998</v>
      </c>
      <c r="E614" s="335">
        <v>374.47963499999997</v>
      </c>
      <c r="F614" s="335">
        <v>314.18803200000002</v>
      </c>
      <c r="G614" s="341">
        <v>550.62735699999996</v>
      </c>
      <c r="I614" s="48"/>
      <c r="J614" s="48"/>
      <c r="Q614" s="48"/>
      <c r="R614" s="48"/>
      <c r="S614" s="48"/>
    </row>
    <row r="615" spans="2:19" x14ac:dyDescent="0.3">
      <c r="B615" s="22"/>
      <c r="C615" s="51">
        <v>180</v>
      </c>
      <c r="D615" s="340">
        <v>13.323672</v>
      </c>
      <c r="E615" s="335">
        <v>355.89632</v>
      </c>
      <c r="F615" s="335">
        <v>300.87987900000002</v>
      </c>
      <c r="G615" s="341">
        <v>532.04404099999999</v>
      </c>
      <c r="I615" s="48"/>
      <c r="J615" s="48"/>
      <c r="Q615" s="48"/>
      <c r="R615" s="48"/>
      <c r="S615" s="48"/>
    </row>
    <row r="616" spans="2:19" x14ac:dyDescent="0.3">
      <c r="B616" s="22"/>
      <c r="C616" s="51">
        <v>181</v>
      </c>
      <c r="D616" s="340">
        <v>13.791126999999999</v>
      </c>
      <c r="E616" s="335">
        <v>356.36377499999998</v>
      </c>
      <c r="F616" s="335">
        <v>301.34733399999999</v>
      </c>
      <c r="G616" s="341">
        <v>532.51149599999997</v>
      </c>
      <c r="I616" s="48"/>
      <c r="J616" s="48"/>
      <c r="Q616" s="48"/>
      <c r="R616" s="48"/>
      <c r="S616" s="48"/>
    </row>
    <row r="617" spans="2:19" x14ac:dyDescent="0.3">
      <c r="B617" s="22"/>
      <c r="C617" s="51">
        <v>182</v>
      </c>
      <c r="D617" s="340">
        <v>14.004441999999999</v>
      </c>
      <c r="E617" s="335">
        <v>368.97951399999999</v>
      </c>
      <c r="F617" s="335">
        <v>308.68791099999999</v>
      </c>
      <c r="G617" s="341">
        <v>545.12723500000004</v>
      </c>
      <c r="I617" s="48"/>
      <c r="J617" s="48"/>
      <c r="Q617" s="48"/>
      <c r="R617" s="48"/>
      <c r="S617" s="48"/>
    </row>
    <row r="618" spans="2:19" x14ac:dyDescent="0.3">
      <c r="B618" s="22"/>
      <c r="C618" s="51">
        <v>183</v>
      </c>
      <c r="D618" s="340">
        <v>12.256603</v>
      </c>
      <c r="E618" s="335">
        <v>367.42033099999998</v>
      </c>
      <c r="F618" s="335">
        <v>307.12872800000002</v>
      </c>
      <c r="G618" s="341">
        <v>543.56805199999997</v>
      </c>
      <c r="I618" s="48"/>
      <c r="J618" s="48"/>
      <c r="Q618" s="48"/>
      <c r="R618" s="48"/>
      <c r="S618" s="48"/>
    </row>
    <row r="619" spans="2:19" x14ac:dyDescent="0.3">
      <c r="B619" s="22"/>
      <c r="C619" s="51">
        <v>184</v>
      </c>
      <c r="D619" s="340">
        <v>3.7713209999999999</v>
      </c>
      <c r="E619" s="335">
        <v>366.883126</v>
      </c>
      <c r="F619" s="335">
        <v>306.591523</v>
      </c>
      <c r="G619" s="341">
        <v>543.03084799999999</v>
      </c>
      <c r="I619" s="48"/>
      <c r="J619" s="48"/>
      <c r="Q619" s="48"/>
      <c r="R619" s="48"/>
      <c r="S619" s="48"/>
    </row>
    <row r="620" spans="2:19" x14ac:dyDescent="0.3">
      <c r="B620" s="22"/>
      <c r="C620" s="51">
        <v>185</v>
      </c>
      <c r="D620" s="340">
        <v>21.443725000000001</v>
      </c>
      <c r="E620" s="335">
        <v>376.41879699999998</v>
      </c>
      <c r="F620" s="335">
        <v>316.12719399999997</v>
      </c>
      <c r="G620" s="341">
        <v>552.56651799999997</v>
      </c>
      <c r="I620" s="48"/>
      <c r="J620" s="48"/>
      <c r="Q620" s="48"/>
      <c r="R620" s="48"/>
      <c r="S620" s="48"/>
    </row>
    <row r="621" spans="2:19" x14ac:dyDescent="0.3">
      <c r="B621" s="22"/>
      <c r="C621" s="51">
        <v>186</v>
      </c>
      <c r="D621" s="340">
        <v>12.973087</v>
      </c>
      <c r="E621" s="335">
        <v>355.54573399999998</v>
      </c>
      <c r="F621" s="335">
        <v>300.529293</v>
      </c>
      <c r="G621" s="341">
        <v>531.69345599999997</v>
      </c>
      <c r="I621" s="48"/>
      <c r="J621" s="48"/>
      <c r="Q621" s="48"/>
      <c r="R621" s="48"/>
      <c r="S621" s="48"/>
    </row>
    <row r="622" spans="2:19" x14ac:dyDescent="0.3">
      <c r="B622" s="22"/>
      <c r="C622" s="51">
        <v>187</v>
      </c>
      <c r="D622" s="340">
        <v>12.778551</v>
      </c>
      <c r="E622" s="335">
        <v>356.06121200000001</v>
      </c>
      <c r="F622" s="335">
        <v>301.04477100000003</v>
      </c>
      <c r="G622" s="341">
        <v>532.208934</v>
      </c>
      <c r="I622" s="48"/>
      <c r="J622" s="48"/>
      <c r="Q622" s="48"/>
      <c r="R622" s="48"/>
      <c r="S622" s="48"/>
    </row>
    <row r="623" spans="2:19" x14ac:dyDescent="0.3">
      <c r="B623" s="22"/>
      <c r="C623" s="51">
        <v>188</v>
      </c>
      <c r="D623" s="340">
        <v>13.623309000000001</v>
      </c>
      <c r="E623" s="335">
        <v>375.99139200000002</v>
      </c>
      <c r="F623" s="335">
        <v>315.69978900000001</v>
      </c>
      <c r="G623" s="341">
        <v>552.13911399999995</v>
      </c>
      <c r="I623" s="48"/>
      <c r="J623" s="48"/>
      <c r="Q623" s="48"/>
      <c r="R623" s="48"/>
      <c r="S623" s="48"/>
    </row>
    <row r="624" spans="2:19" x14ac:dyDescent="0.3">
      <c r="B624" s="22"/>
      <c r="C624" s="51">
        <v>189</v>
      </c>
      <c r="D624" s="340">
        <v>22.180921000000001</v>
      </c>
      <c r="E624" s="335">
        <v>377.15599200000003</v>
      </c>
      <c r="F624" s="335">
        <v>316.86438900000002</v>
      </c>
      <c r="G624" s="341">
        <v>553.30371400000001</v>
      </c>
      <c r="I624" s="48"/>
      <c r="J624" s="48"/>
      <c r="Q624" s="48"/>
      <c r="R624" s="48"/>
      <c r="S624" s="48"/>
    </row>
    <row r="625" spans="2:19" x14ac:dyDescent="0.3">
      <c r="B625" s="22"/>
      <c r="C625" s="51">
        <v>190</v>
      </c>
      <c r="D625" s="340">
        <v>22.178243999999999</v>
      </c>
      <c r="E625" s="335">
        <v>377.15331500000002</v>
      </c>
      <c r="F625" s="335">
        <v>316.86171200000001</v>
      </c>
      <c r="G625" s="341">
        <v>553.30103699999995</v>
      </c>
      <c r="I625" s="48"/>
      <c r="J625" s="48"/>
      <c r="Q625" s="48"/>
      <c r="R625" s="48"/>
      <c r="S625" s="48"/>
    </row>
    <row r="626" spans="2:19" x14ac:dyDescent="0.3">
      <c r="B626" s="22"/>
      <c r="C626" s="51">
        <v>191</v>
      </c>
      <c r="D626" s="340">
        <v>15.102342999999999</v>
      </c>
      <c r="E626" s="335">
        <v>357.56702100000001</v>
      </c>
      <c r="F626" s="335">
        <v>302.55058000000002</v>
      </c>
      <c r="G626" s="341">
        <v>533.714743</v>
      </c>
      <c r="I626" s="48"/>
      <c r="J626" s="48"/>
      <c r="Q626" s="48"/>
      <c r="R626" s="48"/>
      <c r="S626" s="48"/>
    </row>
    <row r="627" spans="2:19" x14ac:dyDescent="0.3">
      <c r="B627" s="22"/>
      <c r="C627" s="51">
        <v>192</v>
      </c>
      <c r="D627" s="340">
        <v>23.750730999999998</v>
      </c>
      <c r="E627" s="335">
        <v>378.72580299999998</v>
      </c>
      <c r="F627" s="335">
        <v>318.43419899999998</v>
      </c>
      <c r="G627" s="341">
        <v>554.87352399999997</v>
      </c>
      <c r="I627" s="48"/>
      <c r="J627" s="48"/>
      <c r="Q627" s="48"/>
      <c r="R627" s="48"/>
      <c r="S627" s="48"/>
    </row>
    <row r="628" spans="2:19" x14ac:dyDescent="0.3">
      <c r="B628" s="22"/>
      <c r="C628" s="51">
        <v>193</v>
      </c>
      <c r="D628" s="340">
        <v>15.818600999999999</v>
      </c>
      <c r="E628" s="335">
        <v>381.753623</v>
      </c>
      <c r="F628" s="335">
        <v>321.462019</v>
      </c>
      <c r="G628" s="341">
        <v>557.90134399999999</v>
      </c>
      <c r="I628" s="48"/>
      <c r="J628" s="48"/>
      <c r="Q628" s="48"/>
      <c r="R628" s="48"/>
      <c r="S628" s="48"/>
    </row>
    <row r="629" spans="2:19" x14ac:dyDescent="0.3">
      <c r="B629" s="22"/>
      <c r="C629" s="51">
        <v>194</v>
      </c>
      <c r="D629" s="340">
        <v>21.138033</v>
      </c>
      <c r="E629" s="335">
        <v>378.54823699999997</v>
      </c>
      <c r="F629" s="335">
        <v>318.25663400000002</v>
      </c>
      <c r="G629" s="341">
        <v>554.69595900000002</v>
      </c>
      <c r="I629" s="48"/>
      <c r="J629" s="48"/>
      <c r="Q629" s="48"/>
      <c r="R629" s="48"/>
      <c r="S629" s="48"/>
    </row>
    <row r="630" spans="2:19" x14ac:dyDescent="0.3">
      <c r="B630" s="22"/>
      <c r="C630" s="51">
        <v>195</v>
      </c>
      <c r="D630" s="340">
        <v>8.7414509999999996</v>
      </c>
      <c r="E630" s="335">
        <v>358.31027599999999</v>
      </c>
      <c r="F630" s="335">
        <v>300.045185</v>
      </c>
      <c r="G630" s="341">
        <v>534.45799799999998</v>
      </c>
      <c r="I630" s="48"/>
      <c r="J630" s="48"/>
      <c r="Q630" s="48"/>
      <c r="R630" s="48"/>
      <c r="S630" s="48"/>
    </row>
    <row r="631" spans="2:19" x14ac:dyDescent="0.3">
      <c r="B631" s="22"/>
      <c r="C631" s="51">
        <v>196</v>
      </c>
      <c r="D631" s="340">
        <v>22.146443000000001</v>
      </c>
      <c r="E631" s="335">
        <v>384.51452599999999</v>
      </c>
      <c r="F631" s="335">
        <v>324.22292299999998</v>
      </c>
      <c r="G631" s="341">
        <v>560.66224699999998</v>
      </c>
      <c r="I631" s="48"/>
      <c r="J631" s="48"/>
      <c r="Q631" s="48"/>
      <c r="R631" s="48"/>
      <c r="S631" s="48"/>
    </row>
    <row r="632" spans="2:19" x14ac:dyDescent="0.3">
      <c r="B632" s="22"/>
      <c r="C632" s="51">
        <v>197</v>
      </c>
      <c r="D632" s="340">
        <v>13.426584999999999</v>
      </c>
      <c r="E632" s="335">
        <v>375.794669</v>
      </c>
      <c r="F632" s="335">
        <v>315.50306599999999</v>
      </c>
      <c r="G632" s="341">
        <v>551.94239000000005</v>
      </c>
      <c r="I632" s="48"/>
      <c r="J632" s="48"/>
      <c r="Q632" s="48"/>
      <c r="R632" s="48"/>
      <c r="S632" s="48"/>
    </row>
    <row r="633" spans="2:19" x14ac:dyDescent="0.3">
      <c r="B633" s="22"/>
      <c r="C633" s="51">
        <v>198</v>
      </c>
      <c r="D633" s="340">
        <v>14.827947999999999</v>
      </c>
      <c r="E633" s="335">
        <v>377.196031</v>
      </c>
      <c r="F633" s="335">
        <v>316.904428</v>
      </c>
      <c r="G633" s="341">
        <v>553.34375299999999</v>
      </c>
      <c r="I633" s="48"/>
      <c r="J633" s="48"/>
      <c r="Q633" s="48"/>
      <c r="R633" s="48"/>
      <c r="S633" s="48"/>
    </row>
    <row r="634" spans="2:19" x14ac:dyDescent="0.3">
      <c r="B634" s="22"/>
      <c r="C634" s="51">
        <v>199</v>
      </c>
      <c r="D634" s="340">
        <v>25.085166000000001</v>
      </c>
      <c r="E634" s="335">
        <v>387.45324900000003</v>
      </c>
      <c r="F634" s="335">
        <v>327.16164600000002</v>
      </c>
      <c r="G634" s="341">
        <v>563.60097099999996</v>
      </c>
      <c r="I634" s="48"/>
      <c r="J634" s="48"/>
      <c r="Q634" s="48"/>
      <c r="R634" s="48"/>
      <c r="S634" s="48"/>
    </row>
    <row r="635" spans="2:19" x14ac:dyDescent="0.3">
      <c r="B635" s="22"/>
      <c r="C635" s="51">
        <v>200</v>
      </c>
      <c r="D635" s="340">
        <v>16.873249999999999</v>
      </c>
      <c r="E635" s="335">
        <v>379.241333</v>
      </c>
      <c r="F635" s="335">
        <v>318.94972999999999</v>
      </c>
      <c r="G635" s="341">
        <v>555.38905499999998</v>
      </c>
      <c r="I635" s="48"/>
      <c r="J635" s="48"/>
      <c r="Q635" s="48"/>
      <c r="R635" s="48"/>
      <c r="S635" s="48"/>
    </row>
    <row r="636" spans="2:19" x14ac:dyDescent="0.3">
      <c r="B636" s="22"/>
      <c r="C636" s="51">
        <v>201</v>
      </c>
      <c r="D636" s="340">
        <v>15.095724000000001</v>
      </c>
      <c r="E636" s="335">
        <v>377.46380799999997</v>
      </c>
      <c r="F636" s="335">
        <v>317.17220500000002</v>
      </c>
      <c r="G636" s="341">
        <v>553.61152900000002</v>
      </c>
      <c r="I636" s="48"/>
      <c r="J636" s="48"/>
      <c r="Q636" s="48"/>
      <c r="R636" s="48"/>
      <c r="S636" s="48"/>
    </row>
    <row r="637" spans="2:19" x14ac:dyDescent="0.3">
      <c r="B637" s="22"/>
      <c r="C637" s="51">
        <v>202</v>
      </c>
      <c r="D637" s="340">
        <v>13.773235</v>
      </c>
      <c r="E637" s="335">
        <v>376.14131900000001</v>
      </c>
      <c r="F637" s="335">
        <v>315.849715</v>
      </c>
      <c r="G637" s="341">
        <v>552.28904</v>
      </c>
      <c r="I637" s="48"/>
      <c r="J637" s="48"/>
      <c r="Q637" s="48"/>
      <c r="R637" s="48"/>
      <c r="S637" s="48"/>
    </row>
    <row r="638" spans="2:19" x14ac:dyDescent="0.3">
      <c r="B638" s="22"/>
      <c r="C638" s="51">
        <v>203</v>
      </c>
      <c r="D638" s="340">
        <v>20.984901000000001</v>
      </c>
      <c r="E638" s="335">
        <v>383.35298399999999</v>
      </c>
      <c r="F638" s="335">
        <v>323.06138099999998</v>
      </c>
      <c r="G638" s="341">
        <v>559.50070500000004</v>
      </c>
      <c r="I638" s="48"/>
      <c r="J638" s="48"/>
      <c r="Q638" s="48"/>
      <c r="R638" s="48"/>
      <c r="S638" s="48"/>
    </row>
    <row r="639" spans="2:19" x14ac:dyDescent="0.3">
      <c r="B639" s="22"/>
      <c r="C639" s="51">
        <v>204</v>
      </c>
      <c r="D639" s="340">
        <v>22.951979999999999</v>
      </c>
      <c r="E639" s="335">
        <v>380.36218400000001</v>
      </c>
      <c r="F639" s="335">
        <v>320.070581</v>
      </c>
      <c r="G639" s="341">
        <v>556.509906</v>
      </c>
      <c r="I639" s="48"/>
      <c r="J639" s="48"/>
      <c r="Q639" s="48"/>
      <c r="R639" s="48"/>
      <c r="S639" s="48"/>
    </row>
    <row r="640" spans="2:19" x14ac:dyDescent="0.3">
      <c r="B640" s="22"/>
      <c r="C640" s="51">
        <v>205</v>
      </c>
      <c r="D640" s="340">
        <v>20.597490000000001</v>
      </c>
      <c r="E640" s="335">
        <v>375.57256100000001</v>
      </c>
      <c r="F640" s="335">
        <v>315.280958</v>
      </c>
      <c r="G640" s="341">
        <v>551.72028299999999</v>
      </c>
      <c r="I640" s="48"/>
      <c r="J640" s="48"/>
      <c r="Q640" s="48"/>
      <c r="R640" s="48"/>
      <c r="S640" s="48"/>
    </row>
    <row r="641" spans="2:19" x14ac:dyDescent="0.3">
      <c r="B641" s="22"/>
      <c r="C641" s="51">
        <v>206</v>
      </c>
      <c r="D641" s="340">
        <v>16.710070000000002</v>
      </c>
      <c r="E641" s="335">
        <v>379.07815399999998</v>
      </c>
      <c r="F641" s="335">
        <v>318.78655099999997</v>
      </c>
      <c r="G641" s="341">
        <v>555.22587499999997</v>
      </c>
      <c r="I641" s="48"/>
      <c r="J641" s="48"/>
      <c r="Q641" s="48"/>
      <c r="R641" s="48"/>
      <c r="S641" s="48"/>
    </row>
    <row r="642" spans="2:19" x14ac:dyDescent="0.3">
      <c r="B642" s="22"/>
      <c r="C642" s="51">
        <v>207</v>
      </c>
      <c r="D642" s="340">
        <v>306.91435799999999</v>
      </c>
      <c r="E642" s="335">
        <v>361.933718</v>
      </c>
      <c r="F642" s="335">
        <v>12.558248000000001</v>
      </c>
      <c r="G642" s="341">
        <v>371.59941900000001</v>
      </c>
      <c r="I642" s="48"/>
      <c r="J642" s="48"/>
      <c r="Q642" s="48"/>
      <c r="R642" s="48"/>
      <c r="S642" s="48"/>
    </row>
    <row r="643" spans="2:19" x14ac:dyDescent="0.3">
      <c r="B643" s="22"/>
      <c r="C643" s="51">
        <v>208</v>
      </c>
      <c r="D643" s="340">
        <v>272.96076399999998</v>
      </c>
      <c r="E643" s="335">
        <v>336.89806199999998</v>
      </c>
      <c r="F643" s="335">
        <v>26.938002999999998</v>
      </c>
      <c r="G643" s="341">
        <v>346.56376299999999</v>
      </c>
      <c r="I643" s="48"/>
      <c r="J643" s="48"/>
      <c r="Q643" s="48"/>
      <c r="R643" s="48"/>
      <c r="S643" s="48"/>
    </row>
    <row r="644" spans="2:19" x14ac:dyDescent="0.3">
      <c r="B644" s="22"/>
      <c r="C644" s="51">
        <v>209</v>
      </c>
      <c r="D644" s="340">
        <v>261.73544900000002</v>
      </c>
      <c r="E644" s="335">
        <v>351.27583199999998</v>
      </c>
      <c r="F644" s="335">
        <v>62.000960999999997</v>
      </c>
      <c r="G644" s="341">
        <v>360.94153299999999</v>
      </c>
      <c r="I644" s="48"/>
      <c r="J644" s="48"/>
      <c r="Q644" s="48"/>
      <c r="R644" s="48"/>
      <c r="S644" s="48"/>
    </row>
    <row r="645" spans="2:19" x14ac:dyDescent="0.3">
      <c r="B645" s="22"/>
      <c r="C645" s="51">
        <v>210</v>
      </c>
      <c r="D645" s="340">
        <v>294.75126499999999</v>
      </c>
      <c r="E645" s="335">
        <v>309.50915099999997</v>
      </c>
      <c r="F645" s="335">
        <v>56.600940000000001</v>
      </c>
      <c r="G645" s="341">
        <v>363.89895899999999</v>
      </c>
      <c r="I645" s="48"/>
      <c r="J645" s="48"/>
      <c r="Q645" s="48"/>
      <c r="R645" s="48"/>
      <c r="S645" s="48"/>
    </row>
    <row r="646" spans="2:19" x14ac:dyDescent="0.3">
      <c r="B646" s="22"/>
      <c r="C646" s="51">
        <v>211</v>
      </c>
      <c r="D646" s="340">
        <v>392.71174000000002</v>
      </c>
      <c r="E646" s="335">
        <v>402.18794600000001</v>
      </c>
      <c r="F646" s="335">
        <v>54.248927000000002</v>
      </c>
      <c r="G646" s="341">
        <v>348.36967399999997</v>
      </c>
      <c r="I646" s="48"/>
      <c r="J646" s="48"/>
      <c r="Q646" s="48"/>
      <c r="R646" s="48"/>
      <c r="S646" s="48"/>
    </row>
    <row r="647" spans="2:19" x14ac:dyDescent="0.3">
      <c r="B647" s="22"/>
      <c r="C647" s="51">
        <v>212</v>
      </c>
      <c r="D647" s="340">
        <v>335.06752599999999</v>
      </c>
      <c r="E647" s="335">
        <v>390.08688599999999</v>
      </c>
      <c r="F647" s="335">
        <v>42.147868000000003</v>
      </c>
      <c r="G647" s="341">
        <v>329.35836999999998</v>
      </c>
      <c r="I647" s="48"/>
      <c r="J647" s="48"/>
      <c r="Q647" s="48"/>
      <c r="R647" s="48"/>
      <c r="S647" s="48"/>
    </row>
    <row r="648" spans="2:19" x14ac:dyDescent="0.3">
      <c r="B648" s="22"/>
      <c r="C648" s="51">
        <v>213</v>
      </c>
      <c r="D648" s="340">
        <v>334.63092599999999</v>
      </c>
      <c r="E648" s="335">
        <v>389.65028599999999</v>
      </c>
      <c r="F648" s="335">
        <v>41.711267999999997</v>
      </c>
      <c r="G648" s="341">
        <v>330.55652900000001</v>
      </c>
      <c r="I648" s="48"/>
      <c r="J648" s="48"/>
      <c r="Q648" s="48"/>
      <c r="R648" s="48"/>
      <c r="S648" s="48"/>
    </row>
    <row r="649" spans="2:19" x14ac:dyDescent="0.3">
      <c r="B649" s="22"/>
      <c r="C649" s="51">
        <v>214</v>
      </c>
      <c r="D649" s="340">
        <v>332.14431300000001</v>
      </c>
      <c r="E649" s="335">
        <v>387.16367300000002</v>
      </c>
      <c r="F649" s="335">
        <v>39.224654999999998</v>
      </c>
      <c r="G649" s="341">
        <v>364.87698399999999</v>
      </c>
      <c r="I649" s="48"/>
      <c r="J649" s="48"/>
      <c r="Q649" s="48"/>
      <c r="R649" s="48"/>
      <c r="S649" s="48"/>
    </row>
    <row r="650" spans="2:19" x14ac:dyDescent="0.3">
      <c r="B650" s="22"/>
      <c r="C650" s="51">
        <v>215</v>
      </c>
      <c r="D650" s="340">
        <v>329.97401500000001</v>
      </c>
      <c r="E650" s="335">
        <v>384.99337500000001</v>
      </c>
      <c r="F650" s="335">
        <v>37.054355999999999</v>
      </c>
      <c r="G650" s="341">
        <v>365.34414199999998</v>
      </c>
      <c r="I650" s="48"/>
      <c r="J650" s="48"/>
      <c r="Q650" s="48"/>
      <c r="R650" s="48"/>
      <c r="S650" s="48"/>
    </row>
    <row r="651" spans="2:19" x14ac:dyDescent="0.3">
      <c r="B651" s="22"/>
      <c r="C651" s="51">
        <v>216</v>
      </c>
      <c r="D651" s="340">
        <v>325.905598</v>
      </c>
      <c r="E651" s="335">
        <v>380.924958</v>
      </c>
      <c r="F651" s="335">
        <v>32.985939999999999</v>
      </c>
      <c r="G651" s="341">
        <v>373.39646499999998</v>
      </c>
      <c r="I651" s="48"/>
      <c r="J651" s="48"/>
      <c r="Q651" s="48"/>
      <c r="R651" s="48"/>
      <c r="S651" s="48"/>
    </row>
    <row r="652" spans="2:19" x14ac:dyDescent="0.3">
      <c r="B652" s="22"/>
      <c r="C652" s="51">
        <v>217</v>
      </c>
      <c r="D652" s="340">
        <v>331.53376500000002</v>
      </c>
      <c r="E652" s="335">
        <v>386.55312500000002</v>
      </c>
      <c r="F652" s="335">
        <v>38.614106</v>
      </c>
      <c r="G652" s="341">
        <v>378.989105</v>
      </c>
      <c r="I652" s="48"/>
      <c r="J652" s="48"/>
      <c r="Q652" s="48"/>
      <c r="R652" s="48"/>
      <c r="S652" s="48"/>
    </row>
    <row r="653" spans="2:19" x14ac:dyDescent="0.3">
      <c r="B653" s="22"/>
      <c r="C653" s="51">
        <v>218</v>
      </c>
      <c r="D653" s="340">
        <v>323.47282000000001</v>
      </c>
      <c r="E653" s="335">
        <v>378.49218100000002</v>
      </c>
      <c r="F653" s="335">
        <v>30.553162</v>
      </c>
      <c r="G653" s="341">
        <v>370.92816099999999</v>
      </c>
      <c r="I653" s="48"/>
      <c r="J653" s="48"/>
      <c r="Q653" s="48"/>
      <c r="R653" s="48"/>
      <c r="S653" s="48"/>
    </row>
    <row r="654" spans="2:19" x14ac:dyDescent="0.3">
      <c r="B654" s="22"/>
      <c r="C654" s="51">
        <v>219</v>
      </c>
      <c r="D654" s="340">
        <v>324.166586</v>
      </c>
      <c r="E654" s="335">
        <v>379.185946</v>
      </c>
      <c r="F654" s="335">
        <v>31.246928</v>
      </c>
      <c r="G654" s="341">
        <v>371.65745399999997</v>
      </c>
      <c r="I654" s="48"/>
      <c r="J654" s="48"/>
      <c r="Q654" s="48"/>
      <c r="R654" s="48"/>
      <c r="S654" s="48"/>
    </row>
    <row r="655" spans="2:19" x14ac:dyDescent="0.3">
      <c r="B655" s="22"/>
      <c r="C655" s="51">
        <v>220</v>
      </c>
      <c r="D655" s="340">
        <v>327.045502</v>
      </c>
      <c r="E655" s="335">
        <v>382.064863</v>
      </c>
      <c r="F655" s="335">
        <v>34.125844000000001</v>
      </c>
      <c r="G655" s="341">
        <v>371.47661499999998</v>
      </c>
      <c r="I655" s="48"/>
      <c r="J655" s="48"/>
      <c r="Q655" s="48"/>
      <c r="R655" s="48"/>
      <c r="S655" s="48"/>
    </row>
    <row r="656" spans="2:19" x14ac:dyDescent="0.3">
      <c r="B656" s="22"/>
      <c r="C656" s="51">
        <v>221</v>
      </c>
      <c r="D656" s="340">
        <v>322.654766</v>
      </c>
      <c r="E656" s="335">
        <v>377.674126</v>
      </c>
      <c r="F656" s="335">
        <v>29.735108</v>
      </c>
      <c r="G656" s="341">
        <v>373.36287700000003</v>
      </c>
      <c r="I656" s="48"/>
      <c r="J656" s="48"/>
      <c r="Q656" s="48"/>
      <c r="R656" s="48"/>
      <c r="S656" s="48"/>
    </row>
    <row r="657" spans="2:19" x14ac:dyDescent="0.3">
      <c r="B657" s="22"/>
      <c r="C657" s="51">
        <v>222</v>
      </c>
      <c r="D657" s="340">
        <v>330.87610999999998</v>
      </c>
      <c r="E657" s="335">
        <v>385.89547099999999</v>
      </c>
      <c r="F657" s="335">
        <v>37.956451999999999</v>
      </c>
      <c r="G657" s="341">
        <v>378.33145100000002</v>
      </c>
      <c r="I657" s="48"/>
      <c r="J657" s="48"/>
      <c r="Q657" s="48"/>
      <c r="R657" s="48"/>
      <c r="S657" s="48"/>
    </row>
    <row r="658" spans="2:19" x14ac:dyDescent="0.3">
      <c r="B658" s="22"/>
      <c r="C658" s="51">
        <v>223</v>
      </c>
      <c r="D658" s="340">
        <v>324.805904</v>
      </c>
      <c r="E658" s="335">
        <v>379.825264</v>
      </c>
      <c r="F658" s="335">
        <v>31.886246</v>
      </c>
      <c r="G658" s="341">
        <v>375.55155000000002</v>
      </c>
      <c r="I658" s="48"/>
      <c r="J658" s="48"/>
      <c r="Q658" s="48"/>
      <c r="R658" s="48"/>
      <c r="S658" s="48"/>
    </row>
    <row r="659" spans="2:19" x14ac:dyDescent="0.3">
      <c r="B659" s="22"/>
      <c r="C659" s="51">
        <v>224</v>
      </c>
      <c r="D659" s="340">
        <v>322.21589</v>
      </c>
      <c r="E659" s="335">
        <v>377.23525000000001</v>
      </c>
      <c r="F659" s="335">
        <v>29.296232</v>
      </c>
      <c r="G659" s="341">
        <v>372.92399999999998</v>
      </c>
      <c r="I659" s="48"/>
      <c r="J659" s="48"/>
      <c r="Q659" s="48"/>
      <c r="R659" s="48"/>
      <c r="S659" s="48"/>
    </row>
    <row r="660" spans="2:19" x14ac:dyDescent="0.3">
      <c r="B660" s="22"/>
      <c r="C660" s="51">
        <v>225</v>
      </c>
      <c r="D660" s="340">
        <v>343.92775699999999</v>
      </c>
      <c r="E660" s="335">
        <v>398.94711699999999</v>
      </c>
      <c r="F660" s="335">
        <v>51.008099000000001</v>
      </c>
      <c r="G660" s="341">
        <v>391.38309800000002</v>
      </c>
      <c r="I660" s="48"/>
      <c r="J660" s="48"/>
      <c r="Q660" s="48"/>
      <c r="R660" s="48"/>
      <c r="S660" s="48"/>
    </row>
    <row r="661" spans="2:19" x14ac:dyDescent="0.3">
      <c r="B661" s="22"/>
      <c r="C661" s="51">
        <v>226</v>
      </c>
      <c r="D661" s="340">
        <v>326.41639199999997</v>
      </c>
      <c r="E661" s="335">
        <v>381.43575299999998</v>
      </c>
      <c r="F661" s="335">
        <v>33.496733999999996</v>
      </c>
      <c r="G661" s="341">
        <v>318.50067999999999</v>
      </c>
      <c r="I661" s="48"/>
      <c r="J661" s="48"/>
      <c r="Q661" s="48"/>
      <c r="R661" s="48"/>
      <c r="S661" s="48"/>
    </row>
    <row r="662" spans="2:19" x14ac:dyDescent="0.3">
      <c r="B662" s="22"/>
      <c r="C662" s="51">
        <v>227</v>
      </c>
      <c r="D662" s="340">
        <v>312.25718799999999</v>
      </c>
      <c r="E662" s="335">
        <v>367.27654799999999</v>
      </c>
      <c r="F662" s="335">
        <v>11.647719</v>
      </c>
      <c r="G662" s="341">
        <v>393.34250700000001</v>
      </c>
      <c r="I662" s="48"/>
      <c r="J662" s="48"/>
      <c r="Q662" s="48"/>
      <c r="R662" s="48"/>
      <c r="S662" s="48"/>
    </row>
    <row r="663" spans="2:19" x14ac:dyDescent="0.3">
      <c r="B663" s="22"/>
      <c r="C663" s="51">
        <v>228</v>
      </c>
      <c r="D663" s="340">
        <v>306.92051800000002</v>
      </c>
      <c r="E663" s="335">
        <v>361.93987800000002</v>
      </c>
      <c r="F663" s="335">
        <v>9.8330110000000008</v>
      </c>
      <c r="G663" s="341">
        <v>371.60557899999998</v>
      </c>
      <c r="I663" s="48"/>
      <c r="J663" s="48"/>
      <c r="Q663" s="48"/>
      <c r="R663" s="48"/>
      <c r="S663" s="48"/>
    </row>
    <row r="664" spans="2:19" x14ac:dyDescent="0.3">
      <c r="B664" s="22"/>
      <c r="C664" s="51">
        <v>229</v>
      </c>
      <c r="D664" s="340">
        <v>308.49693100000002</v>
      </c>
      <c r="E664" s="335">
        <v>363.51629200000002</v>
      </c>
      <c r="F664" s="335">
        <v>11.409424</v>
      </c>
      <c r="G664" s="341">
        <v>393.058967</v>
      </c>
      <c r="I664" s="48"/>
      <c r="J664" s="48"/>
      <c r="Q664" s="48"/>
      <c r="R664" s="48"/>
      <c r="S664" s="48"/>
    </row>
    <row r="665" spans="2:19" x14ac:dyDescent="0.3">
      <c r="B665" s="22"/>
      <c r="C665" s="51">
        <v>230</v>
      </c>
      <c r="D665" s="340">
        <v>299.21985899999999</v>
      </c>
      <c r="E665" s="335">
        <v>354.23921899999999</v>
      </c>
      <c r="F665" s="335">
        <v>37.006154000000002</v>
      </c>
      <c r="G665" s="341">
        <v>328.99369200000001</v>
      </c>
      <c r="I665" s="48"/>
      <c r="J665" s="48"/>
      <c r="Q665" s="48"/>
      <c r="R665" s="48"/>
      <c r="S665" s="48"/>
    </row>
    <row r="666" spans="2:19" x14ac:dyDescent="0.3">
      <c r="B666" s="22"/>
      <c r="C666" s="51">
        <v>231</v>
      </c>
      <c r="D666" s="340">
        <v>299.35935999999998</v>
      </c>
      <c r="E666" s="335">
        <v>354.37871999999999</v>
      </c>
      <c r="F666" s="335">
        <v>2.6672850000000001</v>
      </c>
      <c r="G666" s="341">
        <v>364.044421</v>
      </c>
      <c r="I666" s="48"/>
      <c r="J666" s="48"/>
      <c r="Q666" s="48"/>
      <c r="R666" s="48"/>
      <c r="S666" s="48"/>
    </row>
    <row r="667" spans="2:19" x14ac:dyDescent="0.3">
      <c r="B667" s="22"/>
      <c r="C667" s="51">
        <v>232</v>
      </c>
      <c r="D667" s="340">
        <v>289.56792100000001</v>
      </c>
      <c r="E667" s="335">
        <v>344.58728100000002</v>
      </c>
      <c r="F667" s="335">
        <v>27.354216000000001</v>
      </c>
      <c r="G667" s="341">
        <v>354.25298199999997</v>
      </c>
      <c r="I667" s="48"/>
      <c r="J667" s="48"/>
      <c r="Q667" s="48"/>
      <c r="R667" s="48"/>
      <c r="S667" s="48"/>
    </row>
    <row r="668" spans="2:19" x14ac:dyDescent="0.3">
      <c r="B668" s="22"/>
      <c r="C668" s="51">
        <v>233</v>
      </c>
      <c r="D668" s="340">
        <v>282.096408</v>
      </c>
      <c r="E668" s="335">
        <v>346.31389200000001</v>
      </c>
      <c r="F668" s="335">
        <v>17.536707</v>
      </c>
      <c r="G668" s="341">
        <v>355.97959300000002</v>
      </c>
      <c r="I668" s="48"/>
      <c r="J668" s="48"/>
      <c r="Q668" s="48"/>
      <c r="R668" s="48"/>
      <c r="S668" s="48"/>
    </row>
    <row r="669" spans="2:19" x14ac:dyDescent="0.3">
      <c r="B669" s="22"/>
      <c r="C669" s="51">
        <v>234</v>
      </c>
      <c r="D669" s="340">
        <v>277.56196299999999</v>
      </c>
      <c r="E669" s="335">
        <v>330.23565600000001</v>
      </c>
      <c r="F669" s="335">
        <v>33.437792000000002</v>
      </c>
      <c r="G669" s="341">
        <v>339.90135600000002</v>
      </c>
      <c r="I669" s="48"/>
      <c r="J669" s="48"/>
      <c r="Q669" s="48"/>
      <c r="R669" s="48"/>
      <c r="S669" s="48"/>
    </row>
    <row r="670" spans="2:19" x14ac:dyDescent="0.3">
      <c r="B670" s="22"/>
      <c r="C670" s="51">
        <v>235</v>
      </c>
      <c r="D670" s="340">
        <v>279.884095</v>
      </c>
      <c r="E670" s="335">
        <v>332.55778700000002</v>
      </c>
      <c r="F670" s="335">
        <v>35.759923000000001</v>
      </c>
      <c r="G670" s="341">
        <v>342.22348799999997</v>
      </c>
      <c r="I670" s="48"/>
      <c r="J670" s="48"/>
      <c r="Q670" s="48"/>
      <c r="R670" s="48"/>
      <c r="S670" s="48"/>
    </row>
    <row r="671" spans="2:19" x14ac:dyDescent="0.3">
      <c r="B671" s="22"/>
      <c r="C671" s="51">
        <v>236</v>
      </c>
      <c r="D671" s="340">
        <v>281.33574900000002</v>
      </c>
      <c r="E671" s="335">
        <v>336.35511000000002</v>
      </c>
      <c r="F671" s="335">
        <v>20.915288</v>
      </c>
      <c r="G671" s="341">
        <v>346.02081099999998</v>
      </c>
      <c r="I671" s="48"/>
      <c r="J671" s="48"/>
      <c r="Q671" s="48"/>
      <c r="R671" s="48"/>
      <c r="S671" s="48"/>
    </row>
    <row r="672" spans="2:19" x14ac:dyDescent="0.3">
      <c r="B672" s="22"/>
      <c r="C672" s="51">
        <v>237</v>
      </c>
      <c r="D672" s="340">
        <v>279.72223700000001</v>
      </c>
      <c r="E672" s="335">
        <v>332.39592900000002</v>
      </c>
      <c r="F672" s="335">
        <v>35.598064999999998</v>
      </c>
      <c r="G672" s="341">
        <v>342.06162999999998</v>
      </c>
      <c r="I672" s="48"/>
      <c r="J672" s="48"/>
      <c r="Q672" s="48"/>
      <c r="R672" s="48"/>
      <c r="S672" s="48"/>
    </row>
    <row r="673" spans="2:19" x14ac:dyDescent="0.3">
      <c r="B673" s="22"/>
      <c r="C673" s="51">
        <v>238</v>
      </c>
      <c r="D673" s="340">
        <v>276.97404799999998</v>
      </c>
      <c r="E673" s="335">
        <v>329.647741</v>
      </c>
      <c r="F673" s="335">
        <v>32.849876999999999</v>
      </c>
      <c r="G673" s="341">
        <v>339.31344100000001</v>
      </c>
      <c r="I673" s="48"/>
      <c r="J673" s="48"/>
      <c r="Q673" s="48"/>
      <c r="R673" s="48"/>
      <c r="S673" s="48"/>
    </row>
    <row r="674" spans="2:19" x14ac:dyDescent="0.3">
      <c r="B674" s="22"/>
      <c r="C674" s="51">
        <v>239</v>
      </c>
      <c r="D674" s="340">
        <v>278.30638699999997</v>
      </c>
      <c r="E674" s="335">
        <v>330.98007999999999</v>
      </c>
      <c r="F674" s="335">
        <v>34.182215999999997</v>
      </c>
      <c r="G674" s="341">
        <v>340.64578</v>
      </c>
      <c r="I674" s="48"/>
      <c r="J674" s="48"/>
      <c r="Q674" s="48"/>
      <c r="R674" s="48"/>
      <c r="S674" s="48"/>
    </row>
    <row r="675" spans="2:19" x14ac:dyDescent="0.3">
      <c r="B675" s="22"/>
      <c r="C675" s="51">
        <v>240</v>
      </c>
      <c r="D675" s="340">
        <v>276.956301</v>
      </c>
      <c r="E675" s="335">
        <v>329.62999300000001</v>
      </c>
      <c r="F675" s="335">
        <v>32.832129999999999</v>
      </c>
      <c r="G675" s="341">
        <v>339.29569400000003</v>
      </c>
      <c r="I675" s="48"/>
      <c r="J675" s="48"/>
      <c r="Q675" s="48"/>
      <c r="R675" s="48"/>
      <c r="S675" s="48"/>
    </row>
    <row r="676" spans="2:19" x14ac:dyDescent="0.3">
      <c r="B676" s="22"/>
      <c r="C676" s="51">
        <v>241</v>
      </c>
      <c r="D676" s="340">
        <v>275.75057800000002</v>
      </c>
      <c r="E676" s="335">
        <v>328.42426999999998</v>
      </c>
      <c r="F676" s="335">
        <v>31.626405999999999</v>
      </c>
      <c r="G676" s="341">
        <v>338.08997099999999</v>
      </c>
      <c r="I676" s="48"/>
      <c r="J676" s="48"/>
      <c r="Q676" s="48"/>
      <c r="R676" s="48"/>
      <c r="S676" s="48"/>
    </row>
    <row r="677" spans="2:19" x14ac:dyDescent="0.3">
      <c r="B677" s="22"/>
      <c r="C677" s="51">
        <v>242</v>
      </c>
      <c r="D677" s="340">
        <v>271.188785</v>
      </c>
      <c r="E677" s="335">
        <v>339.09169200000002</v>
      </c>
      <c r="F677" s="335">
        <v>24.400766999999998</v>
      </c>
      <c r="G677" s="341">
        <v>348.75739299999998</v>
      </c>
      <c r="I677" s="48"/>
      <c r="J677" s="48"/>
      <c r="Q677" s="48"/>
      <c r="R677" s="48"/>
      <c r="S677" s="48"/>
    </row>
    <row r="678" spans="2:19" x14ac:dyDescent="0.3">
      <c r="B678" s="22"/>
      <c r="C678" s="51">
        <v>243</v>
      </c>
      <c r="D678" s="340">
        <v>276.36114099999998</v>
      </c>
      <c r="E678" s="335">
        <v>329.03483299999999</v>
      </c>
      <c r="F678" s="335">
        <v>32.236969999999999</v>
      </c>
      <c r="G678" s="341">
        <v>338.700534</v>
      </c>
      <c r="I678" s="48"/>
      <c r="J678" s="48"/>
      <c r="Q678" s="48"/>
      <c r="R678" s="48"/>
      <c r="S678" s="48"/>
    </row>
    <row r="679" spans="2:19" x14ac:dyDescent="0.3">
      <c r="B679" s="22"/>
      <c r="C679" s="51">
        <v>244</v>
      </c>
      <c r="D679" s="340">
        <v>279.14590800000002</v>
      </c>
      <c r="E679" s="335">
        <v>343.08320500000002</v>
      </c>
      <c r="F679" s="335">
        <v>27.444828999999999</v>
      </c>
      <c r="G679" s="341">
        <v>352.74890599999998</v>
      </c>
      <c r="I679" s="48"/>
      <c r="J679" s="48"/>
      <c r="Q679" s="48"/>
      <c r="R679" s="48"/>
      <c r="S679" s="48"/>
    </row>
    <row r="680" spans="2:19" x14ac:dyDescent="0.3">
      <c r="B680" s="22"/>
      <c r="C680" s="51">
        <v>245</v>
      </c>
      <c r="D680" s="340">
        <v>268.80888299999998</v>
      </c>
      <c r="E680" s="335">
        <v>332.74617999999998</v>
      </c>
      <c r="F680" s="335">
        <v>31.193631</v>
      </c>
      <c r="G680" s="341">
        <v>342.41188099999999</v>
      </c>
      <c r="I680" s="48"/>
      <c r="J680" s="48"/>
      <c r="Q680" s="48"/>
      <c r="R680" s="48"/>
      <c r="S680" s="48"/>
    </row>
    <row r="681" spans="2:19" x14ac:dyDescent="0.3">
      <c r="B681" s="22"/>
      <c r="C681" s="51">
        <v>246</v>
      </c>
      <c r="D681" s="340">
        <v>467.59965699999998</v>
      </c>
      <c r="E681" s="335">
        <v>477.07586199999997</v>
      </c>
      <c r="F681" s="335">
        <v>129.136843</v>
      </c>
      <c r="G681" s="341">
        <v>300.864486</v>
      </c>
      <c r="I681" s="48"/>
      <c r="J681" s="48"/>
      <c r="Q681" s="48"/>
      <c r="R681" s="48"/>
      <c r="S681" s="48"/>
    </row>
    <row r="682" spans="2:19" x14ac:dyDescent="0.3">
      <c r="B682" s="22"/>
      <c r="C682" s="51">
        <v>247</v>
      </c>
      <c r="D682" s="340">
        <v>470.57378699999998</v>
      </c>
      <c r="E682" s="335">
        <v>480.04999199999997</v>
      </c>
      <c r="F682" s="335">
        <v>132.110974</v>
      </c>
      <c r="G682" s="341">
        <v>301.965373</v>
      </c>
      <c r="I682" s="48"/>
      <c r="J682" s="48"/>
      <c r="Q682" s="48"/>
      <c r="R682" s="48"/>
      <c r="S682" s="48"/>
    </row>
    <row r="683" spans="2:19" x14ac:dyDescent="0.3">
      <c r="B683" s="22"/>
      <c r="C683" s="51">
        <v>248</v>
      </c>
      <c r="D683" s="340">
        <v>467.03426300000001</v>
      </c>
      <c r="E683" s="335">
        <v>476.510468</v>
      </c>
      <c r="F683" s="335">
        <v>128.57145</v>
      </c>
      <c r="G683" s="341">
        <v>301.04249800000002</v>
      </c>
      <c r="I683" s="48"/>
      <c r="J683" s="48"/>
      <c r="Q683" s="48"/>
      <c r="R683" s="48"/>
      <c r="S683" s="48"/>
    </row>
    <row r="684" spans="2:19" x14ac:dyDescent="0.3">
      <c r="B684" s="22"/>
      <c r="C684" s="51">
        <v>249</v>
      </c>
      <c r="D684" s="340">
        <v>467.19280099999997</v>
      </c>
      <c r="E684" s="335">
        <v>476.66900600000002</v>
      </c>
      <c r="F684" s="335">
        <v>128.72998799999999</v>
      </c>
      <c r="G684" s="341">
        <v>300.13043099999999</v>
      </c>
      <c r="I684" s="48"/>
      <c r="J684" s="48"/>
      <c r="Q684" s="48"/>
      <c r="R684" s="48"/>
      <c r="S684" s="48"/>
    </row>
    <row r="685" spans="2:19" x14ac:dyDescent="0.3">
      <c r="B685" s="22"/>
      <c r="C685" s="51">
        <v>250</v>
      </c>
      <c r="D685" s="340">
        <v>465.37120499999997</v>
      </c>
      <c r="E685" s="335">
        <v>474.84741100000002</v>
      </c>
      <c r="F685" s="335">
        <v>126.90839200000001</v>
      </c>
      <c r="G685" s="341">
        <v>302.80159300000003</v>
      </c>
      <c r="I685" s="48"/>
      <c r="J685" s="48"/>
      <c r="Q685" s="48"/>
      <c r="R685" s="48"/>
      <c r="S685" s="48"/>
    </row>
    <row r="686" spans="2:19" x14ac:dyDescent="0.3">
      <c r="B686" s="22"/>
      <c r="C686" s="51">
        <v>251</v>
      </c>
      <c r="D686" s="340">
        <v>458.99481600000001</v>
      </c>
      <c r="E686" s="335">
        <v>468.47102100000001</v>
      </c>
      <c r="F686" s="335">
        <v>120.532003</v>
      </c>
      <c r="G686" s="341">
        <v>303.75611400000003</v>
      </c>
      <c r="I686" s="48"/>
      <c r="J686" s="48"/>
      <c r="Q686" s="48"/>
      <c r="R686" s="48"/>
      <c r="S686" s="48"/>
    </row>
    <row r="687" spans="2:19" x14ac:dyDescent="0.3">
      <c r="B687" s="22"/>
      <c r="C687" s="51">
        <v>252</v>
      </c>
      <c r="D687" s="340">
        <v>454.93654600000002</v>
      </c>
      <c r="E687" s="335">
        <v>464.41275100000001</v>
      </c>
      <c r="F687" s="335">
        <v>116.473733</v>
      </c>
      <c r="G687" s="341">
        <v>299.69784399999998</v>
      </c>
      <c r="I687" s="48"/>
      <c r="J687" s="48"/>
      <c r="Q687" s="48"/>
      <c r="R687" s="48"/>
      <c r="S687" s="48"/>
    </row>
    <row r="688" spans="2:19" x14ac:dyDescent="0.3">
      <c r="B688" s="22"/>
      <c r="C688" s="51">
        <v>253</v>
      </c>
      <c r="D688" s="340">
        <v>453.73745000000002</v>
      </c>
      <c r="E688" s="335">
        <v>463.21365500000002</v>
      </c>
      <c r="F688" s="335">
        <v>115.274637</v>
      </c>
      <c r="G688" s="341">
        <v>300.746983</v>
      </c>
      <c r="I688" s="48"/>
      <c r="J688" s="48"/>
      <c r="Q688" s="48"/>
      <c r="R688" s="48"/>
      <c r="S688" s="48"/>
    </row>
    <row r="689" spans="2:19" x14ac:dyDescent="0.3">
      <c r="B689" s="22"/>
      <c r="C689" s="51">
        <v>254</v>
      </c>
      <c r="D689" s="340">
        <v>451.978812</v>
      </c>
      <c r="E689" s="335">
        <v>461.455017</v>
      </c>
      <c r="F689" s="335">
        <v>113.51599899999999</v>
      </c>
      <c r="G689" s="341">
        <v>298.95987200000002</v>
      </c>
      <c r="I689" s="48"/>
      <c r="J689" s="48"/>
      <c r="Q689" s="48"/>
      <c r="R689" s="48"/>
      <c r="S689" s="48"/>
    </row>
    <row r="690" spans="2:19" x14ac:dyDescent="0.3">
      <c r="B690" s="22"/>
      <c r="C690" s="51">
        <v>255</v>
      </c>
      <c r="D690" s="340">
        <v>453.13953500000002</v>
      </c>
      <c r="E690" s="335">
        <v>462.61574000000002</v>
      </c>
      <c r="F690" s="335">
        <v>114.676721</v>
      </c>
      <c r="G690" s="341">
        <v>300.12059499999998</v>
      </c>
      <c r="I690" s="48"/>
      <c r="J690" s="48"/>
      <c r="Q690" s="48"/>
      <c r="R690" s="48"/>
      <c r="S690" s="48"/>
    </row>
    <row r="691" spans="2:19" x14ac:dyDescent="0.3">
      <c r="B691" s="22"/>
      <c r="C691" s="51">
        <v>256</v>
      </c>
      <c r="D691" s="340">
        <v>447.07272599999999</v>
      </c>
      <c r="E691" s="335">
        <v>456.54893099999998</v>
      </c>
      <c r="F691" s="335">
        <v>108.60991300000001</v>
      </c>
      <c r="G691" s="341">
        <v>297.124323</v>
      </c>
      <c r="I691" s="48"/>
      <c r="J691" s="48"/>
      <c r="Q691" s="48"/>
      <c r="R691" s="48"/>
      <c r="S691" s="48"/>
    </row>
    <row r="692" spans="2:19" x14ac:dyDescent="0.3">
      <c r="B692" s="22"/>
      <c r="C692" s="51">
        <v>257</v>
      </c>
      <c r="D692" s="340">
        <v>443.80147399999998</v>
      </c>
      <c r="E692" s="335">
        <v>453.27767899999998</v>
      </c>
      <c r="F692" s="335">
        <v>105.338661</v>
      </c>
      <c r="G692" s="341">
        <v>296.90715699999998</v>
      </c>
      <c r="I692" s="48"/>
      <c r="J692" s="48"/>
      <c r="Q692" s="48"/>
      <c r="R692" s="48"/>
      <c r="S692" s="48"/>
    </row>
    <row r="693" spans="2:19" x14ac:dyDescent="0.3">
      <c r="B693" s="22"/>
      <c r="C693" s="51">
        <v>258</v>
      </c>
      <c r="D693" s="340">
        <v>442.814818</v>
      </c>
      <c r="E693" s="335">
        <v>452.291023</v>
      </c>
      <c r="F693" s="335">
        <v>104.35200399999999</v>
      </c>
      <c r="G693" s="341">
        <v>297.45904999999999</v>
      </c>
      <c r="I693" s="48"/>
      <c r="J693" s="48"/>
      <c r="Q693" s="48"/>
      <c r="R693" s="48"/>
      <c r="S693" s="48"/>
    </row>
    <row r="694" spans="2:19" x14ac:dyDescent="0.3">
      <c r="B694" s="22"/>
      <c r="C694" s="51">
        <v>259</v>
      </c>
      <c r="D694" s="340">
        <v>440.85783900000001</v>
      </c>
      <c r="E694" s="335">
        <v>450.33404400000001</v>
      </c>
      <c r="F694" s="335">
        <v>102.395025</v>
      </c>
      <c r="G694" s="341">
        <v>298.07287700000001</v>
      </c>
      <c r="I694" s="48"/>
      <c r="J694" s="48"/>
      <c r="Q694" s="48"/>
      <c r="R694" s="48"/>
      <c r="S694" s="48"/>
    </row>
    <row r="695" spans="2:19" x14ac:dyDescent="0.3">
      <c r="B695" s="22"/>
      <c r="C695" s="51">
        <v>260</v>
      </c>
      <c r="D695" s="340">
        <v>353.42595799999998</v>
      </c>
      <c r="E695" s="335">
        <v>408.44531799999999</v>
      </c>
      <c r="F695" s="335">
        <v>60.506300000000003</v>
      </c>
      <c r="G695" s="341">
        <v>351.40949899999998</v>
      </c>
      <c r="I695" s="48"/>
      <c r="J695" s="48"/>
      <c r="Q695" s="48"/>
      <c r="R695" s="48"/>
      <c r="S695" s="48"/>
    </row>
    <row r="696" spans="2:19" x14ac:dyDescent="0.3">
      <c r="B696" s="22"/>
      <c r="C696" s="51">
        <v>261</v>
      </c>
      <c r="D696" s="340">
        <v>399.23342700000001</v>
      </c>
      <c r="E696" s="335">
        <v>408.709632</v>
      </c>
      <c r="F696" s="335">
        <v>60.770612999999997</v>
      </c>
      <c r="G696" s="341">
        <v>351.673812</v>
      </c>
      <c r="I696" s="48"/>
      <c r="J696" s="48"/>
      <c r="Q696" s="48"/>
      <c r="R696" s="48"/>
      <c r="S696" s="48"/>
    </row>
    <row r="697" spans="2:19" x14ac:dyDescent="0.3">
      <c r="B697" s="22"/>
      <c r="C697" s="51">
        <v>262</v>
      </c>
      <c r="D697" s="340">
        <v>350.983812</v>
      </c>
      <c r="E697" s="335">
        <v>406.003173</v>
      </c>
      <c r="F697" s="335">
        <v>58.064154000000002</v>
      </c>
      <c r="G697" s="341">
        <v>348.967353</v>
      </c>
      <c r="I697" s="48"/>
      <c r="J697" s="48"/>
      <c r="Q697" s="48"/>
      <c r="R697" s="48"/>
      <c r="S697" s="48"/>
    </row>
    <row r="698" spans="2:19" x14ac:dyDescent="0.3">
      <c r="B698" s="22"/>
      <c r="C698" s="51">
        <v>263</v>
      </c>
      <c r="D698" s="340">
        <v>395.65446500000002</v>
      </c>
      <c r="E698" s="335">
        <v>405.13067000000001</v>
      </c>
      <c r="F698" s="335">
        <v>57.191651999999998</v>
      </c>
      <c r="G698" s="341">
        <v>348.09485100000001</v>
      </c>
      <c r="I698" s="48"/>
      <c r="J698" s="48"/>
      <c r="Q698" s="48"/>
      <c r="R698" s="48"/>
      <c r="S698" s="48"/>
    </row>
    <row r="699" spans="2:19" x14ac:dyDescent="0.3">
      <c r="B699" s="22"/>
      <c r="C699" s="51">
        <v>264</v>
      </c>
      <c r="D699" s="340">
        <v>398.35558200000003</v>
      </c>
      <c r="E699" s="335">
        <v>407.83178700000002</v>
      </c>
      <c r="F699" s="335">
        <v>59.892769000000001</v>
      </c>
      <c r="G699" s="341">
        <v>350.79596800000002</v>
      </c>
      <c r="I699" s="48"/>
      <c r="J699" s="48"/>
      <c r="Q699" s="48"/>
      <c r="R699" s="48"/>
      <c r="S699" s="48"/>
    </row>
    <row r="700" spans="2:19" x14ac:dyDescent="0.3">
      <c r="B700" s="22"/>
      <c r="C700" s="51">
        <v>265</v>
      </c>
      <c r="D700" s="340">
        <v>397.55821500000002</v>
      </c>
      <c r="E700" s="335">
        <v>407.03442000000001</v>
      </c>
      <c r="F700" s="335">
        <v>59.095401000000003</v>
      </c>
      <c r="G700" s="341">
        <v>349.99860000000001</v>
      </c>
      <c r="I700" s="48"/>
      <c r="J700" s="48"/>
      <c r="Q700" s="48"/>
      <c r="R700" s="48"/>
      <c r="S700" s="48"/>
    </row>
    <row r="701" spans="2:19" x14ac:dyDescent="0.3">
      <c r="B701" s="22"/>
      <c r="C701" s="51">
        <v>266</v>
      </c>
      <c r="D701" s="340">
        <v>340.55532499999998</v>
      </c>
      <c r="E701" s="335">
        <v>395.57468499999999</v>
      </c>
      <c r="F701" s="335">
        <v>47.635666999999998</v>
      </c>
      <c r="G701" s="341">
        <v>355.19682999999998</v>
      </c>
      <c r="I701" s="48"/>
      <c r="J701" s="48"/>
      <c r="Q701" s="48"/>
      <c r="R701" s="48"/>
      <c r="S701" s="48"/>
    </row>
    <row r="702" spans="2:19" x14ac:dyDescent="0.3">
      <c r="B702" s="22"/>
      <c r="C702" s="51">
        <v>267</v>
      </c>
      <c r="D702" s="340">
        <v>386.02137099999999</v>
      </c>
      <c r="E702" s="335">
        <v>395.49757699999998</v>
      </c>
      <c r="F702" s="335">
        <v>47.558557999999998</v>
      </c>
      <c r="G702" s="341">
        <v>356.511911</v>
      </c>
      <c r="I702" s="48"/>
      <c r="J702" s="48"/>
      <c r="Q702" s="48"/>
      <c r="R702" s="48"/>
      <c r="S702" s="48"/>
    </row>
    <row r="703" spans="2:19" x14ac:dyDescent="0.3">
      <c r="B703" s="22"/>
      <c r="C703" s="51">
        <v>268</v>
      </c>
      <c r="D703" s="340">
        <v>327.18017300000002</v>
      </c>
      <c r="E703" s="335">
        <v>382.19953299999997</v>
      </c>
      <c r="F703" s="335">
        <v>34.260514999999998</v>
      </c>
      <c r="G703" s="341">
        <v>371.45604700000001</v>
      </c>
      <c r="I703" s="48"/>
      <c r="J703" s="48"/>
      <c r="Q703" s="48"/>
      <c r="R703" s="48"/>
      <c r="S703" s="48"/>
    </row>
    <row r="704" spans="2:19" x14ac:dyDescent="0.3">
      <c r="B704" s="22"/>
      <c r="C704" s="51">
        <v>269</v>
      </c>
      <c r="D704" s="340">
        <v>331.46655199999998</v>
      </c>
      <c r="E704" s="335">
        <v>386.48591199999998</v>
      </c>
      <c r="F704" s="335">
        <v>38.546894000000002</v>
      </c>
      <c r="G704" s="341">
        <v>365.54780599999998</v>
      </c>
      <c r="I704" s="48"/>
      <c r="J704" s="48"/>
      <c r="Q704" s="48"/>
      <c r="R704" s="48"/>
      <c r="S704" s="48"/>
    </row>
    <row r="705" spans="2:19" x14ac:dyDescent="0.3">
      <c r="B705" s="22"/>
      <c r="C705" s="51">
        <v>270</v>
      </c>
      <c r="D705" s="340">
        <v>327.135671</v>
      </c>
      <c r="E705" s="335">
        <v>382.15503100000001</v>
      </c>
      <c r="F705" s="335">
        <v>34.216012999999997</v>
      </c>
      <c r="G705" s="341">
        <v>370.18093699999997</v>
      </c>
      <c r="I705" s="48"/>
      <c r="J705" s="48"/>
      <c r="Q705" s="48"/>
      <c r="R705" s="48"/>
      <c r="S705" s="48"/>
    </row>
    <row r="706" spans="2:19" x14ac:dyDescent="0.3">
      <c r="B706" s="22"/>
      <c r="C706" s="51">
        <v>271</v>
      </c>
      <c r="D706" s="340">
        <v>328.92708099999999</v>
      </c>
      <c r="E706" s="335">
        <v>383.94644099999999</v>
      </c>
      <c r="F706" s="335">
        <v>36.007423000000003</v>
      </c>
      <c r="G706" s="341">
        <v>371.97234700000001</v>
      </c>
      <c r="I706" s="48"/>
      <c r="J706" s="48"/>
      <c r="Q706" s="48"/>
      <c r="R706" s="48"/>
      <c r="S706" s="48"/>
    </row>
    <row r="707" spans="2:19" x14ac:dyDescent="0.3">
      <c r="B707" s="22"/>
      <c r="C707" s="51">
        <v>272</v>
      </c>
      <c r="D707" s="340">
        <v>331.32635800000003</v>
      </c>
      <c r="E707" s="335">
        <v>386.34571799999998</v>
      </c>
      <c r="F707" s="335">
        <v>38.406699000000003</v>
      </c>
      <c r="G707" s="341">
        <v>374.371624</v>
      </c>
      <c r="I707" s="48"/>
      <c r="J707" s="48"/>
      <c r="Q707" s="48"/>
      <c r="R707" s="48"/>
      <c r="S707" s="48"/>
    </row>
    <row r="708" spans="2:19" x14ac:dyDescent="0.3">
      <c r="B708" s="22"/>
      <c r="C708" s="51">
        <v>273</v>
      </c>
      <c r="D708" s="340">
        <v>331.43904500000002</v>
      </c>
      <c r="E708" s="335">
        <v>386.45840500000003</v>
      </c>
      <c r="F708" s="335">
        <v>38.519387000000002</v>
      </c>
      <c r="G708" s="341">
        <v>374.48431099999999</v>
      </c>
      <c r="I708" s="48"/>
      <c r="J708" s="48"/>
      <c r="Q708" s="48"/>
      <c r="R708" s="48"/>
      <c r="S708" s="48"/>
    </row>
    <row r="709" spans="2:19" x14ac:dyDescent="0.3">
      <c r="B709" s="22"/>
      <c r="C709" s="51">
        <v>274</v>
      </c>
      <c r="D709" s="340">
        <v>315.83740499999999</v>
      </c>
      <c r="E709" s="335">
        <v>370.856765</v>
      </c>
      <c r="F709" s="335">
        <v>12.662148999999999</v>
      </c>
      <c r="G709" s="341">
        <v>392.42009200000001</v>
      </c>
      <c r="I709" s="48"/>
      <c r="J709" s="48"/>
      <c r="Q709" s="48"/>
      <c r="R709" s="48"/>
      <c r="S709" s="48"/>
    </row>
    <row r="710" spans="2:19" x14ac:dyDescent="0.3">
      <c r="B710" s="22"/>
      <c r="C710" s="51">
        <v>275</v>
      </c>
      <c r="D710" s="340">
        <v>310.97508900000003</v>
      </c>
      <c r="E710" s="335">
        <v>365.99444999999997</v>
      </c>
      <c r="F710" s="335">
        <v>10.36562</v>
      </c>
      <c r="G710" s="341">
        <v>392.060408</v>
      </c>
      <c r="I710" s="48"/>
      <c r="J710" s="48"/>
      <c r="Q710" s="48"/>
      <c r="R710" s="48"/>
      <c r="S710" s="48"/>
    </row>
    <row r="711" spans="2:19" x14ac:dyDescent="0.3">
      <c r="B711" s="22"/>
      <c r="C711" s="51">
        <v>276</v>
      </c>
      <c r="D711" s="340">
        <v>307.70167400000003</v>
      </c>
      <c r="E711" s="335">
        <v>362.72103399999997</v>
      </c>
      <c r="F711" s="335">
        <v>10.614167</v>
      </c>
      <c r="G711" s="341">
        <v>392.543499</v>
      </c>
      <c r="I711" s="48"/>
      <c r="J711" s="48"/>
      <c r="Q711" s="48"/>
      <c r="R711" s="48"/>
      <c r="S711" s="48"/>
    </row>
    <row r="712" spans="2:19" x14ac:dyDescent="0.3">
      <c r="B712" s="22"/>
      <c r="C712" s="51">
        <v>277</v>
      </c>
      <c r="D712" s="340">
        <v>310.19563099999999</v>
      </c>
      <c r="E712" s="335">
        <v>365.214991</v>
      </c>
      <c r="F712" s="335">
        <v>9.5754289999999997</v>
      </c>
      <c r="G712" s="341">
        <v>374.88069200000001</v>
      </c>
      <c r="I712" s="48"/>
      <c r="J712" s="48"/>
      <c r="Q712" s="48"/>
      <c r="R712" s="48"/>
      <c r="S712" s="48"/>
    </row>
    <row r="713" spans="2:19" x14ac:dyDescent="0.3">
      <c r="B713" s="22"/>
      <c r="C713" s="51">
        <v>278</v>
      </c>
      <c r="D713" s="340">
        <v>308.574049</v>
      </c>
      <c r="E713" s="335">
        <v>363.59340900000001</v>
      </c>
      <c r="F713" s="335">
        <v>7.9645789999999996</v>
      </c>
      <c r="G713" s="341">
        <v>373.25911000000002</v>
      </c>
      <c r="I713" s="48"/>
      <c r="J713" s="48"/>
      <c r="Q713" s="48"/>
      <c r="R713" s="48"/>
      <c r="S713" s="48"/>
    </row>
    <row r="714" spans="2:19" x14ac:dyDescent="0.3">
      <c r="B714" s="22"/>
      <c r="C714" s="51">
        <v>279</v>
      </c>
      <c r="D714" s="340">
        <v>305.06582200000003</v>
      </c>
      <c r="E714" s="335">
        <v>360.08518199999997</v>
      </c>
      <c r="F714" s="335">
        <v>7.1828279999999998</v>
      </c>
      <c r="G714" s="341">
        <v>369.75088299999999</v>
      </c>
      <c r="I714" s="48"/>
      <c r="J714" s="48"/>
      <c r="Q714" s="48"/>
      <c r="R714" s="48"/>
      <c r="S714" s="48"/>
    </row>
    <row r="715" spans="2:19" x14ac:dyDescent="0.3">
      <c r="B715" s="22"/>
      <c r="C715" s="51">
        <v>280</v>
      </c>
      <c r="D715" s="340">
        <v>305.04329000000001</v>
      </c>
      <c r="E715" s="335">
        <v>360.06265000000002</v>
      </c>
      <c r="F715" s="335">
        <v>7.1602959999999998</v>
      </c>
      <c r="G715" s="341">
        <v>369.72835099999998</v>
      </c>
      <c r="I715" s="48"/>
      <c r="J715" s="48"/>
      <c r="Q715" s="48"/>
      <c r="R715" s="48"/>
      <c r="S715" s="48"/>
    </row>
    <row r="716" spans="2:19" x14ac:dyDescent="0.3">
      <c r="B716" s="22"/>
      <c r="C716" s="51">
        <v>281</v>
      </c>
      <c r="D716" s="340">
        <v>306.16881999999998</v>
      </c>
      <c r="E716" s="335">
        <v>361.18817999999999</v>
      </c>
      <c r="F716" s="335">
        <v>4.7556180000000001</v>
      </c>
      <c r="G716" s="341">
        <v>370.853881</v>
      </c>
      <c r="I716" s="48"/>
      <c r="J716" s="48"/>
      <c r="Q716" s="48"/>
      <c r="R716" s="48"/>
      <c r="S716" s="48"/>
    </row>
    <row r="717" spans="2:19" x14ac:dyDescent="0.3">
      <c r="B717" s="22"/>
      <c r="C717" s="51">
        <v>282</v>
      </c>
      <c r="D717" s="340">
        <v>303.03605499999998</v>
      </c>
      <c r="E717" s="335">
        <v>358.05541599999998</v>
      </c>
      <c r="F717" s="335">
        <v>4.2635430000000003</v>
      </c>
      <c r="G717" s="341">
        <v>367.72111599999999</v>
      </c>
      <c r="I717" s="48"/>
      <c r="J717" s="48"/>
      <c r="Q717" s="48"/>
      <c r="R717" s="48"/>
      <c r="S717" s="48"/>
    </row>
    <row r="718" spans="2:19" x14ac:dyDescent="0.3">
      <c r="B718" s="22"/>
      <c r="C718" s="51">
        <v>283</v>
      </c>
      <c r="D718" s="340">
        <v>305.85730699999999</v>
      </c>
      <c r="E718" s="335">
        <v>360.876667</v>
      </c>
      <c r="F718" s="335">
        <v>7.9743130000000004</v>
      </c>
      <c r="G718" s="341">
        <v>370.54236800000001</v>
      </c>
      <c r="I718" s="48"/>
      <c r="J718" s="48"/>
      <c r="Q718" s="48"/>
      <c r="R718" s="48"/>
      <c r="S718" s="48"/>
    </row>
    <row r="719" spans="2:19" x14ac:dyDescent="0.3">
      <c r="B719" s="22"/>
      <c r="C719" s="51">
        <v>284</v>
      </c>
      <c r="D719" s="340">
        <v>304.23116599999997</v>
      </c>
      <c r="E719" s="335">
        <v>359.25052599999998</v>
      </c>
      <c r="F719" s="335">
        <v>6.3481719999999999</v>
      </c>
      <c r="G719" s="341">
        <v>368.91622699999999</v>
      </c>
      <c r="I719" s="48"/>
      <c r="J719" s="48"/>
      <c r="Q719" s="48"/>
      <c r="R719" s="48"/>
      <c r="S719" s="48"/>
    </row>
    <row r="720" spans="2:19" x14ac:dyDescent="0.3">
      <c r="B720" s="22"/>
      <c r="C720" s="51">
        <v>285</v>
      </c>
      <c r="D720" s="340">
        <v>305.17457000000002</v>
      </c>
      <c r="E720" s="335">
        <v>360.19393000000002</v>
      </c>
      <c r="F720" s="335">
        <v>8.0870630000000006</v>
      </c>
      <c r="G720" s="341">
        <v>369.85963099999998</v>
      </c>
      <c r="I720" s="48"/>
      <c r="J720" s="48"/>
      <c r="Q720" s="48"/>
      <c r="R720" s="48"/>
      <c r="S720" s="48"/>
    </row>
    <row r="721" spans="2:19" x14ac:dyDescent="0.3">
      <c r="B721" s="22"/>
      <c r="C721" s="51">
        <v>286</v>
      </c>
      <c r="D721" s="340">
        <v>304.98249099999998</v>
      </c>
      <c r="E721" s="335">
        <v>360.00185099999999</v>
      </c>
      <c r="F721" s="335">
        <v>7.0994970000000004</v>
      </c>
      <c r="G721" s="341">
        <v>369.667552</v>
      </c>
      <c r="I721" s="48"/>
      <c r="J721" s="48"/>
      <c r="Q721" s="48"/>
      <c r="R721" s="48"/>
      <c r="S721" s="48"/>
    </row>
    <row r="722" spans="2:19" x14ac:dyDescent="0.3">
      <c r="B722" s="22"/>
      <c r="C722" s="51">
        <v>287</v>
      </c>
      <c r="D722" s="340">
        <v>304.34163999999998</v>
      </c>
      <c r="E722" s="335">
        <v>359.36099999999999</v>
      </c>
      <c r="F722" s="335">
        <v>6.4586459999999999</v>
      </c>
      <c r="G722" s="341">
        <v>369.026701</v>
      </c>
      <c r="I722" s="48"/>
      <c r="J722" s="48"/>
      <c r="Q722" s="48"/>
      <c r="R722" s="48"/>
      <c r="S722" s="48"/>
    </row>
    <row r="723" spans="2:19" x14ac:dyDescent="0.3">
      <c r="B723" s="22"/>
      <c r="C723" s="51">
        <v>288</v>
      </c>
      <c r="D723" s="340">
        <v>302.05248699999999</v>
      </c>
      <c r="E723" s="335">
        <v>357.07184699999999</v>
      </c>
      <c r="F723" s="335">
        <v>4.1694930000000001</v>
      </c>
      <c r="G723" s="341">
        <v>366.737548</v>
      </c>
      <c r="I723" s="48"/>
      <c r="J723" s="48"/>
      <c r="Q723" s="48"/>
      <c r="R723" s="48"/>
      <c r="S723" s="48"/>
    </row>
    <row r="724" spans="2:19" x14ac:dyDescent="0.3">
      <c r="B724" s="22"/>
      <c r="C724" s="51">
        <v>289</v>
      </c>
      <c r="D724" s="340">
        <v>302.92660799999999</v>
      </c>
      <c r="E724" s="335">
        <v>357.94596899999999</v>
      </c>
      <c r="F724" s="335">
        <v>1.513406</v>
      </c>
      <c r="G724" s="341">
        <v>367.61166900000001</v>
      </c>
      <c r="I724" s="48"/>
      <c r="J724" s="48"/>
      <c r="Q724" s="48"/>
      <c r="R724" s="48"/>
      <c r="S724" s="48"/>
    </row>
    <row r="725" spans="2:19" x14ac:dyDescent="0.3">
      <c r="B725" s="22"/>
      <c r="C725" s="51">
        <v>290</v>
      </c>
      <c r="D725" s="340">
        <v>300.34639700000002</v>
      </c>
      <c r="E725" s="335">
        <v>355.36575699999997</v>
      </c>
      <c r="F725" s="335">
        <v>4.598776</v>
      </c>
      <c r="G725" s="341">
        <v>365.03145799999999</v>
      </c>
      <c r="I725" s="48"/>
      <c r="J725" s="48"/>
      <c r="Q725" s="48"/>
      <c r="R725" s="48"/>
      <c r="S725" s="48"/>
    </row>
    <row r="726" spans="2:19" x14ac:dyDescent="0.3">
      <c r="B726" s="22"/>
      <c r="C726" s="51">
        <v>291</v>
      </c>
      <c r="D726" s="340">
        <v>300.924263</v>
      </c>
      <c r="E726" s="335">
        <v>355.943624</v>
      </c>
      <c r="F726" s="335">
        <v>1.1023810000000001</v>
      </c>
      <c r="G726" s="341">
        <v>365.60932400000002</v>
      </c>
      <c r="I726" s="48"/>
      <c r="J726" s="48"/>
      <c r="Q726" s="48"/>
      <c r="R726" s="48"/>
      <c r="S726" s="48"/>
    </row>
    <row r="727" spans="2:19" x14ac:dyDescent="0.3">
      <c r="B727" s="22"/>
      <c r="C727" s="51">
        <v>292</v>
      </c>
      <c r="D727" s="340">
        <v>302.50604299999998</v>
      </c>
      <c r="E727" s="335">
        <v>357.52540299999998</v>
      </c>
      <c r="F727" s="335">
        <v>4.3247249999999999</v>
      </c>
      <c r="G727" s="341">
        <v>367.191104</v>
      </c>
      <c r="I727" s="48"/>
      <c r="J727" s="48"/>
      <c r="Q727" s="48"/>
      <c r="R727" s="48"/>
      <c r="S727" s="48"/>
    </row>
    <row r="728" spans="2:19" x14ac:dyDescent="0.3">
      <c r="B728" s="22"/>
      <c r="C728" s="51">
        <v>293</v>
      </c>
      <c r="D728" s="340">
        <v>300.94172400000002</v>
      </c>
      <c r="E728" s="335">
        <v>355.96108400000003</v>
      </c>
      <c r="F728" s="335">
        <v>7.7640659999999997</v>
      </c>
      <c r="G728" s="341">
        <v>365.62678499999998</v>
      </c>
      <c r="I728" s="48"/>
      <c r="J728" s="48"/>
      <c r="Q728" s="48"/>
      <c r="R728" s="48"/>
      <c r="S728" s="48"/>
    </row>
    <row r="729" spans="2:19" x14ac:dyDescent="0.3">
      <c r="B729" s="22"/>
      <c r="C729" s="51">
        <v>294</v>
      </c>
      <c r="D729" s="340">
        <v>303.824907</v>
      </c>
      <c r="E729" s="335">
        <v>358.844267</v>
      </c>
      <c r="F729" s="335">
        <v>9.4687970000000004</v>
      </c>
      <c r="G729" s="341">
        <v>368.50996800000001</v>
      </c>
      <c r="I729" s="48"/>
      <c r="J729" s="48"/>
      <c r="Q729" s="48"/>
      <c r="R729" s="48"/>
      <c r="S729" s="48"/>
    </row>
    <row r="730" spans="2:19" x14ac:dyDescent="0.3">
      <c r="B730" s="22"/>
      <c r="C730" s="51">
        <v>295</v>
      </c>
      <c r="D730" s="340">
        <v>298.87510200000003</v>
      </c>
      <c r="E730" s="335">
        <v>353.89446299999997</v>
      </c>
      <c r="F730" s="335">
        <v>6.0403089999999997</v>
      </c>
      <c r="G730" s="341">
        <v>363.56016399999999</v>
      </c>
      <c r="I730" s="48"/>
      <c r="J730" s="48"/>
      <c r="Q730" s="48"/>
      <c r="R730" s="48"/>
      <c r="S730" s="48"/>
    </row>
    <row r="731" spans="2:19" x14ac:dyDescent="0.3">
      <c r="B731" s="22"/>
      <c r="C731" s="51">
        <v>296</v>
      </c>
      <c r="D731" s="340">
        <v>300.75236899999999</v>
      </c>
      <c r="E731" s="335">
        <v>355.77172999999999</v>
      </c>
      <c r="F731" s="335">
        <v>4.683281</v>
      </c>
      <c r="G731" s="341">
        <v>365.43743000000001</v>
      </c>
      <c r="I731" s="48"/>
      <c r="J731" s="48"/>
      <c r="Q731" s="48"/>
      <c r="R731" s="48"/>
      <c r="S731" s="48"/>
    </row>
    <row r="732" spans="2:19" x14ac:dyDescent="0.3">
      <c r="B732" s="22"/>
      <c r="C732" s="51">
        <v>297</v>
      </c>
      <c r="D732" s="340">
        <v>299.37301100000002</v>
      </c>
      <c r="E732" s="335">
        <v>354.39237100000003</v>
      </c>
      <c r="F732" s="335">
        <v>5.5424009999999999</v>
      </c>
      <c r="G732" s="341">
        <v>364.05807199999998</v>
      </c>
      <c r="I732" s="48"/>
      <c r="J732" s="48"/>
      <c r="Q732" s="48"/>
      <c r="R732" s="48"/>
      <c r="S732" s="48"/>
    </row>
    <row r="733" spans="2:19" x14ac:dyDescent="0.3">
      <c r="B733" s="22"/>
      <c r="C733" s="51">
        <v>298</v>
      </c>
      <c r="D733" s="340">
        <v>296.75084900000002</v>
      </c>
      <c r="E733" s="335">
        <v>351.77021000000002</v>
      </c>
      <c r="F733" s="335">
        <v>8.8874549999999992</v>
      </c>
      <c r="G733" s="341">
        <v>361.43590999999998</v>
      </c>
      <c r="I733" s="48"/>
      <c r="J733" s="48"/>
      <c r="Q733" s="48"/>
      <c r="R733" s="48"/>
      <c r="S733" s="48"/>
    </row>
    <row r="734" spans="2:19" x14ac:dyDescent="0.3">
      <c r="B734" s="22"/>
      <c r="C734" s="51">
        <v>299</v>
      </c>
      <c r="D734" s="340">
        <v>295.82943799999998</v>
      </c>
      <c r="E734" s="335">
        <v>350.84879799999999</v>
      </c>
      <c r="F734" s="335">
        <v>6.7872019999999997</v>
      </c>
      <c r="G734" s="341">
        <v>360.514499</v>
      </c>
      <c r="I734" s="48"/>
      <c r="J734" s="48"/>
      <c r="Q734" s="48"/>
      <c r="R734" s="48"/>
      <c r="S734" s="48"/>
    </row>
    <row r="735" spans="2:19" x14ac:dyDescent="0.3">
      <c r="B735" s="22"/>
      <c r="C735" s="51">
        <v>300</v>
      </c>
      <c r="D735" s="340">
        <v>297.01356299999998</v>
      </c>
      <c r="E735" s="335">
        <v>352.03292399999998</v>
      </c>
      <c r="F735" s="335">
        <v>5.5741459999999998</v>
      </c>
      <c r="G735" s="341">
        <v>361.698624</v>
      </c>
      <c r="I735" s="48"/>
      <c r="J735" s="48"/>
      <c r="Q735" s="48"/>
      <c r="R735" s="48"/>
      <c r="S735" s="48"/>
    </row>
    <row r="736" spans="2:19" x14ac:dyDescent="0.3">
      <c r="B736" s="22"/>
      <c r="C736" s="51">
        <v>301</v>
      </c>
      <c r="D736" s="340">
        <v>286.83201100000002</v>
      </c>
      <c r="E736" s="335">
        <v>341.85137099999997</v>
      </c>
      <c r="F736" s="335">
        <v>16.088927999999999</v>
      </c>
      <c r="G736" s="341">
        <v>351.51707199999998</v>
      </c>
      <c r="I736" s="48"/>
      <c r="J736" s="48"/>
      <c r="Q736" s="48"/>
      <c r="R736" s="48"/>
      <c r="S736" s="48"/>
    </row>
    <row r="737" spans="2:19" x14ac:dyDescent="0.3">
      <c r="B737" s="22"/>
      <c r="C737" s="51">
        <v>302</v>
      </c>
      <c r="D737" s="340">
        <v>277.78022900000002</v>
      </c>
      <c r="E737" s="335">
        <v>342.350887</v>
      </c>
      <c r="F737" s="335">
        <v>20.984427</v>
      </c>
      <c r="G737" s="341">
        <v>352.01658700000002</v>
      </c>
      <c r="I737" s="48"/>
      <c r="J737" s="48"/>
      <c r="Q737" s="48"/>
      <c r="R737" s="48"/>
      <c r="S737" s="48"/>
    </row>
    <row r="738" spans="2:19" x14ac:dyDescent="0.3">
      <c r="B738" s="22"/>
      <c r="C738" s="51">
        <v>303</v>
      </c>
      <c r="D738" s="340">
        <v>278.570334</v>
      </c>
      <c r="E738" s="335">
        <v>344.035009</v>
      </c>
      <c r="F738" s="335">
        <v>24.070034</v>
      </c>
      <c r="G738" s="341">
        <v>353.70071000000002</v>
      </c>
      <c r="I738" s="48"/>
      <c r="J738" s="48"/>
      <c r="Q738" s="48"/>
      <c r="R738" s="48"/>
      <c r="S738" s="48"/>
    </row>
    <row r="739" spans="2:19" x14ac:dyDescent="0.3">
      <c r="B739" s="22"/>
      <c r="C739" s="51">
        <v>304</v>
      </c>
      <c r="D739" s="340">
        <v>275.14550100000002</v>
      </c>
      <c r="E739" s="335">
        <v>339.24494099999998</v>
      </c>
      <c r="F739" s="335">
        <v>19.254508999999999</v>
      </c>
      <c r="G739" s="341">
        <v>348.910642</v>
      </c>
      <c r="I739" s="48"/>
      <c r="J739" s="48"/>
      <c r="Q739" s="48"/>
      <c r="R739" s="48"/>
      <c r="S739" s="48"/>
    </row>
    <row r="740" spans="2:19" x14ac:dyDescent="0.3">
      <c r="B740" s="22"/>
      <c r="C740" s="51">
        <v>305</v>
      </c>
      <c r="D740" s="340">
        <v>278.25075800000002</v>
      </c>
      <c r="E740" s="335">
        <v>345.537395</v>
      </c>
      <c r="F740" s="335">
        <v>25.572420000000001</v>
      </c>
      <c r="G740" s="341">
        <v>355.20309600000002</v>
      </c>
      <c r="I740" s="48"/>
      <c r="J740" s="48"/>
      <c r="Q740" s="48"/>
      <c r="R740" s="48"/>
      <c r="S740" s="48"/>
    </row>
    <row r="741" spans="2:19" x14ac:dyDescent="0.3">
      <c r="B741" s="22"/>
      <c r="C741" s="51">
        <v>306</v>
      </c>
      <c r="D741" s="340">
        <v>283.25219199999998</v>
      </c>
      <c r="E741" s="335">
        <v>350.314436</v>
      </c>
      <c r="F741" s="335">
        <v>25.558876000000001</v>
      </c>
      <c r="G741" s="341">
        <v>359.98013600000002</v>
      </c>
      <c r="I741" s="48"/>
      <c r="J741" s="48"/>
      <c r="Q741" s="48"/>
      <c r="R741" s="48"/>
      <c r="S741" s="48"/>
    </row>
    <row r="742" spans="2:19" x14ac:dyDescent="0.3">
      <c r="B742" s="22"/>
      <c r="C742" s="51">
        <v>307</v>
      </c>
      <c r="D742" s="340">
        <v>280.48654199999999</v>
      </c>
      <c r="E742" s="335">
        <v>344.42383999999998</v>
      </c>
      <c r="F742" s="335">
        <v>28.785464000000001</v>
      </c>
      <c r="G742" s="341">
        <v>354.089541</v>
      </c>
      <c r="I742" s="48"/>
      <c r="J742" s="48"/>
      <c r="Q742" s="48"/>
      <c r="R742" s="48"/>
      <c r="S742" s="48"/>
    </row>
    <row r="743" spans="2:19" x14ac:dyDescent="0.3">
      <c r="B743" s="22"/>
      <c r="C743" s="51">
        <v>308</v>
      </c>
      <c r="D743" s="340">
        <v>274.28946400000001</v>
      </c>
      <c r="E743" s="335">
        <v>342.665843</v>
      </c>
      <c r="F743" s="335">
        <v>24.047537999999999</v>
      </c>
      <c r="G743" s="341">
        <v>352.33154400000001</v>
      </c>
      <c r="I743" s="48"/>
      <c r="J743" s="48"/>
      <c r="Q743" s="48"/>
      <c r="R743" s="48"/>
      <c r="S743" s="48"/>
    </row>
    <row r="744" spans="2:19" x14ac:dyDescent="0.3">
      <c r="B744" s="22"/>
      <c r="C744" s="51">
        <v>309</v>
      </c>
      <c r="D744" s="340">
        <v>278.11274300000002</v>
      </c>
      <c r="E744" s="335">
        <v>345.67541</v>
      </c>
      <c r="F744" s="335">
        <v>25.710435</v>
      </c>
      <c r="G744" s="341">
        <v>355.34111100000001</v>
      </c>
      <c r="I744" s="48"/>
      <c r="J744" s="48"/>
      <c r="Q744" s="48"/>
      <c r="R744" s="48"/>
      <c r="S744" s="48"/>
    </row>
    <row r="745" spans="2:19" x14ac:dyDescent="0.3">
      <c r="B745" s="22"/>
      <c r="C745" s="51">
        <v>310</v>
      </c>
      <c r="D745" s="340">
        <v>309.42970000000003</v>
      </c>
      <c r="E745" s="335">
        <v>364.44905999999997</v>
      </c>
      <c r="F745" s="335">
        <v>8.8094979999999996</v>
      </c>
      <c r="G745" s="341">
        <v>374.11476099999999</v>
      </c>
      <c r="I745" s="48"/>
      <c r="J745" s="48"/>
      <c r="Q745" s="48"/>
      <c r="R745" s="48"/>
      <c r="S745" s="48"/>
    </row>
    <row r="746" spans="2:19" x14ac:dyDescent="0.3">
      <c r="B746" s="22"/>
      <c r="C746" s="51">
        <v>311</v>
      </c>
      <c r="D746" s="340">
        <v>304.54932400000001</v>
      </c>
      <c r="E746" s="335">
        <v>359.56868400000002</v>
      </c>
      <c r="F746" s="335">
        <v>3.1361219999999999</v>
      </c>
      <c r="G746" s="341">
        <v>369.23438499999997</v>
      </c>
      <c r="I746" s="48"/>
      <c r="J746" s="48"/>
      <c r="Q746" s="48"/>
      <c r="R746" s="48"/>
      <c r="S746" s="48"/>
    </row>
    <row r="747" spans="2:19" x14ac:dyDescent="0.3">
      <c r="B747" s="22"/>
      <c r="C747" s="51">
        <v>312</v>
      </c>
      <c r="D747" s="340">
        <v>337.91784200000001</v>
      </c>
      <c r="E747" s="335">
        <v>392.93720200000001</v>
      </c>
      <c r="F747" s="335">
        <v>44.998184000000002</v>
      </c>
      <c r="G747" s="341">
        <v>380.96310799999998</v>
      </c>
      <c r="I747" s="48"/>
      <c r="J747" s="48"/>
      <c r="Q747" s="48"/>
      <c r="R747" s="48"/>
      <c r="S747" s="48"/>
    </row>
    <row r="748" spans="2:19" x14ac:dyDescent="0.3">
      <c r="B748" s="22"/>
      <c r="C748" s="51">
        <v>313</v>
      </c>
      <c r="D748" s="340">
        <v>326.487573</v>
      </c>
      <c r="E748" s="335">
        <v>381.506934</v>
      </c>
      <c r="F748" s="335">
        <v>33.567914999999999</v>
      </c>
      <c r="G748" s="341">
        <v>369.53283900000002</v>
      </c>
      <c r="I748" s="48"/>
      <c r="J748" s="48"/>
      <c r="Q748" s="48"/>
      <c r="R748" s="48"/>
      <c r="S748" s="48"/>
    </row>
    <row r="749" spans="2:19" x14ac:dyDescent="0.3">
      <c r="B749" s="22"/>
      <c r="C749" s="51">
        <v>314</v>
      </c>
      <c r="D749" s="340">
        <v>336.18954200000002</v>
      </c>
      <c r="E749" s="335">
        <v>391.20890200000002</v>
      </c>
      <c r="F749" s="335">
        <v>43.269883999999998</v>
      </c>
      <c r="G749" s="341">
        <v>379.23480799999999</v>
      </c>
      <c r="I749" s="48"/>
      <c r="J749" s="48"/>
      <c r="Q749" s="48"/>
      <c r="R749" s="48"/>
      <c r="S749" s="48"/>
    </row>
    <row r="750" spans="2:19" x14ac:dyDescent="0.3">
      <c r="B750" s="22"/>
      <c r="C750" s="51">
        <v>315</v>
      </c>
      <c r="D750" s="340">
        <v>335.75299899999999</v>
      </c>
      <c r="E750" s="335">
        <v>390.77235999999999</v>
      </c>
      <c r="F750" s="335">
        <v>42.833340999999997</v>
      </c>
      <c r="G750" s="341">
        <v>378.79826600000001</v>
      </c>
      <c r="I750" s="48"/>
      <c r="J750" s="48"/>
      <c r="Q750" s="48"/>
      <c r="R750" s="48"/>
      <c r="S750" s="48"/>
    </row>
    <row r="751" spans="2:19" x14ac:dyDescent="0.3">
      <c r="B751" s="22"/>
      <c r="C751" s="51">
        <v>316</v>
      </c>
      <c r="D751" s="340">
        <v>336.19832600000001</v>
      </c>
      <c r="E751" s="335">
        <v>391.21768600000001</v>
      </c>
      <c r="F751" s="335">
        <v>43.278668000000003</v>
      </c>
      <c r="G751" s="341">
        <v>379.24359199999998</v>
      </c>
      <c r="I751" s="48"/>
      <c r="J751" s="48"/>
      <c r="Q751" s="48"/>
      <c r="R751" s="48"/>
      <c r="S751" s="48"/>
    </row>
    <row r="752" spans="2:19" x14ac:dyDescent="0.3">
      <c r="B752" s="22"/>
      <c r="C752" s="51">
        <v>317</v>
      </c>
      <c r="D752" s="340">
        <v>323.56808599999999</v>
      </c>
      <c r="E752" s="335">
        <v>378.587447</v>
      </c>
      <c r="F752" s="335">
        <v>30.648427999999999</v>
      </c>
      <c r="G752" s="341">
        <v>371.05895400000003</v>
      </c>
      <c r="I752" s="48"/>
      <c r="J752" s="48"/>
      <c r="Q752" s="48"/>
      <c r="R752" s="48"/>
      <c r="S752" s="48"/>
    </row>
    <row r="753" spans="2:19" x14ac:dyDescent="0.3">
      <c r="B753" s="22"/>
      <c r="C753" s="51">
        <v>318</v>
      </c>
      <c r="D753" s="340">
        <v>323.48429900000002</v>
      </c>
      <c r="E753" s="335">
        <v>378.50366000000002</v>
      </c>
      <c r="F753" s="335">
        <v>30.564641000000002</v>
      </c>
      <c r="G753" s="341">
        <v>370.93964</v>
      </c>
      <c r="I753" s="48"/>
      <c r="J753" s="48"/>
      <c r="Q753" s="48"/>
      <c r="R753" s="48"/>
      <c r="S753" s="48"/>
    </row>
    <row r="754" spans="2:19" x14ac:dyDescent="0.3">
      <c r="B754" s="22"/>
      <c r="C754" s="51">
        <v>319</v>
      </c>
      <c r="D754" s="340">
        <v>331.258759</v>
      </c>
      <c r="E754" s="335">
        <v>386.27812</v>
      </c>
      <c r="F754" s="335">
        <v>38.339100999999999</v>
      </c>
      <c r="G754" s="341">
        <v>376.795525</v>
      </c>
      <c r="I754" s="48"/>
      <c r="J754" s="48"/>
      <c r="Q754" s="48"/>
      <c r="R754" s="48"/>
      <c r="S754" s="48"/>
    </row>
    <row r="755" spans="2:19" x14ac:dyDescent="0.3">
      <c r="B755" s="22"/>
      <c r="C755" s="51">
        <v>320</v>
      </c>
      <c r="D755" s="340">
        <v>325.95169600000003</v>
      </c>
      <c r="E755" s="335">
        <v>380.97105599999998</v>
      </c>
      <c r="F755" s="335">
        <v>33.032038</v>
      </c>
      <c r="G755" s="341">
        <v>373.407037</v>
      </c>
      <c r="I755" s="48"/>
      <c r="J755" s="48"/>
      <c r="Q755" s="48"/>
      <c r="R755" s="48"/>
      <c r="S755" s="48"/>
    </row>
    <row r="756" spans="2:19" x14ac:dyDescent="0.3">
      <c r="B756" s="22"/>
      <c r="C756" s="51">
        <v>321</v>
      </c>
      <c r="D756" s="340">
        <v>327.14303799999999</v>
      </c>
      <c r="E756" s="335">
        <v>382.16239899999999</v>
      </c>
      <c r="F756" s="335">
        <v>34.223379999999999</v>
      </c>
      <c r="G756" s="341">
        <v>374.59837900000002</v>
      </c>
      <c r="I756" s="48"/>
      <c r="J756" s="48"/>
      <c r="Q756" s="48"/>
      <c r="R756" s="48"/>
      <c r="S756" s="48"/>
    </row>
    <row r="757" spans="2:19" x14ac:dyDescent="0.3">
      <c r="B757" s="22"/>
      <c r="C757" s="51">
        <v>322</v>
      </c>
      <c r="D757" s="340">
        <v>328.73192499999999</v>
      </c>
      <c r="E757" s="335">
        <v>383.75128599999999</v>
      </c>
      <c r="F757" s="335">
        <v>35.812266999999999</v>
      </c>
      <c r="G757" s="341">
        <v>376.18726600000002</v>
      </c>
      <c r="I757" s="48"/>
      <c r="J757" s="48"/>
      <c r="Q757" s="48"/>
      <c r="R757" s="48"/>
      <c r="S757" s="48"/>
    </row>
    <row r="758" spans="2:19" x14ac:dyDescent="0.3">
      <c r="B758" s="22"/>
      <c r="C758" s="51">
        <v>323</v>
      </c>
      <c r="D758" s="340">
        <v>333.34746000000001</v>
      </c>
      <c r="E758" s="335">
        <v>388.36682000000002</v>
      </c>
      <c r="F758" s="335">
        <v>40.427801000000002</v>
      </c>
      <c r="G758" s="341">
        <v>380.80279999999999</v>
      </c>
      <c r="I758" s="48"/>
      <c r="J758" s="48"/>
      <c r="Q758" s="48"/>
      <c r="R758" s="48"/>
      <c r="S758" s="48"/>
    </row>
    <row r="759" spans="2:19" x14ac:dyDescent="0.3">
      <c r="B759" s="22"/>
      <c r="C759" s="51">
        <v>324</v>
      </c>
      <c r="D759" s="340">
        <v>317.63989400000003</v>
      </c>
      <c r="E759" s="335">
        <v>372.65925399999998</v>
      </c>
      <c r="F759" s="335">
        <v>24.720236</v>
      </c>
      <c r="G759" s="341">
        <v>394.22258099999999</v>
      </c>
      <c r="I759" s="48"/>
      <c r="J759" s="48"/>
      <c r="Q759" s="48"/>
      <c r="R759" s="48"/>
      <c r="S759" s="48"/>
    </row>
    <row r="760" spans="2:19" x14ac:dyDescent="0.3">
      <c r="B760" s="22"/>
      <c r="C760" s="51">
        <v>325</v>
      </c>
      <c r="D760" s="340">
        <v>310.009458</v>
      </c>
      <c r="E760" s="335">
        <v>365.028818</v>
      </c>
      <c r="F760" s="335">
        <v>17.089798999999999</v>
      </c>
      <c r="G760" s="341">
        <v>386.59214400000002</v>
      </c>
      <c r="I760" s="48"/>
      <c r="J760" s="48"/>
      <c r="Q760" s="48"/>
      <c r="R760" s="48"/>
      <c r="S760" s="48"/>
    </row>
    <row r="761" spans="2:19" x14ac:dyDescent="0.3">
      <c r="B761" s="22"/>
      <c r="C761" s="51">
        <v>326</v>
      </c>
      <c r="D761" s="340">
        <v>303.41939500000001</v>
      </c>
      <c r="E761" s="335">
        <v>358.43875500000001</v>
      </c>
      <c r="F761" s="335">
        <v>4.7565850000000003</v>
      </c>
      <c r="G761" s="341">
        <v>368.10445600000003</v>
      </c>
      <c r="I761" s="48"/>
      <c r="J761" s="48"/>
      <c r="Q761" s="48"/>
      <c r="R761" s="48"/>
      <c r="S761" s="48"/>
    </row>
    <row r="762" spans="2:19" x14ac:dyDescent="0.3">
      <c r="B762" s="22"/>
      <c r="C762" s="51">
        <v>327</v>
      </c>
      <c r="D762" s="340">
        <v>299.11623600000001</v>
      </c>
      <c r="E762" s="335">
        <v>354.13559600000002</v>
      </c>
      <c r="F762" s="335">
        <v>3.9523380000000001</v>
      </c>
      <c r="G762" s="341">
        <v>363.80129699999998</v>
      </c>
      <c r="I762" s="48"/>
      <c r="J762" s="48"/>
      <c r="Q762" s="48"/>
      <c r="R762" s="48"/>
      <c r="S762" s="48"/>
    </row>
    <row r="763" spans="2:19" x14ac:dyDescent="0.3">
      <c r="B763" s="22"/>
      <c r="C763" s="51">
        <v>328</v>
      </c>
      <c r="D763" s="340">
        <v>297.54682700000001</v>
      </c>
      <c r="E763" s="335">
        <v>352.56618700000001</v>
      </c>
      <c r="F763" s="335">
        <v>12.345003999999999</v>
      </c>
      <c r="G763" s="341">
        <v>362.23188800000003</v>
      </c>
      <c r="I763" s="48"/>
      <c r="J763" s="48"/>
      <c r="Q763" s="48"/>
      <c r="R763" s="48"/>
      <c r="S763" s="48"/>
    </row>
    <row r="764" spans="2:19" x14ac:dyDescent="0.3">
      <c r="B764" s="22"/>
      <c r="C764" s="51">
        <v>329</v>
      </c>
      <c r="D764" s="340">
        <v>295.474628</v>
      </c>
      <c r="E764" s="335">
        <v>350.493988</v>
      </c>
      <c r="F764" s="335">
        <v>12.030468000000001</v>
      </c>
      <c r="G764" s="341">
        <v>360.15968900000001</v>
      </c>
      <c r="I764" s="48"/>
      <c r="J764" s="48"/>
      <c r="Q764" s="48"/>
      <c r="R764" s="48"/>
      <c r="S764" s="48"/>
    </row>
    <row r="765" spans="2:19" x14ac:dyDescent="0.3">
      <c r="B765" s="22"/>
      <c r="C765" s="51">
        <v>330</v>
      </c>
      <c r="D765" s="340">
        <v>292.54103199999997</v>
      </c>
      <c r="E765" s="335">
        <v>347.56039299999998</v>
      </c>
      <c r="F765" s="335">
        <v>15.605516</v>
      </c>
      <c r="G765" s="341">
        <v>357.22609299999999</v>
      </c>
      <c r="I765" s="48"/>
      <c r="J765" s="48"/>
      <c r="Q765" s="48"/>
      <c r="R765" s="48"/>
      <c r="S765" s="48"/>
    </row>
    <row r="766" spans="2:19" x14ac:dyDescent="0.3">
      <c r="B766" s="22"/>
      <c r="C766" s="51">
        <v>331</v>
      </c>
      <c r="D766" s="340">
        <v>290.22479299999998</v>
      </c>
      <c r="E766" s="335">
        <v>345.24415299999998</v>
      </c>
      <c r="F766" s="335">
        <v>11.763876</v>
      </c>
      <c r="G766" s="341">
        <v>354.909854</v>
      </c>
      <c r="I766" s="48"/>
      <c r="J766" s="48"/>
      <c r="Q766" s="48"/>
      <c r="R766" s="48"/>
      <c r="S766" s="48"/>
    </row>
    <row r="767" spans="2:19" x14ac:dyDescent="0.3">
      <c r="B767" s="22"/>
      <c r="C767" s="51">
        <v>332</v>
      </c>
      <c r="D767" s="340">
        <v>292.872142</v>
      </c>
      <c r="E767" s="335">
        <v>347.891502</v>
      </c>
      <c r="F767" s="335">
        <v>15.274406000000001</v>
      </c>
      <c r="G767" s="341">
        <v>357.55720300000002</v>
      </c>
      <c r="I767" s="48"/>
      <c r="J767" s="48"/>
      <c r="Q767" s="48"/>
      <c r="R767" s="48"/>
      <c r="S767" s="48"/>
    </row>
    <row r="768" spans="2:19" x14ac:dyDescent="0.3">
      <c r="B768" s="22"/>
      <c r="C768" s="51">
        <v>333</v>
      </c>
      <c r="D768" s="340">
        <v>278.79190499999999</v>
      </c>
      <c r="E768" s="335">
        <v>343.009389</v>
      </c>
      <c r="F768" s="335">
        <v>19.44304</v>
      </c>
      <c r="G768" s="341">
        <v>352.67509000000001</v>
      </c>
      <c r="I768" s="48"/>
      <c r="J768" s="48"/>
      <c r="Q768" s="48"/>
      <c r="R768" s="48"/>
      <c r="S768" s="48"/>
    </row>
    <row r="769" spans="2:19" x14ac:dyDescent="0.3">
      <c r="B769" s="22"/>
      <c r="C769" s="51">
        <v>334</v>
      </c>
      <c r="D769" s="340">
        <v>280.462897</v>
      </c>
      <c r="E769" s="335">
        <v>345.03355499999998</v>
      </c>
      <c r="F769" s="335">
        <v>22.588629000000001</v>
      </c>
      <c r="G769" s="341">
        <v>354.69925599999999</v>
      </c>
      <c r="I769" s="48"/>
      <c r="J769" s="48"/>
      <c r="Q769" s="48"/>
      <c r="R769" s="48"/>
      <c r="S769" s="48"/>
    </row>
    <row r="770" spans="2:19" x14ac:dyDescent="0.3">
      <c r="B770" s="22"/>
      <c r="C770" s="51">
        <v>335</v>
      </c>
      <c r="D770" s="340">
        <v>281.90511700000002</v>
      </c>
      <c r="E770" s="335">
        <v>346.475775</v>
      </c>
      <c r="F770" s="335">
        <v>20.017475000000001</v>
      </c>
      <c r="G770" s="341">
        <v>356.14147500000001</v>
      </c>
      <c r="I770" s="48"/>
      <c r="J770" s="48"/>
      <c r="Q770" s="48"/>
      <c r="R770" s="48"/>
      <c r="S770" s="48"/>
    </row>
    <row r="771" spans="2:19" x14ac:dyDescent="0.3">
      <c r="B771" s="22"/>
      <c r="C771" s="51">
        <v>336</v>
      </c>
      <c r="D771" s="340">
        <v>278.81345099999999</v>
      </c>
      <c r="E771" s="335">
        <v>343.38410900000002</v>
      </c>
      <c r="F771" s="335">
        <v>20.985465000000001</v>
      </c>
      <c r="G771" s="341">
        <v>353.04980999999998</v>
      </c>
      <c r="I771" s="48"/>
      <c r="J771" s="48"/>
      <c r="Q771" s="48"/>
      <c r="R771" s="48"/>
      <c r="S771" s="48"/>
    </row>
    <row r="772" spans="2:19" x14ac:dyDescent="0.3">
      <c r="B772" s="22"/>
      <c r="C772" s="51">
        <v>337</v>
      </c>
      <c r="D772" s="340">
        <v>275.46998400000001</v>
      </c>
      <c r="E772" s="335">
        <v>340.93465800000001</v>
      </c>
      <c r="F772" s="335">
        <v>20.688887999999999</v>
      </c>
      <c r="G772" s="341">
        <v>350.60035900000003</v>
      </c>
      <c r="I772" s="48"/>
      <c r="J772" s="48"/>
      <c r="Q772" s="48"/>
      <c r="R772" s="48"/>
      <c r="S772" s="48"/>
    </row>
    <row r="773" spans="2:19" x14ac:dyDescent="0.3">
      <c r="B773" s="22"/>
      <c r="C773" s="51">
        <v>338</v>
      </c>
      <c r="D773" s="340">
        <v>282.32261299999999</v>
      </c>
      <c r="E773" s="335">
        <v>337.341973</v>
      </c>
      <c r="F773" s="335">
        <v>19.316461</v>
      </c>
      <c r="G773" s="341">
        <v>347.00767400000001</v>
      </c>
      <c r="I773" s="48"/>
      <c r="J773" s="48"/>
      <c r="Q773" s="48"/>
      <c r="R773" s="48"/>
      <c r="S773" s="48"/>
    </row>
    <row r="774" spans="2:19" x14ac:dyDescent="0.3">
      <c r="B774" s="22"/>
      <c r="C774" s="51">
        <v>339</v>
      </c>
      <c r="D774" s="340">
        <v>276.95324599999998</v>
      </c>
      <c r="E774" s="335">
        <v>342.41792099999998</v>
      </c>
      <c r="F774" s="335">
        <v>22.452946000000001</v>
      </c>
      <c r="G774" s="341">
        <v>352.08362099999999</v>
      </c>
      <c r="I774" s="48"/>
      <c r="J774" s="48"/>
      <c r="Q774" s="48"/>
      <c r="R774" s="48"/>
      <c r="S774" s="48"/>
    </row>
    <row r="775" spans="2:19" x14ac:dyDescent="0.3">
      <c r="B775" s="22"/>
      <c r="C775" s="51">
        <v>340</v>
      </c>
      <c r="D775" s="340">
        <v>274.76019100000002</v>
      </c>
      <c r="E775" s="335">
        <v>340.22486600000002</v>
      </c>
      <c r="F775" s="335">
        <v>21.883441999999999</v>
      </c>
      <c r="G775" s="341">
        <v>349.89056599999998</v>
      </c>
      <c r="I775" s="48"/>
      <c r="J775" s="48"/>
      <c r="Q775" s="48"/>
      <c r="R775" s="48"/>
      <c r="S775" s="48"/>
    </row>
    <row r="776" spans="2:19" x14ac:dyDescent="0.3">
      <c r="B776" s="22"/>
      <c r="C776" s="51">
        <v>341</v>
      </c>
      <c r="D776" s="340">
        <v>272.81434000000002</v>
      </c>
      <c r="E776" s="335">
        <v>337.367164</v>
      </c>
      <c r="F776" s="335">
        <v>21.568750999999999</v>
      </c>
      <c r="G776" s="341">
        <v>347.03286500000002</v>
      </c>
      <c r="I776" s="48"/>
      <c r="J776" s="48"/>
      <c r="Q776" s="48"/>
      <c r="R776" s="48"/>
      <c r="S776" s="48"/>
    </row>
    <row r="777" spans="2:19" x14ac:dyDescent="0.3">
      <c r="B777" s="22"/>
      <c r="C777" s="51">
        <v>342</v>
      </c>
      <c r="D777" s="340">
        <v>281.19548500000002</v>
      </c>
      <c r="E777" s="335">
        <v>346.66015900000002</v>
      </c>
      <c r="F777" s="335">
        <v>21.904599000000001</v>
      </c>
      <c r="G777" s="341">
        <v>356.32585999999998</v>
      </c>
      <c r="I777" s="48"/>
      <c r="J777" s="48"/>
      <c r="Q777" s="48"/>
      <c r="R777" s="48"/>
      <c r="S777" s="48"/>
    </row>
    <row r="778" spans="2:19" x14ac:dyDescent="0.3">
      <c r="B778" s="22"/>
      <c r="C778" s="51">
        <v>343</v>
      </c>
      <c r="D778" s="340">
        <v>280.62902500000001</v>
      </c>
      <c r="E778" s="335">
        <v>335.64838500000002</v>
      </c>
      <c r="F778" s="335">
        <v>20.901972000000001</v>
      </c>
      <c r="G778" s="341">
        <v>345.31408599999997</v>
      </c>
      <c r="I778" s="48"/>
      <c r="J778" s="48"/>
      <c r="Q778" s="48"/>
      <c r="R778" s="48"/>
      <c r="S778" s="48"/>
    </row>
    <row r="779" spans="2:19" x14ac:dyDescent="0.3">
      <c r="B779" s="22"/>
      <c r="C779" s="51">
        <v>344</v>
      </c>
      <c r="D779" s="340">
        <v>275.18777799999998</v>
      </c>
      <c r="E779" s="335">
        <v>340.65245199999998</v>
      </c>
      <c r="F779" s="335">
        <v>22.311029000000001</v>
      </c>
      <c r="G779" s="341">
        <v>350.318153</v>
      </c>
      <c r="I779" s="48"/>
      <c r="J779" s="48"/>
      <c r="Q779" s="48"/>
      <c r="R779" s="48"/>
      <c r="S779" s="48"/>
    </row>
    <row r="780" spans="2:19" x14ac:dyDescent="0.3">
      <c r="B780" s="22"/>
      <c r="C780" s="51">
        <v>345</v>
      </c>
      <c r="D780" s="340">
        <v>278.21692999999999</v>
      </c>
      <c r="E780" s="335">
        <v>333.23629099999999</v>
      </c>
      <c r="F780" s="335">
        <v>25.322858</v>
      </c>
      <c r="G780" s="341">
        <v>342.90199100000001</v>
      </c>
      <c r="I780" s="48"/>
      <c r="J780" s="48"/>
      <c r="Q780" s="48"/>
      <c r="R780" s="48"/>
      <c r="S780" s="48"/>
    </row>
    <row r="781" spans="2:19" x14ac:dyDescent="0.3">
      <c r="B781" s="22"/>
      <c r="C781" s="51">
        <v>346</v>
      </c>
      <c r="D781" s="340">
        <v>273.74458800000002</v>
      </c>
      <c r="E781" s="335">
        <v>340.82815399999998</v>
      </c>
      <c r="F781" s="335">
        <v>22.486730000000001</v>
      </c>
      <c r="G781" s="341">
        <v>350.493854</v>
      </c>
      <c r="I781" s="48"/>
      <c r="J781" s="48"/>
      <c r="Q781" s="48"/>
      <c r="R781" s="48"/>
      <c r="S781" s="48"/>
    </row>
    <row r="782" spans="2:19" x14ac:dyDescent="0.3">
      <c r="B782" s="22"/>
      <c r="C782" s="51">
        <v>347</v>
      </c>
      <c r="D782" s="340">
        <v>275.99708800000002</v>
      </c>
      <c r="E782" s="335">
        <v>331.01644800000003</v>
      </c>
      <c r="F782" s="335">
        <v>26.436104</v>
      </c>
      <c r="G782" s="341">
        <v>340.68214899999998</v>
      </c>
      <c r="I782" s="48"/>
      <c r="J782" s="48"/>
      <c r="Q782" s="48"/>
      <c r="R782" s="48"/>
      <c r="S782" s="48"/>
    </row>
    <row r="783" spans="2:19" x14ac:dyDescent="0.3">
      <c r="B783" s="22"/>
      <c r="C783" s="51">
        <v>348</v>
      </c>
      <c r="D783" s="340">
        <v>271.02022199999999</v>
      </c>
      <c r="E783" s="335">
        <v>338.92313000000001</v>
      </c>
      <c r="F783" s="335">
        <v>24.232205</v>
      </c>
      <c r="G783" s="341">
        <v>348.58883100000003</v>
      </c>
      <c r="I783" s="48"/>
      <c r="J783" s="48"/>
      <c r="Q783" s="48"/>
      <c r="R783" s="48"/>
      <c r="S783" s="48"/>
    </row>
    <row r="784" spans="2:19" x14ac:dyDescent="0.3">
      <c r="B784" s="22"/>
      <c r="C784" s="51">
        <v>349</v>
      </c>
      <c r="D784" s="340">
        <v>278.38087400000001</v>
      </c>
      <c r="E784" s="335">
        <v>342.31817100000001</v>
      </c>
      <c r="F784" s="335">
        <v>27.179964999999999</v>
      </c>
      <c r="G784" s="341">
        <v>351.98387200000002</v>
      </c>
      <c r="I784" s="48"/>
      <c r="J784" s="48"/>
      <c r="Q784" s="48"/>
      <c r="R784" s="48"/>
      <c r="S784" s="48"/>
    </row>
    <row r="785" spans="1:19" x14ac:dyDescent="0.3">
      <c r="B785" s="22"/>
      <c r="C785" s="51">
        <v>350</v>
      </c>
      <c r="D785" s="340">
        <v>271.87877200000003</v>
      </c>
      <c r="E785" s="335">
        <v>326.89813199999998</v>
      </c>
      <c r="F785" s="335">
        <v>31.070343999999999</v>
      </c>
      <c r="G785" s="341">
        <v>336.56383299999999</v>
      </c>
      <c r="I785" s="48"/>
      <c r="J785" s="48"/>
      <c r="Q785" s="48"/>
      <c r="R785" s="48"/>
      <c r="S785" s="48"/>
    </row>
    <row r="786" spans="1:19" x14ac:dyDescent="0.3">
      <c r="B786" s="22"/>
      <c r="C786" s="51">
        <v>351</v>
      </c>
      <c r="D786" s="340">
        <v>272.276792</v>
      </c>
      <c r="E786" s="335">
        <v>336.21409</v>
      </c>
      <c r="F786" s="335">
        <v>26.666270000000001</v>
      </c>
      <c r="G786" s="341">
        <v>345.87979100000001</v>
      </c>
      <c r="I786" s="48"/>
      <c r="J786" s="48"/>
      <c r="Q786" s="48"/>
      <c r="R786" s="48"/>
      <c r="S786" s="48"/>
    </row>
    <row r="787" spans="1:19" x14ac:dyDescent="0.3">
      <c r="B787" s="22"/>
      <c r="C787" s="51">
        <v>352</v>
      </c>
      <c r="D787" s="340">
        <v>271.60872000000001</v>
      </c>
      <c r="E787" s="335">
        <v>326.62808100000001</v>
      </c>
      <c r="F787" s="335">
        <v>30.800291999999999</v>
      </c>
      <c r="G787" s="341">
        <v>336.29378100000002</v>
      </c>
      <c r="I787" s="48"/>
      <c r="J787" s="48"/>
      <c r="Q787" s="48"/>
      <c r="R787" s="48"/>
      <c r="S787" s="48"/>
    </row>
    <row r="788" spans="1:19" x14ac:dyDescent="0.3">
      <c r="B788" s="22"/>
      <c r="C788" s="51">
        <v>353</v>
      </c>
      <c r="D788" s="340">
        <v>268.70871</v>
      </c>
      <c r="E788" s="335">
        <v>332.55253499999998</v>
      </c>
      <c r="F788" s="335">
        <v>27.335384000000001</v>
      </c>
      <c r="G788" s="341">
        <v>342.21823599999999</v>
      </c>
      <c r="I788" s="48"/>
      <c r="J788" s="48"/>
      <c r="Q788" s="48"/>
      <c r="R788" s="48"/>
      <c r="S788" s="48"/>
    </row>
    <row r="789" spans="1:19" x14ac:dyDescent="0.3">
      <c r="B789" s="22"/>
      <c r="C789" s="51">
        <v>354</v>
      </c>
      <c r="D789" s="340">
        <v>331.84185400000001</v>
      </c>
      <c r="E789" s="335">
        <v>386.86121400000002</v>
      </c>
      <c r="F789" s="335">
        <v>38.922196</v>
      </c>
      <c r="G789" s="341">
        <v>376.21243099999998</v>
      </c>
      <c r="I789" s="48"/>
      <c r="J789" s="48"/>
      <c r="Q789" s="48"/>
      <c r="R789" s="48"/>
      <c r="S789" s="48"/>
    </row>
    <row r="790" spans="1:19" x14ac:dyDescent="0.3">
      <c r="B790" s="22"/>
      <c r="C790" s="51">
        <v>355</v>
      </c>
      <c r="D790" s="340">
        <v>278.86644699999999</v>
      </c>
      <c r="E790" s="335">
        <v>331.54013900000001</v>
      </c>
      <c r="F790" s="335">
        <v>34.742274999999999</v>
      </c>
      <c r="G790" s="341">
        <v>341.20584000000002</v>
      </c>
      <c r="I790" s="48"/>
      <c r="J790" s="48"/>
      <c r="Q790" s="48"/>
      <c r="R790" s="48"/>
      <c r="S790" s="48"/>
    </row>
    <row r="791" spans="1:19" x14ac:dyDescent="0.3">
      <c r="B791" s="22"/>
      <c r="C791" s="51">
        <v>356</v>
      </c>
      <c r="D791" s="340">
        <v>276.14788600000003</v>
      </c>
      <c r="E791" s="335">
        <v>328.82157799999999</v>
      </c>
      <c r="F791" s="335">
        <v>32.023713999999998</v>
      </c>
      <c r="G791" s="341">
        <v>338.487279</v>
      </c>
      <c r="I791" s="48"/>
      <c r="J791" s="48"/>
      <c r="Q791" s="48"/>
      <c r="R791" s="48"/>
      <c r="S791" s="48"/>
    </row>
    <row r="792" spans="1:19" x14ac:dyDescent="0.3">
      <c r="B792" s="22"/>
      <c r="C792" s="51">
        <v>357</v>
      </c>
      <c r="D792" s="340">
        <v>271.81082199999997</v>
      </c>
      <c r="E792" s="335">
        <v>326.83018199999998</v>
      </c>
      <c r="F792" s="335">
        <v>29.828239</v>
      </c>
      <c r="G792" s="341">
        <v>336.49588299999999</v>
      </c>
      <c r="I792" s="48"/>
      <c r="J792" s="48"/>
      <c r="Q792" s="48"/>
      <c r="R792" s="48"/>
      <c r="S792" s="48"/>
    </row>
    <row r="793" spans="1:19" x14ac:dyDescent="0.3">
      <c r="B793" s="22"/>
      <c r="C793" s="51">
        <v>358</v>
      </c>
      <c r="D793" s="340">
        <v>307.75704000000002</v>
      </c>
      <c r="E793" s="335">
        <v>362.77640100000002</v>
      </c>
      <c r="F793" s="335">
        <v>10.669532999999999</v>
      </c>
      <c r="G793" s="341">
        <v>392.59886599999999</v>
      </c>
      <c r="I793" s="48"/>
      <c r="J793" s="48"/>
      <c r="Q793" s="48"/>
      <c r="R793" s="48"/>
      <c r="S793" s="48"/>
    </row>
    <row r="794" spans="1:19" x14ac:dyDescent="0.3">
      <c r="B794" s="22"/>
      <c r="C794" s="51">
        <v>359</v>
      </c>
      <c r="D794" s="342">
        <v>306.19300700000002</v>
      </c>
      <c r="E794" s="336">
        <v>361.21236699999997</v>
      </c>
      <c r="F794" s="336">
        <v>7.9399059999999997</v>
      </c>
      <c r="G794" s="343">
        <v>370.87806799999998</v>
      </c>
      <c r="I794" s="48"/>
      <c r="J794" s="48"/>
      <c r="Q794" s="48"/>
      <c r="R794" s="48"/>
      <c r="S794" s="48"/>
    </row>
    <row r="797" spans="1:19" x14ac:dyDescent="0.3">
      <c r="A797" s="52" t="s">
        <v>72</v>
      </c>
      <c r="B797" t="s">
        <v>456</v>
      </c>
      <c r="C797" s="83" t="s">
        <v>455</v>
      </c>
      <c r="D797" s="228">
        <v>4.2000000000000003E-2</v>
      </c>
      <c r="E797" s="20" t="s">
        <v>227</v>
      </c>
      <c r="G797" s="56"/>
      <c r="H797" s="20"/>
      <c r="I797" s="142"/>
      <c r="J797" s="143"/>
      <c r="K797" s="143"/>
      <c r="L797" s="143"/>
      <c r="M797" s="143"/>
      <c r="N797" s="143"/>
      <c r="O797" s="143"/>
      <c r="P797" s="144"/>
      <c r="Q797" s="141"/>
      <c r="R797" s="145"/>
      <c r="S797" s="143"/>
    </row>
    <row r="798" spans="1:19" x14ac:dyDescent="0.3">
      <c r="B798" s="13" t="s">
        <v>48</v>
      </c>
      <c r="C798" s="83" t="s">
        <v>50</v>
      </c>
      <c r="D798" s="5">
        <v>10000000000</v>
      </c>
      <c r="E798" s="20" t="s">
        <v>91</v>
      </c>
      <c r="I798" s="143"/>
      <c r="J798" s="143"/>
      <c r="K798" s="143"/>
      <c r="L798" s="143"/>
      <c r="M798" s="143"/>
      <c r="N798" s="143"/>
      <c r="O798" s="143"/>
      <c r="P798" s="143"/>
      <c r="Q798" s="82"/>
      <c r="R798" s="145"/>
      <c r="S798" s="143"/>
    </row>
    <row r="799" spans="1:19" x14ac:dyDescent="0.3">
      <c r="A799" s="52" t="s">
        <v>3</v>
      </c>
      <c r="B799" t="s">
        <v>49</v>
      </c>
      <c r="C799" s="83" t="s">
        <v>51</v>
      </c>
      <c r="D799" s="188">
        <v>9.0888689999999994E-2</v>
      </c>
      <c r="E799" s="20" t="s">
        <v>468</v>
      </c>
      <c r="G799" s="207"/>
      <c r="I799" s="143"/>
      <c r="J799" s="143"/>
      <c r="K799" s="143"/>
      <c r="L799" s="143"/>
      <c r="M799" s="143"/>
      <c r="N799" s="143"/>
      <c r="O799" s="143"/>
      <c r="P799" s="144"/>
      <c r="Q799" s="82"/>
      <c r="R799" s="145"/>
      <c r="S799" s="143"/>
    </row>
    <row r="800" spans="1:19" x14ac:dyDescent="0.3">
      <c r="I800" s="143"/>
      <c r="J800" s="143"/>
      <c r="K800" s="143"/>
      <c r="L800" s="143"/>
      <c r="M800" s="143"/>
      <c r="N800" s="143"/>
      <c r="O800" s="143"/>
      <c r="P800" s="143"/>
      <c r="Q800" s="143"/>
      <c r="R800" s="143"/>
      <c r="S800" s="143"/>
    </row>
    <row r="801" spans="2:368" x14ac:dyDescent="0.3">
      <c r="B801" t="s">
        <v>53</v>
      </c>
    </row>
    <row r="802" spans="2:368" x14ac:dyDescent="0.3">
      <c r="B802" s="22" t="s">
        <v>90</v>
      </c>
      <c r="C802" s="83" t="s">
        <v>52</v>
      </c>
      <c r="D802" s="192">
        <v>0</v>
      </c>
      <c r="E802" s="193">
        <v>0</v>
      </c>
      <c r="F802" s="193">
        <v>0</v>
      </c>
      <c r="G802" s="60">
        <v>0</v>
      </c>
      <c r="I802" s="82"/>
      <c r="J802" s="82"/>
      <c r="K802" s="82"/>
    </row>
    <row r="804" spans="2:368" ht="28.8" x14ac:dyDescent="0.3">
      <c r="C804" s="201" t="s">
        <v>489</v>
      </c>
      <c r="D804" s="52" t="s">
        <v>3</v>
      </c>
    </row>
    <row r="805" spans="2:368" x14ac:dyDescent="0.3">
      <c r="B805" t="s">
        <v>19</v>
      </c>
      <c r="C805" s="83" t="s">
        <v>54</v>
      </c>
      <c r="D805" s="83" t="s">
        <v>55</v>
      </c>
    </row>
    <row r="806" spans="2:368" x14ac:dyDescent="0.3">
      <c r="B806">
        <v>1</v>
      </c>
      <c r="C806" s="191">
        <f>D799</f>
        <v>9.0888689999999994E-2</v>
      </c>
      <c r="D806" s="378">
        <v>474.4380853520808</v>
      </c>
      <c r="F806" s="24" t="s">
        <v>54</v>
      </c>
      <c r="G806" s="13" t="s">
        <v>67</v>
      </c>
      <c r="L806" s="20" t="s">
        <v>468</v>
      </c>
    </row>
    <row r="807" spans="2:368" x14ac:dyDescent="0.3">
      <c r="B807">
        <v>2</v>
      </c>
      <c r="C807" s="198">
        <f>D799</f>
        <v>9.0888689999999994E-2</v>
      </c>
      <c r="D807" s="59">
        <v>0</v>
      </c>
      <c r="F807" s="24" t="s">
        <v>55</v>
      </c>
      <c r="G807" s="13" t="s">
        <v>68</v>
      </c>
      <c r="L807" s="158" t="s">
        <v>469</v>
      </c>
    </row>
    <row r="808" spans="2:368" x14ac:dyDescent="0.3">
      <c r="C808" s="82"/>
      <c r="D808" s="82"/>
    </row>
    <row r="809" spans="2:368" x14ac:dyDescent="0.3">
      <c r="E809" s="52" t="s">
        <v>6</v>
      </c>
      <c r="F809" s="52" t="s">
        <v>703</v>
      </c>
      <c r="G809" s="52" t="s">
        <v>703</v>
      </c>
      <c r="H809" s="52" t="s">
        <v>703</v>
      </c>
      <c r="J809" t="s">
        <v>245</v>
      </c>
    </row>
    <row r="810" spans="2:368" x14ac:dyDescent="0.3">
      <c r="B810" s="14"/>
      <c r="E810" s="329" t="s">
        <v>490</v>
      </c>
      <c r="F810" s="329" t="s">
        <v>710</v>
      </c>
      <c r="G810" s="329" t="s">
        <v>711</v>
      </c>
      <c r="H810" s="329" t="s">
        <v>712</v>
      </c>
      <c r="J810" s="329">
        <v>1</v>
      </c>
      <c r="K810" s="329">
        <v>2</v>
      </c>
      <c r="L810" s="329">
        <v>3</v>
      </c>
      <c r="M810" s="329">
        <v>4</v>
      </c>
      <c r="N810" s="329">
        <v>5</v>
      </c>
      <c r="O810" s="329">
        <v>6</v>
      </c>
      <c r="P810" s="329">
        <v>7</v>
      </c>
      <c r="Q810" s="329">
        <v>8</v>
      </c>
      <c r="R810" s="329">
        <v>9</v>
      </c>
      <c r="S810" s="329">
        <v>10</v>
      </c>
      <c r="T810" s="329">
        <v>11</v>
      </c>
      <c r="U810" s="329">
        <v>12</v>
      </c>
      <c r="V810" s="329">
        <v>13</v>
      </c>
      <c r="W810" s="329">
        <v>14</v>
      </c>
      <c r="X810" s="329">
        <v>15</v>
      </c>
      <c r="Y810" s="329">
        <v>16</v>
      </c>
      <c r="Z810" s="329">
        <v>17</v>
      </c>
      <c r="AA810" s="329">
        <v>18</v>
      </c>
      <c r="AB810" s="329">
        <v>19</v>
      </c>
      <c r="AC810" s="329">
        <v>20</v>
      </c>
      <c r="AD810" s="329">
        <v>21</v>
      </c>
      <c r="AE810" s="329">
        <v>22</v>
      </c>
      <c r="AF810" s="329">
        <v>23</v>
      </c>
      <c r="AG810" s="329">
        <v>24</v>
      </c>
      <c r="AH810" s="329">
        <v>25</v>
      </c>
      <c r="AI810" s="329">
        <v>26</v>
      </c>
      <c r="AJ810" s="329">
        <v>27</v>
      </c>
      <c r="AK810" s="329">
        <v>28</v>
      </c>
      <c r="AL810" s="329">
        <v>29</v>
      </c>
      <c r="AM810" s="329">
        <v>30</v>
      </c>
      <c r="AN810" s="329">
        <v>31</v>
      </c>
      <c r="AO810" s="329">
        <v>32</v>
      </c>
      <c r="AP810" s="329">
        <v>33</v>
      </c>
      <c r="AQ810" s="329">
        <v>34</v>
      </c>
      <c r="AR810" s="329">
        <v>35</v>
      </c>
      <c r="AS810" s="329">
        <v>36</v>
      </c>
      <c r="AT810" s="329">
        <v>37</v>
      </c>
      <c r="AU810" s="329">
        <v>38</v>
      </c>
      <c r="AV810" s="329">
        <v>39</v>
      </c>
      <c r="AW810" s="329">
        <v>40</v>
      </c>
      <c r="AX810" s="329">
        <v>41</v>
      </c>
      <c r="AY810" s="329">
        <v>42</v>
      </c>
      <c r="AZ810" s="329">
        <v>43</v>
      </c>
      <c r="BA810" s="329">
        <v>44</v>
      </c>
      <c r="BB810" s="329">
        <v>45</v>
      </c>
      <c r="BC810" s="329">
        <v>46</v>
      </c>
      <c r="BD810" s="329">
        <v>47</v>
      </c>
      <c r="BE810" s="329">
        <v>48</v>
      </c>
      <c r="BF810" s="329">
        <v>49</v>
      </c>
      <c r="BG810" s="329">
        <v>50</v>
      </c>
      <c r="BH810" s="329">
        <v>51</v>
      </c>
      <c r="BI810" s="329">
        <v>52</v>
      </c>
      <c r="BJ810" s="329">
        <v>53</v>
      </c>
      <c r="BK810" s="329">
        <v>54</v>
      </c>
      <c r="BL810" s="329">
        <v>55</v>
      </c>
      <c r="BM810" s="329">
        <v>56</v>
      </c>
      <c r="BN810" s="329">
        <v>57</v>
      </c>
      <c r="BO810" s="329">
        <v>58</v>
      </c>
      <c r="BP810" s="329">
        <v>59</v>
      </c>
      <c r="BQ810" s="329">
        <v>60</v>
      </c>
      <c r="BR810" s="329">
        <v>61</v>
      </c>
      <c r="BS810" s="329">
        <v>62</v>
      </c>
      <c r="BT810" s="329">
        <v>63</v>
      </c>
      <c r="BU810" s="329">
        <v>64</v>
      </c>
      <c r="BV810" s="329">
        <v>65</v>
      </c>
      <c r="BW810" s="329">
        <v>66</v>
      </c>
      <c r="BX810" s="329">
        <v>67</v>
      </c>
      <c r="BY810" s="329">
        <v>68</v>
      </c>
      <c r="BZ810" s="329">
        <v>69</v>
      </c>
      <c r="CA810" s="329">
        <v>70</v>
      </c>
      <c r="CB810" s="329">
        <v>71</v>
      </c>
      <c r="CC810" s="329">
        <v>72</v>
      </c>
      <c r="CD810" s="329">
        <v>73</v>
      </c>
      <c r="CE810" s="329">
        <v>74</v>
      </c>
      <c r="CF810" s="329">
        <v>75</v>
      </c>
      <c r="CG810" s="329">
        <v>76</v>
      </c>
      <c r="CH810" s="329">
        <v>77</v>
      </c>
      <c r="CI810" s="329">
        <v>78</v>
      </c>
      <c r="CJ810" s="329">
        <v>79</v>
      </c>
      <c r="CK810" s="329">
        <v>80</v>
      </c>
      <c r="CL810" s="329">
        <v>81</v>
      </c>
      <c r="CM810" s="329">
        <v>82</v>
      </c>
      <c r="CN810" s="329">
        <v>83</v>
      </c>
      <c r="CO810" s="329">
        <v>84</v>
      </c>
      <c r="CP810" s="329">
        <v>85</v>
      </c>
      <c r="CQ810" s="329">
        <v>86</v>
      </c>
      <c r="CR810" s="329">
        <v>87</v>
      </c>
      <c r="CS810" s="329">
        <v>88</v>
      </c>
      <c r="CT810" s="329">
        <v>89</v>
      </c>
      <c r="CU810" s="329">
        <v>90</v>
      </c>
      <c r="CV810" s="329">
        <v>91</v>
      </c>
      <c r="CW810" s="329">
        <v>92</v>
      </c>
      <c r="CX810" s="329">
        <v>93</v>
      </c>
      <c r="CY810" s="329">
        <v>94</v>
      </c>
      <c r="CZ810" s="329">
        <v>95</v>
      </c>
      <c r="DA810" s="329">
        <v>96</v>
      </c>
      <c r="DB810" s="329">
        <v>97</v>
      </c>
      <c r="DC810" s="329">
        <v>98</v>
      </c>
      <c r="DD810" s="329">
        <v>99</v>
      </c>
      <c r="DE810" s="329">
        <v>100</v>
      </c>
      <c r="DF810" s="329">
        <v>101</v>
      </c>
      <c r="DG810" s="329">
        <v>102</v>
      </c>
      <c r="DH810" s="329">
        <v>103</v>
      </c>
      <c r="DI810" s="329">
        <v>104</v>
      </c>
      <c r="DJ810" s="329">
        <v>105</v>
      </c>
      <c r="DK810" s="329">
        <v>106</v>
      </c>
      <c r="DL810" s="329">
        <v>107</v>
      </c>
      <c r="DM810" s="329">
        <v>108</v>
      </c>
      <c r="DN810" s="329">
        <v>109</v>
      </c>
      <c r="DO810" s="329">
        <v>110</v>
      </c>
      <c r="DP810" s="329">
        <v>111</v>
      </c>
      <c r="DQ810" s="329">
        <v>112</v>
      </c>
      <c r="DR810" s="329">
        <v>113</v>
      </c>
      <c r="DS810" s="329">
        <v>114</v>
      </c>
      <c r="DT810" s="329">
        <v>115</v>
      </c>
      <c r="DU810" s="329">
        <v>116</v>
      </c>
      <c r="DV810" s="329">
        <v>117</v>
      </c>
      <c r="DW810" s="329">
        <v>118</v>
      </c>
      <c r="DX810" s="329">
        <v>119</v>
      </c>
      <c r="DY810" s="329">
        <v>120</v>
      </c>
      <c r="DZ810" s="329">
        <v>121</v>
      </c>
      <c r="EA810" s="329">
        <v>122</v>
      </c>
      <c r="EB810" s="329">
        <v>123</v>
      </c>
      <c r="EC810" s="329">
        <v>124</v>
      </c>
      <c r="ED810" s="329">
        <v>125</v>
      </c>
      <c r="EE810" s="329">
        <v>126</v>
      </c>
      <c r="EF810" s="329">
        <v>127</v>
      </c>
      <c r="EG810" s="329">
        <v>128</v>
      </c>
      <c r="EH810" s="329">
        <v>129</v>
      </c>
      <c r="EI810" s="329">
        <v>130</v>
      </c>
      <c r="EJ810" s="329">
        <v>131</v>
      </c>
      <c r="EK810" s="329">
        <v>132</v>
      </c>
      <c r="EL810" s="329">
        <v>133</v>
      </c>
      <c r="EM810" s="329">
        <v>134</v>
      </c>
      <c r="EN810" s="329">
        <v>135</v>
      </c>
      <c r="EO810" s="329">
        <v>136</v>
      </c>
      <c r="EP810" s="329">
        <v>137</v>
      </c>
      <c r="EQ810" s="329">
        <v>138</v>
      </c>
      <c r="ER810" s="329">
        <v>139</v>
      </c>
      <c r="ES810" s="329">
        <v>140</v>
      </c>
      <c r="ET810" s="329">
        <v>141</v>
      </c>
      <c r="EU810" s="329">
        <v>142</v>
      </c>
      <c r="EV810" s="329">
        <v>143</v>
      </c>
      <c r="EW810" s="329">
        <v>144</v>
      </c>
      <c r="EX810" s="329">
        <v>145</v>
      </c>
      <c r="EY810" s="329">
        <v>146</v>
      </c>
      <c r="EZ810" s="329">
        <v>147</v>
      </c>
      <c r="FA810" s="329">
        <v>148</v>
      </c>
      <c r="FB810" s="329">
        <v>149</v>
      </c>
      <c r="FC810" s="329">
        <v>150</v>
      </c>
      <c r="FD810" s="329">
        <v>151</v>
      </c>
      <c r="FE810" s="329">
        <v>152</v>
      </c>
      <c r="FF810" s="329">
        <v>153</v>
      </c>
      <c r="FG810" s="329">
        <v>154</v>
      </c>
      <c r="FH810" s="329">
        <v>155</v>
      </c>
      <c r="FI810" s="329">
        <v>156</v>
      </c>
      <c r="FJ810" s="329">
        <v>157</v>
      </c>
      <c r="FK810" s="329">
        <v>158</v>
      </c>
      <c r="FL810" s="329">
        <v>159</v>
      </c>
      <c r="FM810" s="329">
        <v>160</v>
      </c>
      <c r="FN810" s="329">
        <v>161</v>
      </c>
      <c r="FO810" s="329">
        <v>162</v>
      </c>
      <c r="FP810" s="329">
        <v>163</v>
      </c>
      <c r="FQ810" s="329">
        <v>164</v>
      </c>
      <c r="FR810" s="329">
        <v>165</v>
      </c>
      <c r="FS810" s="329">
        <v>166</v>
      </c>
      <c r="FT810" s="329">
        <v>167</v>
      </c>
      <c r="FU810" s="329">
        <v>168</v>
      </c>
      <c r="FV810" s="329">
        <v>169</v>
      </c>
      <c r="FW810" s="329">
        <v>170</v>
      </c>
      <c r="FX810" s="329">
        <v>171</v>
      </c>
      <c r="FY810" s="329">
        <v>172</v>
      </c>
      <c r="FZ810" s="329">
        <v>173</v>
      </c>
      <c r="GA810" s="329">
        <v>174</v>
      </c>
      <c r="GB810" s="329">
        <v>175</v>
      </c>
      <c r="GC810" s="329">
        <v>176</v>
      </c>
      <c r="GD810" s="329">
        <v>177</v>
      </c>
      <c r="GE810" s="329">
        <v>178</v>
      </c>
      <c r="GF810" s="329">
        <v>179</v>
      </c>
      <c r="GG810" s="329">
        <v>180</v>
      </c>
      <c r="GH810" s="329">
        <v>181</v>
      </c>
      <c r="GI810" s="329">
        <v>182</v>
      </c>
      <c r="GJ810" s="329">
        <v>183</v>
      </c>
      <c r="GK810" s="329">
        <v>184</v>
      </c>
      <c r="GL810" s="329">
        <v>185</v>
      </c>
      <c r="GM810" s="329">
        <v>186</v>
      </c>
      <c r="GN810" s="329">
        <v>187</v>
      </c>
      <c r="GO810" s="329">
        <v>188</v>
      </c>
      <c r="GP810" s="329">
        <v>189</v>
      </c>
      <c r="GQ810" s="329">
        <v>190</v>
      </c>
      <c r="GR810" s="329">
        <v>191</v>
      </c>
      <c r="GS810" s="329">
        <v>192</v>
      </c>
      <c r="GT810" s="329">
        <v>193</v>
      </c>
      <c r="GU810" s="329">
        <v>194</v>
      </c>
      <c r="GV810" s="329">
        <v>195</v>
      </c>
      <c r="GW810" s="329">
        <v>196</v>
      </c>
      <c r="GX810" s="329">
        <v>197</v>
      </c>
      <c r="GY810" s="329">
        <v>198</v>
      </c>
      <c r="GZ810" s="329">
        <v>199</v>
      </c>
      <c r="HA810" s="329">
        <v>200</v>
      </c>
      <c r="HB810" s="329">
        <v>201</v>
      </c>
      <c r="HC810" s="329">
        <v>202</v>
      </c>
      <c r="HD810" s="329">
        <v>203</v>
      </c>
      <c r="HE810" s="329">
        <v>204</v>
      </c>
      <c r="HF810" s="329">
        <v>205</v>
      </c>
      <c r="HG810" s="329">
        <v>206</v>
      </c>
      <c r="HH810" s="329">
        <v>207</v>
      </c>
      <c r="HI810" s="329">
        <v>208</v>
      </c>
      <c r="HJ810" s="329">
        <v>209</v>
      </c>
      <c r="HK810" s="329">
        <v>210</v>
      </c>
      <c r="HL810" s="329">
        <v>211</v>
      </c>
      <c r="HM810" s="329">
        <v>212</v>
      </c>
      <c r="HN810" s="329">
        <v>213</v>
      </c>
      <c r="HO810" s="329">
        <v>214</v>
      </c>
      <c r="HP810" s="329">
        <v>215</v>
      </c>
      <c r="HQ810" s="329">
        <v>216</v>
      </c>
      <c r="HR810" s="329">
        <v>217</v>
      </c>
      <c r="HS810" s="329">
        <v>218</v>
      </c>
      <c r="HT810" s="329">
        <v>219</v>
      </c>
      <c r="HU810" s="329">
        <v>220</v>
      </c>
      <c r="HV810" s="329">
        <v>221</v>
      </c>
      <c r="HW810" s="329">
        <v>222</v>
      </c>
      <c r="HX810" s="329">
        <v>223</v>
      </c>
      <c r="HY810" s="329">
        <v>224</v>
      </c>
      <c r="HZ810" s="329">
        <v>225</v>
      </c>
      <c r="IA810" s="329">
        <v>226</v>
      </c>
      <c r="IB810" s="329">
        <v>227</v>
      </c>
      <c r="IC810" s="329">
        <v>228</v>
      </c>
      <c r="ID810" s="329">
        <v>229</v>
      </c>
      <c r="IE810" s="329">
        <v>230</v>
      </c>
      <c r="IF810" s="329">
        <v>231</v>
      </c>
      <c r="IG810" s="329">
        <v>232</v>
      </c>
      <c r="IH810" s="329">
        <v>233</v>
      </c>
      <c r="II810" s="329">
        <v>234</v>
      </c>
      <c r="IJ810" s="329">
        <v>235</v>
      </c>
      <c r="IK810" s="329">
        <v>236</v>
      </c>
      <c r="IL810" s="329">
        <v>237</v>
      </c>
      <c r="IM810" s="329">
        <v>238</v>
      </c>
      <c r="IN810" s="329">
        <v>239</v>
      </c>
      <c r="IO810" s="329">
        <v>240</v>
      </c>
      <c r="IP810" s="329">
        <v>241</v>
      </c>
      <c r="IQ810" s="329">
        <v>242</v>
      </c>
      <c r="IR810" s="329">
        <v>243</v>
      </c>
      <c r="IS810" s="329">
        <v>244</v>
      </c>
      <c r="IT810" s="329">
        <v>245</v>
      </c>
      <c r="IU810" s="329">
        <v>246</v>
      </c>
      <c r="IV810" s="329">
        <v>247</v>
      </c>
      <c r="IW810" s="329">
        <v>248</v>
      </c>
      <c r="IX810" s="329">
        <v>249</v>
      </c>
      <c r="IY810" s="329">
        <v>250</v>
      </c>
      <c r="IZ810" s="329">
        <v>251</v>
      </c>
      <c r="JA810" s="329">
        <v>252</v>
      </c>
      <c r="JB810" s="329">
        <v>253</v>
      </c>
      <c r="JC810" s="329">
        <v>254</v>
      </c>
      <c r="JD810" s="329">
        <v>255</v>
      </c>
      <c r="JE810" s="329">
        <v>256</v>
      </c>
      <c r="JF810" s="329">
        <v>257</v>
      </c>
      <c r="JG810" s="329">
        <v>258</v>
      </c>
      <c r="JH810" s="329">
        <v>259</v>
      </c>
      <c r="JI810" s="329">
        <v>260</v>
      </c>
      <c r="JJ810" s="329">
        <v>261</v>
      </c>
      <c r="JK810" s="329">
        <v>262</v>
      </c>
      <c r="JL810" s="329">
        <v>263</v>
      </c>
      <c r="JM810" s="329">
        <v>264</v>
      </c>
      <c r="JN810" s="329">
        <v>265</v>
      </c>
      <c r="JO810" s="329">
        <v>266</v>
      </c>
      <c r="JP810" s="329">
        <v>267</v>
      </c>
      <c r="JQ810" s="329">
        <v>268</v>
      </c>
      <c r="JR810" s="329">
        <v>269</v>
      </c>
      <c r="JS810" s="329">
        <v>270</v>
      </c>
      <c r="JT810" s="329">
        <v>271</v>
      </c>
      <c r="JU810" s="329">
        <v>272</v>
      </c>
      <c r="JV810" s="329">
        <v>273</v>
      </c>
      <c r="JW810" s="329">
        <v>274</v>
      </c>
      <c r="JX810" s="329">
        <v>275</v>
      </c>
      <c r="JY810" s="329">
        <v>276</v>
      </c>
      <c r="JZ810" s="329">
        <v>277</v>
      </c>
      <c r="KA810" s="329">
        <v>278</v>
      </c>
      <c r="KB810" s="329">
        <v>279</v>
      </c>
      <c r="KC810" s="329">
        <v>280</v>
      </c>
      <c r="KD810" s="329">
        <v>281</v>
      </c>
      <c r="KE810" s="329">
        <v>282</v>
      </c>
      <c r="KF810" s="329">
        <v>283</v>
      </c>
      <c r="KG810" s="329">
        <v>284</v>
      </c>
      <c r="KH810" s="329">
        <v>285</v>
      </c>
      <c r="KI810" s="329">
        <v>286</v>
      </c>
      <c r="KJ810" s="329">
        <v>287</v>
      </c>
      <c r="KK810" s="329">
        <v>288</v>
      </c>
      <c r="KL810" s="329">
        <v>289</v>
      </c>
      <c r="KM810" s="329">
        <v>290</v>
      </c>
      <c r="KN810" s="329">
        <v>291</v>
      </c>
      <c r="KO810" s="329">
        <v>292</v>
      </c>
      <c r="KP810" s="329">
        <v>293</v>
      </c>
      <c r="KQ810" s="329">
        <v>294</v>
      </c>
      <c r="KR810" s="329">
        <v>295</v>
      </c>
      <c r="KS810" s="329">
        <v>296</v>
      </c>
      <c r="KT810" s="329">
        <v>297</v>
      </c>
      <c r="KU810" s="329">
        <v>298</v>
      </c>
      <c r="KV810" s="329">
        <v>299</v>
      </c>
      <c r="KW810" s="329">
        <v>300</v>
      </c>
      <c r="KX810" s="329">
        <v>301</v>
      </c>
      <c r="KY810" s="329">
        <v>302</v>
      </c>
      <c r="KZ810" s="329">
        <v>303</v>
      </c>
      <c r="LA810" s="329">
        <v>304</v>
      </c>
      <c r="LB810" s="329">
        <v>305</v>
      </c>
      <c r="LC810" s="329">
        <v>306</v>
      </c>
      <c r="LD810" s="329">
        <v>307</v>
      </c>
      <c r="LE810" s="329">
        <v>308</v>
      </c>
      <c r="LF810" s="329">
        <v>309</v>
      </c>
      <c r="LG810" s="329">
        <v>310</v>
      </c>
      <c r="LH810" s="329">
        <v>311</v>
      </c>
      <c r="LI810" s="329">
        <v>312</v>
      </c>
      <c r="LJ810" s="329">
        <v>313</v>
      </c>
      <c r="LK810" s="329">
        <v>314</v>
      </c>
      <c r="LL810" s="329">
        <v>315</v>
      </c>
      <c r="LM810" s="329">
        <v>316</v>
      </c>
      <c r="LN810" s="329">
        <v>317</v>
      </c>
      <c r="LO810" s="329">
        <v>318</v>
      </c>
      <c r="LP810" s="329">
        <v>319</v>
      </c>
      <c r="LQ810" s="329">
        <v>320</v>
      </c>
      <c r="LR810" s="329">
        <v>321</v>
      </c>
      <c r="LS810" s="329">
        <v>322</v>
      </c>
      <c r="LT810" s="329">
        <v>323</v>
      </c>
      <c r="LU810" s="329">
        <v>324</v>
      </c>
      <c r="LV810" s="329">
        <v>325</v>
      </c>
      <c r="LW810" s="329">
        <v>326</v>
      </c>
      <c r="LX810" s="329">
        <v>327</v>
      </c>
      <c r="LY810" s="329">
        <v>328</v>
      </c>
      <c r="LZ810" s="329">
        <v>329</v>
      </c>
      <c r="MA810" s="329">
        <v>330</v>
      </c>
      <c r="MB810" s="329">
        <v>331</v>
      </c>
      <c r="MC810" s="329">
        <v>332</v>
      </c>
      <c r="MD810" s="329">
        <v>333</v>
      </c>
      <c r="ME810" s="329">
        <v>334</v>
      </c>
      <c r="MF810" s="329">
        <v>335</v>
      </c>
      <c r="MG810" s="329">
        <v>336</v>
      </c>
      <c r="MH810" s="329">
        <v>337</v>
      </c>
      <c r="MI810" s="329">
        <v>338</v>
      </c>
      <c r="MJ810" s="329">
        <v>339</v>
      </c>
      <c r="MK810" s="329">
        <v>340</v>
      </c>
      <c r="ML810" s="329">
        <v>341</v>
      </c>
      <c r="MM810" s="329">
        <v>342</v>
      </c>
      <c r="MN810" s="329">
        <v>343</v>
      </c>
      <c r="MO810" s="329">
        <v>344</v>
      </c>
      <c r="MP810" s="329">
        <v>345</v>
      </c>
      <c r="MQ810" s="329">
        <v>346</v>
      </c>
      <c r="MR810" s="329">
        <v>347</v>
      </c>
      <c r="MS810" s="329">
        <v>348</v>
      </c>
      <c r="MT810" s="329">
        <v>349</v>
      </c>
      <c r="MU810" s="329">
        <v>350</v>
      </c>
      <c r="MV810" s="329">
        <v>351</v>
      </c>
      <c r="MW810" s="329">
        <v>352</v>
      </c>
      <c r="MX810" s="329">
        <v>353</v>
      </c>
      <c r="MY810" s="329">
        <v>354</v>
      </c>
      <c r="MZ810" s="329">
        <v>355</v>
      </c>
      <c r="NA810" s="329">
        <v>356</v>
      </c>
      <c r="NB810" s="329">
        <v>357</v>
      </c>
      <c r="NC810" s="329">
        <v>358</v>
      </c>
      <c r="ND810" s="329">
        <v>359</v>
      </c>
    </row>
    <row r="811" spans="2:368" s="17" customFormat="1" ht="28.8" x14ac:dyDescent="0.3">
      <c r="B811" s="153" t="s">
        <v>60</v>
      </c>
      <c r="C811" s="154" t="s">
        <v>493</v>
      </c>
      <c r="D811" s="155" t="s">
        <v>92</v>
      </c>
      <c r="E811" s="16">
        <v>18.48</v>
      </c>
      <c r="F811" s="65">
        <f>E811*$G$836</f>
        <v>16.168555347091932</v>
      </c>
      <c r="G811" s="65">
        <f>E811*G$837</f>
        <v>16.168555347091932</v>
      </c>
      <c r="H811" s="65">
        <f>E811*G$838</f>
        <v>18.48</v>
      </c>
      <c r="J811" s="151">
        <f>E811</f>
        <v>18.48</v>
      </c>
      <c r="K811" s="152">
        <f>F811</f>
        <v>16.168555347091932</v>
      </c>
      <c r="L811" s="152">
        <f>G811</f>
        <v>16.168555347091932</v>
      </c>
      <c r="M811" s="253">
        <f>H811</f>
        <v>18.48</v>
      </c>
      <c r="N811"/>
      <c r="O811" s="208"/>
      <c r="P811" s="205"/>
      <c r="Q811" s="76"/>
      <c r="R811" s="74"/>
      <c r="S811" s="74"/>
      <c r="T811" s="74"/>
      <c r="U811" s="74"/>
      <c r="V811" s="74"/>
      <c r="W811" s="74"/>
      <c r="X811" s="74"/>
      <c r="Y811" s="74"/>
      <c r="Z811" s="74"/>
      <c r="AA811" s="74"/>
      <c r="AB811" s="74"/>
      <c r="AC811" s="74"/>
      <c r="AD811" s="74"/>
      <c r="AE811" s="74"/>
      <c r="AF811" s="74"/>
      <c r="AG811" s="74"/>
      <c r="AH811" s="74"/>
      <c r="AI811" s="74"/>
      <c r="AJ811" s="74"/>
      <c r="AK811" s="74"/>
      <c r="AL811" s="74"/>
      <c r="AM811" s="74"/>
      <c r="AN811" s="74"/>
      <c r="AO811" s="74"/>
      <c r="AP811" s="74"/>
      <c r="AQ811" s="74"/>
      <c r="AR811" s="74"/>
      <c r="AS811" s="74"/>
      <c r="AT811" s="74"/>
      <c r="AU811" s="74"/>
      <c r="AV811" s="74"/>
      <c r="AW811" s="74"/>
      <c r="AX811" s="74"/>
      <c r="AY811" s="74"/>
      <c r="AZ811" s="74"/>
      <c r="BA811" s="74"/>
      <c r="BB811" s="74"/>
      <c r="BC811" s="74"/>
      <c r="BD811" s="74"/>
      <c r="BE811" s="74"/>
      <c r="BF811" s="74"/>
      <c r="BG811" s="74"/>
      <c r="BH811" s="79"/>
      <c r="BI811" s="79"/>
      <c r="BJ811" s="79"/>
      <c r="BK811" s="79"/>
      <c r="BL811" s="79"/>
      <c r="BM811" s="79"/>
      <c r="BN811" s="79"/>
      <c r="BO811" s="79"/>
      <c r="BP811" s="79"/>
      <c r="BQ811" s="79"/>
      <c r="BR811" s="79"/>
      <c r="BS811" s="79"/>
      <c r="BT811" s="79"/>
      <c r="BU811" s="79"/>
      <c r="BV811" s="79"/>
      <c r="BW811" s="79"/>
      <c r="BX811" s="79"/>
      <c r="BY811" s="79"/>
      <c r="BZ811" s="79"/>
      <c r="CA811" s="79"/>
      <c r="CB811" s="79"/>
      <c r="CC811" s="79"/>
      <c r="CD811" s="79"/>
      <c r="CE811" s="79"/>
      <c r="CF811" s="79"/>
      <c r="CG811" s="79"/>
      <c r="CH811" s="79"/>
      <c r="CI811" s="79"/>
      <c r="CJ811" s="79"/>
      <c r="CK811" s="79"/>
      <c r="CL811" s="79"/>
      <c r="CM811" s="79"/>
      <c r="CN811" s="79"/>
      <c r="CO811" s="79"/>
      <c r="CP811" s="79"/>
      <c r="CQ811" s="79"/>
      <c r="CR811" s="79"/>
      <c r="CS811" s="79"/>
      <c r="CT811" s="79"/>
      <c r="CU811" s="79"/>
      <c r="CV811" s="79"/>
      <c r="CW811" s="79"/>
      <c r="CX811" s="79"/>
      <c r="CY811" s="79"/>
      <c r="CZ811" s="79"/>
      <c r="DA811" s="79"/>
      <c r="DB811" s="79"/>
      <c r="DC811" s="79"/>
      <c r="DD811" s="79"/>
      <c r="DE811" s="79"/>
      <c r="DF811" s="79"/>
      <c r="DG811" s="79"/>
      <c r="DH811" s="79"/>
      <c r="DI811" s="79"/>
      <c r="DJ811" s="79"/>
      <c r="DK811" s="79"/>
      <c r="DL811" s="79"/>
      <c r="DM811" s="79"/>
      <c r="DN811" s="79"/>
      <c r="DO811" s="79"/>
      <c r="DP811" s="79"/>
      <c r="DQ811" s="79"/>
      <c r="DR811" s="79"/>
      <c r="DS811" s="79"/>
      <c r="DT811" s="79"/>
      <c r="DU811" s="79"/>
      <c r="DV811" s="79"/>
      <c r="DW811" s="79"/>
      <c r="DX811" s="79"/>
      <c r="DY811" s="79"/>
      <c r="DZ811" s="79"/>
      <c r="EA811" s="79"/>
      <c r="EB811" s="79"/>
      <c r="EC811" s="79"/>
      <c r="ED811" s="79"/>
      <c r="EE811" s="79"/>
      <c r="EF811" s="79"/>
      <c r="EG811" s="79"/>
      <c r="EH811" s="79"/>
      <c r="EI811" s="79"/>
      <c r="EJ811" s="79"/>
      <c r="EK811" s="79"/>
      <c r="EL811" s="79"/>
      <c r="EM811" s="79"/>
      <c r="EN811" s="79"/>
      <c r="EO811" s="79"/>
      <c r="EP811" s="79"/>
      <c r="EQ811" s="79"/>
      <c r="ER811" s="79"/>
      <c r="ES811" s="79"/>
      <c r="ET811" s="79"/>
      <c r="EU811" s="79"/>
      <c r="EV811" s="79"/>
      <c r="EW811" s="79"/>
      <c r="EX811" s="79"/>
      <c r="EY811" s="79"/>
      <c r="EZ811" s="79"/>
      <c r="FA811" s="79"/>
      <c r="FB811" s="79"/>
      <c r="FC811" s="79"/>
      <c r="FD811" s="79"/>
      <c r="FE811" s="79"/>
      <c r="FF811" s="79"/>
      <c r="FG811" s="79"/>
      <c r="FH811" s="79"/>
      <c r="FI811" s="79"/>
      <c r="FJ811" s="79"/>
      <c r="FK811" s="79"/>
      <c r="FL811" s="79"/>
    </row>
    <row r="812" spans="2:368" s="17" customFormat="1" ht="28.8" x14ac:dyDescent="0.3">
      <c r="B812" s="15" t="s">
        <v>61</v>
      </c>
      <c r="C812" s="18" t="s">
        <v>494</v>
      </c>
      <c r="D812" s="25" t="s">
        <v>92</v>
      </c>
      <c r="E812" s="16">
        <v>11.42</v>
      </c>
      <c r="F812" s="65">
        <f t="shared" ref="F812:F813" si="49">E812*$G$836</f>
        <v>9.9916072545340828</v>
      </c>
      <c r="G812" s="65">
        <f t="shared" ref="G812:G813" si="50">E812*G$837</f>
        <v>9.9916072545340828</v>
      </c>
      <c r="H812" s="65">
        <f t="shared" ref="H812:H813" si="51">E812*G$838</f>
        <v>11.42</v>
      </c>
      <c r="J812" s="229">
        <f>E812</f>
        <v>11.42</v>
      </c>
      <c r="K812" s="230">
        <f>J812</f>
        <v>11.42</v>
      </c>
      <c r="L812" s="230">
        <f t="shared" ref="L812:BW813" si="52">K812</f>
        <v>11.42</v>
      </c>
      <c r="M812" s="230">
        <f t="shared" si="52"/>
        <v>11.42</v>
      </c>
      <c r="N812" s="230">
        <f t="shared" si="52"/>
        <v>11.42</v>
      </c>
      <c r="O812" s="230">
        <f t="shared" si="52"/>
        <v>11.42</v>
      </c>
      <c r="P812" s="230">
        <f t="shared" si="52"/>
        <v>11.42</v>
      </c>
      <c r="Q812" s="230">
        <f t="shared" si="52"/>
        <v>11.42</v>
      </c>
      <c r="R812" s="230">
        <f t="shared" si="52"/>
        <v>11.42</v>
      </c>
      <c r="S812" s="230">
        <f t="shared" si="52"/>
        <v>11.42</v>
      </c>
      <c r="T812" s="230">
        <f t="shared" si="52"/>
        <v>11.42</v>
      </c>
      <c r="U812" s="230">
        <f t="shared" si="52"/>
        <v>11.42</v>
      </c>
      <c r="V812" s="230">
        <f t="shared" si="52"/>
        <v>11.42</v>
      </c>
      <c r="W812" s="230">
        <f t="shared" si="52"/>
        <v>11.42</v>
      </c>
      <c r="X812" s="230">
        <f t="shared" si="52"/>
        <v>11.42</v>
      </c>
      <c r="Y812" s="230">
        <f t="shared" si="52"/>
        <v>11.42</v>
      </c>
      <c r="Z812" s="230">
        <f t="shared" si="52"/>
        <v>11.42</v>
      </c>
      <c r="AA812" s="230">
        <f t="shared" si="52"/>
        <v>11.42</v>
      </c>
      <c r="AB812" s="230">
        <f t="shared" si="52"/>
        <v>11.42</v>
      </c>
      <c r="AC812" s="230">
        <f t="shared" si="52"/>
        <v>11.42</v>
      </c>
      <c r="AD812" s="230">
        <f t="shared" si="52"/>
        <v>11.42</v>
      </c>
      <c r="AE812" s="230">
        <f t="shared" si="52"/>
        <v>11.42</v>
      </c>
      <c r="AF812" s="230">
        <f t="shared" si="52"/>
        <v>11.42</v>
      </c>
      <c r="AG812" s="230">
        <f t="shared" si="52"/>
        <v>11.42</v>
      </c>
      <c r="AH812" s="230">
        <f t="shared" si="52"/>
        <v>11.42</v>
      </c>
      <c r="AI812" s="230">
        <f t="shared" si="52"/>
        <v>11.42</v>
      </c>
      <c r="AJ812" s="230">
        <f t="shared" si="52"/>
        <v>11.42</v>
      </c>
      <c r="AK812" s="230">
        <f t="shared" si="52"/>
        <v>11.42</v>
      </c>
      <c r="AL812" s="230">
        <f t="shared" si="52"/>
        <v>11.42</v>
      </c>
      <c r="AM812" s="230">
        <f t="shared" si="52"/>
        <v>11.42</v>
      </c>
      <c r="AN812" s="230">
        <f t="shared" si="52"/>
        <v>11.42</v>
      </c>
      <c r="AO812" s="230">
        <f t="shared" si="52"/>
        <v>11.42</v>
      </c>
      <c r="AP812" s="230">
        <f t="shared" si="52"/>
        <v>11.42</v>
      </c>
      <c r="AQ812" s="230">
        <f t="shared" si="52"/>
        <v>11.42</v>
      </c>
      <c r="AR812" s="230">
        <f t="shared" si="52"/>
        <v>11.42</v>
      </c>
      <c r="AS812" s="230">
        <f t="shared" si="52"/>
        <v>11.42</v>
      </c>
      <c r="AT812" s="230">
        <f t="shared" si="52"/>
        <v>11.42</v>
      </c>
      <c r="AU812" s="230">
        <f t="shared" si="52"/>
        <v>11.42</v>
      </c>
      <c r="AV812" s="230">
        <f t="shared" si="52"/>
        <v>11.42</v>
      </c>
      <c r="AW812" s="230">
        <f t="shared" si="52"/>
        <v>11.42</v>
      </c>
      <c r="AX812" s="230">
        <f t="shared" si="52"/>
        <v>11.42</v>
      </c>
      <c r="AY812" s="230">
        <f t="shared" si="52"/>
        <v>11.42</v>
      </c>
      <c r="AZ812" s="230">
        <f t="shared" si="52"/>
        <v>11.42</v>
      </c>
      <c r="BA812" s="230">
        <f t="shared" si="52"/>
        <v>11.42</v>
      </c>
      <c r="BB812" s="230">
        <f t="shared" si="52"/>
        <v>11.42</v>
      </c>
      <c r="BC812" s="230">
        <f t="shared" si="52"/>
        <v>11.42</v>
      </c>
      <c r="BD812" s="230">
        <f t="shared" si="52"/>
        <v>11.42</v>
      </c>
      <c r="BE812" s="230">
        <f t="shared" si="52"/>
        <v>11.42</v>
      </c>
      <c r="BF812" s="230">
        <f t="shared" si="52"/>
        <v>11.42</v>
      </c>
      <c r="BG812" s="230">
        <f t="shared" si="52"/>
        <v>11.42</v>
      </c>
      <c r="BH812" s="230">
        <f t="shared" si="52"/>
        <v>11.42</v>
      </c>
      <c r="BI812" s="230">
        <f t="shared" si="52"/>
        <v>11.42</v>
      </c>
      <c r="BJ812" s="230">
        <f t="shared" si="52"/>
        <v>11.42</v>
      </c>
      <c r="BK812" s="230">
        <f t="shared" si="52"/>
        <v>11.42</v>
      </c>
      <c r="BL812" s="230">
        <f t="shared" si="52"/>
        <v>11.42</v>
      </c>
      <c r="BM812" s="230">
        <f t="shared" si="52"/>
        <v>11.42</v>
      </c>
      <c r="BN812" s="230">
        <f t="shared" si="52"/>
        <v>11.42</v>
      </c>
      <c r="BO812" s="230">
        <f t="shared" si="52"/>
        <v>11.42</v>
      </c>
      <c r="BP812" s="230">
        <f t="shared" si="52"/>
        <v>11.42</v>
      </c>
      <c r="BQ812" s="230">
        <f t="shared" si="52"/>
        <v>11.42</v>
      </c>
      <c r="BR812" s="230">
        <f t="shared" si="52"/>
        <v>11.42</v>
      </c>
      <c r="BS812" s="230">
        <f t="shared" si="52"/>
        <v>11.42</v>
      </c>
      <c r="BT812" s="230">
        <f t="shared" si="52"/>
        <v>11.42</v>
      </c>
      <c r="BU812" s="230">
        <f t="shared" si="52"/>
        <v>11.42</v>
      </c>
      <c r="BV812" s="230">
        <f t="shared" si="52"/>
        <v>11.42</v>
      </c>
      <c r="BW812" s="230">
        <f t="shared" si="52"/>
        <v>11.42</v>
      </c>
      <c r="BX812" s="230">
        <f t="shared" ref="BX812:CV813" si="53">BW812</f>
        <v>11.42</v>
      </c>
      <c r="BY812" s="230">
        <f t="shared" si="53"/>
        <v>11.42</v>
      </c>
      <c r="BZ812" s="230">
        <f t="shared" si="53"/>
        <v>11.42</v>
      </c>
      <c r="CA812" s="230">
        <f t="shared" si="53"/>
        <v>11.42</v>
      </c>
      <c r="CB812" s="230">
        <f t="shared" si="53"/>
        <v>11.42</v>
      </c>
      <c r="CC812" s="230">
        <f t="shared" si="53"/>
        <v>11.42</v>
      </c>
      <c r="CD812" s="230">
        <f t="shared" si="53"/>
        <v>11.42</v>
      </c>
      <c r="CE812" s="230">
        <f t="shared" si="53"/>
        <v>11.42</v>
      </c>
      <c r="CF812" s="230">
        <f t="shared" si="53"/>
        <v>11.42</v>
      </c>
      <c r="CG812" s="230">
        <f t="shared" si="53"/>
        <v>11.42</v>
      </c>
      <c r="CH812" s="230">
        <f t="shared" si="53"/>
        <v>11.42</v>
      </c>
      <c r="CI812" s="230">
        <f t="shared" si="53"/>
        <v>11.42</v>
      </c>
      <c r="CJ812" s="230">
        <f t="shared" si="53"/>
        <v>11.42</v>
      </c>
      <c r="CK812" s="230">
        <f t="shared" si="53"/>
        <v>11.42</v>
      </c>
      <c r="CL812" s="230">
        <f t="shared" si="53"/>
        <v>11.42</v>
      </c>
      <c r="CM812" s="230">
        <f t="shared" si="53"/>
        <v>11.42</v>
      </c>
      <c r="CN812" s="230">
        <f t="shared" si="53"/>
        <v>11.42</v>
      </c>
      <c r="CO812" s="230">
        <f>F812</f>
        <v>9.9916072545340828</v>
      </c>
      <c r="CP812" s="230">
        <f t="shared" si="53"/>
        <v>9.9916072545340828</v>
      </c>
      <c r="CQ812" s="230">
        <f t="shared" si="53"/>
        <v>9.9916072545340828</v>
      </c>
      <c r="CR812" s="230">
        <f t="shared" si="53"/>
        <v>9.9916072545340828</v>
      </c>
      <c r="CS812" s="230">
        <f t="shared" si="53"/>
        <v>9.9916072545340828</v>
      </c>
      <c r="CT812" s="230">
        <f t="shared" si="53"/>
        <v>9.9916072545340828</v>
      </c>
      <c r="CU812" s="230">
        <f t="shared" si="53"/>
        <v>9.9916072545340828</v>
      </c>
      <c r="CV812" s="230">
        <f t="shared" si="53"/>
        <v>9.9916072545340828</v>
      </c>
      <c r="CW812" s="344">
        <f>G812</f>
        <v>9.9916072545340828</v>
      </c>
      <c r="CX812" s="344">
        <f>CW812</f>
        <v>9.9916072545340828</v>
      </c>
      <c r="CY812" s="344">
        <f t="shared" ref="CY812:FJ813" si="54">CX812</f>
        <v>9.9916072545340828</v>
      </c>
      <c r="CZ812" s="344">
        <f t="shared" si="54"/>
        <v>9.9916072545340828</v>
      </c>
      <c r="DA812" s="344">
        <f t="shared" si="54"/>
        <v>9.9916072545340828</v>
      </c>
      <c r="DB812" s="344">
        <f t="shared" si="54"/>
        <v>9.9916072545340828</v>
      </c>
      <c r="DC812" s="344">
        <f t="shared" si="54"/>
        <v>9.9916072545340828</v>
      </c>
      <c r="DD812" s="344">
        <f t="shared" si="54"/>
        <v>9.9916072545340828</v>
      </c>
      <c r="DE812" s="344">
        <f t="shared" si="54"/>
        <v>9.9916072545340828</v>
      </c>
      <c r="DF812" s="344">
        <f t="shared" si="54"/>
        <v>9.9916072545340828</v>
      </c>
      <c r="DG812" s="344">
        <f t="shared" si="54"/>
        <v>9.9916072545340828</v>
      </c>
      <c r="DH812" s="344">
        <f t="shared" si="54"/>
        <v>9.9916072545340828</v>
      </c>
      <c r="DI812" s="344">
        <f t="shared" si="54"/>
        <v>9.9916072545340828</v>
      </c>
      <c r="DJ812" s="344">
        <f t="shared" si="54"/>
        <v>9.9916072545340828</v>
      </c>
      <c r="DK812" s="344">
        <f t="shared" si="54"/>
        <v>9.9916072545340828</v>
      </c>
      <c r="DL812" s="344">
        <f t="shared" si="54"/>
        <v>9.9916072545340828</v>
      </c>
      <c r="DM812" s="344">
        <f t="shared" si="54"/>
        <v>9.9916072545340828</v>
      </c>
      <c r="DN812" s="344">
        <f t="shared" si="54"/>
        <v>9.9916072545340828</v>
      </c>
      <c r="DO812" s="344">
        <f t="shared" si="54"/>
        <v>9.9916072545340828</v>
      </c>
      <c r="DP812" s="344">
        <f t="shared" si="54"/>
        <v>9.9916072545340828</v>
      </c>
      <c r="DQ812" s="344">
        <f t="shared" si="54"/>
        <v>9.9916072545340828</v>
      </c>
      <c r="DR812" s="344">
        <f t="shared" si="54"/>
        <v>9.9916072545340828</v>
      </c>
      <c r="DS812" s="344">
        <f t="shared" si="54"/>
        <v>9.9916072545340828</v>
      </c>
      <c r="DT812" s="344">
        <f t="shared" si="54"/>
        <v>9.9916072545340828</v>
      </c>
      <c r="DU812" s="344">
        <f t="shared" si="54"/>
        <v>9.9916072545340828</v>
      </c>
      <c r="DV812" s="344">
        <f t="shared" si="54"/>
        <v>9.9916072545340828</v>
      </c>
      <c r="DW812" s="344">
        <f t="shared" si="54"/>
        <v>9.9916072545340828</v>
      </c>
      <c r="DX812" s="344">
        <f t="shared" si="54"/>
        <v>9.9916072545340828</v>
      </c>
      <c r="DY812" s="344">
        <f t="shared" si="54"/>
        <v>9.9916072545340828</v>
      </c>
      <c r="DZ812" s="344">
        <f t="shared" si="54"/>
        <v>9.9916072545340828</v>
      </c>
      <c r="EA812" s="344">
        <f t="shared" si="54"/>
        <v>9.9916072545340828</v>
      </c>
      <c r="EB812" s="344">
        <f t="shared" si="54"/>
        <v>9.9916072545340828</v>
      </c>
      <c r="EC812" s="344">
        <f t="shared" si="54"/>
        <v>9.9916072545340828</v>
      </c>
      <c r="ED812" s="344">
        <f t="shared" si="54"/>
        <v>9.9916072545340828</v>
      </c>
      <c r="EE812" s="344">
        <f t="shared" si="54"/>
        <v>9.9916072545340828</v>
      </c>
      <c r="EF812" s="344">
        <f t="shared" si="54"/>
        <v>9.9916072545340828</v>
      </c>
      <c r="EG812" s="344">
        <f t="shared" si="54"/>
        <v>9.9916072545340828</v>
      </c>
      <c r="EH812" s="344">
        <f t="shared" si="54"/>
        <v>9.9916072545340828</v>
      </c>
      <c r="EI812" s="344">
        <f t="shared" si="54"/>
        <v>9.9916072545340828</v>
      </c>
      <c r="EJ812" s="344">
        <f t="shared" si="54"/>
        <v>9.9916072545340828</v>
      </c>
      <c r="EK812" s="344">
        <f t="shared" si="54"/>
        <v>9.9916072545340828</v>
      </c>
      <c r="EL812" s="344">
        <f t="shared" si="54"/>
        <v>9.9916072545340828</v>
      </c>
      <c r="EM812" s="344">
        <f t="shared" si="54"/>
        <v>9.9916072545340828</v>
      </c>
      <c r="EN812" s="344">
        <f t="shared" si="54"/>
        <v>9.9916072545340828</v>
      </c>
      <c r="EO812" s="344">
        <f t="shared" si="54"/>
        <v>9.9916072545340828</v>
      </c>
      <c r="EP812" s="344">
        <f t="shared" si="54"/>
        <v>9.9916072545340828</v>
      </c>
      <c r="EQ812" s="344">
        <f t="shared" si="54"/>
        <v>9.9916072545340828</v>
      </c>
      <c r="ER812" s="344">
        <f t="shared" si="54"/>
        <v>9.9916072545340828</v>
      </c>
      <c r="ES812" s="344">
        <f t="shared" si="54"/>
        <v>9.9916072545340828</v>
      </c>
      <c r="ET812" s="344">
        <f t="shared" si="54"/>
        <v>9.9916072545340828</v>
      </c>
      <c r="EU812" s="344">
        <f t="shared" si="54"/>
        <v>9.9916072545340828</v>
      </c>
      <c r="EV812" s="344">
        <f t="shared" si="54"/>
        <v>9.9916072545340828</v>
      </c>
      <c r="EW812" s="344">
        <f t="shared" si="54"/>
        <v>9.9916072545340828</v>
      </c>
      <c r="EX812" s="344">
        <f t="shared" si="54"/>
        <v>9.9916072545340828</v>
      </c>
      <c r="EY812" s="344">
        <f t="shared" si="54"/>
        <v>9.9916072545340828</v>
      </c>
      <c r="EZ812" s="344">
        <f t="shared" si="54"/>
        <v>9.9916072545340828</v>
      </c>
      <c r="FA812" s="344">
        <f t="shared" si="54"/>
        <v>9.9916072545340828</v>
      </c>
      <c r="FB812" s="344">
        <f t="shared" si="54"/>
        <v>9.9916072545340828</v>
      </c>
      <c r="FC812" s="344">
        <f t="shared" si="54"/>
        <v>9.9916072545340828</v>
      </c>
      <c r="FD812" s="344">
        <f t="shared" si="54"/>
        <v>9.9916072545340828</v>
      </c>
      <c r="FE812" s="344">
        <f t="shared" si="54"/>
        <v>9.9916072545340828</v>
      </c>
      <c r="FF812" s="344">
        <f t="shared" si="54"/>
        <v>9.9916072545340828</v>
      </c>
      <c r="FG812" s="344">
        <f t="shared" si="54"/>
        <v>9.9916072545340828</v>
      </c>
      <c r="FH812" s="344">
        <f t="shared" si="54"/>
        <v>9.9916072545340828</v>
      </c>
      <c r="FI812" s="344">
        <f t="shared" si="54"/>
        <v>9.9916072545340828</v>
      </c>
      <c r="FJ812" s="344">
        <f t="shared" si="54"/>
        <v>9.9916072545340828</v>
      </c>
      <c r="FK812" s="344">
        <f t="shared" ref="FK812:HG813" si="55">FJ812</f>
        <v>9.9916072545340828</v>
      </c>
      <c r="FL812" s="344">
        <f t="shared" si="55"/>
        <v>9.9916072545340828</v>
      </c>
      <c r="FM812" s="344">
        <f t="shared" si="55"/>
        <v>9.9916072545340828</v>
      </c>
      <c r="FN812" s="344">
        <f t="shared" si="55"/>
        <v>9.9916072545340828</v>
      </c>
      <c r="FO812" s="344">
        <f t="shared" si="55"/>
        <v>9.9916072545340828</v>
      </c>
      <c r="FP812" s="344">
        <f t="shared" si="55"/>
        <v>9.9916072545340828</v>
      </c>
      <c r="FQ812" s="344">
        <f t="shared" si="55"/>
        <v>9.9916072545340828</v>
      </c>
      <c r="FR812" s="344">
        <f t="shared" si="55"/>
        <v>9.9916072545340828</v>
      </c>
      <c r="FS812" s="344">
        <f t="shared" si="55"/>
        <v>9.9916072545340828</v>
      </c>
      <c r="FT812" s="344">
        <f t="shared" si="55"/>
        <v>9.9916072545340828</v>
      </c>
      <c r="FU812" s="344">
        <f t="shared" si="55"/>
        <v>9.9916072545340828</v>
      </c>
      <c r="FV812" s="344">
        <f t="shared" si="55"/>
        <v>9.9916072545340828</v>
      </c>
      <c r="FW812" s="344">
        <f t="shared" si="55"/>
        <v>9.9916072545340828</v>
      </c>
      <c r="FX812" s="344">
        <f t="shared" si="55"/>
        <v>9.9916072545340828</v>
      </c>
      <c r="FY812" s="344">
        <f t="shared" si="55"/>
        <v>9.9916072545340828</v>
      </c>
      <c r="FZ812" s="344">
        <f t="shared" si="55"/>
        <v>9.9916072545340828</v>
      </c>
      <c r="GA812" s="344">
        <f t="shared" si="55"/>
        <v>9.9916072545340828</v>
      </c>
      <c r="GB812" s="344">
        <f t="shared" si="55"/>
        <v>9.9916072545340828</v>
      </c>
      <c r="GC812" s="344">
        <f t="shared" si="55"/>
        <v>9.9916072545340828</v>
      </c>
      <c r="GD812" s="344">
        <f t="shared" si="55"/>
        <v>9.9916072545340828</v>
      </c>
      <c r="GE812" s="344">
        <f t="shared" si="55"/>
        <v>9.9916072545340828</v>
      </c>
      <c r="GF812" s="344">
        <f t="shared" si="55"/>
        <v>9.9916072545340828</v>
      </c>
      <c r="GG812" s="344">
        <f t="shared" si="55"/>
        <v>9.9916072545340828</v>
      </c>
      <c r="GH812" s="344">
        <f t="shared" si="55"/>
        <v>9.9916072545340828</v>
      </c>
      <c r="GI812" s="344">
        <f t="shared" si="55"/>
        <v>9.9916072545340828</v>
      </c>
      <c r="GJ812" s="344">
        <f t="shared" si="55"/>
        <v>9.9916072545340828</v>
      </c>
      <c r="GK812" s="344">
        <f t="shared" si="55"/>
        <v>9.9916072545340828</v>
      </c>
      <c r="GL812" s="344">
        <f t="shared" si="55"/>
        <v>9.9916072545340828</v>
      </c>
      <c r="GM812" s="344">
        <f t="shared" si="55"/>
        <v>9.9916072545340828</v>
      </c>
      <c r="GN812" s="344">
        <f t="shared" si="55"/>
        <v>9.9916072545340828</v>
      </c>
      <c r="GO812" s="344">
        <f t="shared" si="55"/>
        <v>9.9916072545340828</v>
      </c>
      <c r="GP812" s="344">
        <f t="shared" si="55"/>
        <v>9.9916072545340828</v>
      </c>
      <c r="GQ812" s="344">
        <f t="shared" si="55"/>
        <v>9.9916072545340828</v>
      </c>
      <c r="GR812" s="344">
        <f t="shared" si="55"/>
        <v>9.9916072545340828</v>
      </c>
      <c r="GS812" s="344">
        <f t="shared" si="55"/>
        <v>9.9916072545340828</v>
      </c>
      <c r="GT812" s="344">
        <f t="shared" si="55"/>
        <v>9.9916072545340828</v>
      </c>
      <c r="GU812" s="344">
        <f t="shared" si="55"/>
        <v>9.9916072545340828</v>
      </c>
      <c r="GV812" s="344">
        <f t="shared" si="55"/>
        <v>9.9916072545340828</v>
      </c>
      <c r="GW812" s="344">
        <f t="shared" si="55"/>
        <v>9.9916072545340828</v>
      </c>
      <c r="GX812" s="344">
        <f t="shared" si="55"/>
        <v>9.9916072545340828</v>
      </c>
      <c r="GY812" s="344">
        <f t="shared" si="55"/>
        <v>9.9916072545340828</v>
      </c>
      <c r="GZ812" s="344">
        <f t="shared" si="55"/>
        <v>9.9916072545340828</v>
      </c>
      <c r="HA812" s="344">
        <f t="shared" si="55"/>
        <v>9.9916072545340828</v>
      </c>
      <c r="HB812" s="344">
        <f t="shared" si="55"/>
        <v>9.9916072545340828</v>
      </c>
      <c r="HC812" s="344">
        <f t="shared" si="55"/>
        <v>9.9916072545340828</v>
      </c>
      <c r="HD812" s="344">
        <f t="shared" si="55"/>
        <v>9.9916072545340828</v>
      </c>
      <c r="HE812" s="344">
        <f t="shared" si="55"/>
        <v>9.9916072545340828</v>
      </c>
      <c r="HF812" s="344">
        <f t="shared" si="55"/>
        <v>9.9916072545340828</v>
      </c>
      <c r="HG812" s="344">
        <f t="shared" si="55"/>
        <v>9.9916072545340828</v>
      </c>
      <c r="HH812" s="322">
        <f>H812</f>
        <v>11.42</v>
      </c>
      <c r="HI812" s="322">
        <f>HH812</f>
        <v>11.42</v>
      </c>
      <c r="HJ812" s="322">
        <f t="shared" ref="HJ812:JU813" si="56">HI812</f>
        <v>11.42</v>
      </c>
      <c r="HK812" s="322">
        <f t="shared" si="56"/>
        <v>11.42</v>
      </c>
      <c r="HL812" s="322">
        <f t="shared" si="56"/>
        <v>11.42</v>
      </c>
      <c r="HM812" s="322">
        <f t="shared" si="56"/>
        <v>11.42</v>
      </c>
      <c r="HN812" s="322">
        <f t="shared" si="56"/>
        <v>11.42</v>
      </c>
      <c r="HO812" s="322">
        <f t="shared" si="56"/>
        <v>11.42</v>
      </c>
      <c r="HP812" s="322">
        <f t="shared" si="56"/>
        <v>11.42</v>
      </c>
      <c r="HQ812" s="322">
        <f t="shared" si="56"/>
        <v>11.42</v>
      </c>
      <c r="HR812" s="322">
        <f t="shared" si="56"/>
        <v>11.42</v>
      </c>
      <c r="HS812" s="322">
        <f t="shared" si="56"/>
        <v>11.42</v>
      </c>
      <c r="HT812" s="322">
        <f t="shared" si="56"/>
        <v>11.42</v>
      </c>
      <c r="HU812" s="322">
        <f t="shared" si="56"/>
        <v>11.42</v>
      </c>
      <c r="HV812" s="322">
        <f t="shared" si="56"/>
        <v>11.42</v>
      </c>
      <c r="HW812" s="322">
        <f t="shared" si="56"/>
        <v>11.42</v>
      </c>
      <c r="HX812" s="322">
        <f t="shared" si="56"/>
        <v>11.42</v>
      </c>
      <c r="HY812" s="322">
        <f t="shared" si="56"/>
        <v>11.42</v>
      </c>
      <c r="HZ812" s="322">
        <f t="shared" si="56"/>
        <v>11.42</v>
      </c>
      <c r="IA812" s="322">
        <f t="shared" si="56"/>
        <v>11.42</v>
      </c>
      <c r="IB812" s="322">
        <f t="shared" si="56"/>
        <v>11.42</v>
      </c>
      <c r="IC812" s="322">
        <f t="shared" si="56"/>
        <v>11.42</v>
      </c>
      <c r="ID812" s="322">
        <f t="shared" si="56"/>
        <v>11.42</v>
      </c>
      <c r="IE812" s="322">
        <f t="shared" si="56"/>
        <v>11.42</v>
      </c>
      <c r="IF812" s="322">
        <f t="shared" si="56"/>
        <v>11.42</v>
      </c>
      <c r="IG812" s="322">
        <f t="shared" si="56"/>
        <v>11.42</v>
      </c>
      <c r="IH812" s="322">
        <f t="shared" si="56"/>
        <v>11.42</v>
      </c>
      <c r="II812" s="322">
        <f t="shared" si="56"/>
        <v>11.42</v>
      </c>
      <c r="IJ812" s="322">
        <f t="shared" si="56"/>
        <v>11.42</v>
      </c>
      <c r="IK812" s="322">
        <f t="shared" si="56"/>
        <v>11.42</v>
      </c>
      <c r="IL812" s="322">
        <f t="shared" si="56"/>
        <v>11.42</v>
      </c>
      <c r="IM812" s="322">
        <f t="shared" si="56"/>
        <v>11.42</v>
      </c>
      <c r="IN812" s="322">
        <f t="shared" si="56"/>
        <v>11.42</v>
      </c>
      <c r="IO812" s="322">
        <f t="shared" si="56"/>
        <v>11.42</v>
      </c>
      <c r="IP812" s="322">
        <f t="shared" si="56"/>
        <v>11.42</v>
      </c>
      <c r="IQ812" s="322">
        <f t="shared" si="56"/>
        <v>11.42</v>
      </c>
      <c r="IR812" s="322">
        <f t="shared" si="56"/>
        <v>11.42</v>
      </c>
      <c r="IS812" s="322">
        <f t="shared" si="56"/>
        <v>11.42</v>
      </c>
      <c r="IT812" s="322">
        <f t="shared" si="56"/>
        <v>11.42</v>
      </c>
      <c r="IU812" s="322">
        <f t="shared" si="56"/>
        <v>11.42</v>
      </c>
      <c r="IV812" s="322">
        <f t="shared" si="56"/>
        <v>11.42</v>
      </c>
      <c r="IW812" s="322">
        <f t="shared" si="56"/>
        <v>11.42</v>
      </c>
      <c r="IX812" s="322">
        <f t="shared" si="56"/>
        <v>11.42</v>
      </c>
      <c r="IY812" s="322">
        <f t="shared" si="56"/>
        <v>11.42</v>
      </c>
      <c r="IZ812" s="322">
        <f t="shared" si="56"/>
        <v>11.42</v>
      </c>
      <c r="JA812" s="322">
        <f t="shared" si="56"/>
        <v>11.42</v>
      </c>
      <c r="JB812" s="322">
        <f t="shared" si="56"/>
        <v>11.42</v>
      </c>
      <c r="JC812" s="322">
        <f t="shared" si="56"/>
        <v>11.42</v>
      </c>
      <c r="JD812" s="322">
        <f t="shared" si="56"/>
        <v>11.42</v>
      </c>
      <c r="JE812" s="322">
        <f t="shared" si="56"/>
        <v>11.42</v>
      </c>
      <c r="JF812" s="322">
        <f t="shared" si="56"/>
        <v>11.42</v>
      </c>
      <c r="JG812" s="322">
        <f t="shared" si="56"/>
        <v>11.42</v>
      </c>
      <c r="JH812" s="322">
        <f t="shared" si="56"/>
        <v>11.42</v>
      </c>
      <c r="JI812" s="322">
        <f t="shared" si="56"/>
        <v>11.42</v>
      </c>
      <c r="JJ812" s="322">
        <f t="shared" si="56"/>
        <v>11.42</v>
      </c>
      <c r="JK812" s="322">
        <f t="shared" si="56"/>
        <v>11.42</v>
      </c>
      <c r="JL812" s="322">
        <f t="shared" si="56"/>
        <v>11.42</v>
      </c>
      <c r="JM812" s="322">
        <f t="shared" si="56"/>
        <v>11.42</v>
      </c>
      <c r="JN812" s="322">
        <f t="shared" si="56"/>
        <v>11.42</v>
      </c>
      <c r="JO812" s="322">
        <f t="shared" si="56"/>
        <v>11.42</v>
      </c>
      <c r="JP812" s="322">
        <f t="shared" si="56"/>
        <v>11.42</v>
      </c>
      <c r="JQ812" s="322">
        <f t="shared" si="56"/>
        <v>11.42</v>
      </c>
      <c r="JR812" s="322">
        <f t="shared" si="56"/>
        <v>11.42</v>
      </c>
      <c r="JS812" s="322">
        <f t="shared" si="56"/>
        <v>11.42</v>
      </c>
      <c r="JT812" s="322">
        <f t="shared" si="56"/>
        <v>11.42</v>
      </c>
      <c r="JU812" s="322">
        <f t="shared" si="56"/>
        <v>11.42</v>
      </c>
      <c r="JV812" s="322">
        <f t="shared" ref="JV812:MG813" si="57">JU812</f>
        <v>11.42</v>
      </c>
      <c r="JW812" s="322">
        <f t="shared" si="57"/>
        <v>11.42</v>
      </c>
      <c r="JX812" s="322">
        <f t="shared" si="57"/>
        <v>11.42</v>
      </c>
      <c r="JY812" s="322">
        <f t="shared" si="57"/>
        <v>11.42</v>
      </c>
      <c r="JZ812" s="322">
        <f t="shared" si="57"/>
        <v>11.42</v>
      </c>
      <c r="KA812" s="322">
        <f t="shared" si="57"/>
        <v>11.42</v>
      </c>
      <c r="KB812" s="322">
        <f t="shared" si="57"/>
        <v>11.42</v>
      </c>
      <c r="KC812" s="322">
        <f t="shared" si="57"/>
        <v>11.42</v>
      </c>
      <c r="KD812" s="322">
        <f t="shared" si="57"/>
        <v>11.42</v>
      </c>
      <c r="KE812" s="322">
        <f t="shared" si="57"/>
        <v>11.42</v>
      </c>
      <c r="KF812" s="322">
        <f t="shared" si="57"/>
        <v>11.42</v>
      </c>
      <c r="KG812" s="322">
        <f t="shared" si="57"/>
        <v>11.42</v>
      </c>
      <c r="KH812" s="322">
        <f t="shared" si="57"/>
        <v>11.42</v>
      </c>
      <c r="KI812" s="322">
        <f t="shared" si="57"/>
        <v>11.42</v>
      </c>
      <c r="KJ812" s="322">
        <f t="shared" si="57"/>
        <v>11.42</v>
      </c>
      <c r="KK812" s="322">
        <f t="shared" si="57"/>
        <v>11.42</v>
      </c>
      <c r="KL812" s="322">
        <f t="shared" si="57"/>
        <v>11.42</v>
      </c>
      <c r="KM812" s="322">
        <f t="shared" si="57"/>
        <v>11.42</v>
      </c>
      <c r="KN812" s="322">
        <f t="shared" si="57"/>
        <v>11.42</v>
      </c>
      <c r="KO812" s="322">
        <f t="shared" si="57"/>
        <v>11.42</v>
      </c>
      <c r="KP812" s="322">
        <f t="shared" si="57"/>
        <v>11.42</v>
      </c>
      <c r="KQ812" s="322">
        <f t="shared" si="57"/>
        <v>11.42</v>
      </c>
      <c r="KR812" s="322">
        <f t="shared" si="57"/>
        <v>11.42</v>
      </c>
      <c r="KS812" s="322">
        <f t="shared" si="57"/>
        <v>11.42</v>
      </c>
      <c r="KT812" s="322">
        <f t="shared" si="57"/>
        <v>11.42</v>
      </c>
      <c r="KU812" s="322">
        <f t="shared" si="57"/>
        <v>11.42</v>
      </c>
      <c r="KV812" s="322">
        <f t="shared" si="57"/>
        <v>11.42</v>
      </c>
      <c r="KW812" s="322">
        <f t="shared" si="57"/>
        <v>11.42</v>
      </c>
      <c r="KX812" s="322">
        <f t="shared" si="57"/>
        <v>11.42</v>
      </c>
      <c r="KY812" s="322">
        <f t="shared" si="57"/>
        <v>11.42</v>
      </c>
      <c r="KZ812" s="322">
        <f t="shared" si="57"/>
        <v>11.42</v>
      </c>
      <c r="LA812" s="322">
        <f t="shared" si="57"/>
        <v>11.42</v>
      </c>
      <c r="LB812" s="322">
        <f t="shared" si="57"/>
        <v>11.42</v>
      </c>
      <c r="LC812" s="322">
        <f t="shared" si="57"/>
        <v>11.42</v>
      </c>
      <c r="LD812" s="322">
        <f t="shared" si="57"/>
        <v>11.42</v>
      </c>
      <c r="LE812" s="322">
        <f t="shared" si="57"/>
        <v>11.42</v>
      </c>
      <c r="LF812" s="322">
        <f t="shared" si="57"/>
        <v>11.42</v>
      </c>
      <c r="LG812" s="322">
        <f t="shared" si="57"/>
        <v>11.42</v>
      </c>
      <c r="LH812" s="322">
        <f t="shared" si="57"/>
        <v>11.42</v>
      </c>
      <c r="LI812" s="322">
        <f t="shared" si="57"/>
        <v>11.42</v>
      </c>
      <c r="LJ812" s="322">
        <f t="shared" si="57"/>
        <v>11.42</v>
      </c>
      <c r="LK812" s="322">
        <f t="shared" si="57"/>
        <v>11.42</v>
      </c>
      <c r="LL812" s="322">
        <f t="shared" si="57"/>
        <v>11.42</v>
      </c>
      <c r="LM812" s="322">
        <f t="shared" si="57"/>
        <v>11.42</v>
      </c>
      <c r="LN812" s="322">
        <f t="shared" si="57"/>
        <v>11.42</v>
      </c>
      <c r="LO812" s="322">
        <f t="shared" si="57"/>
        <v>11.42</v>
      </c>
      <c r="LP812" s="322">
        <f t="shared" si="57"/>
        <v>11.42</v>
      </c>
      <c r="LQ812" s="322">
        <f t="shared" si="57"/>
        <v>11.42</v>
      </c>
      <c r="LR812" s="322">
        <f t="shared" si="57"/>
        <v>11.42</v>
      </c>
      <c r="LS812" s="322">
        <f t="shared" si="57"/>
        <v>11.42</v>
      </c>
      <c r="LT812" s="322">
        <f t="shared" si="57"/>
        <v>11.42</v>
      </c>
      <c r="LU812" s="322">
        <f t="shared" si="57"/>
        <v>11.42</v>
      </c>
      <c r="LV812" s="322">
        <f t="shared" si="57"/>
        <v>11.42</v>
      </c>
      <c r="LW812" s="322">
        <f t="shared" si="57"/>
        <v>11.42</v>
      </c>
      <c r="LX812" s="322">
        <f t="shared" si="57"/>
        <v>11.42</v>
      </c>
      <c r="LY812" s="322">
        <f t="shared" si="57"/>
        <v>11.42</v>
      </c>
      <c r="LZ812" s="322">
        <f t="shared" si="57"/>
        <v>11.42</v>
      </c>
      <c r="MA812" s="322">
        <f t="shared" si="57"/>
        <v>11.42</v>
      </c>
      <c r="MB812" s="322">
        <f t="shared" si="57"/>
        <v>11.42</v>
      </c>
      <c r="MC812" s="322">
        <f t="shared" si="57"/>
        <v>11.42</v>
      </c>
      <c r="MD812" s="322">
        <f t="shared" si="57"/>
        <v>11.42</v>
      </c>
      <c r="ME812" s="322">
        <f t="shared" si="57"/>
        <v>11.42</v>
      </c>
      <c r="MF812" s="322">
        <f t="shared" si="57"/>
        <v>11.42</v>
      </c>
      <c r="MG812" s="322">
        <f t="shared" si="57"/>
        <v>11.42</v>
      </c>
      <c r="MH812" s="322">
        <f t="shared" ref="MH812:ND813" si="58">MG812</f>
        <v>11.42</v>
      </c>
      <c r="MI812" s="322">
        <f t="shared" si="58"/>
        <v>11.42</v>
      </c>
      <c r="MJ812" s="322">
        <f t="shared" si="58"/>
        <v>11.42</v>
      </c>
      <c r="MK812" s="322">
        <f t="shared" si="58"/>
        <v>11.42</v>
      </c>
      <c r="ML812" s="322">
        <f t="shared" si="58"/>
        <v>11.42</v>
      </c>
      <c r="MM812" s="322">
        <f t="shared" si="58"/>
        <v>11.42</v>
      </c>
      <c r="MN812" s="322">
        <f t="shared" si="58"/>
        <v>11.42</v>
      </c>
      <c r="MO812" s="322">
        <f t="shared" si="58"/>
        <v>11.42</v>
      </c>
      <c r="MP812" s="322">
        <f t="shared" si="58"/>
        <v>11.42</v>
      </c>
      <c r="MQ812" s="322">
        <f t="shared" si="58"/>
        <v>11.42</v>
      </c>
      <c r="MR812" s="322">
        <f t="shared" si="58"/>
        <v>11.42</v>
      </c>
      <c r="MS812" s="322">
        <f t="shared" si="58"/>
        <v>11.42</v>
      </c>
      <c r="MT812" s="322">
        <f t="shared" si="58"/>
        <v>11.42</v>
      </c>
      <c r="MU812" s="322">
        <f t="shared" si="58"/>
        <v>11.42</v>
      </c>
      <c r="MV812" s="322">
        <f t="shared" si="58"/>
        <v>11.42</v>
      </c>
      <c r="MW812" s="322">
        <f t="shared" si="58"/>
        <v>11.42</v>
      </c>
      <c r="MX812" s="322">
        <f t="shared" si="58"/>
        <v>11.42</v>
      </c>
      <c r="MY812" s="322">
        <f t="shared" si="58"/>
        <v>11.42</v>
      </c>
      <c r="MZ812" s="322">
        <f t="shared" si="58"/>
        <v>11.42</v>
      </c>
      <c r="NA812" s="322">
        <f t="shared" si="58"/>
        <v>11.42</v>
      </c>
      <c r="NB812" s="322">
        <f t="shared" si="58"/>
        <v>11.42</v>
      </c>
      <c r="NC812" s="322">
        <f t="shared" si="58"/>
        <v>11.42</v>
      </c>
      <c r="ND812" s="323">
        <f t="shared" si="58"/>
        <v>11.42</v>
      </c>
    </row>
    <row r="813" spans="2:368" s="17" customFormat="1" ht="28.8" x14ac:dyDescent="0.3">
      <c r="B813" s="15" t="s">
        <v>62</v>
      </c>
      <c r="C813" s="18" t="s">
        <v>495</v>
      </c>
      <c r="D813" s="25" t="s">
        <v>92</v>
      </c>
      <c r="E813" s="16">
        <v>14.64</v>
      </c>
      <c r="F813" s="65">
        <f t="shared" si="49"/>
        <v>12.808855534709194</v>
      </c>
      <c r="G813" s="65">
        <f t="shared" si="50"/>
        <v>12.808855534709194</v>
      </c>
      <c r="H813" s="65">
        <f t="shared" si="51"/>
        <v>14.64</v>
      </c>
      <c r="J813" s="232">
        <f>E813</f>
        <v>14.64</v>
      </c>
      <c r="K813" s="233">
        <f>J813</f>
        <v>14.64</v>
      </c>
      <c r="L813" s="233">
        <f t="shared" si="52"/>
        <v>14.64</v>
      </c>
      <c r="M813" s="233">
        <f t="shared" si="52"/>
        <v>14.64</v>
      </c>
      <c r="N813" s="233">
        <f t="shared" si="52"/>
        <v>14.64</v>
      </c>
      <c r="O813" s="233">
        <f t="shared" si="52"/>
        <v>14.64</v>
      </c>
      <c r="P813" s="233">
        <f t="shared" si="52"/>
        <v>14.64</v>
      </c>
      <c r="Q813" s="233">
        <f t="shared" si="52"/>
        <v>14.64</v>
      </c>
      <c r="R813" s="233">
        <f t="shared" si="52"/>
        <v>14.64</v>
      </c>
      <c r="S813" s="233">
        <f t="shared" si="52"/>
        <v>14.64</v>
      </c>
      <c r="T813" s="233">
        <f t="shared" si="52"/>
        <v>14.64</v>
      </c>
      <c r="U813" s="233">
        <f t="shared" si="52"/>
        <v>14.64</v>
      </c>
      <c r="V813" s="233">
        <f t="shared" si="52"/>
        <v>14.64</v>
      </c>
      <c r="W813" s="233">
        <f t="shared" si="52"/>
        <v>14.64</v>
      </c>
      <c r="X813" s="233">
        <f t="shared" si="52"/>
        <v>14.64</v>
      </c>
      <c r="Y813" s="233">
        <f t="shared" si="52"/>
        <v>14.64</v>
      </c>
      <c r="Z813" s="233">
        <f t="shared" si="52"/>
        <v>14.64</v>
      </c>
      <c r="AA813" s="233">
        <f t="shared" si="52"/>
        <v>14.64</v>
      </c>
      <c r="AB813" s="233">
        <f t="shared" si="52"/>
        <v>14.64</v>
      </c>
      <c r="AC813" s="233">
        <f t="shared" si="52"/>
        <v>14.64</v>
      </c>
      <c r="AD813" s="233">
        <f t="shared" si="52"/>
        <v>14.64</v>
      </c>
      <c r="AE813" s="233">
        <f t="shared" si="52"/>
        <v>14.64</v>
      </c>
      <c r="AF813" s="233">
        <f t="shared" si="52"/>
        <v>14.64</v>
      </c>
      <c r="AG813" s="233">
        <f t="shared" si="52"/>
        <v>14.64</v>
      </c>
      <c r="AH813" s="233">
        <f t="shared" si="52"/>
        <v>14.64</v>
      </c>
      <c r="AI813" s="233">
        <f t="shared" si="52"/>
        <v>14.64</v>
      </c>
      <c r="AJ813" s="233">
        <f t="shared" si="52"/>
        <v>14.64</v>
      </c>
      <c r="AK813" s="233">
        <f t="shared" si="52"/>
        <v>14.64</v>
      </c>
      <c r="AL813" s="233">
        <f t="shared" si="52"/>
        <v>14.64</v>
      </c>
      <c r="AM813" s="233">
        <f t="shared" si="52"/>
        <v>14.64</v>
      </c>
      <c r="AN813" s="233">
        <f t="shared" si="52"/>
        <v>14.64</v>
      </c>
      <c r="AO813" s="233">
        <f t="shared" si="52"/>
        <v>14.64</v>
      </c>
      <c r="AP813" s="233">
        <f t="shared" si="52"/>
        <v>14.64</v>
      </c>
      <c r="AQ813" s="233">
        <f t="shared" si="52"/>
        <v>14.64</v>
      </c>
      <c r="AR813" s="233">
        <f t="shared" si="52"/>
        <v>14.64</v>
      </c>
      <c r="AS813" s="233">
        <f t="shared" si="52"/>
        <v>14.64</v>
      </c>
      <c r="AT813" s="233">
        <f t="shared" si="52"/>
        <v>14.64</v>
      </c>
      <c r="AU813" s="233">
        <f t="shared" si="52"/>
        <v>14.64</v>
      </c>
      <c r="AV813" s="233">
        <f t="shared" si="52"/>
        <v>14.64</v>
      </c>
      <c r="AW813" s="233">
        <f t="shared" si="52"/>
        <v>14.64</v>
      </c>
      <c r="AX813" s="233">
        <f t="shared" si="52"/>
        <v>14.64</v>
      </c>
      <c r="AY813" s="233">
        <f t="shared" si="52"/>
        <v>14.64</v>
      </c>
      <c r="AZ813" s="233">
        <f t="shared" si="52"/>
        <v>14.64</v>
      </c>
      <c r="BA813" s="233">
        <f t="shared" si="52"/>
        <v>14.64</v>
      </c>
      <c r="BB813" s="233">
        <f t="shared" si="52"/>
        <v>14.64</v>
      </c>
      <c r="BC813" s="233">
        <f t="shared" si="52"/>
        <v>14.64</v>
      </c>
      <c r="BD813" s="233">
        <f t="shared" si="52"/>
        <v>14.64</v>
      </c>
      <c r="BE813" s="233">
        <f t="shared" si="52"/>
        <v>14.64</v>
      </c>
      <c r="BF813" s="233">
        <f t="shared" si="52"/>
        <v>14.64</v>
      </c>
      <c r="BG813" s="233">
        <f t="shared" si="52"/>
        <v>14.64</v>
      </c>
      <c r="BH813" s="233">
        <f t="shared" si="52"/>
        <v>14.64</v>
      </c>
      <c r="BI813" s="233">
        <f t="shared" si="52"/>
        <v>14.64</v>
      </c>
      <c r="BJ813" s="233">
        <f t="shared" si="52"/>
        <v>14.64</v>
      </c>
      <c r="BK813" s="233">
        <f t="shared" si="52"/>
        <v>14.64</v>
      </c>
      <c r="BL813" s="233">
        <f t="shared" si="52"/>
        <v>14.64</v>
      </c>
      <c r="BM813" s="233">
        <f t="shared" si="52"/>
        <v>14.64</v>
      </c>
      <c r="BN813" s="233">
        <f t="shared" si="52"/>
        <v>14.64</v>
      </c>
      <c r="BO813" s="233">
        <f t="shared" si="52"/>
        <v>14.64</v>
      </c>
      <c r="BP813" s="233">
        <f t="shared" si="52"/>
        <v>14.64</v>
      </c>
      <c r="BQ813" s="233">
        <f t="shared" si="52"/>
        <v>14.64</v>
      </c>
      <c r="BR813" s="233">
        <f t="shared" si="52"/>
        <v>14.64</v>
      </c>
      <c r="BS813" s="233">
        <f t="shared" si="52"/>
        <v>14.64</v>
      </c>
      <c r="BT813" s="233">
        <f t="shared" si="52"/>
        <v>14.64</v>
      </c>
      <c r="BU813" s="233">
        <f t="shared" si="52"/>
        <v>14.64</v>
      </c>
      <c r="BV813" s="233">
        <f t="shared" si="52"/>
        <v>14.64</v>
      </c>
      <c r="BW813" s="233">
        <f t="shared" si="52"/>
        <v>14.64</v>
      </c>
      <c r="BX813" s="233">
        <f t="shared" si="53"/>
        <v>14.64</v>
      </c>
      <c r="BY813" s="233">
        <f t="shared" si="53"/>
        <v>14.64</v>
      </c>
      <c r="BZ813" s="233">
        <f t="shared" si="53"/>
        <v>14.64</v>
      </c>
      <c r="CA813" s="233">
        <f t="shared" si="53"/>
        <v>14.64</v>
      </c>
      <c r="CB813" s="233">
        <f t="shared" si="53"/>
        <v>14.64</v>
      </c>
      <c r="CC813" s="233">
        <f t="shared" si="53"/>
        <v>14.64</v>
      </c>
      <c r="CD813" s="233">
        <f t="shared" si="53"/>
        <v>14.64</v>
      </c>
      <c r="CE813" s="233">
        <f t="shared" si="53"/>
        <v>14.64</v>
      </c>
      <c r="CF813" s="233">
        <f t="shared" si="53"/>
        <v>14.64</v>
      </c>
      <c r="CG813" s="233">
        <f t="shared" si="53"/>
        <v>14.64</v>
      </c>
      <c r="CH813" s="233">
        <f t="shared" si="53"/>
        <v>14.64</v>
      </c>
      <c r="CI813" s="233">
        <f t="shared" si="53"/>
        <v>14.64</v>
      </c>
      <c r="CJ813" s="233">
        <f t="shared" si="53"/>
        <v>14.64</v>
      </c>
      <c r="CK813" s="233">
        <f t="shared" si="53"/>
        <v>14.64</v>
      </c>
      <c r="CL813" s="233">
        <f t="shared" si="53"/>
        <v>14.64</v>
      </c>
      <c r="CM813" s="233">
        <f t="shared" si="53"/>
        <v>14.64</v>
      </c>
      <c r="CN813" s="233">
        <f t="shared" si="53"/>
        <v>14.64</v>
      </c>
      <c r="CO813" s="233">
        <f>F813</f>
        <v>12.808855534709194</v>
      </c>
      <c r="CP813" s="233">
        <f t="shared" si="53"/>
        <v>12.808855534709194</v>
      </c>
      <c r="CQ813" s="233">
        <f t="shared" si="53"/>
        <v>12.808855534709194</v>
      </c>
      <c r="CR813" s="233">
        <f t="shared" si="53"/>
        <v>12.808855534709194</v>
      </c>
      <c r="CS813" s="233">
        <f t="shared" si="53"/>
        <v>12.808855534709194</v>
      </c>
      <c r="CT813" s="233">
        <f t="shared" si="53"/>
        <v>12.808855534709194</v>
      </c>
      <c r="CU813" s="233">
        <f t="shared" si="53"/>
        <v>12.808855534709194</v>
      </c>
      <c r="CV813" s="233">
        <f t="shared" si="53"/>
        <v>12.808855534709194</v>
      </c>
      <c r="CW813" s="345">
        <f>G813</f>
        <v>12.808855534709194</v>
      </c>
      <c r="CX813" s="345">
        <f>CW813</f>
        <v>12.808855534709194</v>
      </c>
      <c r="CY813" s="345">
        <f t="shared" si="54"/>
        <v>12.808855534709194</v>
      </c>
      <c r="CZ813" s="345">
        <f t="shared" si="54"/>
        <v>12.808855534709194</v>
      </c>
      <c r="DA813" s="345">
        <f t="shared" si="54"/>
        <v>12.808855534709194</v>
      </c>
      <c r="DB813" s="345">
        <f t="shared" si="54"/>
        <v>12.808855534709194</v>
      </c>
      <c r="DC813" s="345">
        <f t="shared" si="54"/>
        <v>12.808855534709194</v>
      </c>
      <c r="DD813" s="345">
        <f t="shared" si="54"/>
        <v>12.808855534709194</v>
      </c>
      <c r="DE813" s="345">
        <f t="shared" si="54"/>
        <v>12.808855534709194</v>
      </c>
      <c r="DF813" s="345">
        <f t="shared" si="54"/>
        <v>12.808855534709194</v>
      </c>
      <c r="DG813" s="345">
        <f t="shared" si="54"/>
        <v>12.808855534709194</v>
      </c>
      <c r="DH813" s="345">
        <f t="shared" si="54"/>
        <v>12.808855534709194</v>
      </c>
      <c r="DI813" s="345">
        <f t="shared" si="54"/>
        <v>12.808855534709194</v>
      </c>
      <c r="DJ813" s="345">
        <f t="shared" si="54"/>
        <v>12.808855534709194</v>
      </c>
      <c r="DK813" s="345">
        <f t="shared" si="54"/>
        <v>12.808855534709194</v>
      </c>
      <c r="DL813" s="345">
        <f t="shared" si="54"/>
        <v>12.808855534709194</v>
      </c>
      <c r="DM813" s="345">
        <f t="shared" si="54"/>
        <v>12.808855534709194</v>
      </c>
      <c r="DN813" s="345">
        <f t="shared" si="54"/>
        <v>12.808855534709194</v>
      </c>
      <c r="DO813" s="345">
        <f t="shared" si="54"/>
        <v>12.808855534709194</v>
      </c>
      <c r="DP813" s="345">
        <f t="shared" si="54"/>
        <v>12.808855534709194</v>
      </c>
      <c r="DQ813" s="345">
        <f t="shared" si="54"/>
        <v>12.808855534709194</v>
      </c>
      <c r="DR813" s="345">
        <f t="shared" si="54"/>
        <v>12.808855534709194</v>
      </c>
      <c r="DS813" s="345">
        <f t="shared" si="54"/>
        <v>12.808855534709194</v>
      </c>
      <c r="DT813" s="345">
        <f t="shared" si="54"/>
        <v>12.808855534709194</v>
      </c>
      <c r="DU813" s="345">
        <f t="shared" si="54"/>
        <v>12.808855534709194</v>
      </c>
      <c r="DV813" s="345">
        <f t="shared" si="54"/>
        <v>12.808855534709194</v>
      </c>
      <c r="DW813" s="345">
        <f t="shared" si="54"/>
        <v>12.808855534709194</v>
      </c>
      <c r="DX813" s="345">
        <f t="shared" si="54"/>
        <v>12.808855534709194</v>
      </c>
      <c r="DY813" s="345">
        <f t="shared" si="54"/>
        <v>12.808855534709194</v>
      </c>
      <c r="DZ813" s="345">
        <f t="shared" si="54"/>
        <v>12.808855534709194</v>
      </c>
      <c r="EA813" s="345">
        <f t="shared" si="54"/>
        <v>12.808855534709194</v>
      </c>
      <c r="EB813" s="345">
        <f t="shared" si="54"/>
        <v>12.808855534709194</v>
      </c>
      <c r="EC813" s="345">
        <f t="shared" si="54"/>
        <v>12.808855534709194</v>
      </c>
      <c r="ED813" s="345">
        <f t="shared" si="54"/>
        <v>12.808855534709194</v>
      </c>
      <c r="EE813" s="345">
        <f t="shared" si="54"/>
        <v>12.808855534709194</v>
      </c>
      <c r="EF813" s="345">
        <f t="shared" si="54"/>
        <v>12.808855534709194</v>
      </c>
      <c r="EG813" s="345">
        <f t="shared" si="54"/>
        <v>12.808855534709194</v>
      </c>
      <c r="EH813" s="345">
        <f t="shared" si="54"/>
        <v>12.808855534709194</v>
      </c>
      <c r="EI813" s="345">
        <f t="shared" si="54"/>
        <v>12.808855534709194</v>
      </c>
      <c r="EJ813" s="345">
        <f t="shared" si="54"/>
        <v>12.808855534709194</v>
      </c>
      <c r="EK813" s="345">
        <f t="shared" si="54"/>
        <v>12.808855534709194</v>
      </c>
      <c r="EL813" s="345">
        <f t="shared" si="54"/>
        <v>12.808855534709194</v>
      </c>
      <c r="EM813" s="345">
        <f t="shared" si="54"/>
        <v>12.808855534709194</v>
      </c>
      <c r="EN813" s="345">
        <f t="shared" si="54"/>
        <v>12.808855534709194</v>
      </c>
      <c r="EO813" s="345">
        <f t="shared" si="54"/>
        <v>12.808855534709194</v>
      </c>
      <c r="EP813" s="345">
        <f t="shared" si="54"/>
        <v>12.808855534709194</v>
      </c>
      <c r="EQ813" s="345">
        <f t="shared" si="54"/>
        <v>12.808855534709194</v>
      </c>
      <c r="ER813" s="345">
        <f t="shared" si="54"/>
        <v>12.808855534709194</v>
      </c>
      <c r="ES813" s="345">
        <f t="shared" si="54"/>
        <v>12.808855534709194</v>
      </c>
      <c r="ET813" s="345">
        <f t="shared" si="54"/>
        <v>12.808855534709194</v>
      </c>
      <c r="EU813" s="345">
        <f t="shared" si="54"/>
        <v>12.808855534709194</v>
      </c>
      <c r="EV813" s="345">
        <f t="shared" si="54"/>
        <v>12.808855534709194</v>
      </c>
      <c r="EW813" s="345">
        <f t="shared" si="54"/>
        <v>12.808855534709194</v>
      </c>
      <c r="EX813" s="345">
        <f t="shared" si="54"/>
        <v>12.808855534709194</v>
      </c>
      <c r="EY813" s="345">
        <f t="shared" si="54"/>
        <v>12.808855534709194</v>
      </c>
      <c r="EZ813" s="345">
        <f t="shared" si="54"/>
        <v>12.808855534709194</v>
      </c>
      <c r="FA813" s="345">
        <f t="shared" si="54"/>
        <v>12.808855534709194</v>
      </c>
      <c r="FB813" s="345">
        <f t="shared" si="54"/>
        <v>12.808855534709194</v>
      </c>
      <c r="FC813" s="345">
        <f t="shared" si="54"/>
        <v>12.808855534709194</v>
      </c>
      <c r="FD813" s="345">
        <f t="shared" si="54"/>
        <v>12.808855534709194</v>
      </c>
      <c r="FE813" s="345">
        <f t="shared" si="54"/>
        <v>12.808855534709194</v>
      </c>
      <c r="FF813" s="345">
        <f t="shared" si="54"/>
        <v>12.808855534709194</v>
      </c>
      <c r="FG813" s="345">
        <f t="shared" si="54"/>
        <v>12.808855534709194</v>
      </c>
      <c r="FH813" s="345">
        <f t="shared" si="54"/>
        <v>12.808855534709194</v>
      </c>
      <c r="FI813" s="345">
        <f t="shared" si="54"/>
        <v>12.808855534709194</v>
      </c>
      <c r="FJ813" s="345">
        <f t="shared" si="54"/>
        <v>12.808855534709194</v>
      </c>
      <c r="FK813" s="345">
        <f t="shared" si="55"/>
        <v>12.808855534709194</v>
      </c>
      <c r="FL813" s="345">
        <f t="shared" si="55"/>
        <v>12.808855534709194</v>
      </c>
      <c r="FM813" s="345">
        <f t="shared" si="55"/>
        <v>12.808855534709194</v>
      </c>
      <c r="FN813" s="345">
        <f t="shared" si="55"/>
        <v>12.808855534709194</v>
      </c>
      <c r="FO813" s="345">
        <f t="shared" si="55"/>
        <v>12.808855534709194</v>
      </c>
      <c r="FP813" s="345">
        <f t="shared" si="55"/>
        <v>12.808855534709194</v>
      </c>
      <c r="FQ813" s="345">
        <f t="shared" si="55"/>
        <v>12.808855534709194</v>
      </c>
      <c r="FR813" s="345">
        <f t="shared" si="55"/>
        <v>12.808855534709194</v>
      </c>
      <c r="FS813" s="345">
        <f t="shared" si="55"/>
        <v>12.808855534709194</v>
      </c>
      <c r="FT813" s="345">
        <f t="shared" si="55"/>
        <v>12.808855534709194</v>
      </c>
      <c r="FU813" s="345">
        <f t="shared" si="55"/>
        <v>12.808855534709194</v>
      </c>
      <c r="FV813" s="345">
        <f t="shared" si="55"/>
        <v>12.808855534709194</v>
      </c>
      <c r="FW813" s="345">
        <f t="shared" si="55"/>
        <v>12.808855534709194</v>
      </c>
      <c r="FX813" s="345">
        <f t="shared" si="55"/>
        <v>12.808855534709194</v>
      </c>
      <c r="FY813" s="345">
        <f t="shared" si="55"/>
        <v>12.808855534709194</v>
      </c>
      <c r="FZ813" s="345">
        <f t="shared" si="55"/>
        <v>12.808855534709194</v>
      </c>
      <c r="GA813" s="345">
        <f t="shared" si="55"/>
        <v>12.808855534709194</v>
      </c>
      <c r="GB813" s="345">
        <f t="shared" si="55"/>
        <v>12.808855534709194</v>
      </c>
      <c r="GC813" s="345">
        <f t="shared" si="55"/>
        <v>12.808855534709194</v>
      </c>
      <c r="GD813" s="345">
        <f t="shared" si="55"/>
        <v>12.808855534709194</v>
      </c>
      <c r="GE813" s="345">
        <f t="shared" si="55"/>
        <v>12.808855534709194</v>
      </c>
      <c r="GF813" s="345">
        <f t="shared" si="55"/>
        <v>12.808855534709194</v>
      </c>
      <c r="GG813" s="345">
        <f t="shared" si="55"/>
        <v>12.808855534709194</v>
      </c>
      <c r="GH813" s="345">
        <f t="shared" si="55"/>
        <v>12.808855534709194</v>
      </c>
      <c r="GI813" s="345">
        <f t="shared" si="55"/>
        <v>12.808855534709194</v>
      </c>
      <c r="GJ813" s="345">
        <f t="shared" si="55"/>
        <v>12.808855534709194</v>
      </c>
      <c r="GK813" s="345">
        <f t="shared" si="55"/>
        <v>12.808855534709194</v>
      </c>
      <c r="GL813" s="345">
        <f t="shared" si="55"/>
        <v>12.808855534709194</v>
      </c>
      <c r="GM813" s="345">
        <f t="shared" si="55"/>
        <v>12.808855534709194</v>
      </c>
      <c r="GN813" s="345">
        <f t="shared" si="55"/>
        <v>12.808855534709194</v>
      </c>
      <c r="GO813" s="345">
        <f t="shared" si="55"/>
        <v>12.808855534709194</v>
      </c>
      <c r="GP813" s="345">
        <f t="shared" si="55"/>
        <v>12.808855534709194</v>
      </c>
      <c r="GQ813" s="345">
        <f t="shared" si="55"/>
        <v>12.808855534709194</v>
      </c>
      <c r="GR813" s="345">
        <f t="shared" si="55"/>
        <v>12.808855534709194</v>
      </c>
      <c r="GS813" s="345">
        <f t="shared" si="55"/>
        <v>12.808855534709194</v>
      </c>
      <c r="GT813" s="345">
        <f t="shared" si="55"/>
        <v>12.808855534709194</v>
      </c>
      <c r="GU813" s="345">
        <f t="shared" si="55"/>
        <v>12.808855534709194</v>
      </c>
      <c r="GV813" s="345">
        <f t="shared" si="55"/>
        <v>12.808855534709194</v>
      </c>
      <c r="GW813" s="345">
        <f t="shared" si="55"/>
        <v>12.808855534709194</v>
      </c>
      <c r="GX813" s="345">
        <f t="shared" si="55"/>
        <v>12.808855534709194</v>
      </c>
      <c r="GY813" s="345">
        <f t="shared" si="55"/>
        <v>12.808855534709194</v>
      </c>
      <c r="GZ813" s="345">
        <f t="shared" si="55"/>
        <v>12.808855534709194</v>
      </c>
      <c r="HA813" s="345">
        <f t="shared" si="55"/>
        <v>12.808855534709194</v>
      </c>
      <c r="HB813" s="345">
        <f t="shared" si="55"/>
        <v>12.808855534709194</v>
      </c>
      <c r="HC813" s="345">
        <f t="shared" si="55"/>
        <v>12.808855534709194</v>
      </c>
      <c r="HD813" s="345">
        <f t="shared" si="55"/>
        <v>12.808855534709194</v>
      </c>
      <c r="HE813" s="345">
        <f t="shared" si="55"/>
        <v>12.808855534709194</v>
      </c>
      <c r="HF813" s="345">
        <f t="shared" si="55"/>
        <v>12.808855534709194</v>
      </c>
      <c r="HG813" s="345">
        <f t="shared" si="55"/>
        <v>12.808855534709194</v>
      </c>
      <c r="HH813" s="324">
        <f>H813</f>
        <v>14.64</v>
      </c>
      <c r="HI813" s="324">
        <f>HH813</f>
        <v>14.64</v>
      </c>
      <c r="HJ813" s="324">
        <f t="shared" si="56"/>
        <v>14.64</v>
      </c>
      <c r="HK813" s="324">
        <f t="shared" si="56"/>
        <v>14.64</v>
      </c>
      <c r="HL813" s="324">
        <f t="shared" si="56"/>
        <v>14.64</v>
      </c>
      <c r="HM813" s="324">
        <f t="shared" si="56"/>
        <v>14.64</v>
      </c>
      <c r="HN813" s="324">
        <f t="shared" si="56"/>
        <v>14.64</v>
      </c>
      <c r="HO813" s="324">
        <f t="shared" si="56"/>
        <v>14.64</v>
      </c>
      <c r="HP813" s="324">
        <f t="shared" si="56"/>
        <v>14.64</v>
      </c>
      <c r="HQ813" s="324">
        <f t="shared" si="56"/>
        <v>14.64</v>
      </c>
      <c r="HR813" s="324">
        <f t="shared" si="56"/>
        <v>14.64</v>
      </c>
      <c r="HS813" s="324">
        <f t="shared" si="56"/>
        <v>14.64</v>
      </c>
      <c r="HT813" s="324">
        <f t="shared" si="56"/>
        <v>14.64</v>
      </c>
      <c r="HU813" s="324">
        <f t="shared" si="56"/>
        <v>14.64</v>
      </c>
      <c r="HV813" s="324">
        <f t="shared" si="56"/>
        <v>14.64</v>
      </c>
      <c r="HW813" s="324">
        <f t="shared" si="56"/>
        <v>14.64</v>
      </c>
      <c r="HX813" s="324">
        <f t="shared" si="56"/>
        <v>14.64</v>
      </c>
      <c r="HY813" s="324">
        <f t="shared" si="56"/>
        <v>14.64</v>
      </c>
      <c r="HZ813" s="324">
        <f t="shared" si="56"/>
        <v>14.64</v>
      </c>
      <c r="IA813" s="324">
        <f t="shared" si="56"/>
        <v>14.64</v>
      </c>
      <c r="IB813" s="324">
        <f t="shared" si="56"/>
        <v>14.64</v>
      </c>
      <c r="IC813" s="324">
        <f t="shared" si="56"/>
        <v>14.64</v>
      </c>
      <c r="ID813" s="324">
        <f t="shared" si="56"/>
        <v>14.64</v>
      </c>
      <c r="IE813" s="324">
        <f t="shared" si="56"/>
        <v>14.64</v>
      </c>
      <c r="IF813" s="324">
        <f t="shared" si="56"/>
        <v>14.64</v>
      </c>
      <c r="IG813" s="324">
        <f t="shared" si="56"/>
        <v>14.64</v>
      </c>
      <c r="IH813" s="324">
        <f t="shared" si="56"/>
        <v>14.64</v>
      </c>
      <c r="II813" s="324">
        <f t="shared" si="56"/>
        <v>14.64</v>
      </c>
      <c r="IJ813" s="324">
        <f t="shared" si="56"/>
        <v>14.64</v>
      </c>
      <c r="IK813" s="324">
        <f t="shared" si="56"/>
        <v>14.64</v>
      </c>
      <c r="IL813" s="324">
        <f t="shared" si="56"/>
        <v>14.64</v>
      </c>
      <c r="IM813" s="324">
        <f t="shared" si="56"/>
        <v>14.64</v>
      </c>
      <c r="IN813" s="324">
        <f t="shared" si="56"/>
        <v>14.64</v>
      </c>
      <c r="IO813" s="324">
        <f t="shared" si="56"/>
        <v>14.64</v>
      </c>
      <c r="IP813" s="324">
        <f t="shared" si="56"/>
        <v>14.64</v>
      </c>
      <c r="IQ813" s="324">
        <f t="shared" si="56"/>
        <v>14.64</v>
      </c>
      <c r="IR813" s="324">
        <f t="shared" si="56"/>
        <v>14.64</v>
      </c>
      <c r="IS813" s="324">
        <f t="shared" si="56"/>
        <v>14.64</v>
      </c>
      <c r="IT813" s="324">
        <f t="shared" si="56"/>
        <v>14.64</v>
      </c>
      <c r="IU813" s="324">
        <f t="shared" si="56"/>
        <v>14.64</v>
      </c>
      <c r="IV813" s="324">
        <f t="shared" si="56"/>
        <v>14.64</v>
      </c>
      <c r="IW813" s="324">
        <f t="shared" si="56"/>
        <v>14.64</v>
      </c>
      <c r="IX813" s="324">
        <f t="shared" si="56"/>
        <v>14.64</v>
      </c>
      <c r="IY813" s="324">
        <f t="shared" si="56"/>
        <v>14.64</v>
      </c>
      <c r="IZ813" s="324">
        <f t="shared" si="56"/>
        <v>14.64</v>
      </c>
      <c r="JA813" s="324">
        <f t="shared" si="56"/>
        <v>14.64</v>
      </c>
      <c r="JB813" s="324">
        <f t="shared" si="56"/>
        <v>14.64</v>
      </c>
      <c r="JC813" s="324">
        <f t="shared" si="56"/>
        <v>14.64</v>
      </c>
      <c r="JD813" s="324">
        <f t="shared" si="56"/>
        <v>14.64</v>
      </c>
      <c r="JE813" s="324">
        <f t="shared" si="56"/>
        <v>14.64</v>
      </c>
      <c r="JF813" s="324">
        <f t="shared" si="56"/>
        <v>14.64</v>
      </c>
      <c r="JG813" s="324">
        <f t="shared" si="56"/>
        <v>14.64</v>
      </c>
      <c r="JH813" s="324">
        <f t="shared" si="56"/>
        <v>14.64</v>
      </c>
      <c r="JI813" s="324">
        <f t="shared" si="56"/>
        <v>14.64</v>
      </c>
      <c r="JJ813" s="324">
        <f t="shared" si="56"/>
        <v>14.64</v>
      </c>
      <c r="JK813" s="324">
        <f t="shared" si="56"/>
        <v>14.64</v>
      </c>
      <c r="JL813" s="324">
        <f t="shared" si="56"/>
        <v>14.64</v>
      </c>
      <c r="JM813" s="324">
        <f t="shared" si="56"/>
        <v>14.64</v>
      </c>
      <c r="JN813" s="324">
        <f t="shared" si="56"/>
        <v>14.64</v>
      </c>
      <c r="JO813" s="324">
        <f t="shared" si="56"/>
        <v>14.64</v>
      </c>
      <c r="JP813" s="324">
        <f t="shared" si="56"/>
        <v>14.64</v>
      </c>
      <c r="JQ813" s="324">
        <f t="shared" si="56"/>
        <v>14.64</v>
      </c>
      <c r="JR813" s="324">
        <f t="shared" si="56"/>
        <v>14.64</v>
      </c>
      <c r="JS813" s="324">
        <f t="shared" si="56"/>
        <v>14.64</v>
      </c>
      <c r="JT813" s="324">
        <f t="shared" si="56"/>
        <v>14.64</v>
      </c>
      <c r="JU813" s="324">
        <f t="shared" si="56"/>
        <v>14.64</v>
      </c>
      <c r="JV813" s="324">
        <f t="shared" si="57"/>
        <v>14.64</v>
      </c>
      <c r="JW813" s="324">
        <f t="shared" si="57"/>
        <v>14.64</v>
      </c>
      <c r="JX813" s="324">
        <f t="shared" si="57"/>
        <v>14.64</v>
      </c>
      <c r="JY813" s="324">
        <f t="shared" si="57"/>
        <v>14.64</v>
      </c>
      <c r="JZ813" s="324">
        <f t="shared" si="57"/>
        <v>14.64</v>
      </c>
      <c r="KA813" s="324">
        <f t="shared" si="57"/>
        <v>14.64</v>
      </c>
      <c r="KB813" s="324">
        <f t="shared" si="57"/>
        <v>14.64</v>
      </c>
      <c r="KC813" s="324">
        <f t="shared" si="57"/>
        <v>14.64</v>
      </c>
      <c r="KD813" s="324">
        <f t="shared" si="57"/>
        <v>14.64</v>
      </c>
      <c r="KE813" s="324">
        <f t="shared" si="57"/>
        <v>14.64</v>
      </c>
      <c r="KF813" s="324">
        <f t="shared" si="57"/>
        <v>14.64</v>
      </c>
      <c r="KG813" s="324">
        <f t="shared" si="57"/>
        <v>14.64</v>
      </c>
      <c r="KH813" s="324">
        <f t="shared" si="57"/>
        <v>14.64</v>
      </c>
      <c r="KI813" s="324">
        <f t="shared" si="57"/>
        <v>14.64</v>
      </c>
      <c r="KJ813" s="324">
        <f t="shared" si="57"/>
        <v>14.64</v>
      </c>
      <c r="KK813" s="324">
        <f t="shared" si="57"/>
        <v>14.64</v>
      </c>
      <c r="KL813" s="324">
        <f t="shared" si="57"/>
        <v>14.64</v>
      </c>
      <c r="KM813" s="324">
        <f t="shared" si="57"/>
        <v>14.64</v>
      </c>
      <c r="KN813" s="324">
        <f t="shared" si="57"/>
        <v>14.64</v>
      </c>
      <c r="KO813" s="324">
        <f t="shared" si="57"/>
        <v>14.64</v>
      </c>
      <c r="KP813" s="324">
        <f t="shared" si="57"/>
        <v>14.64</v>
      </c>
      <c r="KQ813" s="324">
        <f t="shared" si="57"/>
        <v>14.64</v>
      </c>
      <c r="KR813" s="324">
        <f t="shared" si="57"/>
        <v>14.64</v>
      </c>
      <c r="KS813" s="324">
        <f t="shared" si="57"/>
        <v>14.64</v>
      </c>
      <c r="KT813" s="324">
        <f t="shared" si="57"/>
        <v>14.64</v>
      </c>
      <c r="KU813" s="324">
        <f t="shared" si="57"/>
        <v>14.64</v>
      </c>
      <c r="KV813" s="324">
        <f t="shared" si="57"/>
        <v>14.64</v>
      </c>
      <c r="KW813" s="324">
        <f t="shared" si="57"/>
        <v>14.64</v>
      </c>
      <c r="KX813" s="324">
        <f t="shared" si="57"/>
        <v>14.64</v>
      </c>
      <c r="KY813" s="324">
        <f t="shared" si="57"/>
        <v>14.64</v>
      </c>
      <c r="KZ813" s="324">
        <f t="shared" si="57"/>
        <v>14.64</v>
      </c>
      <c r="LA813" s="324">
        <f t="shared" si="57"/>
        <v>14.64</v>
      </c>
      <c r="LB813" s="324">
        <f t="shared" si="57"/>
        <v>14.64</v>
      </c>
      <c r="LC813" s="324">
        <f t="shared" si="57"/>
        <v>14.64</v>
      </c>
      <c r="LD813" s="324">
        <f t="shared" si="57"/>
        <v>14.64</v>
      </c>
      <c r="LE813" s="324">
        <f t="shared" si="57"/>
        <v>14.64</v>
      </c>
      <c r="LF813" s="324">
        <f t="shared" si="57"/>
        <v>14.64</v>
      </c>
      <c r="LG813" s="324">
        <f t="shared" si="57"/>
        <v>14.64</v>
      </c>
      <c r="LH813" s="324">
        <f t="shared" si="57"/>
        <v>14.64</v>
      </c>
      <c r="LI813" s="324">
        <f t="shared" si="57"/>
        <v>14.64</v>
      </c>
      <c r="LJ813" s="324">
        <f t="shared" si="57"/>
        <v>14.64</v>
      </c>
      <c r="LK813" s="324">
        <f t="shared" si="57"/>
        <v>14.64</v>
      </c>
      <c r="LL813" s="324">
        <f t="shared" si="57"/>
        <v>14.64</v>
      </c>
      <c r="LM813" s="324">
        <f t="shared" si="57"/>
        <v>14.64</v>
      </c>
      <c r="LN813" s="324">
        <f t="shared" si="57"/>
        <v>14.64</v>
      </c>
      <c r="LO813" s="324">
        <f t="shared" si="57"/>
        <v>14.64</v>
      </c>
      <c r="LP813" s="324">
        <f t="shared" si="57"/>
        <v>14.64</v>
      </c>
      <c r="LQ813" s="324">
        <f t="shared" si="57"/>
        <v>14.64</v>
      </c>
      <c r="LR813" s="324">
        <f t="shared" si="57"/>
        <v>14.64</v>
      </c>
      <c r="LS813" s="324">
        <f t="shared" si="57"/>
        <v>14.64</v>
      </c>
      <c r="LT813" s="324">
        <f t="shared" si="57"/>
        <v>14.64</v>
      </c>
      <c r="LU813" s="324">
        <f t="shared" si="57"/>
        <v>14.64</v>
      </c>
      <c r="LV813" s="324">
        <f t="shared" si="57"/>
        <v>14.64</v>
      </c>
      <c r="LW813" s="324">
        <f t="shared" si="57"/>
        <v>14.64</v>
      </c>
      <c r="LX813" s="324">
        <f t="shared" si="57"/>
        <v>14.64</v>
      </c>
      <c r="LY813" s="324">
        <f t="shared" si="57"/>
        <v>14.64</v>
      </c>
      <c r="LZ813" s="324">
        <f t="shared" si="57"/>
        <v>14.64</v>
      </c>
      <c r="MA813" s="324">
        <f t="shared" si="57"/>
        <v>14.64</v>
      </c>
      <c r="MB813" s="324">
        <f t="shared" si="57"/>
        <v>14.64</v>
      </c>
      <c r="MC813" s="324">
        <f t="shared" si="57"/>
        <v>14.64</v>
      </c>
      <c r="MD813" s="324">
        <f t="shared" si="57"/>
        <v>14.64</v>
      </c>
      <c r="ME813" s="324">
        <f t="shared" si="57"/>
        <v>14.64</v>
      </c>
      <c r="MF813" s="324">
        <f t="shared" si="57"/>
        <v>14.64</v>
      </c>
      <c r="MG813" s="324">
        <f t="shared" si="57"/>
        <v>14.64</v>
      </c>
      <c r="MH813" s="324">
        <f t="shared" si="58"/>
        <v>14.64</v>
      </c>
      <c r="MI813" s="324">
        <f t="shared" si="58"/>
        <v>14.64</v>
      </c>
      <c r="MJ813" s="324">
        <f t="shared" si="58"/>
        <v>14.64</v>
      </c>
      <c r="MK813" s="324">
        <f t="shared" si="58"/>
        <v>14.64</v>
      </c>
      <c r="ML813" s="324">
        <f t="shared" si="58"/>
        <v>14.64</v>
      </c>
      <c r="MM813" s="324">
        <f t="shared" si="58"/>
        <v>14.64</v>
      </c>
      <c r="MN813" s="324">
        <f t="shared" si="58"/>
        <v>14.64</v>
      </c>
      <c r="MO813" s="324">
        <f t="shared" si="58"/>
        <v>14.64</v>
      </c>
      <c r="MP813" s="324">
        <f t="shared" si="58"/>
        <v>14.64</v>
      </c>
      <c r="MQ813" s="324">
        <f t="shared" si="58"/>
        <v>14.64</v>
      </c>
      <c r="MR813" s="324">
        <f t="shared" si="58"/>
        <v>14.64</v>
      </c>
      <c r="MS813" s="324">
        <f t="shared" si="58"/>
        <v>14.64</v>
      </c>
      <c r="MT813" s="324">
        <f t="shared" si="58"/>
        <v>14.64</v>
      </c>
      <c r="MU813" s="324">
        <f t="shared" si="58"/>
        <v>14.64</v>
      </c>
      <c r="MV813" s="324">
        <f t="shared" si="58"/>
        <v>14.64</v>
      </c>
      <c r="MW813" s="324">
        <f t="shared" si="58"/>
        <v>14.64</v>
      </c>
      <c r="MX813" s="324">
        <f t="shared" si="58"/>
        <v>14.64</v>
      </c>
      <c r="MY813" s="324">
        <f t="shared" si="58"/>
        <v>14.64</v>
      </c>
      <c r="MZ813" s="324">
        <f t="shared" si="58"/>
        <v>14.64</v>
      </c>
      <c r="NA813" s="324">
        <f t="shared" si="58"/>
        <v>14.64</v>
      </c>
      <c r="NB813" s="324">
        <f t="shared" si="58"/>
        <v>14.64</v>
      </c>
      <c r="NC813" s="324">
        <f t="shared" si="58"/>
        <v>14.64</v>
      </c>
      <c r="ND813" s="325">
        <f t="shared" si="58"/>
        <v>14.64</v>
      </c>
    </row>
    <row r="814" spans="2:368" s="17" customFormat="1" ht="28.8" x14ac:dyDescent="0.3">
      <c r="B814" s="15" t="s">
        <v>63</v>
      </c>
      <c r="C814" s="18" t="s">
        <v>56</v>
      </c>
      <c r="D814" s="26" t="s">
        <v>492</v>
      </c>
      <c r="E814" s="355">
        <f>1/(25*60)</f>
        <v>6.6666666666666664E-4</v>
      </c>
      <c r="F814" s="355">
        <f>E814</f>
        <v>6.6666666666666664E-4</v>
      </c>
      <c r="G814" s="355">
        <f>F814</f>
        <v>6.6666666666666664E-4</v>
      </c>
      <c r="H814" s="355">
        <f>G814</f>
        <v>6.6666666666666664E-4</v>
      </c>
      <c r="I814" s="69" t="s">
        <v>236</v>
      </c>
      <c r="J814" s="321">
        <f>E814</f>
        <v>6.6666666666666664E-4</v>
      </c>
      <c r="K814" s="74"/>
      <c r="L814" s="74"/>
      <c r="M814" s="74"/>
      <c r="N814" s="74"/>
      <c r="O814" s="74"/>
      <c r="P814" s="74"/>
      <c r="Q814" s="74"/>
      <c r="R814" s="74"/>
      <c r="S814" s="74"/>
      <c r="T814" s="74"/>
      <c r="U814" s="74"/>
      <c r="V814" s="74"/>
      <c r="W814" s="74"/>
      <c r="X814" s="74"/>
      <c r="Y814" s="74"/>
      <c r="Z814" s="74"/>
      <c r="AA814" s="74"/>
      <c r="AB814" s="74"/>
      <c r="AC814" s="74"/>
      <c r="AD814" s="74"/>
      <c r="AE814" s="74"/>
      <c r="AF814" s="74"/>
      <c r="AG814" s="74"/>
      <c r="AH814" s="74"/>
      <c r="AI814" s="74"/>
      <c r="AJ814" s="74"/>
      <c r="AK814" s="74"/>
      <c r="AL814" s="74"/>
      <c r="AM814" s="74"/>
      <c r="AN814" s="74"/>
      <c r="AO814" s="74"/>
      <c r="AP814" s="74"/>
      <c r="AQ814" s="74"/>
      <c r="AR814" s="74"/>
      <c r="AS814" s="74"/>
      <c r="AT814" s="74"/>
      <c r="AU814" s="74"/>
      <c r="AV814" s="74"/>
      <c r="AW814" s="74"/>
      <c r="AX814" s="74"/>
      <c r="AY814" s="74"/>
      <c r="AZ814" s="74"/>
      <c r="BA814" s="74"/>
      <c r="BB814" s="74"/>
      <c r="BC814" s="74"/>
      <c r="BD814" s="74"/>
      <c r="BE814" s="74"/>
      <c r="BF814" s="74"/>
      <c r="BG814" s="74"/>
      <c r="BH814" s="79"/>
      <c r="BI814" s="79"/>
      <c r="BJ814" s="79"/>
      <c r="BK814" s="79"/>
      <c r="BL814" s="79"/>
      <c r="BM814" s="79"/>
      <c r="BN814" s="79"/>
      <c r="BO814" s="79"/>
      <c r="BP814" s="79"/>
      <c r="BQ814" s="79"/>
      <c r="BR814" s="79"/>
      <c r="BS814" s="79"/>
      <c r="BT814" s="79"/>
      <c r="BU814" s="79"/>
      <c r="BV814" s="79"/>
      <c r="BW814" s="79"/>
      <c r="BX814" s="79"/>
      <c r="BY814" s="79"/>
      <c r="BZ814" s="79"/>
      <c r="CA814" s="79"/>
      <c r="CB814" s="79"/>
      <c r="CC814" s="79"/>
      <c r="CD814" s="79"/>
      <c r="CE814" s="79"/>
      <c r="CF814" s="79"/>
      <c r="CG814" s="79"/>
      <c r="CH814" s="79"/>
      <c r="CI814" s="79"/>
      <c r="CJ814" s="79"/>
      <c r="CK814" s="79"/>
      <c r="CL814" s="79"/>
      <c r="CM814" s="79"/>
      <c r="CN814" s="79"/>
      <c r="CO814" s="79"/>
      <c r="CP814" s="79"/>
      <c r="CQ814" s="79"/>
      <c r="CR814" s="79"/>
      <c r="CS814" s="79"/>
      <c r="CT814" s="79"/>
      <c r="CU814" s="79"/>
      <c r="CV814" s="79"/>
      <c r="CW814" s="79"/>
      <c r="CX814" s="79"/>
      <c r="CY814" s="79"/>
      <c r="CZ814" s="79"/>
      <c r="DA814" s="79"/>
      <c r="DB814" s="79"/>
      <c r="DC814" s="79"/>
      <c r="DD814" s="79"/>
      <c r="DE814" s="79"/>
      <c r="DF814" s="79"/>
      <c r="DG814" s="79"/>
      <c r="DH814" s="79"/>
      <c r="DI814" s="79"/>
      <c r="DJ814" s="79"/>
      <c r="DK814" s="79"/>
      <c r="DL814" s="79"/>
      <c r="DM814" s="79"/>
      <c r="DN814" s="79"/>
      <c r="DO814" s="79"/>
      <c r="DP814" s="79"/>
      <c r="DQ814" s="79"/>
      <c r="DR814" s="79"/>
      <c r="DS814" s="79"/>
      <c r="DT814" s="79"/>
      <c r="DU814" s="79"/>
      <c r="DV814" s="79"/>
      <c r="DW814" s="79"/>
      <c r="DX814" s="79"/>
      <c r="DY814" s="79"/>
      <c r="DZ814" s="79"/>
      <c r="EA814" s="79"/>
      <c r="EB814" s="79"/>
      <c r="EC814" s="79"/>
      <c r="ED814" s="79"/>
      <c r="EE814" s="79"/>
      <c r="EF814" s="79"/>
      <c r="EG814" s="79"/>
      <c r="EH814" s="79"/>
      <c r="EI814" s="79"/>
      <c r="EJ814" s="79"/>
      <c r="EK814" s="79"/>
      <c r="EL814" s="79"/>
      <c r="EM814" s="79"/>
      <c r="EN814" s="79"/>
      <c r="EO814" s="79"/>
      <c r="EP814" s="79"/>
      <c r="EQ814" s="79"/>
      <c r="ER814" s="79"/>
      <c r="ES814" s="79"/>
      <c r="ET814" s="79"/>
      <c r="EU814" s="79"/>
      <c r="EV814" s="79"/>
      <c r="EW814" s="79"/>
      <c r="EX814" s="79"/>
      <c r="EY814" s="79"/>
      <c r="EZ814" s="79"/>
      <c r="FA814" s="79"/>
      <c r="FB814" s="79"/>
      <c r="FC814" s="79"/>
      <c r="FD814" s="79"/>
      <c r="FE814" s="79"/>
      <c r="FF814" s="79"/>
      <c r="FG814" s="79"/>
      <c r="FH814" s="79"/>
      <c r="FI814" s="79"/>
      <c r="FJ814" s="79"/>
      <c r="FK814" s="79"/>
      <c r="FL814" s="79"/>
    </row>
    <row r="815" spans="2:368" s="17" customFormat="1" ht="28.8" x14ac:dyDescent="0.3">
      <c r="B815" s="15" t="s">
        <v>64</v>
      </c>
      <c r="C815" s="18" t="s">
        <v>57</v>
      </c>
      <c r="D815" s="26" t="s">
        <v>237</v>
      </c>
      <c r="E815" s="16">
        <f>1/0.4</f>
        <v>2.5</v>
      </c>
      <c r="F815" s="206" t="s">
        <v>489</v>
      </c>
      <c r="G815" s="66"/>
      <c r="J815" s="81">
        <f>E815</f>
        <v>2.5</v>
      </c>
      <c r="K815" s="74"/>
      <c r="L815" s="74"/>
      <c r="M815" s="74" t="s">
        <v>464</v>
      </c>
      <c r="N815" s="74" t="s">
        <v>459</v>
      </c>
      <c r="O815" s="74" t="s">
        <v>460</v>
      </c>
      <c r="P815" s="74" t="s">
        <v>461</v>
      </c>
      <c r="Q815" s="74" t="s">
        <v>462</v>
      </c>
      <c r="R815" s="74" t="s">
        <v>463</v>
      </c>
      <c r="S815" s="74"/>
      <c r="T815" s="74"/>
      <c r="U815" s="74"/>
      <c r="V815" s="74"/>
      <c r="W815" s="74"/>
      <c r="X815" s="74"/>
      <c r="Y815" s="74"/>
      <c r="Z815" s="74"/>
      <c r="AA815" s="74"/>
      <c r="AB815" s="74"/>
      <c r="AC815" s="74"/>
      <c r="AD815" s="74"/>
      <c r="AE815" s="74"/>
      <c r="AF815" s="74"/>
      <c r="AG815" s="74"/>
      <c r="AH815" s="74"/>
      <c r="AI815" s="74"/>
      <c r="AJ815" s="74"/>
      <c r="AK815" s="74"/>
      <c r="AL815" s="74"/>
      <c r="AM815" s="74"/>
      <c r="AN815" s="74"/>
      <c r="AO815" s="74"/>
      <c r="AP815" s="74"/>
      <c r="AQ815" s="74"/>
      <c r="AR815" s="74"/>
      <c r="AS815" s="74"/>
      <c r="AT815" s="74"/>
      <c r="AU815" s="74"/>
      <c r="AV815" s="74"/>
      <c r="AW815" s="74"/>
      <c r="AX815" s="74"/>
      <c r="AY815" s="74"/>
      <c r="AZ815" s="74"/>
      <c r="BA815" s="74"/>
      <c r="BB815" s="74"/>
      <c r="BC815" s="74"/>
      <c r="BD815" s="74"/>
      <c r="BE815" s="74"/>
      <c r="BF815" s="74"/>
      <c r="BG815" s="74"/>
      <c r="BH815" s="79"/>
      <c r="BI815" s="79"/>
      <c r="BJ815" s="79"/>
      <c r="BK815" s="79"/>
      <c r="BL815" s="79"/>
      <c r="BM815" s="79"/>
      <c r="BN815" s="79"/>
      <c r="BO815" s="79"/>
      <c r="BP815" s="79"/>
      <c r="BQ815" s="79"/>
      <c r="BR815" s="79"/>
      <c r="BS815" s="79"/>
      <c r="BT815" s="79"/>
      <c r="BU815" s="79"/>
      <c r="BV815" s="79"/>
      <c r="BW815" s="79"/>
      <c r="BX815" s="79"/>
      <c r="BY815" s="79"/>
      <c r="BZ815" s="79"/>
      <c r="CA815" s="79"/>
      <c r="CB815" s="79"/>
      <c r="CC815" s="79"/>
      <c r="CD815" s="79"/>
      <c r="CE815" s="79"/>
      <c r="CF815" s="79"/>
      <c r="CG815" s="79"/>
      <c r="CH815" s="79"/>
      <c r="CI815" s="79"/>
      <c r="CJ815" s="79"/>
      <c r="CK815" s="79"/>
      <c r="CL815" s="79"/>
      <c r="CM815" s="79"/>
      <c r="CN815" s="79"/>
      <c r="CO815" s="79"/>
      <c r="CP815" s="79"/>
      <c r="CQ815" s="79"/>
      <c r="CR815" s="79"/>
      <c r="CS815" s="79"/>
      <c r="CT815" s="79"/>
      <c r="CU815" s="79"/>
      <c r="CV815" s="79"/>
      <c r="CW815" s="79"/>
      <c r="CX815" s="79"/>
      <c r="CY815" s="79"/>
      <c r="CZ815" s="79"/>
      <c r="DA815" s="79"/>
      <c r="DB815" s="79"/>
      <c r="DC815" s="79"/>
      <c r="DD815" s="79"/>
      <c r="DE815" s="79"/>
      <c r="DF815" s="79"/>
      <c r="DG815" s="79"/>
      <c r="DH815" s="79"/>
      <c r="DI815" s="79"/>
      <c r="DJ815" s="79"/>
      <c r="DK815" s="79"/>
      <c r="DL815" s="79"/>
      <c r="DM815" s="79"/>
      <c r="DN815" s="79"/>
      <c r="DO815" s="79"/>
      <c r="DP815" s="79"/>
      <c r="DQ815" s="79"/>
      <c r="DR815" s="79"/>
      <c r="DS815" s="79"/>
      <c r="DT815" s="79"/>
      <c r="DU815" s="79"/>
      <c r="DV815" s="79"/>
      <c r="DW815" s="79"/>
      <c r="DX815" s="79"/>
      <c r="DY815" s="79"/>
      <c r="DZ815" s="79"/>
      <c r="EA815" s="79"/>
      <c r="EB815" s="79"/>
      <c r="EC815" s="79"/>
      <c r="ED815" s="79"/>
      <c r="EE815" s="79"/>
      <c r="EF815" s="79"/>
      <c r="EG815" s="79"/>
      <c r="EH815" s="79"/>
      <c r="EI815" s="79"/>
      <c r="EJ815" s="79"/>
      <c r="EK815" s="79"/>
      <c r="EL815" s="79"/>
      <c r="EM815" s="79"/>
      <c r="EN815" s="79"/>
      <c r="EO815" s="79"/>
      <c r="EP815" s="79"/>
      <c r="EQ815" s="79"/>
      <c r="ER815" s="79"/>
      <c r="ES815" s="79"/>
      <c r="ET815" s="79"/>
      <c r="EU815" s="79"/>
      <c r="EV815" s="79"/>
      <c r="EW815" s="79"/>
      <c r="EX815" s="79"/>
      <c r="EY815" s="79"/>
      <c r="EZ815" s="79"/>
      <c r="FA815" s="79"/>
      <c r="FB815" s="79"/>
      <c r="FC815" s="79"/>
      <c r="FD815" s="79"/>
      <c r="FE815" s="79"/>
      <c r="FF815" s="79"/>
      <c r="FG815" s="79"/>
      <c r="FH815" s="79"/>
      <c r="FI815" s="79"/>
      <c r="FJ815" s="79"/>
      <c r="FK815" s="79"/>
      <c r="FL815" s="79"/>
    </row>
    <row r="816" spans="2:368" s="17" customFormat="1" ht="28.8" x14ac:dyDescent="0.3">
      <c r="B816" s="153" t="s">
        <v>65</v>
      </c>
      <c r="C816" s="154" t="s">
        <v>58</v>
      </c>
      <c r="D816" s="155" t="s">
        <v>93</v>
      </c>
      <c r="E816" s="156"/>
      <c r="F816" s="157"/>
      <c r="G816" s="157"/>
      <c r="I816" s="156"/>
      <c r="J816" s="202">
        <f>O816*P816*Q816*'Guar Model INFO'!C96</f>
        <v>17280</v>
      </c>
      <c r="K816" s="74"/>
      <c r="L816" s="74"/>
      <c r="M816" s="150">
        <f>'Guar Model INFO'!C89*0.2</f>
        <v>794004.5030652656</v>
      </c>
      <c r="N816" s="74">
        <f>M816/('Guar Model INFO'!C96*O816*P816*Q816)</f>
        <v>45.949334668128799</v>
      </c>
      <c r="O816" s="74">
        <v>360</v>
      </c>
      <c r="P816" s="74">
        <v>2</v>
      </c>
      <c r="Q816" s="74">
        <v>8</v>
      </c>
      <c r="R816" s="74">
        <v>100</v>
      </c>
      <c r="S816" s="74">
        <f>N816/R816</f>
        <v>0.459493346681288</v>
      </c>
      <c r="T816" s="74"/>
      <c r="U816" s="74"/>
      <c r="V816" s="74"/>
      <c r="W816" s="74"/>
      <c r="X816" s="74"/>
      <c r="Y816" s="74"/>
      <c r="Z816" s="74"/>
      <c r="AA816" s="74"/>
      <c r="AB816" s="74"/>
      <c r="AC816" s="74"/>
      <c r="AD816" s="74"/>
      <c r="AE816" s="74"/>
      <c r="AF816" s="74"/>
      <c r="AG816" s="74"/>
      <c r="AH816" s="74"/>
      <c r="AI816" s="74"/>
      <c r="AJ816" s="74"/>
      <c r="AK816" s="74"/>
      <c r="AL816" s="74"/>
      <c r="AM816" s="74"/>
      <c r="AN816" s="74"/>
      <c r="AO816" s="74"/>
      <c r="AP816" s="74"/>
      <c r="AQ816" s="74"/>
      <c r="AR816" s="74"/>
      <c r="AS816" s="74"/>
      <c r="AT816" s="74"/>
      <c r="AU816" s="74"/>
      <c r="AV816" s="74"/>
      <c r="AW816" s="74"/>
      <c r="AX816" s="74"/>
      <c r="AY816" s="74"/>
      <c r="AZ816" s="74"/>
      <c r="BA816" s="74"/>
      <c r="BB816" s="74"/>
      <c r="BC816" s="74"/>
      <c r="BD816" s="74"/>
      <c r="BE816" s="74"/>
      <c r="BF816" s="74"/>
      <c r="BG816" s="74"/>
      <c r="BH816" s="79"/>
      <c r="BI816" s="79"/>
      <c r="BJ816" s="79"/>
      <c r="BK816" s="79"/>
      <c r="BL816" s="79"/>
      <c r="BM816" s="79"/>
      <c r="BN816" s="79"/>
      <c r="BO816" s="79"/>
      <c r="BP816" s="79"/>
      <c r="BQ816" s="79"/>
      <c r="BR816" s="79"/>
      <c r="BS816" s="79"/>
      <c r="BT816" s="79"/>
      <c r="BU816" s="79"/>
      <c r="BV816" s="79"/>
      <c r="BW816" s="79"/>
      <c r="BX816" s="79"/>
      <c r="BY816" s="79"/>
      <c r="BZ816" s="79"/>
      <c r="CA816" s="79"/>
      <c r="CB816" s="79"/>
      <c r="CC816" s="79"/>
      <c r="CD816" s="79"/>
      <c r="CE816" s="79"/>
      <c r="CF816" s="79"/>
      <c r="CG816" s="79"/>
      <c r="CH816" s="79"/>
      <c r="CI816" s="79"/>
      <c r="CJ816" s="79"/>
      <c r="CK816" s="79"/>
      <c r="CL816" s="79"/>
      <c r="CM816" s="79"/>
      <c r="CN816" s="79"/>
      <c r="CO816" s="79"/>
      <c r="CP816" s="79"/>
      <c r="CQ816" s="79"/>
      <c r="CR816" s="79"/>
      <c r="CS816" s="79"/>
      <c r="CT816" s="79"/>
      <c r="CU816" s="79"/>
      <c r="CV816" s="79"/>
      <c r="CW816" s="79"/>
      <c r="CX816" s="79"/>
      <c r="CY816" s="79"/>
      <c r="CZ816" s="79"/>
      <c r="DA816" s="79"/>
      <c r="DB816" s="79"/>
      <c r="DC816" s="79"/>
      <c r="DD816" s="79"/>
      <c r="DE816" s="79"/>
      <c r="DF816" s="79"/>
      <c r="DG816" s="79"/>
      <c r="DH816" s="79"/>
      <c r="DI816" s="79"/>
      <c r="DJ816" s="79"/>
      <c r="DK816" s="79"/>
      <c r="DL816" s="79"/>
      <c r="DM816" s="79"/>
      <c r="DN816" s="79"/>
      <c r="DO816" s="79"/>
      <c r="DP816" s="79"/>
      <c r="DQ816" s="79"/>
      <c r="DR816" s="79"/>
      <c r="DS816" s="79"/>
      <c r="DT816" s="79"/>
      <c r="DU816" s="79"/>
      <c r="DV816" s="79"/>
      <c r="DW816" s="79"/>
      <c r="DX816" s="79"/>
      <c r="DY816" s="79"/>
      <c r="DZ816" s="79"/>
      <c r="EA816" s="79"/>
      <c r="EB816" s="79"/>
      <c r="EC816" s="79"/>
      <c r="ED816" s="79"/>
      <c r="EE816" s="79"/>
      <c r="EF816" s="79"/>
      <c r="EG816" s="79"/>
      <c r="EH816" s="79"/>
      <c r="EI816" s="79"/>
      <c r="EJ816" s="79"/>
      <c r="EK816" s="79"/>
      <c r="EL816" s="79"/>
      <c r="EM816" s="79"/>
      <c r="EN816" s="79"/>
      <c r="EO816" s="79"/>
      <c r="EP816" s="79"/>
      <c r="EQ816" s="79"/>
      <c r="ER816" s="79"/>
      <c r="ES816" s="79"/>
      <c r="ET816" s="79"/>
      <c r="EU816" s="79"/>
      <c r="EV816" s="79"/>
      <c r="EW816" s="79"/>
      <c r="EX816" s="79"/>
      <c r="EY816" s="79"/>
      <c r="EZ816" s="79"/>
      <c r="FA816" s="79"/>
      <c r="FB816" s="79"/>
      <c r="FC816" s="79"/>
      <c r="FD816" s="79"/>
      <c r="FE816" s="79"/>
      <c r="FF816" s="79"/>
      <c r="FG816" s="79"/>
      <c r="FH816" s="79"/>
      <c r="FI816" s="79"/>
      <c r="FJ816" s="79"/>
      <c r="FK816" s="79"/>
      <c r="FL816" s="79"/>
    </row>
    <row r="817" spans="1:15" s="17" customFormat="1" x14ac:dyDescent="0.3">
      <c r="B817" s="15" t="s">
        <v>66</v>
      </c>
      <c r="C817" s="18" t="s">
        <v>59</v>
      </c>
      <c r="D817" s="25" t="s">
        <v>91</v>
      </c>
      <c r="F817" s="16"/>
      <c r="G817" s="16"/>
      <c r="J817" s="19">
        <v>0</v>
      </c>
    </row>
    <row r="818" spans="1:15" s="17" customFormat="1" x14ac:dyDescent="0.3">
      <c r="C818" s="16"/>
      <c r="D818" s="16"/>
      <c r="E818" s="16"/>
      <c r="F818" s="16"/>
      <c r="G818" s="16"/>
    </row>
    <row r="819" spans="1:15" s="17" customFormat="1" x14ac:dyDescent="0.3">
      <c r="C819" s="66"/>
      <c r="D819" s="66"/>
      <c r="E819" s="16"/>
      <c r="F819" s="66"/>
      <c r="G819" s="16"/>
    </row>
    <row r="820" spans="1:15" s="17" customFormat="1" x14ac:dyDescent="0.3">
      <c r="B820" s="17" t="s">
        <v>247</v>
      </c>
      <c r="C820" s="18" t="s">
        <v>491</v>
      </c>
      <c r="D820" s="18" t="s">
        <v>496</v>
      </c>
      <c r="E820" s="18" t="s">
        <v>497</v>
      </c>
      <c r="F820" s="18" t="s">
        <v>498</v>
      </c>
      <c r="G820" s="16"/>
    </row>
    <row r="821" spans="1:15" s="17" customFormat="1" x14ac:dyDescent="0.3">
      <c r="B821" s="17">
        <v>1</v>
      </c>
      <c r="C821" s="71">
        <f>15.59</f>
        <v>15.59</v>
      </c>
      <c r="D821" s="72">
        <f>E813</f>
        <v>14.64</v>
      </c>
      <c r="E821" s="80">
        <v>0</v>
      </c>
      <c r="F821" s="73">
        <v>49</v>
      </c>
      <c r="G821" s="16"/>
    </row>
    <row r="822" spans="1:15" s="17" customFormat="1" x14ac:dyDescent="0.3">
      <c r="B822" s="17">
        <v>2</v>
      </c>
      <c r="C822" s="358">
        <f>C$821*G836</f>
        <v>13.640031269543464</v>
      </c>
      <c r="D822" s="76">
        <f>F813</f>
        <v>12.808855534709194</v>
      </c>
      <c r="E822" s="70">
        <v>0</v>
      </c>
      <c r="F822" s="75">
        <v>49</v>
      </c>
      <c r="G822" s="16"/>
    </row>
    <row r="823" spans="1:15" s="17" customFormat="1" x14ac:dyDescent="0.3">
      <c r="B823" s="17">
        <v>3</v>
      </c>
      <c r="C823" s="358">
        <f t="shared" ref="C823:C824" si="59">C$821*G837</f>
        <v>13.640031269543464</v>
      </c>
      <c r="D823" s="76">
        <f>G813</f>
        <v>12.808855534709194</v>
      </c>
      <c r="E823" s="70">
        <v>0</v>
      </c>
      <c r="F823" s="75">
        <v>49</v>
      </c>
      <c r="G823" s="16"/>
      <c r="H823" s="18" t="s">
        <v>491</v>
      </c>
      <c r="I823" s="17" t="s">
        <v>502</v>
      </c>
      <c r="O823" s="25" t="s">
        <v>92</v>
      </c>
    </row>
    <row r="824" spans="1:15" s="17" customFormat="1" x14ac:dyDescent="0.3">
      <c r="B824" s="17">
        <v>4</v>
      </c>
      <c r="C824" s="77">
        <f t="shared" si="59"/>
        <v>15.59</v>
      </c>
      <c r="D824" s="78">
        <f>H813</f>
        <v>14.64</v>
      </c>
      <c r="E824" s="61">
        <v>0</v>
      </c>
      <c r="F824" s="200">
        <v>49</v>
      </c>
      <c r="G824" s="16"/>
      <c r="H824" s="18" t="s">
        <v>496</v>
      </c>
      <c r="I824" s="17" t="s">
        <v>501</v>
      </c>
      <c r="O824" s="25" t="s">
        <v>92</v>
      </c>
    </row>
    <row r="825" spans="1:15" s="17" customFormat="1" ht="28.8" x14ac:dyDescent="0.3">
      <c r="B825"/>
      <c r="C825"/>
      <c r="D825"/>
      <c r="E825"/>
      <c r="F825"/>
      <c r="G825" s="16"/>
      <c r="H825" s="18" t="s">
        <v>497</v>
      </c>
      <c r="I825" s="17" t="s">
        <v>500</v>
      </c>
      <c r="O825" s="26" t="s">
        <v>244</v>
      </c>
    </row>
    <row r="826" spans="1:15" s="17" customFormat="1" ht="28.8" x14ac:dyDescent="0.3">
      <c r="C826" s="76"/>
      <c r="D826" s="76"/>
      <c r="E826" s="74"/>
      <c r="F826" s="74"/>
      <c r="G826" s="16"/>
      <c r="H826" s="18" t="s">
        <v>498</v>
      </c>
      <c r="I826" s="17" t="s">
        <v>499</v>
      </c>
      <c r="O826" s="26" t="s">
        <v>248</v>
      </c>
    </row>
    <row r="827" spans="1:15" s="17" customFormat="1" x14ac:dyDescent="0.3">
      <c r="C827" s="76"/>
      <c r="D827" s="76"/>
      <c r="E827" s="74"/>
      <c r="F827" s="74"/>
      <c r="G827" s="16"/>
    </row>
    <row r="828" spans="1:15" s="17" customFormat="1" x14ac:dyDescent="0.3">
      <c r="B828"/>
      <c r="C828" s="52" t="s">
        <v>490</v>
      </c>
      <c r="D828" s="52" t="s">
        <v>710</v>
      </c>
      <c r="E828" s="52" t="s">
        <v>711</v>
      </c>
      <c r="F828" s="52" t="s">
        <v>712</v>
      </c>
      <c r="G828" s="16"/>
    </row>
    <row r="829" spans="1:15" s="17" customFormat="1" ht="28.8" x14ac:dyDescent="0.3">
      <c r="A829" s="66"/>
      <c r="B829" s="153" t="s">
        <v>60</v>
      </c>
      <c r="C829" s="329"/>
      <c r="D829" s="329"/>
      <c r="E829" s="13"/>
      <c r="F829" s="13"/>
      <c r="G829" s="16"/>
    </row>
    <row r="830" spans="1:15" ht="28.8" x14ac:dyDescent="0.3">
      <c r="B830" s="15" t="s">
        <v>61</v>
      </c>
      <c r="C830" s="329"/>
      <c r="D830"/>
      <c r="E830" s="13"/>
      <c r="F830" s="13"/>
    </row>
    <row r="831" spans="1:15" ht="28.8" x14ac:dyDescent="0.3">
      <c r="B831" s="15" t="s">
        <v>62</v>
      </c>
      <c r="C831" s="329"/>
      <c r="D831" s="329"/>
      <c r="E831" s="13" t="s">
        <v>717</v>
      </c>
      <c r="F831" s="13"/>
    </row>
    <row r="832" spans="1:15" x14ac:dyDescent="0.3">
      <c r="B832" s="17" t="s">
        <v>502</v>
      </c>
      <c r="C832" s="329"/>
      <c r="D832" s="329"/>
      <c r="E832" s="13" t="s">
        <v>718</v>
      </c>
      <c r="F832" s="13"/>
    </row>
    <row r="833" spans="2:7" x14ac:dyDescent="0.3">
      <c r="B833" s="17" t="s">
        <v>501</v>
      </c>
      <c r="C833" s="329"/>
      <c r="D833" s="329"/>
      <c r="E833" s="13"/>
      <c r="F833" s="13"/>
    </row>
    <row r="835" spans="2:7" x14ac:dyDescent="0.3">
      <c r="E835" s="1" t="s">
        <v>490</v>
      </c>
      <c r="F835" s="1">
        <f>AVERAGE(750,849)</f>
        <v>799.5</v>
      </c>
    </row>
    <row r="836" spans="2:7" x14ac:dyDescent="0.3">
      <c r="E836" s="1" t="s">
        <v>710</v>
      </c>
      <c r="F836" s="1">
        <f>AVERAGE(650,749)</f>
        <v>699.5</v>
      </c>
      <c r="G836" s="1">
        <f>F836/F835</f>
        <v>0.87492182614133829</v>
      </c>
    </row>
    <row r="837" spans="2:7" x14ac:dyDescent="0.3">
      <c r="E837" s="1" t="s">
        <v>711</v>
      </c>
      <c r="F837" s="1">
        <f>F836</f>
        <v>699.5</v>
      </c>
      <c r="G837" s="1">
        <f>G836</f>
        <v>0.87492182614133829</v>
      </c>
    </row>
    <row r="838" spans="2:7" x14ac:dyDescent="0.3">
      <c r="E838" s="1" t="s">
        <v>712</v>
      </c>
      <c r="F838" s="1">
        <f>F835</f>
        <v>799.5</v>
      </c>
      <c r="G838" s="1">
        <f>F835/F838</f>
        <v>1</v>
      </c>
    </row>
  </sheetData>
  <mergeCells count="3">
    <mergeCell ref="E38:N38"/>
    <mergeCell ref="E40:N40"/>
    <mergeCell ref="G33:G34"/>
  </mergeCells>
  <hyperlinks>
    <hyperlink ref="H3" r:id="rId1" xr:uid="{00000000-0004-0000-0400-000000000000}"/>
    <hyperlink ref="J6" r:id="rId2" xr:uid="{00000000-0004-0000-0400-000001000000}"/>
    <hyperlink ref="D2" r:id="rId3" display="https://19january2017snapshot.epa.gov/climatechange/social-cost-carbon_.html" xr:uid="{00000000-0004-0000-0400-000002000000}"/>
    <hyperlink ref="BO27" r:id="rId4" xr:uid="{00000000-0004-0000-0400-000003000000}"/>
    <hyperlink ref="BO28" r:id="rId5" xr:uid="{00000000-0004-0000-0400-000004000000}"/>
    <hyperlink ref="BO29:BO37" r:id="rId6" display="\\" xr:uid="{00000000-0004-0000-0400-000005000000}"/>
    <hyperlink ref="BO26" r:id="rId7" xr:uid="{00000000-0004-0000-0400-000006000000}"/>
    <hyperlink ref="G7" r:id="rId8" xr:uid="{75AB61BC-4CAF-469C-AD3B-F221F217DD6A}"/>
  </hyperlinks>
  <pageMargins left="0.7" right="0.7" top="0.75" bottom="0.75" header="0.3" footer="0.3"/>
  <pageSetup orientation="portrait" horizontalDpi="1200" verticalDpi="1200" r:id="rId9"/>
  <drawing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85"/>
  <sheetViews>
    <sheetView workbookViewId="0">
      <selection activeCell="C10" sqref="C10"/>
    </sheetView>
  </sheetViews>
  <sheetFormatPr defaultRowHeight="14.4" x14ac:dyDescent="0.3"/>
  <sheetData>
    <row r="1" spans="1:1" x14ac:dyDescent="0.3">
      <c r="A1" s="247">
        <v>16.428139690000002</v>
      </c>
    </row>
    <row r="2" spans="1:1" x14ac:dyDescent="0.3">
      <c r="A2" s="248">
        <v>20.375791549999999</v>
      </c>
    </row>
    <row r="3" spans="1:1" x14ac:dyDescent="0.3">
      <c r="A3" s="248">
        <v>26.27472496</v>
      </c>
    </row>
    <row r="4" spans="1:1" x14ac:dyDescent="0.3">
      <c r="A4" s="248">
        <v>39.264976500000003</v>
      </c>
    </row>
    <row r="5" spans="1:1" x14ac:dyDescent="0.3">
      <c r="A5" s="248">
        <v>40.256237980000002</v>
      </c>
    </row>
    <row r="6" spans="1:1" x14ac:dyDescent="0.3">
      <c r="A6" s="248">
        <v>40.323398589999996</v>
      </c>
    </row>
    <row r="7" spans="1:1" x14ac:dyDescent="0.3">
      <c r="A7" s="248">
        <v>40.903919219999999</v>
      </c>
    </row>
    <row r="8" spans="1:1" x14ac:dyDescent="0.3">
      <c r="A8" s="248">
        <v>43.034671779999996</v>
      </c>
    </row>
    <row r="9" spans="1:1" x14ac:dyDescent="0.3">
      <c r="A9" s="248">
        <v>43.31505585</v>
      </c>
    </row>
    <row r="10" spans="1:1" x14ac:dyDescent="0.3">
      <c r="A10" s="248">
        <v>48.793605800000002</v>
      </c>
    </row>
    <row r="11" spans="1:1" x14ac:dyDescent="0.3">
      <c r="A11" s="248">
        <v>49.588956830000001</v>
      </c>
    </row>
    <row r="12" spans="1:1" x14ac:dyDescent="0.3">
      <c r="A12" s="248">
        <v>53.530904769999992</v>
      </c>
    </row>
    <row r="13" spans="1:1" x14ac:dyDescent="0.3">
      <c r="A13" s="248">
        <v>55.398025990000001</v>
      </c>
    </row>
    <row r="14" spans="1:1" x14ac:dyDescent="0.3">
      <c r="A14" s="248">
        <v>62.242795950000001</v>
      </c>
    </row>
    <row r="15" spans="1:1" x14ac:dyDescent="0.3">
      <c r="A15" s="248">
        <v>67.925750730000004</v>
      </c>
    </row>
    <row r="16" spans="1:1" x14ac:dyDescent="0.3">
      <c r="A16" s="248">
        <v>70.024209970000001</v>
      </c>
    </row>
    <row r="17" spans="1:1" x14ac:dyDescent="0.3">
      <c r="A17" s="248">
        <v>77.501365660000005</v>
      </c>
    </row>
    <row r="18" spans="1:1" x14ac:dyDescent="0.3">
      <c r="A18" s="248">
        <v>80.313035970000001</v>
      </c>
    </row>
    <row r="19" spans="1:1" x14ac:dyDescent="0.3">
      <c r="A19" s="248">
        <v>81.473655710000003</v>
      </c>
    </row>
    <row r="20" spans="1:1" x14ac:dyDescent="0.3">
      <c r="A20" s="248">
        <v>85.568588259999999</v>
      </c>
    </row>
    <row r="21" spans="1:1" x14ac:dyDescent="0.3">
      <c r="A21" s="248">
        <v>91.896331779999997</v>
      </c>
    </row>
    <row r="22" spans="1:1" x14ac:dyDescent="0.3">
      <c r="A22" s="248">
        <v>92.679716110000001</v>
      </c>
    </row>
    <row r="23" spans="1:1" x14ac:dyDescent="0.3">
      <c r="A23" s="248">
        <v>98.144632340000001</v>
      </c>
    </row>
    <row r="24" spans="1:1" x14ac:dyDescent="0.3">
      <c r="A24" s="248">
        <v>104.96737671</v>
      </c>
    </row>
    <row r="25" spans="1:1" x14ac:dyDescent="0.3">
      <c r="A25" s="248">
        <v>112.61501503</v>
      </c>
    </row>
    <row r="26" spans="1:1" x14ac:dyDescent="0.3">
      <c r="A26" s="248">
        <v>114.47115325999999</v>
      </c>
    </row>
    <row r="27" spans="1:1" x14ac:dyDescent="0.3">
      <c r="A27" s="248">
        <v>116.33078766</v>
      </c>
    </row>
    <row r="28" spans="1:1" x14ac:dyDescent="0.3">
      <c r="A28" s="248">
        <v>117.13599967</v>
      </c>
    </row>
    <row r="29" spans="1:1" x14ac:dyDescent="0.3">
      <c r="A29" s="248">
        <v>117.26176452</v>
      </c>
    </row>
    <row r="30" spans="1:1" x14ac:dyDescent="0.3">
      <c r="A30" s="248">
        <v>117.64114762</v>
      </c>
    </row>
    <row r="31" spans="1:1" x14ac:dyDescent="0.3">
      <c r="A31" s="248">
        <v>117.76710509999999</v>
      </c>
    </row>
    <row r="32" spans="1:1" x14ac:dyDescent="0.3">
      <c r="A32" s="248">
        <v>121.68992614999999</v>
      </c>
    </row>
    <row r="33" spans="1:1" x14ac:dyDescent="0.3">
      <c r="A33" s="248">
        <v>131.26541901000002</v>
      </c>
    </row>
    <row r="34" spans="1:1" x14ac:dyDescent="0.3">
      <c r="A34" s="248">
        <v>134.93258667000001</v>
      </c>
    </row>
    <row r="35" spans="1:1" x14ac:dyDescent="0.3">
      <c r="A35" s="248">
        <v>135.42310334000001</v>
      </c>
    </row>
    <row r="36" spans="1:1" x14ac:dyDescent="0.3">
      <c r="A36" s="248">
        <v>138.93200683999999</v>
      </c>
    </row>
    <row r="37" spans="1:1" x14ac:dyDescent="0.3">
      <c r="A37" s="248">
        <v>148.19997405999999</v>
      </c>
    </row>
    <row r="38" spans="1:1" x14ac:dyDescent="0.3">
      <c r="A38" s="248">
        <v>151.26620291999998</v>
      </c>
    </row>
    <row r="39" spans="1:1" x14ac:dyDescent="0.3">
      <c r="A39" s="248">
        <v>156.37797545999999</v>
      </c>
    </row>
    <row r="40" spans="1:1" x14ac:dyDescent="0.3">
      <c r="A40" s="248">
        <v>156.61028479999999</v>
      </c>
    </row>
    <row r="41" spans="1:1" x14ac:dyDescent="0.3">
      <c r="A41" s="248">
        <v>157.42430115000002</v>
      </c>
    </row>
    <row r="42" spans="1:1" x14ac:dyDescent="0.3">
      <c r="A42" s="248">
        <v>172.70241069999997</v>
      </c>
    </row>
    <row r="43" spans="1:1" x14ac:dyDescent="0.3">
      <c r="A43" s="248">
        <v>177.66573525000001</v>
      </c>
    </row>
    <row r="44" spans="1:1" x14ac:dyDescent="0.3">
      <c r="A44" s="248">
        <v>181.12274456</v>
      </c>
    </row>
    <row r="45" spans="1:1" x14ac:dyDescent="0.3">
      <c r="A45" s="248">
        <v>186.57709885</v>
      </c>
    </row>
    <row r="46" spans="1:1" x14ac:dyDescent="0.3">
      <c r="A46" s="248">
        <v>190.38230133000002</v>
      </c>
    </row>
    <row r="47" spans="1:1" x14ac:dyDescent="0.3">
      <c r="A47" s="248">
        <v>192.67638777999997</v>
      </c>
    </row>
    <row r="48" spans="1:1" x14ac:dyDescent="0.3">
      <c r="A48" s="248">
        <v>195.75501632000001</v>
      </c>
    </row>
    <row r="49" spans="1:1" x14ac:dyDescent="0.3">
      <c r="A49" s="248">
        <v>195.93511961999999</v>
      </c>
    </row>
    <row r="50" spans="1:1" x14ac:dyDescent="0.3">
      <c r="A50" s="248">
        <v>214.60268021000002</v>
      </c>
    </row>
    <row r="51" spans="1:1" x14ac:dyDescent="0.3">
      <c r="A51" s="248">
        <v>215.37650681000002</v>
      </c>
    </row>
    <row r="52" spans="1:1" x14ac:dyDescent="0.3">
      <c r="A52" s="248">
        <v>215.70605469</v>
      </c>
    </row>
    <row r="53" spans="1:1" x14ac:dyDescent="0.3">
      <c r="A53" s="248">
        <v>224.83525944000002</v>
      </c>
    </row>
    <row r="54" spans="1:1" x14ac:dyDescent="0.3">
      <c r="A54" s="248">
        <v>229.37901687000002</v>
      </c>
    </row>
    <row r="55" spans="1:1" x14ac:dyDescent="0.3">
      <c r="A55" s="248">
        <v>230.68653201999999</v>
      </c>
    </row>
    <row r="56" spans="1:1" x14ac:dyDescent="0.3">
      <c r="A56" s="248">
        <v>250.50150679999999</v>
      </c>
    </row>
    <row r="57" spans="1:1" x14ac:dyDescent="0.3">
      <c r="A57" s="248">
        <v>266.42221068999999</v>
      </c>
    </row>
    <row r="58" spans="1:1" x14ac:dyDescent="0.3">
      <c r="A58" s="248">
        <v>271.04633332000003</v>
      </c>
    </row>
    <row r="59" spans="1:1" x14ac:dyDescent="0.3">
      <c r="A59" s="248">
        <v>277.68877411</v>
      </c>
    </row>
    <row r="60" spans="1:1" x14ac:dyDescent="0.3">
      <c r="A60" s="248">
        <v>279.35676193</v>
      </c>
    </row>
    <row r="61" spans="1:1" x14ac:dyDescent="0.3">
      <c r="A61" s="248">
        <v>296.79177475</v>
      </c>
    </row>
    <row r="62" spans="1:1" x14ac:dyDescent="0.3">
      <c r="A62" s="248">
        <v>308.33499527000004</v>
      </c>
    </row>
    <row r="63" spans="1:1" x14ac:dyDescent="0.3">
      <c r="A63" s="248">
        <v>320.94474362</v>
      </c>
    </row>
    <row r="64" spans="1:1" x14ac:dyDescent="0.3">
      <c r="A64" s="248">
        <v>328.81649399999998</v>
      </c>
    </row>
    <row r="65" spans="1:1" x14ac:dyDescent="0.3">
      <c r="A65" s="248">
        <v>349.89864064</v>
      </c>
    </row>
    <row r="66" spans="1:1" x14ac:dyDescent="0.3">
      <c r="A66" s="248">
        <v>351.62718773</v>
      </c>
    </row>
    <row r="67" spans="1:1" x14ac:dyDescent="0.3">
      <c r="A67" s="248">
        <v>363.29002189000005</v>
      </c>
    </row>
    <row r="68" spans="1:1" x14ac:dyDescent="0.3">
      <c r="A68" s="248">
        <v>381.02031326999997</v>
      </c>
    </row>
    <row r="69" spans="1:1" x14ac:dyDescent="0.3">
      <c r="A69" s="248">
        <v>382.58008194000001</v>
      </c>
    </row>
    <row r="70" spans="1:1" x14ac:dyDescent="0.3">
      <c r="A70" s="248">
        <v>383.58070564999997</v>
      </c>
    </row>
    <row r="71" spans="1:1" x14ac:dyDescent="0.3">
      <c r="A71" s="248">
        <v>388.49352455000002</v>
      </c>
    </row>
    <row r="72" spans="1:1" x14ac:dyDescent="0.3">
      <c r="A72" s="248">
        <v>400.67443657000001</v>
      </c>
    </row>
    <row r="73" spans="1:1" x14ac:dyDescent="0.3">
      <c r="A73" s="248">
        <v>425.27766657000001</v>
      </c>
    </row>
    <row r="74" spans="1:1" x14ac:dyDescent="0.3">
      <c r="A74" s="248">
        <v>450.48030471999994</v>
      </c>
    </row>
    <row r="75" spans="1:1" x14ac:dyDescent="0.3">
      <c r="A75" s="248">
        <v>475.79329681000002</v>
      </c>
    </row>
    <row r="76" spans="1:1" x14ac:dyDescent="0.3">
      <c r="A76" s="248">
        <v>502.22758483999996</v>
      </c>
    </row>
    <row r="77" spans="1:1" x14ac:dyDescent="0.3">
      <c r="A77" s="248">
        <v>566.25745391999999</v>
      </c>
    </row>
    <row r="78" spans="1:1" x14ac:dyDescent="0.3">
      <c r="A78" s="248">
        <v>614.06351852</v>
      </c>
    </row>
    <row r="79" spans="1:1" x14ac:dyDescent="0.3">
      <c r="A79" s="248">
        <v>704.40495680000004</v>
      </c>
    </row>
    <row r="80" spans="1:1" x14ac:dyDescent="0.3">
      <c r="A80" s="248">
        <v>727.75786493999999</v>
      </c>
    </row>
    <row r="81" spans="1:1" x14ac:dyDescent="0.3">
      <c r="A81" s="248">
        <v>775.70506668000007</v>
      </c>
    </row>
    <row r="82" spans="1:1" x14ac:dyDescent="0.3">
      <c r="A82" s="248">
        <v>825.57281494000017</v>
      </c>
    </row>
    <row r="83" spans="1:1" x14ac:dyDescent="0.3">
      <c r="A83" s="248">
        <v>874.61124419999999</v>
      </c>
    </row>
    <row r="84" spans="1:1" x14ac:dyDescent="0.3">
      <c r="A84" s="248">
        <v>899.89342881999994</v>
      </c>
    </row>
    <row r="85" spans="1:1" x14ac:dyDescent="0.3">
      <c r="A85" s="249">
        <v>919.90296839999996</v>
      </c>
    </row>
  </sheetData>
  <sortState xmlns:xlrd2="http://schemas.microsoft.com/office/spreadsheetml/2017/richdata2" ref="A1:A85">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H122"/>
  <sheetViews>
    <sheetView workbookViewId="0">
      <selection activeCell="B114" sqref="B114"/>
    </sheetView>
  </sheetViews>
  <sheetFormatPr defaultRowHeight="14.4" x14ac:dyDescent="0.3"/>
  <cols>
    <col min="1" max="1" width="46.44140625" bestFit="1" customWidth="1"/>
    <col min="2" max="2" width="9.109375" customWidth="1"/>
    <col min="3" max="3" width="12" bestFit="1" customWidth="1"/>
    <col min="4" max="4" width="24.5546875" bestFit="1" customWidth="1"/>
    <col min="5" max="5" width="12" bestFit="1" customWidth="1"/>
    <col min="6" max="6" width="10" bestFit="1" customWidth="1"/>
    <col min="7" max="7" width="9" bestFit="1" customWidth="1"/>
    <col min="8" max="8" width="14.33203125" bestFit="1" customWidth="1"/>
  </cols>
  <sheetData>
    <row r="3" spans="1:7" x14ac:dyDescent="0.3">
      <c r="A3" s="87" t="s">
        <v>402</v>
      </c>
      <c r="B3" s="87"/>
      <c r="C3" s="87"/>
      <c r="D3" s="87"/>
      <c r="E3" s="87"/>
      <c r="F3" s="87"/>
      <c r="G3" s="87"/>
    </row>
    <row r="5" spans="1:7" x14ac:dyDescent="0.3">
      <c r="A5" t="s">
        <v>374</v>
      </c>
      <c r="B5" t="s">
        <v>375</v>
      </c>
      <c r="C5" t="s">
        <v>376</v>
      </c>
    </row>
    <row r="6" spans="1:7" x14ac:dyDescent="0.3">
      <c r="A6" t="s">
        <v>377</v>
      </c>
      <c r="B6" t="s">
        <v>364</v>
      </c>
      <c r="C6">
        <v>1.1679411764705883</v>
      </c>
    </row>
    <row r="7" spans="1:7" x14ac:dyDescent="0.3">
      <c r="A7" t="s">
        <v>378</v>
      </c>
      <c r="B7" t="s">
        <v>364</v>
      </c>
      <c r="C7">
        <v>1.1679411764705883</v>
      </c>
    </row>
    <row r="9" spans="1:7" x14ac:dyDescent="0.3">
      <c r="A9" t="s">
        <v>379</v>
      </c>
      <c r="B9" t="s">
        <v>375</v>
      </c>
      <c r="C9" t="s">
        <v>376</v>
      </c>
    </row>
    <row r="10" spans="1:7" x14ac:dyDescent="0.3">
      <c r="A10" t="s">
        <v>366</v>
      </c>
      <c r="B10" t="s">
        <v>364</v>
      </c>
      <c r="C10">
        <v>1.6545833333333333</v>
      </c>
    </row>
    <row r="11" spans="1:7" x14ac:dyDescent="0.3">
      <c r="A11" t="s">
        <v>380</v>
      </c>
      <c r="B11" t="s">
        <v>364</v>
      </c>
      <c r="C11">
        <v>2.9198529411764707</v>
      </c>
    </row>
    <row r="12" spans="1:7" x14ac:dyDescent="0.3">
      <c r="A12" t="s">
        <v>381</v>
      </c>
      <c r="B12" t="s">
        <v>364</v>
      </c>
      <c r="C12">
        <v>1.8028147699757873</v>
      </c>
    </row>
    <row r="15" spans="1:7" x14ac:dyDescent="0.3">
      <c r="A15" s="86" t="s">
        <v>279</v>
      </c>
      <c r="B15" s="86"/>
      <c r="C15" s="86"/>
      <c r="D15" s="86"/>
      <c r="E15" s="86"/>
      <c r="F15" s="86"/>
      <c r="G15" s="86"/>
    </row>
    <row r="17" spans="1:8" x14ac:dyDescent="0.3">
      <c r="A17" s="125" t="s">
        <v>263</v>
      </c>
      <c r="B17" s="125" t="s">
        <v>403</v>
      </c>
      <c r="C17" s="125" t="s">
        <v>300</v>
      </c>
      <c r="D17" s="125" t="s">
        <v>275</v>
      </c>
      <c r="E17" s="126"/>
      <c r="F17" s="126">
        <f>scenario_adoption_guar_acres*scenario_input_number_of_farms</f>
        <v>90000</v>
      </c>
      <c r="G17" s="126"/>
      <c r="H17" s="126" t="s">
        <v>280</v>
      </c>
    </row>
    <row r="18" spans="1:8" x14ac:dyDescent="0.3">
      <c r="A18" s="128" t="s">
        <v>406</v>
      </c>
      <c r="B18" s="128" t="s">
        <v>403</v>
      </c>
      <c r="C18" s="128" t="s">
        <v>405</v>
      </c>
      <c r="D18" s="128" t="s">
        <v>407</v>
      </c>
      <c r="E18" s="128">
        <v>1.818387</v>
      </c>
      <c r="F18" s="128">
        <v>0.68694619999999995</v>
      </c>
      <c r="G18" s="128">
        <v>1.0102150000000001</v>
      </c>
      <c r="H18" s="128" t="s">
        <v>271</v>
      </c>
    </row>
    <row r="19" spans="1:8" x14ac:dyDescent="0.3">
      <c r="A19" s="129" t="s">
        <v>253</v>
      </c>
      <c r="B19" s="129" t="s">
        <v>404</v>
      </c>
      <c r="C19" s="129" t="s">
        <v>405</v>
      </c>
      <c r="D19" s="129" t="s">
        <v>278</v>
      </c>
      <c r="E19" s="130">
        <v>0.45296856166999999</v>
      </c>
      <c r="F19" s="131">
        <v>0.15401786380319998</v>
      </c>
      <c r="G19" s="131">
        <v>9.6719995050000021E-2</v>
      </c>
      <c r="H19" s="129" t="s">
        <v>271</v>
      </c>
    </row>
    <row r="20" spans="1:8" x14ac:dyDescent="0.3">
      <c r="A20" s="127" t="s">
        <v>253</v>
      </c>
      <c r="B20" s="127" t="s">
        <v>282</v>
      </c>
      <c r="C20" s="127" t="s">
        <v>283</v>
      </c>
      <c r="D20" s="127" t="s">
        <v>284</v>
      </c>
      <c r="E20" s="127"/>
      <c r="F20" s="127">
        <v>185397.86675859377</v>
      </c>
      <c r="G20" s="127"/>
      <c r="H20" s="127" t="s">
        <v>285</v>
      </c>
    </row>
    <row r="21" spans="1:8" x14ac:dyDescent="0.3">
      <c r="A21" s="127" t="s">
        <v>253</v>
      </c>
      <c r="B21" s="127" t="s">
        <v>282</v>
      </c>
      <c r="C21" s="127" t="s">
        <v>283</v>
      </c>
      <c r="D21" s="127" t="s">
        <v>286</v>
      </c>
      <c r="E21" s="127"/>
      <c r="F21" s="127">
        <v>89597.482076643821</v>
      </c>
      <c r="G21" s="127"/>
      <c r="H21" s="127" t="s">
        <v>285</v>
      </c>
    </row>
    <row r="22" spans="1:8" x14ac:dyDescent="0.3">
      <c r="A22" s="127" t="s">
        <v>253</v>
      </c>
      <c r="B22" s="127" t="s">
        <v>282</v>
      </c>
      <c r="C22" s="127" t="s">
        <v>283</v>
      </c>
      <c r="D22" s="127" t="s">
        <v>287</v>
      </c>
      <c r="E22" s="127"/>
      <c r="F22" s="127">
        <v>71907.722794844914</v>
      </c>
      <c r="G22" s="127"/>
      <c r="H22" s="127" t="s">
        <v>285</v>
      </c>
    </row>
    <row r="23" spans="1:8" x14ac:dyDescent="0.3">
      <c r="A23" s="127" t="s">
        <v>253</v>
      </c>
      <c r="B23" s="127" t="s">
        <v>282</v>
      </c>
      <c r="C23" s="127" t="s">
        <v>283</v>
      </c>
      <c r="D23" s="127" t="s">
        <v>288</v>
      </c>
      <c r="E23" s="127"/>
      <c r="F23" s="127">
        <v>50427.300809803382</v>
      </c>
      <c r="G23" s="127"/>
      <c r="H23" s="127" t="s">
        <v>285</v>
      </c>
    </row>
    <row r="24" spans="1:8" x14ac:dyDescent="0.3">
      <c r="A24" s="127" t="s">
        <v>253</v>
      </c>
      <c r="B24" s="127" t="s">
        <v>282</v>
      </c>
      <c r="C24" s="127" t="s">
        <v>283</v>
      </c>
      <c r="D24" s="127" t="s">
        <v>289</v>
      </c>
      <c r="E24" s="127"/>
      <c r="F24" s="127">
        <v>70644.168560430713</v>
      </c>
      <c r="G24" s="127"/>
      <c r="H24" s="127" t="s">
        <v>285</v>
      </c>
    </row>
    <row r="25" spans="1:8" x14ac:dyDescent="0.3">
      <c r="A25" s="127" t="s">
        <v>253</v>
      </c>
      <c r="B25" s="127" t="s">
        <v>282</v>
      </c>
      <c r="C25" s="127" t="s">
        <v>283</v>
      </c>
      <c r="D25" s="127" t="s">
        <v>290</v>
      </c>
      <c r="E25" s="127"/>
      <c r="F25" s="127">
        <v>50427.300809803382</v>
      </c>
      <c r="G25" s="127"/>
      <c r="H25" s="127" t="s">
        <v>285</v>
      </c>
    </row>
    <row r="26" spans="1:8" x14ac:dyDescent="0.3">
      <c r="A26" s="127" t="s">
        <v>253</v>
      </c>
      <c r="B26" s="127" t="s">
        <v>282</v>
      </c>
      <c r="C26" s="127" t="s">
        <v>283</v>
      </c>
      <c r="D26" s="127" t="s">
        <v>291</v>
      </c>
      <c r="E26" s="127"/>
      <c r="F26" s="127">
        <v>60535.734685117044</v>
      </c>
      <c r="G26" s="127"/>
      <c r="H26" s="127" t="s">
        <v>285</v>
      </c>
    </row>
    <row r="27" spans="1:8" x14ac:dyDescent="0.3">
      <c r="A27" s="127" t="s">
        <v>253</v>
      </c>
      <c r="B27" s="127" t="s">
        <v>282</v>
      </c>
      <c r="C27" s="127" t="s">
        <v>283</v>
      </c>
      <c r="D27" s="127" t="s">
        <v>292</v>
      </c>
      <c r="E27" s="127"/>
      <c r="F27" s="127">
        <v>35264.649996832894</v>
      </c>
      <c r="G27" s="127"/>
      <c r="H27" s="127" t="s">
        <v>285</v>
      </c>
    </row>
    <row r="28" spans="1:8" x14ac:dyDescent="0.3">
      <c r="A28" s="127" t="s">
        <v>253</v>
      </c>
      <c r="B28" s="127" t="s">
        <v>282</v>
      </c>
      <c r="C28" s="127" t="s">
        <v>283</v>
      </c>
      <c r="D28" s="127" t="s">
        <v>293</v>
      </c>
      <c r="E28" s="127"/>
      <c r="F28" s="127">
        <v>45373.083872146555</v>
      </c>
      <c r="G28" s="127"/>
      <c r="H28" s="127" t="s">
        <v>285</v>
      </c>
    </row>
    <row r="29" spans="1:8" x14ac:dyDescent="0.3">
      <c r="A29" s="127" t="s">
        <v>253</v>
      </c>
      <c r="B29" s="127" t="s">
        <v>282</v>
      </c>
      <c r="C29" s="127" t="s">
        <v>283</v>
      </c>
      <c r="D29" s="127" t="s">
        <v>294</v>
      </c>
      <c r="E29" s="127"/>
      <c r="F29" s="127">
        <v>0.9</v>
      </c>
      <c r="G29" s="127"/>
      <c r="H29" s="127" t="s">
        <v>295</v>
      </c>
    </row>
    <row r="30" spans="1:8" x14ac:dyDescent="0.3">
      <c r="A30" s="127" t="s">
        <v>253</v>
      </c>
      <c r="B30" s="127" t="s">
        <v>282</v>
      </c>
      <c r="C30" s="127" t="s">
        <v>283</v>
      </c>
      <c r="D30" s="127" t="s">
        <v>296</v>
      </c>
      <c r="E30" s="127"/>
      <c r="F30" s="127">
        <v>0.03</v>
      </c>
      <c r="G30" s="127"/>
      <c r="H30" s="127" t="s">
        <v>297</v>
      </c>
    </row>
    <row r="31" spans="1:8" x14ac:dyDescent="0.3">
      <c r="A31" s="127" t="s">
        <v>253</v>
      </c>
      <c r="B31" s="127" t="s">
        <v>282</v>
      </c>
      <c r="C31" s="127" t="s">
        <v>283</v>
      </c>
      <c r="D31" s="127" t="s">
        <v>298</v>
      </c>
      <c r="E31" s="127"/>
      <c r="F31" s="127">
        <v>7.0000000000000001E-3</v>
      </c>
      <c r="G31" s="127"/>
      <c r="H31" s="127" t="s">
        <v>297</v>
      </c>
    </row>
    <row r="32" spans="1:8" x14ac:dyDescent="0.3">
      <c r="A32" s="132" t="s">
        <v>408</v>
      </c>
      <c r="B32" s="132" t="s">
        <v>282</v>
      </c>
      <c r="C32" s="132" t="s">
        <v>302</v>
      </c>
      <c r="D32" s="132" t="s">
        <v>303</v>
      </c>
      <c r="E32" s="132"/>
      <c r="F32" s="132">
        <v>1.6388888888888887E-2</v>
      </c>
      <c r="G32" s="132"/>
      <c r="H32" s="132" t="s">
        <v>304</v>
      </c>
    </row>
    <row r="33" spans="1:8" x14ac:dyDescent="0.3">
      <c r="A33" s="132" t="s">
        <v>408</v>
      </c>
      <c r="B33" s="132" t="s">
        <v>282</v>
      </c>
      <c r="C33" s="132" t="s">
        <v>302</v>
      </c>
      <c r="D33" s="132" t="s">
        <v>306</v>
      </c>
      <c r="E33" s="132">
        <v>7.2803717292281604E-3</v>
      </c>
      <c r="F33" s="132">
        <v>5.1326620691058518E-3</v>
      </c>
      <c r="G33" s="132">
        <v>3.6401858646140802E-3</v>
      </c>
      <c r="H33" s="132" t="s">
        <v>304</v>
      </c>
    </row>
    <row r="34" spans="1:8" x14ac:dyDescent="0.3">
      <c r="A34" s="132" t="s">
        <v>408</v>
      </c>
      <c r="B34" s="132" t="s">
        <v>282</v>
      </c>
      <c r="C34" s="132" t="s">
        <v>302</v>
      </c>
      <c r="D34" s="132" t="s">
        <v>312</v>
      </c>
      <c r="E34" s="132"/>
      <c r="F34" s="132">
        <v>0.12813131483629023</v>
      </c>
      <c r="G34" s="132"/>
      <c r="H34" s="132" t="s">
        <v>309</v>
      </c>
    </row>
    <row r="35" spans="1:8" x14ac:dyDescent="0.3">
      <c r="A35" s="133" t="s">
        <v>253</v>
      </c>
      <c r="B35" s="133" t="s">
        <v>282</v>
      </c>
      <c r="C35" s="133" t="s">
        <v>316</v>
      </c>
      <c r="D35" s="133" t="s">
        <v>409</v>
      </c>
      <c r="E35" s="133"/>
      <c r="F35" s="133">
        <v>90.657405544422048</v>
      </c>
      <c r="G35" s="133"/>
      <c r="H35" s="133" t="s">
        <v>318</v>
      </c>
    </row>
    <row r="36" spans="1:8" x14ac:dyDescent="0.3">
      <c r="A36" s="133" t="s">
        <v>410</v>
      </c>
      <c r="B36" s="133" t="s">
        <v>282</v>
      </c>
      <c r="C36" s="133" t="s">
        <v>316</v>
      </c>
      <c r="D36" s="133" t="s">
        <v>411</v>
      </c>
      <c r="E36" s="133"/>
      <c r="F36" s="133">
        <v>104.74739685311476</v>
      </c>
      <c r="G36" s="133"/>
      <c r="H36" s="133" t="s">
        <v>318</v>
      </c>
    </row>
    <row r="37" spans="1:8" x14ac:dyDescent="0.3">
      <c r="A37" s="133" t="s">
        <v>253</v>
      </c>
      <c r="B37" s="133" t="s">
        <v>282</v>
      </c>
      <c r="C37" s="133" t="s">
        <v>316</v>
      </c>
      <c r="D37" s="133" t="s">
        <v>412</v>
      </c>
      <c r="E37" s="133"/>
      <c r="F37" s="133">
        <v>7600.0379263977902</v>
      </c>
      <c r="G37" s="133"/>
      <c r="H37" s="133" t="s">
        <v>318</v>
      </c>
    </row>
    <row r="38" spans="1:8" x14ac:dyDescent="0.3">
      <c r="A38" s="133" t="s">
        <v>410</v>
      </c>
      <c r="B38" s="133" t="s">
        <v>282</v>
      </c>
      <c r="C38" s="133" t="s">
        <v>316</v>
      </c>
      <c r="D38" s="133" t="s">
        <v>413</v>
      </c>
      <c r="E38" s="133"/>
      <c r="F38" s="133">
        <v>31628.978907044027</v>
      </c>
      <c r="G38" s="133"/>
      <c r="H38" s="133" t="s">
        <v>318</v>
      </c>
    </row>
    <row r="39" spans="1:8" x14ac:dyDescent="0.3">
      <c r="A39" s="133" t="s">
        <v>414</v>
      </c>
      <c r="B39" s="133" t="s">
        <v>282</v>
      </c>
      <c r="C39" s="133" t="s">
        <v>316</v>
      </c>
      <c r="D39" s="133" t="s">
        <v>415</v>
      </c>
      <c r="E39" s="133"/>
      <c r="F39" s="133">
        <v>35143.313893982653</v>
      </c>
      <c r="G39" s="133"/>
      <c r="H39" s="133" t="s">
        <v>318</v>
      </c>
    </row>
    <row r="40" spans="1:8" x14ac:dyDescent="0.3">
      <c r="A40" s="133" t="s">
        <v>416</v>
      </c>
      <c r="B40" s="133" t="s">
        <v>282</v>
      </c>
      <c r="C40" s="133" t="s">
        <v>316</v>
      </c>
      <c r="D40" s="133" t="s">
        <v>417</v>
      </c>
      <c r="E40" s="133"/>
      <c r="F40" s="133">
        <v>31593.094781613272</v>
      </c>
      <c r="G40" s="133"/>
      <c r="H40" s="133" t="s">
        <v>318</v>
      </c>
    </row>
    <row r="41" spans="1:8" x14ac:dyDescent="0.3">
      <c r="A41" s="133" t="s">
        <v>253</v>
      </c>
      <c r="B41" s="133" t="s">
        <v>282</v>
      </c>
      <c r="C41" s="133" t="s">
        <v>316</v>
      </c>
      <c r="D41" s="133" t="s">
        <v>418</v>
      </c>
      <c r="E41" s="133"/>
      <c r="F41" s="133">
        <v>44268.962689334963</v>
      </c>
      <c r="G41" s="133"/>
      <c r="H41" s="133" t="s">
        <v>318</v>
      </c>
    </row>
    <row r="42" spans="1:8" x14ac:dyDescent="0.3">
      <c r="A42" s="133" t="s">
        <v>410</v>
      </c>
      <c r="B42" s="133" t="s">
        <v>282</v>
      </c>
      <c r="C42" s="133" t="s">
        <v>316</v>
      </c>
      <c r="D42" s="133" t="s">
        <v>419</v>
      </c>
      <c r="E42" s="133"/>
      <c r="F42" s="133">
        <v>6215.0358108971404</v>
      </c>
      <c r="G42" s="133"/>
      <c r="H42" s="133" t="s">
        <v>318</v>
      </c>
    </row>
    <row r="43" spans="1:8" x14ac:dyDescent="0.3">
      <c r="A43" s="133" t="s">
        <v>410</v>
      </c>
      <c r="B43" s="133" t="s">
        <v>282</v>
      </c>
      <c r="C43" s="133" t="s">
        <v>316</v>
      </c>
      <c r="D43" s="133" t="s">
        <v>420</v>
      </c>
      <c r="E43" s="133"/>
      <c r="F43" s="133">
        <v>1276.7440730680721</v>
      </c>
      <c r="G43" s="133"/>
      <c r="H43" s="133" t="s">
        <v>318</v>
      </c>
    </row>
    <row r="44" spans="1:8" x14ac:dyDescent="0.3">
      <c r="A44" s="133" t="s">
        <v>410</v>
      </c>
      <c r="B44" s="133" t="s">
        <v>282</v>
      </c>
      <c r="C44" s="133" t="s">
        <v>316</v>
      </c>
      <c r="D44" s="133" t="s">
        <v>421</v>
      </c>
      <c r="E44" s="133"/>
      <c r="F44" s="133">
        <v>236308.59639495992</v>
      </c>
      <c r="G44" s="133"/>
      <c r="H44" s="133" t="s">
        <v>318</v>
      </c>
    </row>
    <row r="45" spans="1:8" x14ac:dyDescent="0.3">
      <c r="A45" s="133" t="s">
        <v>253</v>
      </c>
      <c r="B45" s="133" t="s">
        <v>282</v>
      </c>
      <c r="C45" s="133" t="s">
        <v>316</v>
      </c>
      <c r="D45" s="133" t="s">
        <v>422</v>
      </c>
      <c r="E45" s="133"/>
      <c r="F45" s="133">
        <v>1820.6374088223458</v>
      </c>
      <c r="G45" s="133"/>
      <c r="H45" s="133" t="s">
        <v>318</v>
      </c>
    </row>
    <row r="46" spans="1:8" x14ac:dyDescent="0.3">
      <c r="A46" s="133" t="s">
        <v>414</v>
      </c>
      <c r="B46" s="133" t="s">
        <v>282</v>
      </c>
      <c r="C46" s="133" t="s">
        <v>316</v>
      </c>
      <c r="D46" s="133" t="s">
        <v>423</v>
      </c>
      <c r="E46" s="133"/>
      <c r="F46" s="133">
        <v>1265.9016449501592</v>
      </c>
      <c r="G46" s="133"/>
      <c r="H46" s="133" t="s">
        <v>318</v>
      </c>
    </row>
    <row r="47" spans="1:8" x14ac:dyDescent="0.3">
      <c r="A47" s="133" t="s">
        <v>416</v>
      </c>
      <c r="B47" s="133" t="s">
        <v>282</v>
      </c>
      <c r="C47" s="133" t="s">
        <v>316</v>
      </c>
      <c r="D47" s="133" t="s">
        <v>424</v>
      </c>
      <c r="E47" s="133"/>
      <c r="F47" s="133">
        <v>1138.0187643589979</v>
      </c>
      <c r="G47" s="133"/>
      <c r="H47" s="133" t="s">
        <v>318</v>
      </c>
    </row>
    <row r="48" spans="1:8" x14ac:dyDescent="0.3">
      <c r="A48" s="133" t="s">
        <v>253</v>
      </c>
      <c r="B48" s="133" t="s">
        <v>282</v>
      </c>
      <c r="C48" s="133" t="s">
        <v>316</v>
      </c>
      <c r="D48" s="133" t="s">
        <v>425</v>
      </c>
      <c r="E48" s="133"/>
      <c r="F48" s="133">
        <v>15194.06903893179</v>
      </c>
      <c r="G48" s="133"/>
      <c r="H48" s="133" t="s">
        <v>318</v>
      </c>
    </row>
    <row r="49" spans="1:8" x14ac:dyDescent="0.3">
      <c r="A49" s="133" t="s">
        <v>253</v>
      </c>
      <c r="B49" s="133" t="s">
        <v>282</v>
      </c>
      <c r="C49" s="133" t="s">
        <v>316</v>
      </c>
      <c r="D49" s="133" t="s">
        <v>426</v>
      </c>
      <c r="E49" s="133"/>
      <c r="F49" s="133">
        <v>12587.824605963313</v>
      </c>
      <c r="G49" s="133"/>
      <c r="H49" s="133" t="s">
        <v>318</v>
      </c>
    </row>
    <row r="50" spans="1:8" x14ac:dyDescent="0.3">
      <c r="A50" s="133" t="s">
        <v>410</v>
      </c>
      <c r="B50" s="133" t="s">
        <v>282</v>
      </c>
      <c r="C50" s="133" t="s">
        <v>316</v>
      </c>
      <c r="D50" s="133" t="s">
        <v>427</v>
      </c>
      <c r="E50" s="133"/>
      <c r="F50" s="133">
        <v>10798.757990271617</v>
      </c>
      <c r="G50" s="133"/>
      <c r="H50" s="133" t="s">
        <v>318</v>
      </c>
    </row>
    <row r="51" spans="1:8" x14ac:dyDescent="0.3">
      <c r="A51" s="133" t="s">
        <v>410</v>
      </c>
      <c r="B51" s="133" t="s">
        <v>282</v>
      </c>
      <c r="C51" s="133" t="s">
        <v>316</v>
      </c>
      <c r="D51" s="133" t="s">
        <v>427</v>
      </c>
      <c r="E51" s="133"/>
      <c r="F51" s="133">
        <v>10759.894133508014</v>
      </c>
      <c r="G51" s="133"/>
      <c r="H51" s="133" t="s">
        <v>318</v>
      </c>
    </row>
    <row r="52" spans="1:8" x14ac:dyDescent="0.3">
      <c r="A52" s="133" t="s">
        <v>410</v>
      </c>
      <c r="B52" s="133" t="s">
        <v>282</v>
      </c>
      <c r="C52" s="133" t="s">
        <v>316</v>
      </c>
      <c r="D52" s="133" t="s">
        <v>428</v>
      </c>
      <c r="E52" s="133"/>
      <c r="F52" s="133">
        <v>10721.170144622169</v>
      </c>
      <c r="G52" s="133"/>
      <c r="H52" s="133" t="s">
        <v>318</v>
      </c>
    </row>
    <row r="53" spans="1:8" x14ac:dyDescent="0.3">
      <c r="A53" s="133" t="s">
        <v>410</v>
      </c>
      <c r="B53" s="133" t="s">
        <v>282</v>
      </c>
      <c r="C53" s="133" t="s">
        <v>316</v>
      </c>
      <c r="D53" s="133" t="s">
        <v>428</v>
      </c>
      <c r="E53" s="133"/>
      <c r="F53" s="133">
        <v>10701.860443258445</v>
      </c>
      <c r="G53" s="133"/>
      <c r="H53" s="133" t="s">
        <v>318</v>
      </c>
    </row>
    <row r="54" spans="1:8" x14ac:dyDescent="0.3">
      <c r="A54" s="133" t="s">
        <v>410</v>
      </c>
      <c r="B54" s="133" t="s">
        <v>282</v>
      </c>
      <c r="C54" s="133" t="s">
        <v>316</v>
      </c>
      <c r="D54" s="133" t="s">
        <v>428</v>
      </c>
      <c r="E54" s="133"/>
      <c r="F54" s="133">
        <v>10682.585520240902</v>
      </c>
      <c r="G54" s="133"/>
      <c r="H54" s="133" t="s">
        <v>318</v>
      </c>
    </row>
    <row r="55" spans="1:8" x14ac:dyDescent="0.3">
      <c r="A55" s="133" t="s">
        <v>253</v>
      </c>
      <c r="B55" s="133" t="s">
        <v>282</v>
      </c>
      <c r="C55" s="133" t="s">
        <v>316</v>
      </c>
      <c r="D55" s="133" t="s">
        <v>429</v>
      </c>
      <c r="E55" s="133"/>
      <c r="F55" s="133">
        <v>22843.576944500652</v>
      </c>
      <c r="G55" s="133"/>
      <c r="H55" s="133" t="s">
        <v>318</v>
      </c>
    </row>
    <row r="56" spans="1:8" x14ac:dyDescent="0.3">
      <c r="A56" s="133" t="s">
        <v>253</v>
      </c>
      <c r="B56" s="133" t="s">
        <v>282</v>
      </c>
      <c r="C56" s="133" t="s">
        <v>316</v>
      </c>
      <c r="D56" s="133" t="s">
        <v>430</v>
      </c>
      <c r="E56" s="133"/>
      <c r="F56" s="133">
        <v>2084.0738575416776</v>
      </c>
      <c r="G56" s="133"/>
      <c r="H56" s="133" t="s">
        <v>318</v>
      </c>
    </row>
    <row r="57" spans="1:8" x14ac:dyDescent="0.3">
      <c r="A57" s="133" t="s">
        <v>253</v>
      </c>
      <c r="B57" s="133" t="s">
        <v>282</v>
      </c>
      <c r="C57" s="133" t="s">
        <v>316</v>
      </c>
      <c r="D57" s="133" t="s">
        <v>431</v>
      </c>
      <c r="E57" s="133"/>
      <c r="F57" s="133">
        <v>2076.573444257368</v>
      </c>
      <c r="G57" s="133"/>
      <c r="H57" s="133" t="s">
        <v>318</v>
      </c>
    </row>
    <row r="58" spans="1:8" x14ac:dyDescent="0.3">
      <c r="A58" s="133" t="s">
        <v>253</v>
      </c>
      <c r="B58" s="133" t="s">
        <v>282</v>
      </c>
      <c r="C58" s="133" t="s">
        <v>316</v>
      </c>
      <c r="D58" s="133" t="s">
        <v>431</v>
      </c>
      <c r="E58" s="133"/>
      <c r="F58" s="133">
        <v>1522.9029784274182</v>
      </c>
      <c r="G58" s="133"/>
      <c r="H58" s="133" t="s">
        <v>318</v>
      </c>
    </row>
    <row r="59" spans="1:8" x14ac:dyDescent="0.3">
      <c r="A59" s="133" t="s">
        <v>253</v>
      </c>
      <c r="B59" s="133" t="s">
        <v>282</v>
      </c>
      <c r="C59" s="133" t="s">
        <v>316</v>
      </c>
      <c r="D59" s="133" t="s">
        <v>432</v>
      </c>
      <c r="E59" s="133"/>
      <c r="F59" s="133">
        <v>1720.3780126795191</v>
      </c>
      <c r="G59" s="133"/>
      <c r="H59" s="133" t="s">
        <v>318</v>
      </c>
    </row>
    <row r="60" spans="1:8" x14ac:dyDescent="0.3">
      <c r="A60" s="133" t="s">
        <v>410</v>
      </c>
      <c r="B60" s="133" t="s">
        <v>282</v>
      </c>
      <c r="C60" s="133" t="s">
        <v>316</v>
      </c>
      <c r="D60" s="133" t="s">
        <v>433</v>
      </c>
      <c r="E60" s="133"/>
      <c r="F60" s="133">
        <v>1186.5808627804449</v>
      </c>
      <c r="G60" s="133"/>
      <c r="H60" s="133" t="s">
        <v>318</v>
      </c>
    </row>
    <row r="61" spans="1:8" x14ac:dyDescent="0.3">
      <c r="A61" s="133" t="s">
        <v>410</v>
      </c>
      <c r="B61" s="133" t="s">
        <v>282</v>
      </c>
      <c r="C61" s="133" t="s">
        <v>316</v>
      </c>
      <c r="D61" s="133" t="s">
        <v>434</v>
      </c>
      <c r="E61" s="133"/>
      <c r="F61" s="133">
        <v>1475.8662749328041</v>
      </c>
      <c r="G61" s="133"/>
      <c r="H61" s="133" t="s">
        <v>318</v>
      </c>
    </row>
    <row r="62" spans="1:8" x14ac:dyDescent="0.3">
      <c r="A62" s="133" t="s">
        <v>410</v>
      </c>
      <c r="B62" s="133" t="s">
        <v>282</v>
      </c>
      <c r="C62" s="133" t="s">
        <v>316</v>
      </c>
      <c r="D62" s="133" t="s">
        <v>435</v>
      </c>
      <c r="E62" s="133"/>
      <c r="F62" s="133">
        <v>1470.5547515554958</v>
      </c>
      <c r="G62" s="133"/>
      <c r="H62" s="133" t="s">
        <v>318</v>
      </c>
    </row>
    <row r="63" spans="1:8" x14ac:dyDescent="0.3">
      <c r="A63" s="133" t="s">
        <v>410</v>
      </c>
      <c r="B63" s="133" t="s">
        <v>282</v>
      </c>
      <c r="C63" s="133" t="s">
        <v>316</v>
      </c>
      <c r="D63" s="133" t="s">
        <v>436</v>
      </c>
      <c r="E63" s="133"/>
      <c r="F63" s="133">
        <v>1459.9889832342185</v>
      </c>
      <c r="G63" s="133"/>
      <c r="H63" s="133" t="s">
        <v>318</v>
      </c>
    </row>
    <row r="64" spans="1:8" x14ac:dyDescent="0.3">
      <c r="A64" s="133" t="s">
        <v>410</v>
      </c>
      <c r="B64" s="133" t="s">
        <v>282</v>
      </c>
      <c r="C64" s="133" t="s">
        <v>316</v>
      </c>
      <c r="D64" s="133" t="s">
        <v>437</v>
      </c>
      <c r="E64" s="133"/>
      <c r="F64" s="133">
        <v>1072.6969249338085</v>
      </c>
      <c r="G64" s="133"/>
      <c r="H64" s="133" t="s">
        <v>318</v>
      </c>
    </row>
    <row r="65" spans="1:8" x14ac:dyDescent="0.3">
      <c r="A65" s="133" t="s">
        <v>414</v>
      </c>
      <c r="B65" s="133" t="s">
        <v>282</v>
      </c>
      <c r="C65" s="133" t="s">
        <v>316</v>
      </c>
      <c r="D65" s="133" t="s">
        <v>438</v>
      </c>
      <c r="E65" s="133"/>
      <c r="F65" s="133">
        <v>1191.8856077160024</v>
      </c>
      <c r="G65" s="133"/>
      <c r="H65" s="133" t="s">
        <v>318</v>
      </c>
    </row>
    <row r="66" spans="1:8" x14ac:dyDescent="0.3">
      <c r="A66" s="133" t="s">
        <v>416</v>
      </c>
      <c r="B66" s="133" t="s">
        <v>282</v>
      </c>
      <c r="C66" s="133" t="s">
        <v>316</v>
      </c>
      <c r="D66" s="133" t="s">
        <v>439</v>
      </c>
      <c r="E66" s="133"/>
      <c r="F66" s="133">
        <v>1071.4799147003569</v>
      </c>
      <c r="G66" s="133"/>
      <c r="H66" s="133" t="s">
        <v>318</v>
      </c>
    </row>
    <row r="67" spans="1:8" x14ac:dyDescent="0.3">
      <c r="A67" s="133" t="s">
        <v>253</v>
      </c>
      <c r="B67" s="133" t="s">
        <v>282</v>
      </c>
      <c r="C67" s="133" t="s">
        <v>316</v>
      </c>
      <c r="D67" s="133" t="s">
        <v>440</v>
      </c>
      <c r="E67" s="133"/>
      <c r="F67" s="133">
        <v>1863.5299324454552</v>
      </c>
      <c r="G67" s="133"/>
      <c r="H67" s="133" t="s">
        <v>318</v>
      </c>
    </row>
    <row r="68" spans="1:8" x14ac:dyDescent="0.3">
      <c r="A68" s="133" t="s">
        <v>410</v>
      </c>
      <c r="B68" s="133" t="s">
        <v>282</v>
      </c>
      <c r="C68" s="133" t="s">
        <v>316</v>
      </c>
      <c r="D68" s="133" t="s">
        <v>441</v>
      </c>
      <c r="E68" s="133"/>
      <c r="F68" s="133">
        <v>1093.432296210515</v>
      </c>
      <c r="G68" s="133"/>
      <c r="H68" s="133" t="s">
        <v>318</v>
      </c>
    </row>
    <row r="69" spans="1:8" x14ac:dyDescent="0.3">
      <c r="A69" s="133" t="s">
        <v>253</v>
      </c>
      <c r="B69" s="133" t="s">
        <v>282</v>
      </c>
      <c r="C69" s="133" t="s">
        <v>316</v>
      </c>
      <c r="D69" s="133" t="s">
        <v>342</v>
      </c>
      <c r="E69" s="133"/>
      <c r="F69" s="133">
        <v>2276.2911599999998</v>
      </c>
      <c r="G69" s="133"/>
      <c r="H69" s="133" t="s">
        <v>343</v>
      </c>
    </row>
    <row r="70" spans="1:8" x14ac:dyDescent="0.3">
      <c r="A70" s="133" t="s">
        <v>253</v>
      </c>
      <c r="B70" s="133" t="s">
        <v>282</v>
      </c>
      <c r="C70" s="133" t="s">
        <v>316</v>
      </c>
      <c r="D70" s="133" t="s">
        <v>344</v>
      </c>
      <c r="E70" s="133"/>
      <c r="F70" s="133">
        <v>158.94999999999999</v>
      </c>
      <c r="G70" s="133"/>
      <c r="H70" s="133" t="s">
        <v>345</v>
      </c>
    </row>
    <row r="71" spans="1:8" x14ac:dyDescent="0.3">
      <c r="A71" s="133" t="s">
        <v>253</v>
      </c>
      <c r="B71" s="133" t="s">
        <v>282</v>
      </c>
      <c r="C71" s="133" t="s">
        <v>316</v>
      </c>
      <c r="D71" s="133" t="s">
        <v>346</v>
      </c>
      <c r="E71" s="133"/>
      <c r="F71" s="133">
        <v>22</v>
      </c>
      <c r="G71" s="133"/>
      <c r="H71" s="133" t="s">
        <v>345</v>
      </c>
    </row>
    <row r="72" spans="1:8" x14ac:dyDescent="0.3">
      <c r="A72" s="133" t="s">
        <v>253</v>
      </c>
      <c r="B72" s="133" t="s">
        <v>282</v>
      </c>
      <c r="C72" s="133" t="s">
        <v>316</v>
      </c>
      <c r="D72" s="133" t="s">
        <v>442</v>
      </c>
      <c r="E72" s="133"/>
      <c r="F72" s="133">
        <v>8</v>
      </c>
      <c r="G72" s="133"/>
      <c r="H72" s="133" t="s">
        <v>345</v>
      </c>
    </row>
    <row r="74" spans="1:8" x14ac:dyDescent="0.3">
      <c r="A74" s="86" t="s">
        <v>388</v>
      </c>
      <c r="B74" s="86"/>
      <c r="C74" s="86"/>
      <c r="D74" s="86"/>
      <c r="E74" s="86"/>
      <c r="F74" s="86"/>
      <c r="G74" s="86"/>
    </row>
    <row r="76" spans="1:8" x14ac:dyDescent="0.3">
      <c r="A76" t="s">
        <v>398</v>
      </c>
      <c r="B76" s="2"/>
      <c r="C76" s="2">
        <v>2430.3442702897678</v>
      </c>
      <c r="D76" s="2" t="s">
        <v>443</v>
      </c>
    </row>
    <row r="77" spans="1:8" x14ac:dyDescent="0.3">
      <c r="B77" s="2"/>
      <c r="C77" s="2"/>
      <c r="D77" s="2"/>
    </row>
    <row r="78" spans="1:8" x14ac:dyDescent="0.3">
      <c r="A78" s="173">
        <v>200</v>
      </c>
      <c r="B78" s="86"/>
      <c r="C78" s="86"/>
      <c r="D78" s="86"/>
      <c r="E78" s="86"/>
      <c r="F78" s="86"/>
      <c r="G78" s="86"/>
    </row>
    <row r="79" spans="1:8" s="43" customFormat="1" x14ac:dyDescent="0.3">
      <c r="A79" s="174" t="s">
        <v>480</v>
      </c>
      <c r="B79" s="149">
        <v>5.3043517663047726E-2</v>
      </c>
      <c r="C79" s="149" t="s">
        <v>481</v>
      </c>
      <c r="D79" s="134"/>
      <c r="E79" s="134" t="s">
        <v>484</v>
      </c>
      <c r="F79" s="134"/>
      <c r="G79" s="134"/>
    </row>
    <row r="80" spans="1:8" s="43" customFormat="1" x14ac:dyDescent="0.3">
      <c r="A80" s="174" t="s">
        <v>482</v>
      </c>
      <c r="B80" s="149">
        <v>4.48829764841173E-2</v>
      </c>
      <c r="C80" s="149" t="s">
        <v>481</v>
      </c>
      <c r="D80" s="134"/>
      <c r="E80" s="134" t="s">
        <v>485</v>
      </c>
      <c r="F80" s="134"/>
      <c r="G80" s="134"/>
    </row>
    <row r="81" spans="1:7" x14ac:dyDescent="0.3">
      <c r="A81" s="175" t="s">
        <v>483</v>
      </c>
      <c r="B81" s="175">
        <v>5.3600135229628705E-2</v>
      </c>
      <c r="C81" s="175" t="s">
        <v>481</v>
      </c>
      <c r="E81" s="110" t="s">
        <v>485</v>
      </c>
    </row>
    <row r="82" spans="1:7" x14ac:dyDescent="0.3">
      <c r="D82" s="2"/>
    </row>
    <row r="83" spans="1:7" x14ac:dyDescent="0.3">
      <c r="A83" s="86" t="s">
        <v>444</v>
      </c>
      <c r="B83" s="86"/>
      <c r="C83" s="86"/>
      <c r="D83" s="86"/>
      <c r="E83" s="86"/>
      <c r="F83" s="86"/>
      <c r="G83" s="86"/>
    </row>
    <row r="85" spans="1:7" x14ac:dyDescent="0.3">
      <c r="A85" t="s">
        <v>445</v>
      </c>
      <c r="C85">
        <v>0.78766747699137252</v>
      </c>
      <c r="D85" s="2" t="s">
        <v>443</v>
      </c>
    </row>
    <row r="87" spans="1:7" x14ac:dyDescent="0.3">
      <c r="A87" s="86" t="s">
        <v>447</v>
      </c>
      <c r="B87" s="86"/>
      <c r="C87" s="86"/>
      <c r="D87" s="86"/>
      <c r="E87" s="86"/>
      <c r="F87" s="86"/>
      <c r="G87" s="86"/>
    </row>
    <row r="88" spans="1:7" x14ac:dyDescent="0.3">
      <c r="A88" s="134" t="s">
        <v>445</v>
      </c>
      <c r="B88" s="134"/>
      <c r="C88" s="134"/>
      <c r="D88" s="134"/>
      <c r="E88" s="134"/>
      <c r="F88" s="134"/>
      <c r="G88" s="134"/>
    </row>
    <row r="89" spans="1:7" x14ac:dyDescent="0.3">
      <c r="A89" t="s">
        <v>446</v>
      </c>
      <c r="C89" s="204">
        <v>3970022.5153263276</v>
      </c>
      <c r="D89" t="s">
        <v>391</v>
      </c>
    </row>
    <row r="91" spans="1:7" x14ac:dyDescent="0.3">
      <c r="A91" t="s">
        <v>394</v>
      </c>
      <c r="C91">
        <v>16645000.118947219</v>
      </c>
      <c r="D91" t="s">
        <v>391</v>
      </c>
      <c r="E91">
        <f>C91/F17</f>
        <v>184.94444576608021</v>
      </c>
      <c r="F91" t="s">
        <v>449</v>
      </c>
    </row>
    <row r="92" spans="1:7" x14ac:dyDescent="0.3">
      <c r="A92" t="s">
        <v>448</v>
      </c>
      <c r="C92">
        <v>1218063.1918633806</v>
      </c>
      <c r="D92" t="s">
        <v>391</v>
      </c>
    </row>
    <row r="94" spans="1:7" x14ac:dyDescent="0.3">
      <c r="A94" t="s">
        <v>487</v>
      </c>
      <c r="C94" s="196">
        <v>4453.737683008153</v>
      </c>
      <c r="D94" s="196" t="s">
        <v>486</v>
      </c>
    </row>
    <row r="95" spans="1:7" x14ac:dyDescent="0.3">
      <c r="C95" s="196"/>
      <c r="D95" s="196"/>
    </row>
    <row r="96" spans="1:7" x14ac:dyDescent="0.3">
      <c r="A96" t="s">
        <v>457</v>
      </c>
      <c r="C96" s="196">
        <v>3</v>
      </c>
      <c r="D96" s="196"/>
    </row>
    <row r="97" spans="1:8" x14ac:dyDescent="0.3">
      <c r="C97" s="196"/>
      <c r="D97" s="196"/>
    </row>
    <row r="98" spans="1:8" x14ac:dyDescent="0.3">
      <c r="A98" s="86" t="s">
        <v>397</v>
      </c>
      <c r="B98" s="86"/>
      <c r="C98" s="86"/>
      <c r="D98" s="86"/>
      <c r="E98" s="86"/>
      <c r="F98" s="86"/>
      <c r="G98" s="86"/>
    </row>
    <row r="100" spans="1:8" x14ac:dyDescent="0.3">
      <c r="A100" t="s">
        <v>398</v>
      </c>
      <c r="C100">
        <v>2430.3442702897678</v>
      </c>
      <c r="D100" s="2" t="s">
        <v>389</v>
      </c>
    </row>
    <row r="101" spans="1:8" x14ac:dyDescent="0.3">
      <c r="A101" t="s">
        <v>452</v>
      </c>
      <c r="C101">
        <v>0.35889894533019473</v>
      </c>
      <c r="D101" s="2" t="s">
        <v>389</v>
      </c>
    </row>
    <row r="103" spans="1:8" x14ac:dyDescent="0.3">
      <c r="A103" s="110" t="s">
        <v>450</v>
      </c>
    </row>
    <row r="104" spans="1:8" x14ac:dyDescent="0.3">
      <c r="A104" t="s">
        <v>452</v>
      </c>
      <c r="B104">
        <v>3.2542970497192424E-3</v>
      </c>
      <c r="C104" s="2" t="s">
        <v>451</v>
      </c>
    </row>
    <row r="105" spans="1:8" x14ac:dyDescent="0.3">
      <c r="A105" t="s">
        <v>399</v>
      </c>
      <c r="B105">
        <v>0.47322932518918936</v>
      </c>
      <c r="C105" s="2" t="s">
        <v>451</v>
      </c>
    </row>
    <row r="108" spans="1:8" ht="18" x14ac:dyDescent="0.35">
      <c r="A108" s="285" t="s">
        <v>552</v>
      </c>
      <c r="B108" s="284"/>
      <c r="C108" s="284"/>
      <c r="D108" s="284"/>
      <c r="E108" s="284"/>
      <c r="F108" s="284"/>
      <c r="G108" s="284"/>
      <c r="H108" s="284"/>
    </row>
    <row r="109" spans="1:8" ht="18" x14ac:dyDescent="0.35">
      <c r="A109" s="287" t="s">
        <v>557</v>
      </c>
      <c r="B109" s="284"/>
      <c r="C109" s="284"/>
      <c r="D109" s="284"/>
      <c r="E109" s="284"/>
      <c r="F109" s="284"/>
      <c r="G109" s="284"/>
      <c r="H109" s="284"/>
    </row>
    <row r="111" spans="1:8" x14ac:dyDescent="0.3">
      <c r="A111" s="45" t="s">
        <v>558</v>
      </c>
      <c r="B111" s="286"/>
      <c r="C111" s="286"/>
      <c r="D111" s="286"/>
      <c r="E111" s="286"/>
      <c r="F111" s="286"/>
      <c r="G111" s="286"/>
    </row>
    <row r="112" spans="1:8" x14ac:dyDescent="0.3">
      <c r="A112" t="s">
        <v>561</v>
      </c>
      <c r="B112">
        <v>13453</v>
      </c>
    </row>
    <row r="114" spans="1:4" x14ac:dyDescent="0.3">
      <c r="A114" s="288" t="s">
        <v>472</v>
      </c>
      <c r="B114" s="204">
        <v>4010.8027419220371</v>
      </c>
      <c r="C114" t="s">
        <v>553</v>
      </c>
      <c r="D114" t="s">
        <v>560</v>
      </c>
    </row>
    <row r="115" spans="1:4" x14ac:dyDescent="0.3">
      <c r="A115" s="288" t="s">
        <v>559</v>
      </c>
      <c r="B115" s="204">
        <v>4780.7261792108638</v>
      </c>
      <c r="C115" t="s">
        <v>553</v>
      </c>
    </row>
    <row r="119" spans="1:4" x14ac:dyDescent="0.3">
      <c r="A119" s="42" t="s">
        <v>565</v>
      </c>
    </row>
    <row r="120" spans="1:4" x14ac:dyDescent="0.3">
      <c r="A120" s="42" t="s">
        <v>564</v>
      </c>
      <c r="B120">
        <f>B122/B112</f>
        <v>1327.8126299569315</v>
      </c>
    </row>
    <row r="122" spans="1:4" x14ac:dyDescent="0.3">
      <c r="A122" t="s">
        <v>566</v>
      </c>
      <c r="B122">
        <v>17863063.310810599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BCE83-5EED-4560-88F9-BE3BF59658D5}">
  <dimension ref="A1:QB992"/>
  <sheetViews>
    <sheetView tabSelected="1" topLeftCell="G1" workbookViewId="0">
      <selection activeCell="O21" sqref="O21"/>
    </sheetView>
  </sheetViews>
  <sheetFormatPr defaultRowHeight="14.4" x14ac:dyDescent="0.3"/>
  <cols>
    <col min="2" max="2" width="45.109375" customWidth="1"/>
    <col min="3" max="3" width="16.6640625" style="329" customWidth="1"/>
    <col min="4" max="4" width="15.6640625" style="329" customWidth="1"/>
    <col min="5" max="5" width="14.33203125" style="329" customWidth="1"/>
    <col min="6" max="6" width="15.109375" style="329" customWidth="1"/>
    <col min="7" max="7" width="11.109375" style="329" customWidth="1"/>
    <col min="8" max="8" width="14.109375" customWidth="1"/>
    <col min="9" max="9" width="18" customWidth="1"/>
    <col min="10" max="10" width="13.33203125" customWidth="1"/>
    <col min="11" max="11" width="11.33203125" customWidth="1"/>
    <col min="12" max="12" width="12" bestFit="1" customWidth="1"/>
    <col min="13" max="13" width="12" customWidth="1"/>
    <col min="14" max="14" width="13.33203125" customWidth="1"/>
    <col min="15" max="15" width="15.5546875" customWidth="1"/>
    <col min="16" max="16" width="28.5546875" customWidth="1"/>
    <col min="17" max="17" width="12" customWidth="1"/>
    <col min="18" max="18" width="18.88671875" customWidth="1"/>
    <col min="19" max="21" width="12" customWidth="1"/>
    <col min="22" max="55" width="10.5546875" bestFit="1" customWidth="1"/>
    <col min="56" max="56" width="13.109375" customWidth="1"/>
    <col min="57" max="444" width="10.5546875" bestFit="1" customWidth="1"/>
  </cols>
  <sheetData>
    <row r="1" spans="1:20" ht="21" x14ac:dyDescent="0.4">
      <c r="A1" t="s">
        <v>731</v>
      </c>
      <c r="R1" s="216" t="s">
        <v>521</v>
      </c>
      <c r="S1" s="38" t="s">
        <v>94</v>
      </c>
      <c r="T1" s="38" t="s">
        <v>520</v>
      </c>
    </row>
    <row r="2" spans="1:20" x14ac:dyDescent="0.3">
      <c r="B2" t="s">
        <v>679</v>
      </c>
      <c r="C2" s="52" t="s">
        <v>72</v>
      </c>
      <c r="D2" s="62" t="s">
        <v>570</v>
      </c>
      <c r="R2" s="215">
        <v>1</v>
      </c>
      <c r="S2" s="38" t="s">
        <v>506</v>
      </c>
      <c r="T2" s="38" t="s">
        <v>506</v>
      </c>
    </row>
    <row r="3" spans="1:20" x14ac:dyDescent="0.3">
      <c r="B3" t="s">
        <v>680</v>
      </c>
      <c r="C3" s="52" t="s">
        <v>1</v>
      </c>
      <c r="D3" s="162" t="s">
        <v>477</v>
      </c>
      <c r="E3" s="54"/>
      <c r="F3" s="54"/>
      <c r="G3" s="54"/>
      <c r="H3" s="62" t="s">
        <v>476</v>
      </c>
      <c r="R3" s="215">
        <v>2</v>
      </c>
      <c r="S3" s="38" t="s">
        <v>507</v>
      </c>
      <c r="T3" s="38" t="s">
        <v>506</v>
      </c>
    </row>
    <row r="4" spans="1:20" x14ac:dyDescent="0.3">
      <c r="B4" t="s">
        <v>681</v>
      </c>
      <c r="C4" s="52" t="s">
        <v>2</v>
      </c>
      <c r="D4" s="54" t="s">
        <v>478</v>
      </c>
      <c r="R4" s="215">
        <v>3</v>
      </c>
      <c r="S4" s="38" t="s">
        <v>508</v>
      </c>
      <c r="T4" s="38" t="s">
        <v>506</v>
      </c>
    </row>
    <row r="5" spans="1:20" x14ac:dyDescent="0.3">
      <c r="B5" t="s">
        <v>682</v>
      </c>
      <c r="C5" s="52" t="s">
        <v>3</v>
      </c>
      <c r="D5" s="54" t="s">
        <v>592</v>
      </c>
      <c r="R5" s="215">
        <v>4</v>
      </c>
      <c r="S5" s="38" t="s">
        <v>506</v>
      </c>
      <c r="T5" s="38" t="s">
        <v>507</v>
      </c>
    </row>
    <row r="6" spans="1:20" x14ac:dyDescent="0.3">
      <c r="B6" t="s">
        <v>683</v>
      </c>
      <c r="C6" s="52" t="s">
        <v>4</v>
      </c>
      <c r="D6" s="162" t="s">
        <v>504</v>
      </c>
      <c r="J6" s="62" t="s">
        <v>503</v>
      </c>
      <c r="R6" s="215">
        <v>5</v>
      </c>
      <c r="S6" s="38" t="s">
        <v>507</v>
      </c>
      <c r="T6" s="38" t="s">
        <v>507</v>
      </c>
    </row>
    <row r="7" spans="1:20" x14ac:dyDescent="0.3">
      <c r="B7" t="s">
        <v>684</v>
      </c>
      <c r="C7" s="52" t="s">
        <v>5</v>
      </c>
      <c r="D7" s="54" t="s">
        <v>719</v>
      </c>
      <c r="G7" s="318" t="s">
        <v>718</v>
      </c>
      <c r="N7" s="44">
        <v>1</v>
      </c>
      <c r="R7" s="215">
        <v>6</v>
      </c>
      <c r="S7" s="38" t="s">
        <v>508</v>
      </c>
      <c r="T7" s="38" t="s">
        <v>507</v>
      </c>
    </row>
    <row r="8" spans="1:20" x14ac:dyDescent="0.3">
      <c r="B8" t="s">
        <v>685</v>
      </c>
      <c r="C8" s="52" t="s">
        <v>6</v>
      </c>
      <c r="D8" s="63"/>
      <c r="G8" s="62"/>
      <c r="N8" s="44">
        <f>P10*2</f>
        <v>18</v>
      </c>
      <c r="R8" s="215">
        <v>7</v>
      </c>
      <c r="S8" s="38" t="s">
        <v>506</v>
      </c>
      <c r="T8" s="38" t="s">
        <v>508</v>
      </c>
    </row>
    <row r="9" spans="1:20" x14ac:dyDescent="0.3">
      <c r="I9" s="53"/>
      <c r="J9" s="53"/>
      <c r="K9" s="53"/>
      <c r="L9" s="44" t="s">
        <v>634</v>
      </c>
      <c r="M9" s="44">
        <v>9</v>
      </c>
      <c r="N9" s="44">
        <f>P11*P15</f>
        <v>4320</v>
      </c>
      <c r="P9" t="s">
        <v>184</v>
      </c>
      <c r="R9" s="215">
        <v>8</v>
      </c>
      <c r="S9" s="38" t="s">
        <v>507</v>
      </c>
      <c r="T9" s="38" t="s">
        <v>508</v>
      </c>
    </row>
    <row r="10" spans="1:20" x14ac:dyDescent="0.3">
      <c r="B10" t="s">
        <v>523</v>
      </c>
      <c r="C10" s="327" t="s">
        <v>522</v>
      </c>
      <c r="D10" s="68">
        <v>1</v>
      </c>
      <c r="F10" s="53" t="s">
        <v>19</v>
      </c>
      <c r="I10" s="327"/>
      <c r="J10" s="53"/>
      <c r="K10" s="53"/>
      <c r="L10" s="44" t="s">
        <v>635</v>
      </c>
      <c r="M10" s="44">
        <v>9</v>
      </c>
      <c r="N10" s="44">
        <f>P12*P15</f>
        <v>140</v>
      </c>
      <c r="O10" t="s">
        <v>40</v>
      </c>
      <c r="P10">
        <v>9</v>
      </c>
      <c r="R10" s="215">
        <v>9</v>
      </c>
      <c r="S10" s="38" t="s">
        <v>508</v>
      </c>
      <c r="T10" s="38" t="s">
        <v>508</v>
      </c>
    </row>
    <row r="11" spans="1:20" x14ac:dyDescent="0.3">
      <c r="A11" t="s">
        <v>12</v>
      </c>
      <c r="B11" t="s">
        <v>17</v>
      </c>
      <c r="C11" s="327" t="s">
        <v>6</v>
      </c>
      <c r="D11" s="4">
        <f>COUNT(D41:D472)</f>
        <v>432</v>
      </c>
      <c r="F11" s="327">
        <v>1</v>
      </c>
      <c r="G11" s="24" t="s">
        <v>472</v>
      </c>
      <c r="I11" s="327"/>
      <c r="J11" s="53"/>
      <c r="K11" s="53"/>
      <c r="L11" s="44" t="s">
        <v>796</v>
      </c>
      <c r="M11" s="44">
        <f>432*9*10</f>
        <v>38880</v>
      </c>
      <c r="N11" s="44">
        <f>P10*P15</f>
        <v>90</v>
      </c>
      <c r="O11" t="s">
        <v>627</v>
      </c>
      <c r="P11">
        <v>432</v>
      </c>
      <c r="R11" s="215">
        <v>10</v>
      </c>
      <c r="S11" s="38" t="s">
        <v>506</v>
      </c>
      <c r="T11" s="217" t="s">
        <v>509</v>
      </c>
    </row>
    <row r="12" spans="1:20" x14ac:dyDescent="0.3">
      <c r="B12" t="s">
        <v>10</v>
      </c>
      <c r="C12" s="327" t="s">
        <v>11</v>
      </c>
      <c r="D12" s="5">
        <f>COUNT(T55:T68)</f>
        <v>14</v>
      </c>
      <c r="F12" s="327">
        <v>2</v>
      </c>
      <c r="G12" s="24" t="s">
        <v>479</v>
      </c>
      <c r="I12" s="327"/>
      <c r="J12" s="53">
        <v>8</v>
      </c>
      <c r="K12" s="53"/>
      <c r="L12" s="44" t="s">
        <v>797</v>
      </c>
      <c r="M12" s="44">
        <f>10*2*9*4</f>
        <v>720</v>
      </c>
      <c r="N12" s="44">
        <f>P13*P10*P15</f>
        <v>180</v>
      </c>
      <c r="O12" t="s">
        <v>628</v>
      </c>
      <c r="P12">
        <v>14</v>
      </c>
      <c r="R12" s="215">
        <v>11</v>
      </c>
      <c r="S12" s="38" t="s">
        <v>507</v>
      </c>
      <c r="T12" s="217" t="s">
        <v>509</v>
      </c>
    </row>
    <row r="13" spans="1:20" x14ac:dyDescent="0.3">
      <c r="B13" t="s">
        <v>18</v>
      </c>
      <c r="C13" s="327" t="s">
        <v>2</v>
      </c>
      <c r="D13" s="5">
        <v>9</v>
      </c>
      <c r="F13" s="160"/>
      <c r="G13" s="160"/>
      <c r="I13" s="327"/>
      <c r="J13" s="53">
        <v>115</v>
      </c>
      <c r="K13" s="53"/>
      <c r="L13" s="44"/>
      <c r="M13" s="44">
        <f>SUM(M9:M12)</f>
        <v>39618</v>
      </c>
      <c r="N13" s="44">
        <f>P10*P15*P11</f>
        <v>38880</v>
      </c>
      <c r="O13" t="s">
        <v>39</v>
      </c>
      <c r="P13">
        <v>2</v>
      </c>
      <c r="R13" s="215">
        <v>12</v>
      </c>
      <c r="S13" s="38" t="s">
        <v>508</v>
      </c>
      <c r="T13" s="217" t="s">
        <v>509</v>
      </c>
    </row>
    <row r="14" spans="1:20" x14ac:dyDescent="0.3">
      <c r="B14" t="s">
        <v>19</v>
      </c>
      <c r="C14" s="327" t="s">
        <v>13</v>
      </c>
      <c r="D14" s="5">
        <v>2</v>
      </c>
      <c r="I14" s="327"/>
      <c r="J14" s="53">
        <v>153</v>
      </c>
      <c r="K14" s="53"/>
      <c r="L14" s="44"/>
      <c r="M14" s="44"/>
      <c r="N14" s="44">
        <f>P10*P15</f>
        <v>90</v>
      </c>
      <c r="O14" t="s">
        <v>47</v>
      </c>
      <c r="P14">
        <v>4</v>
      </c>
      <c r="R14" s="215">
        <v>13</v>
      </c>
      <c r="S14" s="38" t="s">
        <v>506</v>
      </c>
      <c r="T14" s="217" t="s">
        <v>510</v>
      </c>
    </row>
    <row r="15" spans="1:20" x14ac:dyDescent="0.3">
      <c r="B15" t="s">
        <v>15</v>
      </c>
      <c r="C15" s="327" t="s">
        <v>3</v>
      </c>
      <c r="D15" s="356">
        <v>4</v>
      </c>
      <c r="I15" s="327"/>
      <c r="J15" s="53">
        <v>83</v>
      </c>
      <c r="K15" s="53"/>
      <c r="L15" s="44"/>
      <c r="M15" s="44"/>
      <c r="N15">
        <f>P13*P14*P15</f>
        <v>80</v>
      </c>
      <c r="O15" t="s">
        <v>629</v>
      </c>
      <c r="P15">
        <v>10</v>
      </c>
      <c r="R15" s="215">
        <v>14</v>
      </c>
      <c r="S15" s="38" t="s">
        <v>507</v>
      </c>
      <c r="T15" s="217" t="s">
        <v>510</v>
      </c>
    </row>
    <row r="16" spans="1:20" x14ac:dyDescent="0.3">
      <c r="B16" t="s">
        <v>16</v>
      </c>
      <c r="C16" s="327" t="s">
        <v>14</v>
      </c>
      <c r="D16" s="6">
        <v>10</v>
      </c>
      <c r="L16" s="44"/>
      <c r="M16" s="44"/>
      <c r="N16" s="404">
        <v>2</v>
      </c>
      <c r="R16" s="215">
        <v>15</v>
      </c>
      <c r="S16" s="38" t="s">
        <v>508</v>
      </c>
      <c r="T16" s="217" t="s">
        <v>510</v>
      </c>
    </row>
    <row r="17" spans="2:67" x14ac:dyDescent="0.3">
      <c r="C17" s="250" t="s">
        <v>728</v>
      </c>
      <c r="D17" s="8"/>
      <c r="F17" s="254">
        <v>8843204.7999999989</v>
      </c>
      <c r="G17" s="13" t="s">
        <v>795</v>
      </c>
      <c r="L17" s="44"/>
      <c r="M17" s="403"/>
      <c r="N17" s="405">
        <f>M13</f>
        <v>39618</v>
      </c>
      <c r="O17" t="s">
        <v>630</v>
      </c>
      <c r="P17" s="46">
        <f>(4*P10)+(P10*P11*P12*P15)+(5*P10*P11*P15)+(P10*P13*P14*P15)</f>
        <v>739476</v>
      </c>
      <c r="R17" s="215">
        <v>16</v>
      </c>
      <c r="S17" s="38" t="s">
        <v>506</v>
      </c>
      <c r="T17" s="217" t="s">
        <v>518</v>
      </c>
    </row>
    <row r="18" spans="2:67" x14ac:dyDescent="0.3">
      <c r="C18" s="250" t="s">
        <v>764</v>
      </c>
      <c r="D18" s="8"/>
      <c r="F18" s="254">
        <v>7952267.3999999985</v>
      </c>
      <c r="M18" t="s">
        <v>630</v>
      </c>
      <c r="N18" s="406">
        <f>+SUM(N7:N17)</f>
        <v>83419</v>
      </c>
      <c r="O18" t="s">
        <v>631</v>
      </c>
      <c r="P18" s="46">
        <f>P10+P10+(P15*P11*P10)+(P15*P11*P10)</f>
        <v>77778</v>
      </c>
      <c r="R18" s="215">
        <v>17</v>
      </c>
      <c r="S18" s="38" t="s">
        <v>507</v>
      </c>
      <c r="T18" s="217" t="s">
        <v>518</v>
      </c>
    </row>
    <row r="19" spans="2:67" x14ac:dyDescent="0.3">
      <c r="C19" s="13" t="s">
        <v>765</v>
      </c>
      <c r="D19" s="8"/>
      <c r="F19" s="251">
        <f>N473</f>
        <v>1917474.4122590004</v>
      </c>
      <c r="R19" s="215">
        <v>18</v>
      </c>
      <c r="S19" s="38" t="s">
        <v>508</v>
      </c>
      <c r="T19" s="217" t="s">
        <v>518</v>
      </c>
    </row>
    <row r="20" spans="2:67" x14ac:dyDescent="0.3">
      <c r="B20" s="393" t="s">
        <v>793</v>
      </c>
      <c r="C20" s="29" t="s">
        <v>794</v>
      </c>
      <c r="D20" s="252">
        <f>D23/$F$17</f>
        <v>4.3366052367327303E-2</v>
      </c>
      <c r="E20" s="252">
        <f t="shared" ref="E20:M20" si="0">E23/$F$17</f>
        <v>4.8184502630363668E-2</v>
      </c>
      <c r="F20" s="252">
        <f t="shared" si="0"/>
        <v>5.3002952893400034E-2</v>
      </c>
      <c r="G20" s="252">
        <f t="shared" si="0"/>
        <v>5.7821403156436392E-2</v>
      </c>
      <c r="H20" s="252">
        <f t="shared" si="0"/>
        <v>6.2639853419472757E-2</v>
      </c>
      <c r="I20" s="252">
        <f t="shared" si="0"/>
        <v>6.7458303682509116E-2</v>
      </c>
      <c r="J20" s="252">
        <f t="shared" si="0"/>
        <v>7.2276753945545474E-2</v>
      </c>
      <c r="K20" s="252">
        <f t="shared" si="0"/>
        <v>7.7095204208581833E-2</v>
      </c>
      <c r="L20" s="252">
        <f t="shared" si="0"/>
        <v>8.1913654471618205E-2</v>
      </c>
      <c r="M20" s="252">
        <f t="shared" si="0"/>
        <v>8.6732104734654564E-2</v>
      </c>
      <c r="R20" s="215">
        <v>19</v>
      </c>
      <c r="S20" s="38" t="s">
        <v>506</v>
      </c>
      <c r="T20" s="217" t="s">
        <v>519</v>
      </c>
    </row>
    <row r="21" spans="2:67" x14ac:dyDescent="0.3">
      <c r="B21" s="393"/>
      <c r="C21" s="29" t="s">
        <v>762</v>
      </c>
      <c r="D21" s="252">
        <f>D23/$F$18</f>
        <v>4.8224595975205786E-2</v>
      </c>
      <c r="E21" s="252">
        <f t="shared" ref="E21:M21" si="1">E23/$F$18</f>
        <v>5.3582884416895321E-2</v>
      </c>
      <c r="F21" s="252">
        <f t="shared" si="1"/>
        <v>5.8941172858584842E-2</v>
      </c>
      <c r="G21" s="252">
        <f t="shared" si="1"/>
        <v>6.4299461300274377E-2</v>
      </c>
      <c r="H21" s="252">
        <f t="shared" si="1"/>
        <v>6.9657749741963898E-2</v>
      </c>
      <c r="I21" s="252">
        <f t="shared" si="1"/>
        <v>7.5016038183653419E-2</v>
      </c>
      <c r="J21" s="252">
        <f t="shared" si="1"/>
        <v>8.0374326625342954E-2</v>
      </c>
      <c r="K21" s="252">
        <f t="shared" si="1"/>
        <v>8.5732615067032475E-2</v>
      </c>
      <c r="L21" s="252">
        <f t="shared" si="1"/>
        <v>9.1090903508721996E-2</v>
      </c>
      <c r="M21" s="252">
        <f t="shared" si="1"/>
        <v>9.6449191950411531E-2</v>
      </c>
      <c r="R21" s="215"/>
      <c r="S21" s="38"/>
      <c r="T21" s="217"/>
    </row>
    <row r="22" spans="2:67" x14ac:dyDescent="0.3">
      <c r="B22" s="110"/>
      <c r="D22" s="8"/>
      <c r="R22" s="215">
        <v>20</v>
      </c>
      <c r="S22" s="38" t="s">
        <v>507</v>
      </c>
      <c r="T22" s="217" t="s">
        <v>519</v>
      </c>
    </row>
    <row r="23" spans="2:67" x14ac:dyDescent="0.3">
      <c r="C23" s="359">
        <f>F19</f>
        <v>1917474.4122590004</v>
      </c>
      <c r="D23" s="251">
        <f>$C$23*D24</f>
        <v>383494.88245180011</v>
      </c>
      <c r="E23" s="251">
        <f t="shared" ref="E23:M23" si="2">$C$23*E24</f>
        <v>426105.42494644457</v>
      </c>
      <c r="F23" s="251">
        <f t="shared" si="2"/>
        <v>468715.96744108899</v>
      </c>
      <c r="G23" s="251">
        <f t="shared" si="2"/>
        <v>511326.5099357334</v>
      </c>
      <c r="H23" s="251">
        <f t="shared" si="2"/>
        <v>553937.05243037781</v>
      </c>
      <c r="I23" s="251">
        <f t="shared" si="2"/>
        <v>596547.59492502222</v>
      </c>
      <c r="J23" s="251">
        <f t="shared" si="2"/>
        <v>639158.13741966663</v>
      </c>
      <c r="K23" s="251">
        <f t="shared" si="2"/>
        <v>681768.67991431104</v>
      </c>
      <c r="L23" s="251">
        <f t="shared" si="2"/>
        <v>724379.22240895545</v>
      </c>
      <c r="M23" s="251">
        <f t="shared" si="2"/>
        <v>766989.76490359986</v>
      </c>
      <c r="R23" s="215">
        <v>21</v>
      </c>
      <c r="S23" s="38" t="s">
        <v>508</v>
      </c>
      <c r="T23" s="217" t="s">
        <v>519</v>
      </c>
    </row>
    <row r="24" spans="2:67" x14ac:dyDescent="0.3">
      <c r="B24" t="s">
        <v>95</v>
      </c>
      <c r="D24" s="27">
        <f>E39</f>
        <v>0.2</v>
      </c>
      <c r="E24" s="27">
        <f t="shared" ref="E24:M24" si="3">F39</f>
        <v>0.22222222222222224</v>
      </c>
      <c r="F24" s="27">
        <f t="shared" si="3"/>
        <v>0.24444444444444446</v>
      </c>
      <c r="G24" s="27">
        <f t="shared" si="3"/>
        <v>0.26666666666666666</v>
      </c>
      <c r="H24" s="27">
        <f t="shared" si="3"/>
        <v>0.28888888888888886</v>
      </c>
      <c r="I24" s="27">
        <f t="shared" si="3"/>
        <v>0.31111111111111106</v>
      </c>
      <c r="J24" s="27">
        <f t="shared" si="3"/>
        <v>0.33333333333333326</v>
      </c>
      <c r="K24" s="27">
        <f t="shared" si="3"/>
        <v>0.35555555555555546</v>
      </c>
      <c r="L24" s="27">
        <f t="shared" si="3"/>
        <v>0.37777777777777766</v>
      </c>
      <c r="M24" s="27">
        <f t="shared" si="3"/>
        <v>0.39999999999999986</v>
      </c>
    </row>
    <row r="25" spans="2:67" x14ac:dyDescent="0.3">
      <c r="B25" s="22" t="s">
        <v>85</v>
      </c>
      <c r="C25" s="327" t="s">
        <v>94</v>
      </c>
      <c r="D25" s="199">
        <v>0.15151515151515152</v>
      </c>
      <c r="E25" s="236">
        <v>0.33333333333333331</v>
      </c>
      <c r="F25" s="236">
        <v>0.27272727272727271</v>
      </c>
      <c r="G25" s="236">
        <v>8.0808080808080815E-2</v>
      </c>
      <c r="H25" s="236">
        <v>7.0707070707070704E-2</v>
      </c>
      <c r="I25" s="236">
        <v>1.0101010101010102E-2</v>
      </c>
      <c r="J25" s="236">
        <v>3.0303030303030304E-2</v>
      </c>
      <c r="K25" s="236">
        <v>4.0404040404040407E-2</v>
      </c>
      <c r="L25" s="236">
        <v>0.01</v>
      </c>
      <c r="M25" s="237">
        <v>0</v>
      </c>
    </row>
    <row r="26" spans="2:67" ht="15" customHeight="1" x14ac:dyDescent="0.3">
      <c r="B26" s="22"/>
      <c r="C26" s="327"/>
      <c r="D26" s="8"/>
      <c r="E26" s="8"/>
      <c r="F26" s="8"/>
      <c r="G26" s="8"/>
      <c r="H26" s="2"/>
      <c r="AZ26" s="14" t="s">
        <v>587</v>
      </c>
      <c r="BA26" t="s">
        <v>572</v>
      </c>
      <c r="BB26" s="299" t="s">
        <v>585</v>
      </c>
      <c r="BC26" t="s">
        <v>572</v>
      </c>
      <c r="BD26" s="299"/>
      <c r="BE26" t="s">
        <v>572</v>
      </c>
      <c r="BF26" s="299"/>
      <c r="BG26" t="s">
        <v>572</v>
      </c>
      <c r="BH26" s="14" t="s">
        <v>586</v>
      </c>
      <c r="BI26" t="s">
        <v>572</v>
      </c>
      <c r="BJ26" s="299" t="s">
        <v>585</v>
      </c>
      <c r="BK26" t="s">
        <v>572</v>
      </c>
      <c r="BL26" s="299"/>
      <c r="BM26" t="s">
        <v>572</v>
      </c>
      <c r="BN26" s="299"/>
      <c r="BO26" s="62" t="s">
        <v>584</v>
      </c>
    </row>
    <row r="27" spans="2:67" x14ac:dyDescent="0.3">
      <c r="B27" s="22"/>
      <c r="C27" s="327"/>
      <c r="D27" s="10"/>
      <c r="E27" s="8"/>
      <c r="F27" s="8"/>
      <c r="G27" s="8"/>
      <c r="H27" s="29" t="s">
        <v>506</v>
      </c>
      <c r="I27" s="29" t="s">
        <v>507</v>
      </c>
      <c r="J27" s="29" t="s">
        <v>508</v>
      </c>
      <c r="K27" s="29" t="s">
        <v>509</v>
      </c>
      <c r="L27" s="29" t="s">
        <v>510</v>
      </c>
      <c r="M27" s="29" t="s">
        <v>518</v>
      </c>
      <c r="N27" s="29" t="s">
        <v>519</v>
      </c>
      <c r="AZ27" s="14"/>
      <c r="BA27" t="s">
        <v>572</v>
      </c>
      <c r="BB27" t="s">
        <v>524</v>
      </c>
      <c r="BC27" t="s">
        <v>572</v>
      </c>
      <c r="BD27" t="s">
        <v>525</v>
      </c>
      <c r="BE27" t="s">
        <v>572</v>
      </c>
      <c r="BF27" t="s">
        <v>526</v>
      </c>
      <c r="BG27" t="s">
        <v>572</v>
      </c>
      <c r="BH27" s="14"/>
      <c r="BI27" t="s">
        <v>572</v>
      </c>
      <c r="BJ27" t="s">
        <v>524</v>
      </c>
      <c r="BK27" t="s">
        <v>572</v>
      </c>
      <c r="BL27" t="s">
        <v>525</v>
      </c>
      <c r="BM27" t="s">
        <v>572</v>
      </c>
      <c r="BN27" t="s">
        <v>526</v>
      </c>
      <c r="BO27" s="62" t="s">
        <v>584</v>
      </c>
    </row>
    <row r="28" spans="2:67" x14ac:dyDescent="0.3">
      <c r="B28" t="s">
        <v>26</v>
      </c>
      <c r="C28" s="327" t="s">
        <v>7</v>
      </c>
      <c r="D28" s="55">
        <v>1</v>
      </c>
      <c r="H28" s="234">
        <v>1</v>
      </c>
      <c r="I28" s="234">
        <v>0.5</v>
      </c>
      <c r="J28" s="235">
        <v>0.8</v>
      </c>
      <c r="K28" s="234">
        <f>(1-K29)/2</f>
        <v>0.25</v>
      </c>
      <c r="L28" s="235">
        <f>(1-L29)/2</f>
        <v>9.9999999999999978E-2</v>
      </c>
      <c r="M28" s="234">
        <f>(1-M30)/2</f>
        <v>0.25</v>
      </c>
      <c r="N28" s="235">
        <f>(1-N30)/2</f>
        <v>9.9999999999999978E-2</v>
      </c>
      <c r="AS28" s="282"/>
      <c r="AT28" s="282"/>
      <c r="AU28" s="282"/>
      <c r="AV28" s="282"/>
      <c r="AW28" s="282"/>
      <c r="AX28" s="282"/>
      <c r="AY28" s="282"/>
      <c r="AZ28" s="282">
        <v>0.35</v>
      </c>
      <c r="BA28" t="s">
        <v>572</v>
      </c>
      <c r="BB28" s="203">
        <v>0.152</v>
      </c>
      <c r="BC28" t="s">
        <v>572</v>
      </c>
      <c r="BD28" s="203">
        <v>0.21199999999999999</v>
      </c>
      <c r="BE28" t="s">
        <v>572</v>
      </c>
      <c r="BF28" s="203">
        <v>0.44400000000000001</v>
      </c>
      <c r="BG28" t="s">
        <v>572</v>
      </c>
      <c r="BH28" s="282">
        <v>0.7</v>
      </c>
      <c r="BI28" t="s">
        <v>572</v>
      </c>
      <c r="BJ28" s="203">
        <v>0.152</v>
      </c>
      <c r="BK28" t="s">
        <v>572</v>
      </c>
      <c r="BL28" s="203">
        <v>0.21199999999999999</v>
      </c>
      <c r="BM28" t="s">
        <v>572</v>
      </c>
      <c r="BN28" s="203">
        <v>0.44400000000000001</v>
      </c>
      <c r="BO28" s="62" t="s">
        <v>584</v>
      </c>
    </row>
    <row r="29" spans="2:67" x14ac:dyDescent="0.3">
      <c r="C29" s="327" t="s">
        <v>8</v>
      </c>
      <c r="D29" s="55">
        <v>1</v>
      </c>
      <c r="H29" s="234">
        <v>1</v>
      </c>
      <c r="I29" s="234">
        <f>(1-I28)/2</f>
        <v>0.25</v>
      </c>
      <c r="J29" s="235">
        <f>(1-J28)/2</f>
        <v>9.9999999999999978E-2</v>
      </c>
      <c r="K29" s="234">
        <v>0.5</v>
      </c>
      <c r="L29" s="235">
        <v>0.8</v>
      </c>
      <c r="M29" s="234">
        <f>(1-M30)/2</f>
        <v>0.25</v>
      </c>
      <c r="N29" s="235">
        <f>(1-N30)/2</f>
        <v>9.9999999999999978E-2</v>
      </c>
      <c r="AS29" s="203"/>
      <c r="AT29" s="203"/>
      <c r="AU29" s="203"/>
      <c r="AV29" s="203"/>
      <c r="AW29" s="203"/>
      <c r="AX29" s="203"/>
      <c r="AY29" s="203"/>
      <c r="AZ29" s="282">
        <v>0.42222222222222222</v>
      </c>
      <c r="BA29" t="s">
        <v>572</v>
      </c>
      <c r="BB29" s="203">
        <v>0.33300000000000002</v>
      </c>
      <c r="BC29" t="s">
        <v>572</v>
      </c>
      <c r="BD29" s="203">
        <v>0.29299999999999998</v>
      </c>
      <c r="BE29" t="s">
        <v>572</v>
      </c>
      <c r="BF29" s="203">
        <v>0.374</v>
      </c>
      <c r="BG29" t="s">
        <v>572</v>
      </c>
      <c r="BH29" s="282">
        <v>0.73333333333333328</v>
      </c>
      <c r="BI29" t="s">
        <v>572</v>
      </c>
      <c r="BJ29" s="203">
        <v>0.33300000000000002</v>
      </c>
      <c r="BK29" t="s">
        <v>572</v>
      </c>
      <c r="BL29" s="203">
        <v>0.29299999999999998</v>
      </c>
      <c r="BM29" t="s">
        <v>572</v>
      </c>
      <c r="BN29" s="203">
        <v>0.374</v>
      </c>
      <c r="BO29" s="62" t="s">
        <v>584</v>
      </c>
    </row>
    <row r="30" spans="2:67" x14ac:dyDescent="0.3">
      <c r="C30" s="327" t="s">
        <v>9</v>
      </c>
      <c r="D30" s="221">
        <v>-1</v>
      </c>
      <c r="H30" s="234">
        <v>1</v>
      </c>
      <c r="I30" s="234">
        <f>(1-I28)/2</f>
        <v>0.25</v>
      </c>
      <c r="J30" s="235">
        <f>(1-J28)/2</f>
        <v>9.9999999999999978E-2</v>
      </c>
      <c r="K30" s="234">
        <f>(1-K29)/2</f>
        <v>0.25</v>
      </c>
      <c r="L30" s="235">
        <f>(1-L29)/2</f>
        <v>9.9999999999999978E-2</v>
      </c>
      <c r="M30" s="234">
        <v>0.5</v>
      </c>
      <c r="N30" s="235">
        <v>0.8</v>
      </c>
      <c r="AS30" s="203"/>
      <c r="AT30" s="203"/>
      <c r="AU30" s="203"/>
      <c r="AV30" s="203"/>
      <c r="AW30" s="203"/>
      <c r="AX30" s="203"/>
      <c r="AY30" s="203"/>
      <c r="AZ30" s="282">
        <v>0.49444444444444446</v>
      </c>
      <c r="BA30" t="s">
        <v>572</v>
      </c>
      <c r="BB30" s="203">
        <v>0.27300000000000002</v>
      </c>
      <c r="BC30" t="s">
        <v>572</v>
      </c>
      <c r="BD30" s="203">
        <v>0.26300000000000001</v>
      </c>
      <c r="BE30" t="s">
        <v>572</v>
      </c>
      <c r="BF30" s="203">
        <v>8.1000000000000003E-2</v>
      </c>
      <c r="BG30" t="s">
        <v>572</v>
      </c>
      <c r="BH30" s="282">
        <v>0.76666666666666661</v>
      </c>
      <c r="BI30" t="s">
        <v>572</v>
      </c>
      <c r="BJ30" s="203">
        <v>0.27300000000000002</v>
      </c>
      <c r="BK30" t="s">
        <v>572</v>
      </c>
      <c r="BL30" s="203">
        <v>0.26300000000000001</v>
      </c>
      <c r="BM30" t="s">
        <v>572</v>
      </c>
      <c r="BN30" s="203">
        <v>8.1000000000000003E-2</v>
      </c>
      <c r="BO30" s="62" t="s">
        <v>584</v>
      </c>
    </row>
    <row r="31" spans="2:67" x14ac:dyDescent="0.3">
      <c r="H31" s="29" t="s">
        <v>511</v>
      </c>
      <c r="I31" s="29" t="s">
        <v>512</v>
      </c>
      <c r="J31" s="29" t="s">
        <v>513</v>
      </c>
      <c r="K31" s="29" t="s">
        <v>514</v>
      </c>
      <c r="L31" s="29" t="s">
        <v>515</v>
      </c>
      <c r="M31" s="29" t="s">
        <v>516</v>
      </c>
      <c r="N31" s="29" t="s">
        <v>517</v>
      </c>
      <c r="Q31" s="213">
        <v>0.81</v>
      </c>
      <c r="R31" s="213">
        <v>0.83111111111111113</v>
      </c>
      <c r="S31" s="213">
        <v>0.85222222222222221</v>
      </c>
      <c r="T31" s="213">
        <v>0.87333333333333329</v>
      </c>
      <c r="U31" s="213">
        <v>0.89444444444444438</v>
      </c>
      <c r="V31" s="213">
        <v>0.91555555555555546</v>
      </c>
      <c r="W31" s="213">
        <v>0.93666666666666654</v>
      </c>
      <c r="X31" s="213">
        <v>0.95777777777777762</v>
      </c>
      <c r="Y31" s="213">
        <v>0.9788888888888887</v>
      </c>
      <c r="Z31" s="213">
        <v>0.99999999999999978</v>
      </c>
      <c r="AD31" s="213">
        <v>0.81</v>
      </c>
      <c r="AE31" s="213">
        <v>0.83111111111111113</v>
      </c>
      <c r="AF31" s="213">
        <v>0.85222222222222221</v>
      </c>
      <c r="AG31" s="213">
        <v>0.87333333333333329</v>
      </c>
      <c r="AH31" s="213">
        <v>0.89444444444444438</v>
      </c>
      <c r="AI31" s="213">
        <v>0.91555555555555546</v>
      </c>
      <c r="AJ31" s="213">
        <v>0.93666666666666654</v>
      </c>
      <c r="AK31" s="213">
        <v>0.95777777777777762</v>
      </c>
      <c r="AL31" s="213">
        <v>0.9788888888888887</v>
      </c>
      <c r="AM31" s="213">
        <v>0.99999999999999978</v>
      </c>
      <c r="AS31" s="203"/>
      <c r="AT31" s="203"/>
      <c r="AU31" s="203"/>
      <c r="AV31" s="203"/>
      <c r="AW31" s="203"/>
      <c r="AX31" s="203"/>
      <c r="AY31" s="203"/>
      <c r="AZ31" s="282">
        <v>0.56666666666666665</v>
      </c>
      <c r="BA31" t="s">
        <v>572</v>
      </c>
      <c r="BB31" s="203">
        <v>8.1000000000000003E-2</v>
      </c>
      <c r="BC31" t="s">
        <v>572</v>
      </c>
      <c r="BD31" s="203">
        <v>0.111</v>
      </c>
      <c r="BE31" t="s">
        <v>572</v>
      </c>
      <c r="BF31" s="203">
        <v>6.0999999999999999E-2</v>
      </c>
      <c r="BG31" t="s">
        <v>572</v>
      </c>
      <c r="BH31" s="282">
        <v>0.79999999999999993</v>
      </c>
      <c r="BI31" t="s">
        <v>572</v>
      </c>
      <c r="BJ31" s="203">
        <v>8.1000000000000003E-2</v>
      </c>
      <c r="BK31" t="s">
        <v>572</v>
      </c>
      <c r="BL31" s="203">
        <v>0.111</v>
      </c>
      <c r="BM31" t="s">
        <v>572</v>
      </c>
      <c r="BN31" s="203">
        <v>6.0999999999999999E-2</v>
      </c>
      <c r="BO31" s="62" t="s">
        <v>584</v>
      </c>
    </row>
    <row r="32" spans="2:67" ht="15" customHeight="1" x14ac:dyDescent="0.3">
      <c r="B32" t="s">
        <v>33</v>
      </c>
      <c r="C32" s="327" t="s">
        <v>34</v>
      </c>
      <c r="D32" s="377">
        <v>70.519192459200909</v>
      </c>
      <c r="E32" s="20" t="s">
        <v>78</v>
      </c>
      <c r="G32" s="52" t="s">
        <v>3</v>
      </c>
      <c r="P32" t="s">
        <v>524</v>
      </c>
      <c r="Q32" s="256">
        <f>ROUND(AD32,3)</f>
        <v>0.152</v>
      </c>
      <c r="R32" s="256">
        <f t="shared" ref="R32:Z34" si="4">ROUND(AE32,3)</f>
        <v>0.33300000000000002</v>
      </c>
      <c r="S32" s="256">
        <f t="shared" si="4"/>
        <v>0.27300000000000002</v>
      </c>
      <c r="T32" s="256">
        <f t="shared" si="4"/>
        <v>8.1000000000000003E-2</v>
      </c>
      <c r="U32" s="256">
        <f t="shared" si="4"/>
        <v>7.0999999999999994E-2</v>
      </c>
      <c r="V32" s="256">
        <f t="shared" si="4"/>
        <v>0.01</v>
      </c>
      <c r="W32" s="256">
        <f t="shared" si="4"/>
        <v>0.03</v>
      </c>
      <c r="X32" s="256">
        <f t="shared" si="4"/>
        <v>0.04</v>
      </c>
      <c r="Y32" s="256">
        <f t="shared" si="4"/>
        <v>0.01</v>
      </c>
      <c r="Z32" s="256">
        <f t="shared" si="4"/>
        <v>0</v>
      </c>
      <c r="AD32" s="214">
        <v>0.15151515151515152</v>
      </c>
      <c r="AE32" s="214">
        <v>0.33333333333333331</v>
      </c>
      <c r="AF32" s="214">
        <v>0.27272727272727271</v>
      </c>
      <c r="AG32" s="214">
        <v>8.0808080808080815E-2</v>
      </c>
      <c r="AH32" s="214">
        <v>7.0707070707070704E-2</v>
      </c>
      <c r="AI32" s="214">
        <v>1.0101010101010102E-2</v>
      </c>
      <c r="AJ32" s="214">
        <v>3.0303030303030304E-2</v>
      </c>
      <c r="AK32" s="214">
        <v>4.0404040404040407E-2</v>
      </c>
      <c r="AL32" s="214">
        <v>0.01</v>
      </c>
      <c r="AM32" s="214">
        <v>0</v>
      </c>
      <c r="AS32" s="282"/>
      <c r="AT32" s="282"/>
      <c r="AU32" s="282"/>
      <c r="AV32" s="282"/>
      <c r="AW32" s="282"/>
      <c r="AX32" s="282"/>
      <c r="AY32" s="282"/>
      <c r="AZ32" s="282">
        <v>0.63888888888888884</v>
      </c>
      <c r="BA32" t="s">
        <v>572</v>
      </c>
      <c r="BB32" s="203">
        <v>7.0999999999999994E-2</v>
      </c>
      <c r="BC32" t="s">
        <v>572</v>
      </c>
      <c r="BD32" s="203">
        <v>5.0999999999999997E-2</v>
      </c>
      <c r="BE32" t="s">
        <v>572</v>
      </c>
      <c r="BF32" s="203">
        <v>0.02</v>
      </c>
      <c r="BG32" t="s">
        <v>572</v>
      </c>
      <c r="BH32" s="282">
        <v>0.83333333333333326</v>
      </c>
      <c r="BI32" t="s">
        <v>572</v>
      </c>
      <c r="BJ32" s="203">
        <v>7.0999999999999994E-2</v>
      </c>
      <c r="BK32" t="s">
        <v>572</v>
      </c>
      <c r="BL32" s="203">
        <v>5.0999999999999997E-2</v>
      </c>
      <c r="BM32" t="s">
        <v>572</v>
      </c>
      <c r="BN32" s="203">
        <v>0.02</v>
      </c>
      <c r="BO32" s="62" t="s">
        <v>584</v>
      </c>
    </row>
    <row r="33" spans="1:67" ht="23.25" customHeight="1" x14ac:dyDescent="0.3">
      <c r="B33" t="s">
        <v>36</v>
      </c>
      <c r="C33" s="327" t="s">
        <v>35</v>
      </c>
      <c r="D33" s="5">
        <v>5.7</v>
      </c>
      <c r="E33" s="20" t="s">
        <v>78</v>
      </c>
      <c r="G33" s="398" t="s">
        <v>488</v>
      </c>
      <c r="P33" t="s">
        <v>525</v>
      </c>
      <c r="Q33" s="256">
        <f>ROUND(AD33,3)</f>
        <v>0.21199999999999999</v>
      </c>
      <c r="R33" s="256">
        <f t="shared" si="4"/>
        <v>0.29299999999999998</v>
      </c>
      <c r="S33" s="256">
        <f t="shared" si="4"/>
        <v>0.26300000000000001</v>
      </c>
      <c r="T33" s="256">
        <f t="shared" si="4"/>
        <v>0.111</v>
      </c>
      <c r="U33" s="256">
        <f t="shared" si="4"/>
        <v>5.0999999999999997E-2</v>
      </c>
      <c r="V33" s="256">
        <f t="shared" si="4"/>
        <v>0.02</v>
      </c>
      <c r="W33" s="256">
        <f t="shared" si="4"/>
        <v>0</v>
      </c>
      <c r="X33" s="256">
        <f t="shared" si="4"/>
        <v>0.02</v>
      </c>
      <c r="Y33" s="256">
        <f t="shared" si="4"/>
        <v>0.02</v>
      </c>
      <c r="Z33" s="256">
        <f t="shared" si="4"/>
        <v>0.01</v>
      </c>
      <c r="AD33" s="214">
        <v>0.21212121212121213</v>
      </c>
      <c r="AE33" s="214">
        <v>0.29292929292929293</v>
      </c>
      <c r="AF33" s="214">
        <v>0.26262626262626265</v>
      </c>
      <c r="AG33" s="214">
        <v>0.1111111111111111</v>
      </c>
      <c r="AH33" s="214">
        <v>5.0505050505050504E-2</v>
      </c>
      <c r="AI33" s="214">
        <v>2.0202020202020204E-2</v>
      </c>
      <c r="AJ33" s="214">
        <v>0</v>
      </c>
      <c r="AK33" s="214">
        <v>2.0202020202020204E-2</v>
      </c>
      <c r="AL33" s="214">
        <v>0.02</v>
      </c>
      <c r="AM33" s="214">
        <v>0.01</v>
      </c>
      <c r="AS33" s="203"/>
      <c r="AT33" s="203"/>
      <c r="AU33" s="203"/>
      <c r="AV33" s="203"/>
      <c r="AW33" s="203"/>
      <c r="AX33" s="203"/>
      <c r="AY33" s="203"/>
      <c r="AZ33" s="282">
        <v>0.71111111111111103</v>
      </c>
      <c r="BA33" t="s">
        <v>572</v>
      </c>
      <c r="BB33" s="203">
        <v>0.01</v>
      </c>
      <c r="BC33" t="s">
        <v>572</v>
      </c>
      <c r="BD33" s="203">
        <v>0.02</v>
      </c>
      <c r="BE33" t="s">
        <v>572</v>
      </c>
      <c r="BF33" s="203">
        <v>0.02</v>
      </c>
      <c r="BG33" t="s">
        <v>572</v>
      </c>
      <c r="BH33" s="282">
        <v>0.86666666666666659</v>
      </c>
      <c r="BI33" t="s">
        <v>572</v>
      </c>
      <c r="BJ33" s="203">
        <v>0.01</v>
      </c>
      <c r="BK33" t="s">
        <v>572</v>
      </c>
      <c r="BL33" s="203">
        <v>0.02</v>
      </c>
      <c r="BM33" t="s">
        <v>572</v>
      </c>
      <c r="BN33" s="203">
        <v>0.02</v>
      </c>
      <c r="BO33" s="62" t="s">
        <v>584</v>
      </c>
    </row>
    <row r="34" spans="1:67" ht="23.25" customHeight="1" x14ac:dyDescent="0.3">
      <c r="A34" s="52"/>
      <c r="B34" t="s">
        <v>41</v>
      </c>
      <c r="C34" s="327" t="s">
        <v>42</v>
      </c>
      <c r="D34" s="219">
        <v>0.12</v>
      </c>
      <c r="E34" s="20" t="s">
        <v>225</v>
      </c>
      <c r="G34" s="398"/>
      <c r="P34" t="s">
        <v>526</v>
      </c>
      <c r="Q34" s="256">
        <f>ROUND(AD34,3)</f>
        <v>0.44400000000000001</v>
      </c>
      <c r="R34" s="256">
        <f t="shared" si="4"/>
        <v>0.374</v>
      </c>
      <c r="S34" s="256">
        <f t="shared" si="4"/>
        <v>8.1000000000000003E-2</v>
      </c>
      <c r="T34" s="256">
        <f t="shared" si="4"/>
        <v>6.0999999999999999E-2</v>
      </c>
      <c r="U34" s="256">
        <f t="shared" si="4"/>
        <v>0.02</v>
      </c>
      <c r="V34" s="256">
        <f t="shared" si="4"/>
        <v>0.02</v>
      </c>
      <c r="W34" s="256">
        <f t="shared" si="4"/>
        <v>0</v>
      </c>
      <c r="X34" s="256">
        <f t="shared" si="4"/>
        <v>0</v>
      </c>
      <c r="Y34" s="256">
        <f t="shared" si="4"/>
        <v>0</v>
      </c>
      <c r="Z34" s="256">
        <f t="shared" si="4"/>
        <v>0</v>
      </c>
      <c r="AD34" s="214">
        <v>0.44444444444444442</v>
      </c>
      <c r="AE34" s="214">
        <v>0.37373737373737376</v>
      </c>
      <c r="AF34" s="214">
        <v>8.0808080808080815E-2</v>
      </c>
      <c r="AG34" s="214">
        <v>6.0606060606060608E-2</v>
      </c>
      <c r="AH34" s="214">
        <v>2.0202020202020204E-2</v>
      </c>
      <c r="AI34" s="214">
        <v>2.0202020202020204E-2</v>
      </c>
      <c r="AJ34" s="214">
        <v>0</v>
      </c>
      <c r="AK34" s="214">
        <v>0</v>
      </c>
      <c r="AL34" s="214">
        <v>0</v>
      </c>
      <c r="AM34" s="214">
        <v>0</v>
      </c>
      <c r="AS34" s="203"/>
      <c r="AT34" s="203"/>
      <c r="AU34" s="203"/>
      <c r="AV34" s="203"/>
      <c r="AW34" s="203"/>
      <c r="AX34" s="203"/>
      <c r="AY34" s="203"/>
      <c r="AZ34" s="282">
        <v>0.78333333333333321</v>
      </c>
      <c r="BA34" t="s">
        <v>572</v>
      </c>
      <c r="BB34" s="203">
        <v>0.03</v>
      </c>
      <c r="BC34" t="s">
        <v>572</v>
      </c>
      <c r="BD34" s="203">
        <v>0</v>
      </c>
      <c r="BE34" t="s">
        <v>572</v>
      </c>
      <c r="BF34" s="203">
        <v>0</v>
      </c>
      <c r="BG34" t="s">
        <v>572</v>
      </c>
      <c r="BH34" s="282">
        <v>0.89999999999999991</v>
      </c>
      <c r="BI34" t="s">
        <v>572</v>
      </c>
      <c r="BJ34" s="203">
        <v>0.03</v>
      </c>
      <c r="BK34" t="s">
        <v>572</v>
      </c>
      <c r="BL34" s="203">
        <v>0</v>
      </c>
      <c r="BM34" t="s">
        <v>572</v>
      </c>
      <c r="BN34" s="203">
        <v>0</v>
      </c>
      <c r="BO34" s="62" t="s">
        <v>584</v>
      </c>
    </row>
    <row r="35" spans="1:67" x14ac:dyDescent="0.3">
      <c r="B35" t="s">
        <v>71</v>
      </c>
      <c r="C35" s="327" t="s">
        <v>72</v>
      </c>
      <c r="D35" s="6">
        <v>1</v>
      </c>
      <c r="E35" s="20" t="s">
        <v>77</v>
      </c>
      <c r="AS35" s="203"/>
      <c r="AT35" s="203"/>
      <c r="AU35" s="203"/>
      <c r="AV35" s="203"/>
      <c r="AW35" s="203"/>
      <c r="AX35" s="203"/>
      <c r="AY35" s="203"/>
      <c r="AZ35" s="282">
        <v>0.8555555555555554</v>
      </c>
      <c r="BA35" t="s">
        <v>572</v>
      </c>
      <c r="BB35" s="203">
        <v>0.04</v>
      </c>
      <c r="BC35" t="s">
        <v>572</v>
      </c>
      <c r="BD35" s="203">
        <v>0.02</v>
      </c>
      <c r="BE35" t="s">
        <v>572</v>
      </c>
      <c r="BF35" s="203">
        <v>0</v>
      </c>
      <c r="BG35" t="s">
        <v>572</v>
      </c>
      <c r="BH35" s="282">
        <v>0.93333333333333324</v>
      </c>
      <c r="BI35" t="s">
        <v>572</v>
      </c>
      <c r="BJ35" s="203">
        <v>0.04</v>
      </c>
      <c r="BK35" t="s">
        <v>572</v>
      </c>
      <c r="BL35" s="203">
        <v>0.02</v>
      </c>
      <c r="BM35" t="s">
        <v>572</v>
      </c>
      <c r="BN35" s="203">
        <v>0</v>
      </c>
      <c r="BO35" s="62" t="s">
        <v>584</v>
      </c>
    </row>
    <row r="36" spans="1:67" x14ac:dyDescent="0.3">
      <c r="N36" s="204">
        <f>MIN(N41:N472)</f>
        <v>2005.777319</v>
      </c>
      <c r="AD36">
        <f>AD32*AD31</f>
        <v>0.12272727272727274</v>
      </c>
      <c r="AE36">
        <f t="shared" ref="AE36:AM36" si="5">AE32*AE31</f>
        <v>0.27703703703703703</v>
      </c>
      <c r="AF36">
        <f t="shared" si="5"/>
        <v>0.23242424242424239</v>
      </c>
      <c r="AG36">
        <f t="shared" si="5"/>
        <v>7.0572390572390578E-2</v>
      </c>
      <c r="AH36">
        <f t="shared" si="5"/>
        <v>6.3243546576879903E-2</v>
      </c>
      <c r="AI36">
        <f t="shared" si="5"/>
        <v>9.248035914702581E-3</v>
      </c>
      <c r="AJ36">
        <f t="shared" si="5"/>
        <v>2.8383838383838379E-2</v>
      </c>
      <c r="AK36">
        <f t="shared" si="5"/>
        <v>3.8698092031425359E-2</v>
      </c>
      <c r="AL36">
        <f t="shared" si="5"/>
        <v>9.7888888888888869E-3</v>
      </c>
      <c r="AM36">
        <f t="shared" si="5"/>
        <v>0</v>
      </c>
      <c r="AN36">
        <f>SUM(AD36:AM36)</f>
        <v>0.85212334455667793</v>
      </c>
      <c r="AZ36" s="282">
        <v>0.92777777777777759</v>
      </c>
      <c r="BA36" t="s">
        <v>572</v>
      </c>
      <c r="BB36" s="203">
        <v>0.01</v>
      </c>
      <c r="BC36" t="s">
        <v>572</v>
      </c>
      <c r="BD36" s="203">
        <v>0.02</v>
      </c>
      <c r="BE36" t="s">
        <v>572</v>
      </c>
      <c r="BF36" s="203">
        <v>0</v>
      </c>
      <c r="BG36" t="s">
        <v>572</v>
      </c>
      <c r="BH36" s="282">
        <v>0.96666666666666656</v>
      </c>
      <c r="BI36" t="s">
        <v>572</v>
      </c>
      <c r="BJ36" s="203">
        <v>0.01</v>
      </c>
      <c r="BK36" t="s">
        <v>572</v>
      </c>
      <c r="BL36" s="203">
        <v>0.02</v>
      </c>
      <c r="BM36" t="s">
        <v>572</v>
      </c>
      <c r="BN36" s="203">
        <v>0</v>
      </c>
      <c r="BO36" s="62" t="s">
        <v>584</v>
      </c>
    </row>
    <row r="37" spans="1:67" x14ac:dyDescent="0.3">
      <c r="Q37">
        <f>Q39/Q38</f>
        <v>1233.48</v>
      </c>
      <c r="AD37">
        <f>AD33*AD31</f>
        <v>0.17181818181818184</v>
      </c>
      <c r="AE37">
        <f t="shared" ref="AE37:AM37" si="6">AE33*AE31</f>
        <v>0.24345679012345681</v>
      </c>
      <c r="AF37">
        <f t="shared" si="6"/>
        <v>0.22381593714927051</v>
      </c>
      <c r="AG37">
        <f t="shared" si="6"/>
        <v>9.7037037037037033E-2</v>
      </c>
      <c r="AH37">
        <f t="shared" si="6"/>
        <v>4.5173961840628503E-2</v>
      </c>
      <c r="AI37">
        <f t="shared" si="6"/>
        <v>1.8496071829405162E-2</v>
      </c>
      <c r="AJ37">
        <f t="shared" si="6"/>
        <v>0</v>
      </c>
      <c r="AK37">
        <f t="shared" si="6"/>
        <v>1.9349046015712679E-2</v>
      </c>
      <c r="AL37">
        <f t="shared" si="6"/>
        <v>1.9577777777777774E-2</v>
      </c>
      <c r="AM37">
        <f t="shared" si="6"/>
        <v>9.9999999999999985E-3</v>
      </c>
      <c r="AN37">
        <f>SUM(AD37:AM37)</f>
        <v>0.84872480359147029</v>
      </c>
      <c r="AZ37" s="282">
        <v>0.99999999999999978</v>
      </c>
      <c r="BA37" t="s">
        <v>572</v>
      </c>
      <c r="BB37" s="203">
        <v>0</v>
      </c>
      <c r="BC37" t="s">
        <v>572</v>
      </c>
      <c r="BD37" s="203">
        <v>0.01</v>
      </c>
      <c r="BE37" t="s">
        <v>572</v>
      </c>
      <c r="BF37" s="203">
        <v>0</v>
      </c>
      <c r="BG37" t="s">
        <v>572</v>
      </c>
      <c r="BH37" s="282">
        <v>0.99999999999999989</v>
      </c>
      <c r="BI37" t="s">
        <v>572</v>
      </c>
      <c r="BJ37" s="203">
        <v>0</v>
      </c>
      <c r="BK37" t="s">
        <v>572</v>
      </c>
      <c r="BL37" s="203">
        <v>0.01</v>
      </c>
      <c r="BM37" t="s">
        <v>572</v>
      </c>
      <c r="BN37" s="203">
        <v>0</v>
      </c>
      <c r="BO37" s="62" t="s">
        <v>584</v>
      </c>
    </row>
    <row r="38" spans="1:67" x14ac:dyDescent="0.3">
      <c r="D38" s="52" t="s">
        <v>3</v>
      </c>
      <c r="E38" s="397" t="s">
        <v>80</v>
      </c>
      <c r="F38" s="397"/>
      <c r="G38" s="397"/>
      <c r="H38" s="397"/>
      <c r="I38" s="397"/>
      <c r="J38" s="397"/>
      <c r="K38" s="397"/>
      <c r="L38" s="397"/>
      <c r="M38" s="397"/>
      <c r="N38" s="397"/>
      <c r="O38" s="52" t="s">
        <v>3</v>
      </c>
      <c r="Q38">
        <f>N41*D41</f>
        <v>944.24427018570543</v>
      </c>
      <c r="AD38">
        <f>AD34*AD31</f>
        <v>0.36</v>
      </c>
      <c r="AE38">
        <f t="shared" ref="AE38:AM38" si="7">AE34*AE31</f>
        <v>0.31061728395061733</v>
      </c>
      <c r="AF38">
        <f t="shared" si="7"/>
        <v>6.8866442199775543E-2</v>
      </c>
      <c r="AG38">
        <f t="shared" si="7"/>
        <v>5.292929292929293E-2</v>
      </c>
      <c r="AH38">
        <f t="shared" si="7"/>
        <v>1.8069584736251403E-2</v>
      </c>
      <c r="AI38">
        <f t="shared" si="7"/>
        <v>1.8496071829405162E-2</v>
      </c>
      <c r="AJ38">
        <f t="shared" si="7"/>
        <v>0</v>
      </c>
      <c r="AK38">
        <f t="shared" si="7"/>
        <v>0</v>
      </c>
      <c r="AL38">
        <f t="shared" si="7"/>
        <v>0</v>
      </c>
      <c r="AM38">
        <f t="shared" si="7"/>
        <v>0</v>
      </c>
      <c r="AN38">
        <f>SUM(AD38:AM38)</f>
        <v>0.82897867564534233</v>
      </c>
    </row>
    <row r="39" spans="1:67" ht="28.8" x14ac:dyDescent="0.3">
      <c r="C39" s="330"/>
      <c r="D39" s="23" t="s">
        <v>79</v>
      </c>
      <c r="E39" s="307">
        <v>0.2</v>
      </c>
      <c r="F39" s="307">
        <f>E39+(0.2/9)</f>
        <v>0.22222222222222224</v>
      </c>
      <c r="G39" s="307">
        <f t="shared" ref="G39:M39" si="8">F39+(0.2/9)</f>
        <v>0.24444444444444446</v>
      </c>
      <c r="H39" s="307">
        <f t="shared" si="8"/>
        <v>0.26666666666666666</v>
      </c>
      <c r="I39" s="307">
        <f t="shared" si="8"/>
        <v>0.28888888888888886</v>
      </c>
      <c r="J39" s="307">
        <f t="shared" si="8"/>
        <v>0.31111111111111106</v>
      </c>
      <c r="K39" s="307">
        <f t="shared" si="8"/>
        <v>0.33333333333333326</v>
      </c>
      <c r="L39" s="307">
        <f t="shared" si="8"/>
        <v>0.35555555555555546</v>
      </c>
      <c r="M39" s="307">
        <f t="shared" si="8"/>
        <v>0.37777777777777766</v>
      </c>
      <c r="N39" s="307">
        <f>M39+(0.2/9)</f>
        <v>0.39999999999999986</v>
      </c>
      <c r="O39" s="23" t="s">
        <v>81</v>
      </c>
      <c r="P39" s="329"/>
      <c r="Q39">
        <f>W41*N41*D41</f>
        <v>1164706.422388664</v>
      </c>
    </row>
    <row r="40" spans="1:67" x14ac:dyDescent="0.3">
      <c r="B40" s="329" t="s">
        <v>17</v>
      </c>
      <c r="C40" s="327" t="s">
        <v>21</v>
      </c>
      <c r="D40" s="327" t="s">
        <v>23</v>
      </c>
      <c r="E40" s="396" t="s">
        <v>24</v>
      </c>
      <c r="F40" s="396"/>
      <c r="G40" s="396"/>
      <c r="H40" s="396"/>
      <c r="I40" s="396"/>
      <c r="J40" s="396"/>
      <c r="K40" s="396"/>
      <c r="L40" s="396"/>
      <c r="M40" s="396"/>
      <c r="N40" s="396"/>
      <c r="O40" s="327" t="s">
        <v>25</v>
      </c>
      <c r="P40" s="329" t="s">
        <v>704</v>
      </c>
      <c r="V40" t="s">
        <v>198</v>
      </c>
      <c r="W40" t="s">
        <v>197</v>
      </c>
      <c r="AA40" s="17"/>
      <c r="AB40" s="17"/>
    </row>
    <row r="41" spans="1:67" x14ac:dyDescent="0.3">
      <c r="B41">
        <v>1</v>
      </c>
      <c r="C41" s="163">
        <f>VLOOKUP(P41,$R$55:$U$68,3,FALSE)</f>
        <v>1</v>
      </c>
      <c r="D41" s="172">
        <v>0.36852745873999998</v>
      </c>
      <c r="E41" s="247">
        <f t="shared" ref="E41:M69" si="9">$N41*E$39</f>
        <v>512.44174499999997</v>
      </c>
      <c r="F41" s="247">
        <f t="shared" si="9"/>
        <v>569.3797166666667</v>
      </c>
      <c r="G41" s="247">
        <f t="shared" si="9"/>
        <v>626.31768833333342</v>
      </c>
      <c r="H41" s="247">
        <f t="shared" si="9"/>
        <v>683.25566000000003</v>
      </c>
      <c r="I41" s="247">
        <f t="shared" si="9"/>
        <v>740.19363166666653</v>
      </c>
      <c r="J41" s="247">
        <f t="shared" si="9"/>
        <v>797.13160333333315</v>
      </c>
      <c r="K41" s="247">
        <f t="shared" si="9"/>
        <v>854.06957499999976</v>
      </c>
      <c r="L41" s="247">
        <f t="shared" si="9"/>
        <v>911.00754666666637</v>
      </c>
      <c r="M41" s="247">
        <f t="shared" si="9"/>
        <v>967.94551833333298</v>
      </c>
      <c r="N41" s="337">
        <v>2562.208725</v>
      </c>
      <c r="O41" s="164">
        <f>($R$46*$W$41*N41)/(N41*D41)</f>
        <v>2607.3523077093469</v>
      </c>
      <c r="P41" s="346" t="s">
        <v>729</v>
      </c>
      <c r="Q41" s="327" t="s">
        <v>21</v>
      </c>
      <c r="R41" t="s">
        <v>20</v>
      </c>
      <c r="V41">
        <v>1</v>
      </c>
      <c r="W41">
        <v>1233.48</v>
      </c>
    </row>
    <row r="42" spans="1:67" x14ac:dyDescent="0.3">
      <c r="B42">
        <v>2</v>
      </c>
      <c r="C42" s="165">
        <f t="shared" ref="C42:C105" si="10">VLOOKUP(P42,$R$55:$U$68,3,FALSE)</f>
        <v>1</v>
      </c>
      <c r="D42" s="332">
        <f>D41</f>
        <v>0.36852745873999998</v>
      </c>
      <c r="E42" s="248">
        <f t="shared" si="9"/>
        <v>414.67705820000003</v>
      </c>
      <c r="F42" s="248">
        <f t="shared" si="9"/>
        <v>460.75228688888893</v>
      </c>
      <c r="G42" s="248">
        <f t="shared" si="9"/>
        <v>506.82751557777783</v>
      </c>
      <c r="H42" s="248">
        <f t="shared" si="9"/>
        <v>552.90274426666667</v>
      </c>
      <c r="I42" s="248">
        <f t="shared" si="9"/>
        <v>598.97797295555552</v>
      </c>
      <c r="J42" s="248">
        <f t="shared" si="9"/>
        <v>645.05320164444436</v>
      </c>
      <c r="K42" s="248">
        <f t="shared" si="9"/>
        <v>691.1284303333332</v>
      </c>
      <c r="L42" s="248">
        <f t="shared" si="9"/>
        <v>737.20365902222204</v>
      </c>
      <c r="M42" s="248">
        <f t="shared" si="9"/>
        <v>783.27888771111088</v>
      </c>
      <c r="N42" s="338">
        <v>2073.3852910000001</v>
      </c>
      <c r="O42" s="166">
        <f t="shared" ref="O42:O105" si="11">($R$46*$W$41*N42)/(N42*D42)</f>
        <v>2607.3523077093469</v>
      </c>
      <c r="P42" s="346" t="s">
        <v>729</v>
      </c>
      <c r="Q42" s="327" t="s">
        <v>23</v>
      </c>
      <c r="R42" t="s">
        <v>22</v>
      </c>
    </row>
    <row r="43" spans="1:67" x14ac:dyDescent="0.3">
      <c r="B43">
        <v>3</v>
      </c>
      <c r="C43" s="165">
        <f t="shared" si="10"/>
        <v>1</v>
      </c>
      <c r="D43" s="332">
        <f t="shared" ref="D43:D106" si="12">D42</f>
        <v>0.36852745873999998</v>
      </c>
      <c r="E43" s="248">
        <f t="shared" si="9"/>
        <v>443.63284120000003</v>
      </c>
      <c r="F43" s="248">
        <f t="shared" si="9"/>
        <v>492.92537911111111</v>
      </c>
      <c r="G43" s="248">
        <f t="shared" si="9"/>
        <v>542.2179170222222</v>
      </c>
      <c r="H43" s="248">
        <f t="shared" si="9"/>
        <v>591.51045493333334</v>
      </c>
      <c r="I43" s="248">
        <f t="shared" si="9"/>
        <v>640.80299284444436</v>
      </c>
      <c r="J43" s="248">
        <f t="shared" si="9"/>
        <v>690.09553075555539</v>
      </c>
      <c r="K43" s="248">
        <f t="shared" si="9"/>
        <v>739.38806866666653</v>
      </c>
      <c r="L43" s="248">
        <f t="shared" si="9"/>
        <v>788.68060657777755</v>
      </c>
      <c r="M43" s="248">
        <f t="shared" si="9"/>
        <v>837.97314448888858</v>
      </c>
      <c r="N43" s="338">
        <v>2218.1642059999999</v>
      </c>
      <c r="O43" s="166">
        <f t="shared" si="11"/>
        <v>2607.3523077093469</v>
      </c>
      <c r="P43" s="346" t="s">
        <v>729</v>
      </c>
      <c r="Q43" s="327" t="s">
        <v>24</v>
      </c>
      <c r="R43" t="s">
        <v>75</v>
      </c>
    </row>
    <row r="44" spans="1:67" x14ac:dyDescent="0.3">
      <c r="B44">
        <v>4</v>
      </c>
      <c r="C44" s="165">
        <f t="shared" si="10"/>
        <v>1</v>
      </c>
      <c r="D44" s="332">
        <f t="shared" si="12"/>
        <v>0.36852745873999998</v>
      </c>
      <c r="E44" s="248">
        <f t="shared" si="9"/>
        <v>420.85962940000002</v>
      </c>
      <c r="F44" s="248">
        <f t="shared" si="9"/>
        <v>467.62181044444446</v>
      </c>
      <c r="G44" s="248">
        <f t="shared" si="9"/>
        <v>514.38399148888891</v>
      </c>
      <c r="H44" s="248">
        <f t="shared" si="9"/>
        <v>561.14617253333336</v>
      </c>
      <c r="I44" s="248">
        <f t="shared" si="9"/>
        <v>607.90835357777769</v>
      </c>
      <c r="J44" s="248">
        <f t="shared" si="9"/>
        <v>654.67053462222214</v>
      </c>
      <c r="K44" s="248">
        <f t="shared" si="9"/>
        <v>701.43271566666647</v>
      </c>
      <c r="L44" s="248">
        <f t="shared" si="9"/>
        <v>748.19489671111091</v>
      </c>
      <c r="M44" s="248">
        <f t="shared" si="9"/>
        <v>794.95707775555525</v>
      </c>
      <c r="N44" s="338">
        <v>2104.298147</v>
      </c>
      <c r="O44" s="166">
        <f t="shared" si="11"/>
        <v>2607.3523077093469</v>
      </c>
      <c r="P44" s="346" t="s">
        <v>729</v>
      </c>
      <c r="Q44" s="327" t="s">
        <v>25</v>
      </c>
      <c r="R44" t="s">
        <v>76</v>
      </c>
    </row>
    <row r="45" spans="1:67" x14ac:dyDescent="0.3">
      <c r="B45">
        <v>5</v>
      </c>
      <c r="C45" s="165">
        <f t="shared" si="10"/>
        <v>1</v>
      </c>
      <c r="D45" s="332">
        <f t="shared" si="12"/>
        <v>0.36852745873999998</v>
      </c>
      <c r="E45" s="248">
        <f t="shared" si="9"/>
        <v>526.31917099999998</v>
      </c>
      <c r="F45" s="248">
        <f t="shared" si="9"/>
        <v>584.79907888888897</v>
      </c>
      <c r="G45" s="248">
        <f t="shared" si="9"/>
        <v>643.27898677777785</v>
      </c>
      <c r="H45" s="248">
        <f t="shared" si="9"/>
        <v>701.75889466666672</v>
      </c>
      <c r="I45" s="248">
        <f t="shared" si="9"/>
        <v>760.23880255555548</v>
      </c>
      <c r="J45" s="248">
        <f t="shared" si="9"/>
        <v>818.71871044444435</v>
      </c>
      <c r="K45" s="248">
        <f t="shared" si="9"/>
        <v>877.19861833333312</v>
      </c>
      <c r="L45" s="248">
        <f t="shared" si="9"/>
        <v>935.67852622222199</v>
      </c>
      <c r="M45" s="248">
        <f t="shared" si="9"/>
        <v>994.15843411111075</v>
      </c>
      <c r="N45" s="338">
        <v>2631.595855</v>
      </c>
      <c r="O45" s="166">
        <f t="shared" si="11"/>
        <v>2607.3523077093469</v>
      </c>
      <c r="P45" s="346" t="s">
        <v>729</v>
      </c>
    </row>
    <row r="46" spans="1:67" x14ac:dyDescent="0.3">
      <c r="B46">
        <v>6</v>
      </c>
      <c r="C46" s="165">
        <f t="shared" si="10"/>
        <v>1</v>
      </c>
      <c r="D46" s="332">
        <f t="shared" si="12"/>
        <v>0.36852745873999998</v>
      </c>
      <c r="E46" s="248">
        <f t="shared" si="9"/>
        <v>2689.5074206000004</v>
      </c>
      <c r="F46" s="248">
        <f t="shared" si="9"/>
        <v>2988.3415784444446</v>
      </c>
      <c r="G46" s="248">
        <f t="shared" si="9"/>
        <v>3287.1757362888893</v>
      </c>
      <c r="H46" s="248">
        <f t="shared" si="9"/>
        <v>3586.0098941333335</v>
      </c>
      <c r="I46" s="248">
        <f t="shared" si="9"/>
        <v>3884.8440519777778</v>
      </c>
      <c r="J46" s="248">
        <f t="shared" si="9"/>
        <v>4183.678209822222</v>
      </c>
      <c r="K46" s="248">
        <f t="shared" si="9"/>
        <v>4482.5123676666663</v>
      </c>
      <c r="L46" s="248">
        <f t="shared" si="9"/>
        <v>4781.3465255111096</v>
      </c>
      <c r="M46" s="248">
        <f t="shared" si="9"/>
        <v>5080.1806833555538</v>
      </c>
      <c r="N46" s="338">
        <v>13447.537103000001</v>
      </c>
      <c r="O46" s="166">
        <f t="shared" si="11"/>
        <v>2607.3523077093469</v>
      </c>
      <c r="P46" s="346" t="s">
        <v>729</v>
      </c>
      <c r="Q46" s="327" t="s">
        <v>471</v>
      </c>
      <c r="R46" s="44">
        <v>0.77900000000000003</v>
      </c>
      <c r="S46" t="s">
        <v>199</v>
      </c>
      <c r="U46" s="52" t="s">
        <v>3</v>
      </c>
    </row>
    <row r="47" spans="1:67" x14ac:dyDescent="0.3">
      <c r="B47">
        <v>7</v>
      </c>
      <c r="C47" s="165">
        <f t="shared" si="10"/>
        <v>1</v>
      </c>
      <c r="D47" s="332">
        <f t="shared" si="12"/>
        <v>0.36852745873999998</v>
      </c>
      <c r="E47" s="248">
        <f t="shared" si="9"/>
        <v>1412.4284012000001</v>
      </c>
      <c r="F47" s="248">
        <f t="shared" si="9"/>
        <v>1569.3648902222224</v>
      </c>
      <c r="G47" s="248">
        <f t="shared" si="9"/>
        <v>1726.3013792444447</v>
      </c>
      <c r="H47" s="248">
        <f t="shared" si="9"/>
        <v>1883.2378682666667</v>
      </c>
      <c r="I47" s="248">
        <f t="shared" si="9"/>
        <v>2040.1743572888888</v>
      </c>
      <c r="J47" s="248">
        <f t="shared" si="9"/>
        <v>2197.1108463111109</v>
      </c>
      <c r="K47" s="248">
        <f t="shared" si="9"/>
        <v>2354.0473353333327</v>
      </c>
      <c r="L47" s="248">
        <f t="shared" si="9"/>
        <v>2510.983824355555</v>
      </c>
      <c r="M47" s="248">
        <f t="shared" si="9"/>
        <v>2667.9203133777769</v>
      </c>
      <c r="N47" s="338">
        <v>7062.142006</v>
      </c>
      <c r="O47" s="166">
        <f t="shared" si="11"/>
        <v>2607.3523077093469</v>
      </c>
      <c r="P47" s="346" t="s">
        <v>729</v>
      </c>
    </row>
    <row r="48" spans="1:67" x14ac:dyDescent="0.3">
      <c r="B48">
        <v>8</v>
      </c>
      <c r="C48" s="165">
        <f t="shared" si="10"/>
        <v>1</v>
      </c>
      <c r="D48" s="332">
        <f t="shared" si="12"/>
        <v>0.36852745873999998</v>
      </c>
      <c r="E48" s="248">
        <f t="shared" si="9"/>
        <v>2256.0157752</v>
      </c>
      <c r="F48" s="248">
        <f t="shared" si="9"/>
        <v>2506.6841946666668</v>
      </c>
      <c r="G48" s="248">
        <f t="shared" si="9"/>
        <v>2757.3526141333336</v>
      </c>
      <c r="H48" s="248">
        <f t="shared" si="9"/>
        <v>3008.0210336</v>
      </c>
      <c r="I48" s="248">
        <f t="shared" si="9"/>
        <v>3258.6894530666664</v>
      </c>
      <c r="J48" s="248">
        <f t="shared" si="9"/>
        <v>3509.3578725333327</v>
      </c>
      <c r="K48" s="248">
        <f t="shared" si="9"/>
        <v>3760.0262919999991</v>
      </c>
      <c r="L48" s="248">
        <f t="shared" si="9"/>
        <v>4010.6947114666655</v>
      </c>
      <c r="M48" s="248">
        <f t="shared" si="9"/>
        <v>4261.3631309333314</v>
      </c>
      <c r="N48" s="338">
        <v>11280.078876</v>
      </c>
      <c r="O48" s="166">
        <f t="shared" si="11"/>
        <v>2607.3523077093469</v>
      </c>
      <c r="P48" s="346" t="s">
        <v>729</v>
      </c>
      <c r="Q48" s="327" t="s">
        <v>204</v>
      </c>
      <c r="R48" s="46">
        <f>R46*W41</f>
        <v>960.88092000000006</v>
      </c>
      <c r="S48" t="s">
        <v>200</v>
      </c>
    </row>
    <row r="49" spans="2:27" x14ac:dyDescent="0.3">
      <c r="B49">
        <v>9</v>
      </c>
      <c r="C49" s="165">
        <f t="shared" si="10"/>
        <v>1</v>
      </c>
      <c r="D49" s="332">
        <f t="shared" si="12"/>
        <v>0.36852745873999998</v>
      </c>
      <c r="E49" s="248">
        <f t="shared" si="9"/>
        <v>431.31217779999997</v>
      </c>
      <c r="F49" s="248">
        <f t="shared" si="9"/>
        <v>479.23575311111114</v>
      </c>
      <c r="G49" s="248">
        <f t="shared" si="9"/>
        <v>527.15932842222219</v>
      </c>
      <c r="H49" s="248">
        <f t="shared" si="9"/>
        <v>575.0829037333333</v>
      </c>
      <c r="I49" s="248">
        <f t="shared" si="9"/>
        <v>623.00647904444429</v>
      </c>
      <c r="J49" s="248">
        <f t="shared" si="9"/>
        <v>670.9300543555554</v>
      </c>
      <c r="K49" s="248">
        <f t="shared" si="9"/>
        <v>718.85362966666651</v>
      </c>
      <c r="L49" s="248">
        <f t="shared" si="9"/>
        <v>766.7772049777775</v>
      </c>
      <c r="M49" s="248">
        <f t="shared" si="9"/>
        <v>814.70078028888861</v>
      </c>
      <c r="N49" s="338">
        <v>2156.5608889999999</v>
      </c>
      <c r="O49" s="166">
        <f t="shared" si="11"/>
        <v>2607.3523077093469</v>
      </c>
      <c r="P49" s="346" t="s">
        <v>729</v>
      </c>
      <c r="R49" s="46">
        <f>R48*N41</f>
        <v>2461977.4769100272</v>
      </c>
      <c r="S49" t="s">
        <v>201</v>
      </c>
    </row>
    <row r="50" spans="2:27" x14ac:dyDescent="0.3">
      <c r="B50">
        <v>10</v>
      </c>
      <c r="C50" s="165">
        <f t="shared" si="10"/>
        <v>1</v>
      </c>
      <c r="D50" s="332">
        <f t="shared" si="12"/>
        <v>0.36852745873999998</v>
      </c>
      <c r="E50" s="248">
        <f t="shared" si="9"/>
        <v>476.32485440000005</v>
      </c>
      <c r="F50" s="248">
        <f t="shared" si="9"/>
        <v>529.24983822222225</v>
      </c>
      <c r="G50" s="248">
        <f t="shared" si="9"/>
        <v>582.17482204444445</v>
      </c>
      <c r="H50" s="248">
        <f t="shared" si="9"/>
        <v>635.09980586666666</v>
      </c>
      <c r="I50" s="248">
        <f t="shared" si="9"/>
        <v>688.02478968888886</v>
      </c>
      <c r="J50" s="248">
        <f t="shared" si="9"/>
        <v>740.94977351111095</v>
      </c>
      <c r="K50" s="248">
        <f t="shared" si="9"/>
        <v>793.87475733333315</v>
      </c>
      <c r="L50" s="248">
        <f t="shared" si="9"/>
        <v>846.79974115555535</v>
      </c>
      <c r="M50" s="248">
        <f t="shared" si="9"/>
        <v>899.72472497777744</v>
      </c>
      <c r="N50" s="338">
        <v>2381.624272</v>
      </c>
      <c r="O50" s="166">
        <f t="shared" si="11"/>
        <v>2607.3523077093473</v>
      </c>
      <c r="P50" s="346" t="s">
        <v>729</v>
      </c>
      <c r="R50">
        <f>N41*D41</f>
        <v>944.24427018570543</v>
      </c>
      <c r="S50" t="s">
        <v>202</v>
      </c>
    </row>
    <row r="51" spans="2:27" x14ac:dyDescent="0.3">
      <c r="B51">
        <v>11</v>
      </c>
      <c r="C51" s="165">
        <f t="shared" si="10"/>
        <v>1</v>
      </c>
      <c r="D51" s="332">
        <f t="shared" si="12"/>
        <v>0.36852745873999998</v>
      </c>
      <c r="E51" s="248">
        <f t="shared" si="9"/>
        <v>2223.2348042000003</v>
      </c>
      <c r="F51" s="248">
        <f t="shared" si="9"/>
        <v>2470.2608935555559</v>
      </c>
      <c r="G51" s="248">
        <f t="shared" si="9"/>
        <v>2717.2869829111114</v>
      </c>
      <c r="H51" s="248">
        <f t="shared" si="9"/>
        <v>2964.3130722666669</v>
      </c>
      <c r="I51" s="248">
        <f t="shared" si="9"/>
        <v>3211.339161622222</v>
      </c>
      <c r="J51" s="248">
        <f t="shared" si="9"/>
        <v>3458.3652509777776</v>
      </c>
      <c r="K51" s="248">
        <f t="shared" si="9"/>
        <v>3705.3913403333327</v>
      </c>
      <c r="L51" s="248">
        <f t="shared" si="9"/>
        <v>3952.4174296888882</v>
      </c>
      <c r="M51" s="248">
        <f t="shared" si="9"/>
        <v>4199.4435190444437</v>
      </c>
      <c r="N51" s="338">
        <v>11116.174021000001</v>
      </c>
      <c r="O51" s="166">
        <f t="shared" si="11"/>
        <v>2607.3523077093473</v>
      </c>
      <c r="P51" s="346" t="s">
        <v>729</v>
      </c>
      <c r="R51" s="47">
        <f>R49/R50</f>
        <v>2607.3523077093469</v>
      </c>
      <c r="S51" t="s">
        <v>203</v>
      </c>
    </row>
    <row r="52" spans="2:27" x14ac:dyDescent="0.3">
      <c r="B52">
        <v>12</v>
      </c>
      <c r="C52" s="165">
        <f t="shared" si="10"/>
        <v>1</v>
      </c>
      <c r="D52" s="332">
        <f t="shared" si="12"/>
        <v>0.36852745873999998</v>
      </c>
      <c r="E52" s="248">
        <f t="shared" si="9"/>
        <v>1685.7514220000003</v>
      </c>
      <c r="F52" s="248">
        <f t="shared" si="9"/>
        <v>1873.0571355555558</v>
      </c>
      <c r="G52" s="248">
        <f t="shared" si="9"/>
        <v>2060.3628491111112</v>
      </c>
      <c r="H52" s="248">
        <f t="shared" si="9"/>
        <v>2247.6685626666667</v>
      </c>
      <c r="I52" s="248">
        <f t="shared" si="9"/>
        <v>2434.9742762222222</v>
      </c>
      <c r="J52" s="248">
        <f t="shared" si="9"/>
        <v>2622.2799897777777</v>
      </c>
      <c r="K52" s="248">
        <f t="shared" si="9"/>
        <v>2809.5857033333327</v>
      </c>
      <c r="L52" s="248">
        <f t="shared" si="9"/>
        <v>2996.8914168888882</v>
      </c>
      <c r="M52" s="248">
        <f t="shared" si="9"/>
        <v>3184.1971304444437</v>
      </c>
      <c r="N52" s="338">
        <v>8428.7571100000005</v>
      </c>
      <c r="O52" s="166">
        <f t="shared" si="11"/>
        <v>2607.3523077093473</v>
      </c>
      <c r="P52" s="346" t="s">
        <v>729</v>
      </c>
    </row>
    <row r="53" spans="2:27" x14ac:dyDescent="0.3">
      <c r="B53">
        <v>13</v>
      </c>
      <c r="C53" s="165">
        <f t="shared" si="10"/>
        <v>1</v>
      </c>
      <c r="D53" s="332">
        <f t="shared" si="12"/>
        <v>0.36852745873999998</v>
      </c>
      <c r="E53" s="248">
        <f t="shared" si="9"/>
        <v>419.92557200000005</v>
      </c>
      <c r="F53" s="248">
        <f t="shared" si="9"/>
        <v>466.58396888888893</v>
      </c>
      <c r="G53" s="248">
        <f t="shared" si="9"/>
        <v>513.24236577777788</v>
      </c>
      <c r="H53" s="248">
        <f t="shared" si="9"/>
        <v>559.90076266666665</v>
      </c>
      <c r="I53" s="248">
        <f t="shared" si="9"/>
        <v>606.55915955555554</v>
      </c>
      <c r="J53" s="248">
        <f t="shared" si="9"/>
        <v>653.21755644444431</v>
      </c>
      <c r="K53" s="248">
        <f t="shared" si="9"/>
        <v>699.8759533333332</v>
      </c>
      <c r="L53" s="248">
        <f t="shared" si="9"/>
        <v>746.53435022222209</v>
      </c>
      <c r="M53" s="248">
        <f t="shared" si="9"/>
        <v>793.19274711111086</v>
      </c>
      <c r="N53" s="338">
        <v>2099.6278600000001</v>
      </c>
      <c r="O53" s="166">
        <f t="shared" si="11"/>
        <v>2607.3523077093469</v>
      </c>
      <c r="P53" s="346" t="s">
        <v>729</v>
      </c>
    </row>
    <row r="54" spans="2:27" x14ac:dyDescent="0.3">
      <c r="B54">
        <v>14</v>
      </c>
      <c r="C54" s="165">
        <f t="shared" si="10"/>
        <v>1</v>
      </c>
      <c r="D54" s="332">
        <f t="shared" si="12"/>
        <v>0.36852745873999998</v>
      </c>
      <c r="E54" s="248">
        <f t="shared" si="9"/>
        <v>618.25711780000006</v>
      </c>
      <c r="F54" s="248">
        <f t="shared" si="9"/>
        <v>686.95235311111117</v>
      </c>
      <c r="G54" s="248">
        <f t="shared" si="9"/>
        <v>755.64758842222227</v>
      </c>
      <c r="H54" s="248">
        <f t="shared" si="9"/>
        <v>824.34282373333338</v>
      </c>
      <c r="I54" s="248">
        <f t="shared" si="9"/>
        <v>893.03805904444437</v>
      </c>
      <c r="J54" s="248">
        <f t="shared" si="9"/>
        <v>961.73329435555547</v>
      </c>
      <c r="K54" s="248">
        <f t="shared" si="9"/>
        <v>1030.4285296666665</v>
      </c>
      <c r="L54" s="248">
        <f t="shared" si="9"/>
        <v>1099.1237649777775</v>
      </c>
      <c r="M54" s="248">
        <f t="shared" si="9"/>
        <v>1167.8190002888884</v>
      </c>
      <c r="N54" s="338">
        <v>3091.2855890000001</v>
      </c>
      <c r="O54" s="166">
        <f t="shared" si="11"/>
        <v>2607.3523077093469</v>
      </c>
      <c r="P54" s="346" t="s">
        <v>729</v>
      </c>
      <c r="R54" s="13" t="s">
        <v>694</v>
      </c>
      <c r="T54" s="329" t="s">
        <v>695</v>
      </c>
      <c r="U54" t="s">
        <v>697</v>
      </c>
      <c r="Z54" s="17"/>
      <c r="AA54" s="17"/>
    </row>
    <row r="55" spans="2:27" x14ac:dyDescent="0.3">
      <c r="B55">
        <v>15</v>
      </c>
      <c r="C55" s="165">
        <f t="shared" si="10"/>
        <v>1</v>
      </c>
      <c r="D55" s="332">
        <f t="shared" si="12"/>
        <v>0.36852745873999998</v>
      </c>
      <c r="E55" s="248">
        <f t="shared" si="9"/>
        <v>1249.0572938</v>
      </c>
      <c r="F55" s="248">
        <f t="shared" si="9"/>
        <v>1387.8414375555556</v>
      </c>
      <c r="G55" s="248">
        <f t="shared" si="9"/>
        <v>1526.6255813111111</v>
      </c>
      <c r="H55" s="248">
        <f t="shared" si="9"/>
        <v>1665.4097250666666</v>
      </c>
      <c r="I55" s="248">
        <f t="shared" si="9"/>
        <v>1804.1938688222219</v>
      </c>
      <c r="J55" s="248">
        <f t="shared" si="9"/>
        <v>1942.9780125777775</v>
      </c>
      <c r="K55" s="248">
        <f t="shared" si="9"/>
        <v>2081.7621563333328</v>
      </c>
      <c r="L55" s="248">
        <f t="shared" si="9"/>
        <v>2220.5463000888881</v>
      </c>
      <c r="M55" s="248">
        <f t="shared" si="9"/>
        <v>2359.3304438444434</v>
      </c>
      <c r="N55" s="338">
        <v>6245.2864689999997</v>
      </c>
      <c r="O55" s="166">
        <f t="shared" si="11"/>
        <v>2607.3523077093473</v>
      </c>
      <c r="P55" s="346" t="s">
        <v>729</v>
      </c>
      <c r="R55" s="346" t="s">
        <v>729</v>
      </c>
      <c r="T55" s="329">
        <v>1</v>
      </c>
      <c r="U55" s="357">
        <v>2151403</v>
      </c>
      <c r="V55" t="s">
        <v>744</v>
      </c>
    </row>
    <row r="56" spans="2:27" x14ac:dyDescent="0.3">
      <c r="B56">
        <v>16</v>
      </c>
      <c r="C56" s="165">
        <f t="shared" si="10"/>
        <v>1</v>
      </c>
      <c r="D56" s="332">
        <f t="shared" si="12"/>
        <v>0.36852745873999998</v>
      </c>
      <c r="E56" s="248">
        <f t="shared" si="9"/>
        <v>569.06342200000006</v>
      </c>
      <c r="F56" s="248">
        <f t="shared" si="9"/>
        <v>632.29269111111114</v>
      </c>
      <c r="G56" s="248">
        <f t="shared" si="9"/>
        <v>695.52196022222222</v>
      </c>
      <c r="H56" s="248">
        <f t="shared" si="9"/>
        <v>758.7512293333333</v>
      </c>
      <c r="I56" s="248">
        <f t="shared" si="9"/>
        <v>821.98049844444438</v>
      </c>
      <c r="J56" s="248">
        <f t="shared" si="9"/>
        <v>885.20976755555535</v>
      </c>
      <c r="K56" s="248">
        <f t="shared" si="9"/>
        <v>948.43903666666642</v>
      </c>
      <c r="L56" s="248">
        <f t="shared" si="9"/>
        <v>1011.6683057777775</v>
      </c>
      <c r="M56" s="248">
        <f t="shared" si="9"/>
        <v>1074.8975748888886</v>
      </c>
      <c r="N56" s="338">
        <v>2845.31711</v>
      </c>
      <c r="O56" s="166">
        <f t="shared" si="11"/>
        <v>2607.3523077093464</v>
      </c>
      <c r="P56" s="346" t="s">
        <v>729</v>
      </c>
      <c r="R56" s="346" t="s">
        <v>730</v>
      </c>
      <c r="T56" s="329">
        <v>2</v>
      </c>
      <c r="U56" s="357">
        <f>47067+48643+404+619</f>
        <v>96733</v>
      </c>
      <c r="V56" t="s">
        <v>745</v>
      </c>
    </row>
    <row r="57" spans="2:27" x14ac:dyDescent="0.3">
      <c r="B57">
        <v>17</v>
      </c>
      <c r="C57" s="165">
        <f t="shared" si="10"/>
        <v>1</v>
      </c>
      <c r="D57" s="332">
        <f t="shared" si="12"/>
        <v>0.36852745873999998</v>
      </c>
      <c r="E57" s="248">
        <f t="shared" si="9"/>
        <v>544.64448979999997</v>
      </c>
      <c r="F57" s="248">
        <f t="shared" si="9"/>
        <v>605.16054422222226</v>
      </c>
      <c r="G57" s="248">
        <f t="shared" si="9"/>
        <v>665.67659864444443</v>
      </c>
      <c r="H57" s="248">
        <f t="shared" si="9"/>
        <v>726.19265306666659</v>
      </c>
      <c r="I57" s="248">
        <f t="shared" si="9"/>
        <v>786.70870748888876</v>
      </c>
      <c r="J57" s="248">
        <f t="shared" si="9"/>
        <v>847.22476191111093</v>
      </c>
      <c r="K57" s="248">
        <f t="shared" si="9"/>
        <v>907.7408163333331</v>
      </c>
      <c r="L57" s="248">
        <f t="shared" si="9"/>
        <v>968.25687075555527</v>
      </c>
      <c r="M57" s="248">
        <f t="shared" si="9"/>
        <v>1028.7729251777773</v>
      </c>
      <c r="N57" s="338">
        <v>2723.2224489999999</v>
      </c>
      <c r="O57" s="166">
        <f t="shared" si="11"/>
        <v>2607.3523077093469</v>
      </c>
      <c r="P57" s="346" t="s">
        <v>729</v>
      </c>
      <c r="R57" s="346" t="s">
        <v>732</v>
      </c>
      <c r="T57" s="329">
        <v>3</v>
      </c>
      <c r="U57" s="329">
        <f>375+23162+11895</f>
        <v>35432</v>
      </c>
      <c r="V57" s="62" t="s">
        <v>746</v>
      </c>
    </row>
    <row r="58" spans="2:27" x14ac:dyDescent="0.3">
      <c r="B58">
        <v>18</v>
      </c>
      <c r="C58" s="165">
        <f t="shared" si="10"/>
        <v>1</v>
      </c>
      <c r="D58" s="332">
        <f t="shared" si="12"/>
        <v>0.36852745873999998</v>
      </c>
      <c r="E58" s="248">
        <f t="shared" si="9"/>
        <v>506.92635780000001</v>
      </c>
      <c r="F58" s="248">
        <f t="shared" si="9"/>
        <v>563.25150866666672</v>
      </c>
      <c r="G58" s="248">
        <f t="shared" si="9"/>
        <v>619.57665953333344</v>
      </c>
      <c r="H58" s="248">
        <f t="shared" si="9"/>
        <v>675.90181040000004</v>
      </c>
      <c r="I58" s="248">
        <f t="shared" si="9"/>
        <v>732.22696126666665</v>
      </c>
      <c r="J58" s="248">
        <f t="shared" si="9"/>
        <v>788.55211213333325</v>
      </c>
      <c r="K58" s="248">
        <f t="shared" si="9"/>
        <v>844.87726299999986</v>
      </c>
      <c r="L58" s="248">
        <f t="shared" si="9"/>
        <v>901.20241386666646</v>
      </c>
      <c r="M58" s="248">
        <f t="shared" si="9"/>
        <v>957.52756473333307</v>
      </c>
      <c r="N58" s="338">
        <v>2534.631789</v>
      </c>
      <c r="O58" s="166">
        <f t="shared" si="11"/>
        <v>2607.3523077093469</v>
      </c>
      <c r="P58" s="346" t="s">
        <v>729</v>
      </c>
      <c r="R58" s="346" t="s">
        <v>733</v>
      </c>
      <c r="T58" s="329">
        <v>4</v>
      </c>
      <c r="U58" s="329">
        <v>213132</v>
      </c>
      <c r="V58" t="s">
        <v>747</v>
      </c>
    </row>
    <row r="59" spans="2:27" x14ac:dyDescent="0.3">
      <c r="B59">
        <v>19</v>
      </c>
      <c r="C59" s="165">
        <f t="shared" si="10"/>
        <v>1</v>
      </c>
      <c r="D59" s="332">
        <f t="shared" si="12"/>
        <v>0.36852745873999998</v>
      </c>
      <c r="E59" s="248">
        <f t="shared" si="9"/>
        <v>454.9304894</v>
      </c>
      <c r="F59" s="248">
        <f t="shared" si="9"/>
        <v>505.47832155555557</v>
      </c>
      <c r="G59" s="248">
        <f t="shared" si="9"/>
        <v>556.02615371111119</v>
      </c>
      <c r="H59" s="248">
        <f t="shared" si="9"/>
        <v>606.57398586666659</v>
      </c>
      <c r="I59" s="248">
        <f t="shared" si="9"/>
        <v>657.1218180222221</v>
      </c>
      <c r="J59" s="248">
        <f t="shared" si="9"/>
        <v>707.66965017777761</v>
      </c>
      <c r="K59" s="248">
        <f t="shared" si="9"/>
        <v>758.21748233333312</v>
      </c>
      <c r="L59" s="248">
        <f t="shared" si="9"/>
        <v>808.76531448888863</v>
      </c>
      <c r="M59" s="248">
        <f t="shared" si="9"/>
        <v>859.31314664444415</v>
      </c>
      <c r="N59" s="338">
        <v>2274.6524469999999</v>
      </c>
      <c r="O59" s="166">
        <f t="shared" si="11"/>
        <v>2607.3523077093464</v>
      </c>
      <c r="P59" s="346" t="s">
        <v>729</v>
      </c>
      <c r="R59" s="346" t="s">
        <v>734</v>
      </c>
      <c r="T59" s="329">
        <v>5</v>
      </c>
      <c r="U59" s="329">
        <f>1454+173702</f>
        <v>175156</v>
      </c>
      <c r="V59" t="s">
        <v>748</v>
      </c>
    </row>
    <row r="60" spans="2:27" x14ac:dyDescent="0.3">
      <c r="B60">
        <v>20</v>
      </c>
      <c r="C60" s="165">
        <f t="shared" si="10"/>
        <v>1</v>
      </c>
      <c r="D60" s="332">
        <f t="shared" si="12"/>
        <v>0.36852745873999998</v>
      </c>
      <c r="E60" s="248">
        <f t="shared" si="9"/>
        <v>2731.7179246000001</v>
      </c>
      <c r="F60" s="248">
        <f t="shared" si="9"/>
        <v>3035.2421384444447</v>
      </c>
      <c r="G60" s="248">
        <f t="shared" si="9"/>
        <v>3338.7663522888893</v>
      </c>
      <c r="H60" s="248">
        <f t="shared" si="9"/>
        <v>3642.2905661333334</v>
      </c>
      <c r="I60" s="248">
        <f t="shared" si="9"/>
        <v>3945.8147799777776</v>
      </c>
      <c r="J60" s="248">
        <f t="shared" si="9"/>
        <v>4249.3389938222217</v>
      </c>
      <c r="K60" s="248">
        <f t="shared" si="9"/>
        <v>4552.8632076666654</v>
      </c>
      <c r="L60" s="248">
        <f t="shared" si="9"/>
        <v>4856.38742151111</v>
      </c>
      <c r="M60" s="248">
        <f t="shared" si="9"/>
        <v>5159.9116353555537</v>
      </c>
      <c r="N60" s="338">
        <v>13658.589623</v>
      </c>
      <c r="O60" s="166">
        <f t="shared" si="11"/>
        <v>2607.3523077093473</v>
      </c>
      <c r="P60" s="346" t="s">
        <v>729</v>
      </c>
      <c r="R60" s="346" t="s">
        <v>735</v>
      </c>
      <c r="T60" s="329">
        <v>6</v>
      </c>
      <c r="U60" s="329">
        <v>139091</v>
      </c>
      <c r="V60" t="s">
        <v>749</v>
      </c>
    </row>
    <row r="61" spans="2:27" x14ac:dyDescent="0.3">
      <c r="B61">
        <v>21</v>
      </c>
      <c r="C61" s="165">
        <f t="shared" si="10"/>
        <v>1</v>
      </c>
      <c r="D61" s="332">
        <f t="shared" si="12"/>
        <v>0.36852745873999998</v>
      </c>
      <c r="E61" s="248">
        <f t="shared" si="9"/>
        <v>435.84902860000005</v>
      </c>
      <c r="F61" s="248">
        <f t="shared" si="9"/>
        <v>484.27669844444449</v>
      </c>
      <c r="G61" s="248">
        <f t="shared" si="9"/>
        <v>532.70436828888899</v>
      </c>
      <c r="H61" s="248">
        <f t="shared" si="9"/>
        <v>581.13203813333337</v>
      </c>
      <c r="I61" s="248">
        <f t="shared" si="9"/>
        <v>629.55970797777775</v>
      </c>
      <c r="J61" s="248">
        <f t="shared" si="9"/>
        <v>677.98737782222213</v>
      </c>
      <c r="K61" s="248">
        <f t="shared" si="9"/>
        <v>726.41504766666651</v>
      </c>
      <c r="L61" s="248">
        <f t="shared" si="9"/>
        <v>774.84271751111089</v>
      </c>
      <c r="M61" s="248">
        <f t="shared" si="9"/>
        <v>823.27038735555539</v>
      </c>
      <c r="N61" s="338">
        <v>2179.2451430000001</v>
      </c>
      <c r="O61" s="166">
        <f t="shared" si="11"/>
        <v>2607.3523077093469</v>
      </c>
      <c r="P61" s="346" t="s">
        <v>729</v>
      </c>
      <c r="R61" s="346" t="s">
        <v>736</v>
      </c>
      <c r="T61" s="329">
        <v>7</v>
      </c>
      <c r="U61" s="329">
        <v>10783</v>
      </c>
      <c r="V61" t="s">
        <v>750</v>
      </c>
    </row>
    <row r="62" spans="2:27" x14ac:dyDescent="0.3">
      <c r="B62">
        <v>22</v>
      </c>
      <c r="C62" s="165">
        <f t="shared" si="10"/>
        <v>1</v>
      </c>
      <c r="D62" s="332">
        <f t="shared" si="12"/>
        <v>0.36852745873999998</v>
      </c>
      <c r="E62" s="248">
        <f t="shared" si="9"/>
        <v>1283.1726326</v>
      </c>
      <c r="F62" s="248">
        <f t="shared" si="9"/>
        <v>1425.7473695555557</v>
      </c>
      <c r="G62" s="248">
        <f t="shared" si="9"/>
        <v>1568.3221065111113</v>
      </c>
      <c r="H62" s="248">
        <f t="shared" si="9"/>
        <v>1710.8968434666667</v>
      </c>
      <c r="I62" s="248">
        <f t="shared" si="9"/>
        <v>1853.4715804222221</v>
      </c>
      <c r="J62" s="248">
        <f t="shared" si="9"/>
        <v>1996.0463173777775</v>
      </c>
      <c r="K62" s="248">
        <f t="shared" si="9"/>
        <v>2138.6210543333327</v>
      </c>
      <c r="L62" s="248">
        <f t="shared" si="9"/>
        <v>2281.1957912888884</v>
      </c>
      <c r="M62" s="248">
        <f t="shared" si="9"/>
        <v>2423.7705282444435</v>
      </c>
      <c r="N62" s="338">
        <v>6415.863163</v>
      </c>
      <c r="O62" s="166">
        <f t="shared" si="11"/>
        <v>2607.3523077093473</v>
      </c>
      <c r="P62" s="346" t="s">
        <v>729</v>
      </c>
      <c r="R62" s="346" t="s">
        <v>737</v>
      </c>
      <c r="T62" s="329">
        <v>8</v>
      </c>
      <c r="U62" s="329">
        <v>45600</v>
      </c>
      <c r="V62" t="s">
        <v>751</v>
      </c>
    </row>
    <row r="63" spans="2:27" x14ac:dyDescent="0.3">
      <c r="B63">
        <v>23</v>
      </c>
      <c r="C63" s="165">
        <f t="shared" si="10"/>
        <v>1</v>
      </c>
      <c r="D63" s="332">
        <f t="shared" si="12"/>
        <v>0.36852745873999998</v>
      </c>
      <c r="E63" s="248">
        <f t="shared" si="9"/>
        <v>423.03909700000008</v>
      </c>
      <c r="F63" s="248">
        <f t="shared" si="9"/>
        <v>470.04344111111118</v>
      </c>
      <c r="G63" s="248">
        <f t="shared" si="9"/>
        <v>517.04778522222227</v>
      </c>
      <c r="H63" s="248">
        <f t="shared" si="9"/>
        <v>564.05212933333337</v>
      </c>
      <c r="I63" s="248">
        <f t="shared" si="9"/>
        <v>611.05647344444446</v>
      </c>
      <c r="J63" s="248">
        <f t="shared" si="9"/>
        <v>658.06081755555556</v>
      </c>
      <c r="K63" s="248">
        <f t="shared" si="9"/>
        <v>705.06516166666654</v>
      </c>
      <c r="L63" s="248">
        <f t="shared" si="9"/>
        <v>752.06950577777764</v>
      </c>
      <c r="M63" s="248">
        <f t="shared" si="9"/>
        <v>799.07384988888873</v>
      </c>
      <c r="N63" s="338">
        <v>2115.1954850000002</v>
      </c>
      <c r="O63" s="166">
        <f t="shared" si="11"/>
        <v>2607.3523077093469</v>
      </c>
      <c r="P63" s="346" t="s">
        <v>729</v>
      </c>
      <c r="R63" s="346" t="s">
        <v>738</v>
      </c>
      <c r="T63" s="329">
        <v>9</v>
      </c>
      <c r="U63" s="329">
        <v>1615480</v>
      </c>
      <c r="V63" t="s">
        <v>752</v>
      </c>
    </row>
    <row r="64" spans="2:27" x14ac:dyDescent="0.3">
      <c r="B64">
        <v>24</v>
      </c>
      <c r="C64" s="165">
        <f t="shared" si="10"/>
        <v>2</v>
      </c>
      <c r="D64" s="332">
        <f t="shared" si="12"/>
        <v>0.36852745873999998</v>
      </c>
      <c r="E64" s="248">
        <f t="shared" si="9"/>
        <v>471.38769320000006</v>
      </c>
      <c r="F64" s="248">
        <f t="shared" si="9"/>
        <v>523.76410355555561</v>
      </c>
      <c r="G64" s="248">
        <f t="shared" si="9"/>
        <v>576.14051391111116</v>
      </c>
      <c r="H64" s="248">
        <f t="shared" si="9"/>
        <v>628.51692426666671</v>
      </c>
      <c r="I64" s="248">
        <f t="shared" si="9"/>
        <v>680.89333462222214</v>
      </c>
      <c r="J64" s="248">
        <f t="shared" si="9"/>
        <v>733.26974497777769</v>
      </c>
      <c r="K64" s="248">
        <f t="shared" si="9"/>
        <v>785.64615533333313</v>
      </c>
      <c r="L64" s="248">
        <f t="shared" si="9"/>
        <v>838.02256568888868</v>
      </c>
      <c r="M64" s="248">
        <f t="shared" si="9"/>
        <v>890.39897604444423</v>
      </c>
      <c r="N64" s="338">
        <v>2356.9384660000001</v>
      </c>
      <c r="O64" s="166">
        <f t="shared" si="11"/>
        <v>2607.3523077093469</v>
      </c>
      <c r="P64" s="346" t="s">
        <v>730</v>
      </c>
      <c r="R64" s="346" t="s">
        <v>739</v>
      </c>
      <c r="T64" s="329">
        <v>10</v>
      </c>
      <c r="U64" s="329">
        <f>22800+13009</f>
        <v>35809</v>
      </c>
      <c r="V64" t="s">
        <v>753</v>
      </c>
    </row>
    <row r="65" spans="2:22" x14ac:dyDescent="0.3">
      <c r="B65">
        <v>25</v>
      </c>
      <c r="C65" s="165">
        <f t="shared" si="10"/>
        <v>1</v>
      </c>
      <c r="D65" s="332">
        <f t="shared" si="12"/>
        <v>0.36852745873999998</v>
      </c>
      <c r="E65" s="248">
        <f t="shared" si="9"/>
        <v>492.5151846</v>
      </c>
      <c r="F65" s="248">
        <f t="shared" si="9"/>
        <v>547.23909400000002</v>
      </c>
      <c r="G65" s="248">
        <f t="shared" si="9"/>
        <v>601.96300340000005</v>
      </c>
      <c r="H65" s="248">
        <f t="shared" si="9"/>
        <v>656.68691279999996</v>
      </c>
      <c r="I65" s="248">
        <f t="shared" si="9"/>
        <v>711.41082219999987</v>
      </c>
      <c r="J65" s="248">
        <f t="shared" si="9"/>
        <v>766.13473159999978</v>
      </c>
      <c r="K65" s="248">
        <f t="shared" si="9"/>
        <v>820.85864099999981</v>
      </c>
      <c r="L65" s="248">
        <f t="shared" si="9"/>
        <v>875.58255039999972</v>
      </c>
      <c r="M65" s="248">
        <f t="shared" si="9"/>
        <v>930.30645979999963</v>
      </c>
      <c r="N65" s="338">
        <v>2462.5759229999999</v>
      </c>
      <c r="O65" s="166">
        <f t="shared" si="11"/>
        <v>2607.3523077093469</v>
      </c>
      <c r="P65" s="346" t="s">
        <v>729</v>
      </c>
      <c r="R65" s="346" t="s">
        <v>740</v>
      </c>
      <c r="T65" s="329">
        <v>11</v>
      </c>
      <c r="U65" s="329">
        <v>15992</v>
      </c>
      <c r="V65" t="s">
        <v>754</v>
      </c>
    </row>
    <row r="66" spans="2:22" x14ac:dyDescent="0.3">
      <c r="B66">
        <v>26</v>
      </c>
      <c r="C66" s="165">
        <f t="shared" si="10"/>
        <v>1</v>
      </c>
      <c r="D66" s="332">
        <f t="shared" si="12"/>
        <v>0.36852745873999998</v>
      </c>
      <c r="E66" s="248">
        <f t="shared" si="9"/>
        <v>485.04272440000005</v>
      </c>
      <c r="F66" s="248">
        <f t="shared" si="9"/>
        <v>538.93636044444452</v>
      </c>
      <c r="G66" s="248">
        <f t="shared" si="9"/>
        <v>592.82999648888904</v>
      </c>
      <c r="H66" s="248">
        <f t="shared" si="9"/>
        <v>646.72363253333333</v>
      </c>
      <c r="I66" s="248">
        <f t="shared" si="9"/>
        <v>700.61726857777774</v>
      </c>
      <c r="J66" s="248">
        <f t="shared" si="9"/>
        <v>754.51090462222214</v>
      </c>
      <c r="K66" s="248">
        <f t="shared" si="9"/>
        <v>808.40454066666655</v>
      </c>
      <c r="L66" s="248">
        <f t="shared" si="9"/>
        <v>862.29817671111095</v>
      </c>
      <c r="M66" s="248">
        <f t="shared" si="9"/>
        <v>916.19181275555536</v>
      </c>
      <c r="N66" s="338">
        <v>2425.2136220000002</v>
      </c>
      <c r="O66" s="166">
        <f t="shared" si="11"/>
        <v>2607.3523077093469</v>
      </c>
      <c r="P66" s="346" t="s">
        <v>729</v>
      </c>
      <c r="R66" s="346" t="s">
        <v>741</v>
      </c>
      <c r="T66" s="329">
        <v>12</v>
      </c>
      <c r="U66" s="357">
        <v>158500</v>
      </c>
      <c r="V66" t="s">
        <v>755</v>
      </c>
    </row>
    <row r="67" spans="2:22" x14ac:dyDescent="0.3">
      <c r="B67">
        <v>27</v>
      </c>
      <c r="C67" s="165">
        <f t="shared" si="10"/>
        <v>1</v>
      </c>
      <c r="D67" s="332">
        <f t="shared" si="12"/>
        <v>0.36852745873999998</v>
      </c>
      <c r="E67" s="248">
        <f t="shared" si="9"/>
        <v>456.39829400000002</v>
      </c>
      <c r="F67" s="248">
        <f t="shared" si="9"/>
        <v>507.10921555555558</v>
      </c>
      <c r="G67" s="248">
        <f t="shared" si="9"/>
        <v>557.82013711111119</v>
      </c>
      <c r="H67" s="248">
        <f t="shared" si="9"/>
        <v>608.53105866666669</v>
      </c>
      <c r="I67" s="248">
        <f t="shared" si="9"/>
        <v>659.2419802222222</v>
      </c>
      <c r="J67" s="248">
        <f t="shared" si="9"/>
        <v>709.9529017777777</v>
      </c>
      <c r="K67" s="248">
        <f t="shared" si="9"/>
        <v>760.6638233333332</v>
      </c>
      <c r="L67" s="248">
        <f t="shared" si="9"/>
        <v>811.3747448888887</v>
      </c>
      <c r="M67" s="248">
        <f t="shared" si="9"/>
        <v>862.0856664444442</v>
      </c>
      <c r="N67" s="338">
        <v>2281.9914699999999</v>
      </c>
      <c r="O67" s="166">
        <f t="shared" si="11"/>
        <v>2607.3523077093464</v>
      </c>
      <c r="P67" s="346" t="s">
        <v>729</v>
      </c>
      <c r="R67" s="346" t="s">
        <v>742</v>
      </c>
      <c r="T67" s="329">
        <v>13</v>
      </c>
      <c r="U67" s="329">
        <v>372693</v>
      </c>
      <c r="V67" t="s">
        <v>756</v>
      </c>
    </row>
    <row r="68" spans="2:22" x14ac:dyDescent="0.3">
      <c r="B68">
        <v>28</v>
      </c>
      <c r="C68" s="165">
        <f t="shared" si="10"/>
        <v>1</v>
      </c>
      <c r="D68" s="332">
        <f t="shared" si="12"/>
        <v>0.36852745873999998</v>
      </c>
      <c r="E68" s="248">
        <f t="shared" si="9"/>
        <v>546.24573120000002</v>
      </c>
      <c r="F68" s="248">
        <f t="shared" si="9"/>
        <v>606.93970133333335</v>
      </c>
      <c r="G68" s="248">
        <f t="shared" si="9"/>
        <v>667.63367146666667</v>
      </c>
      <c r="H68" s="248">
        <f t="shared" si="9"/>
        <v>728.32764159999988</v>
      </c>
      <c r="I68" s="248">
        <f t="shared" si="9"/>
        <v>789.0216117333332</v>
      </c>
      <c r="J68" s="248">
        <f t="shared" si="9"/>
        <v>849.71558186666641</v>
      </c>
      <c r="K68" s="248">
        <f t="shared" si="9"/>
        <v>910.40955199999974</v>
      </c>
      <c r="L68" s="248">
        <f t="shared" si="9"/>
        <v>971.10352213333294</v>
      </c>
      <c r="M68" s="248">
        <f t="shared" si="9"/>
        <v>1031.7974922666663</v>
      </c>
      <c r="N68" s="338">
        <v>2731.2286559999998</v>
      </c>
      <c r="O68" s="166">
        <f t="shared" si="11"/>
        <v>2607.3523077093473</v>
      </c>
      <c r="P68" s="346" t="s">
        <v>729</v>
      </c>
      <c r="R68" s="346" t="s">
        <v>743</v>
      </c>
      <c r="T68" s="329">
        <v>14</v>
      </c>
      <c r="U68" s="357">
        <v>2314</v>
      </c>
      <c r="V68" t="s">
        <v>757</v>
      </c>
    </row>
    <row r="69" spans="2:22" x14ac:dyDescent="0.3">
      <c r="B69">
        <v>29</v>
      </c>
      <c r="C69" s="165">
        <f t="shared" si="10"/>
        <v>1</v>
      </c>
      <c r="D69" s="332">
        <f t="shared" si="12"/>
        <v>0.36852745873999998</v>
      </c>
      <c r="E69" s="248">
        <f t="shared" si="9"/>
        <v>596.81827400000009</v>
      </c>
      <c r="F69" s="248">
        <f t="shared" si="9"/>
        <v>663.13141555555558</v>
      </c>
      <c r="G69" s="248">
        <f t="shared" si="9"/>
        <v>729.44455711111118</v>
      </c>
      <c r="H69" s="248">
        <f t="shared" ref="E69:M97" si="13">$N69*H$39</f>
        <v>795.75769866666667</v>
      </c>
      <c r="I69" s="248">
        <f t="shared" si="13"/>
        <v>862.07084022222216</v>
      </c>
      <c r="J69" s="248">
        <f t="shared" si="13"/>
        <v>928.38398177777765</v>
      </c>
      <c r="K69" s="248">
        <f t="shared" si="13"/>
        <v>994.69712333333314</v>
      </c>
      <c r="L69" s="248">
        <f t="shared" si="13"/>
        <v>1061.0102648888887</v>
      </c>
      <c r="M69" s="248">
        <f t="shared" si="13"/>
        <v>1127.3234064444441</v>
      </c>
      <c r="N69" s="338">
        <v>2984.0913700000001</v>
      </c>
      <c r="O69" s="166">
        <f t="shared" si="11"/>
        <v>2607.3523077093469</v>
      </c>
      <c r="P69" s="346" t="s">
        <v>729</v>
      </c>
    </row>
    <row r="70" spans="2:22" x14ac:dyDescent="0.3">
      <c r="B70">
        <v>30</v>
      </c>
      <c r="C70" s="165">
        <f t="shared" si="10"/>
        <v>1</v>
      </c>
      <c r="D70" s="332">
        <f t="shared" si="12"/>
        <v>0.36852745873999998</v>
      </c>
      <c r="E70" s="248">
        <f t="shared" si="13"/>
        <v>901.23206640000012</v>
      </c>
      <c r="F70" s="248">
        <f t="shared" si="13"/>
        <v>1001.3689626666668</v>
      </c>
      <c r="G70" s="248">
        <f t="shared" si="13"/>
        <v>1101.5058589333335</v>
      </c>
      <c r="H70" s="248">
        <f t="shared" si="13"/>
        <v>1201.6427552</v>
      </c>
      <c r="I70" s="248">
        <f t="shared" si="13"/>
        <v>1301.7796514666666</v>
      </c>
      <c r="J70" s="248">
        <f t="shared" si="13"/>
        <v>1401.9165477333331</v>
      </c>
      <c r="K70" s="248">
        <f t="shared" si="13"/>
        <v>1502.0534439999999</v>
      </c>
      <c r="L70" s="248">
        <f t="shared" si="13"/>
        <v>1602.1903402666665</v>
      </c>
      <c r="M70" s="248">
        <f t="shared" si="13"/>
        <v>1702.327236533333</v>
      </c>
      <c r="N70" s="338">
        <v>4506.1603320000004</v>
      </c>
      <c r="O70" s="166">
        <f t="shared" si="11"/>
        <v>2607.3523077093469</v>
      </c>
      <c r="P70" s="346" t="s">
        <v>729</v>
      </c>
    </row>
    <row r="71" spans="2:22" x14ac:dyDescent="0.3">
      <c r="B71">
        <v>31</v>
      </c>
      <c r="C71" s="165">
        <f t="shared" si="10"/>
        <v>1</v>
      </c>
      <c r="D71" s="332">
        <f t="shared" si="12"/>
        <v>0.36852745873999998</v>
      </c>
      <c r="E71" s="248">
        <f t="shared" si="13"/>
        <v>1329.0748876</v>
      </c>
      <c r="F71" s="248">
        <f t="shared" si="13"/>
        <v>1476.7498751111111</v>
      </c>
      <c r="G71" s="248">
        <f t="shared" si="13"/>
        <v>1624.4248626222222</v>
      </c>
      <c r="H71" s="248">
        <f t="shared" si="13"/>
        <v>1772.0998501333333</v>
      </c>
      <c r="I71" s="248">
        <f t="shared" si="13"/>
        <v>1919.7748376444442</v>
      </c>
      <c r="J71" s="248">
        <f t="shared" si="13"/>
        <v>2067.4498251555551</v>
      </c>
      <c r="K71" s="248">
        <f t="shared" si="13"/>
        <v>2215.124812666666</v>
      </c>
      <c r="L71" s="248">
        <f t="shared" si="13"/>
        <v>2362.7998001777769</v>
      </c>
      <c r="M71" s="248">
        <f t="shared" si="13"/>
        <v>2510.4747876888882</v>
      </c>
      <c r="N71" s="338">
        <v>6645.3744379999998</v>
      </c>
      <c r="O71" s="166">
        <f t="shared" si="11"/>
        <v>2607.3523077093473</v>
      </c>
      <c r="P71" s="346" t="s">
        <v>729</v>
      </c>
    </row>
    <row r="72" spans="2:22" x14ac:dyDescent="0.3">
      <c r="B72">
        <v>32</v>
      </c>
      <c r="C72" s="165">
        <f t="shared" si="10"/>
        <v>1</v>
      </c>
      <c r="D72" s="332">
        <f t="shared" si="12"/>
        <v>0.36852745873999998</v>
      </c>
      <c r="E72" s="248">
        <f t="shared" si="13"/>
        <v>1047.2563914</v>
      </c>
      <c r="F72" s="248">
        <f t="shared" si="13"/>
        <v>1163.6182126666668</v>
      </c>
      <c r="G72" s="248">
        <f t="shared" si="13"/>
        <v>1279.9800339333335</v>
      </c>
      <c r="H72" s="248">
        <f t="shared" si="13"/>
        <v>1396.3418552000001</v>
      </c>
      <c r="I72" s="248">
        <f t="shared" si="13"/>
        <v>1512.7036764666666</v>
      </c>
      <c r="J72" s="248">
        <f t="shared" si="13"/>
        <v>1629.0654977333331</v>
      </c>
      <c r="K72" s="248">
        <f t="shared" si="13"/>
        <v>1745.4273189999997</v>
      </c>
      <c r="L72" s="248">
        <f t="shared" si="13"/>
        <v>1861.7891402666662</v>
      </c>
      <c r="M72" s="248">
        <f t="shared" si="13"/>
        <v>1978.1509615333327</v>
      </c>
      <c r="N72" s="338">
        <v>5236.2819570000001</v>
      </c>
      <c r="O72" s="166">
        <f t="shared" si="11"/>
        <v>2607.3523077093473</v>
      </c>
      <c r="P72" s="346" t="s">
        <v>729</v>
      </c>
    </row>
    <row r="73" spans="2:22" x14ac:dyDescent="0.3">
      <c r="B73">
        <v>33</v>
      </c>
      <c r="C73" s="165">
        <f t="shared" si="10"/>
        <v>2</v>
      </c>
      <c r="D73" s="332">
        <f t="shared" si="12"/>
        <v>0.36852745873999998</v>
      </c>
      <c r="E73" s="248">
        <f t="shared" si="13"/>
        <v>569.55269020000003</v>
      </c>
      <c r="F73" s="248">
        <f t="shared" si="13"/>
        <v>632.83632244444448</v>
      </c>
      <c r="G73" s="248">
        <f t="shared" si="13"/>
        <v>696.11995468888892</v>
      </c>
      <c r="H73" s="248">
        <f t="shared" si="13"/>
        <v>759.40358693333326</v>
      </c>
      <c r="I73" s="248">
        <f t="shared" si="13"/>
        <v>822.68721917777759</v>
      </c>
      <c r="J73" s="248">
        <f t="shared" si="13"/>
        <v>885.97085142222204</v>
      </c>
      <c r="K73" s="248">
        <f t="shared" si="13"/>
        <v>949.25448366666637</v>
      </c>
      <c r="L73" s="248">
        <f t="shared" si="13"/>
        <v>1012.5381159111107</v>
      </c>
      <c r="M73" s="248">
        <f t="shared" si="13"/>
        <v>1075.821748155555</v>
      </c>
      <c r="N73" s="338">
        <v>2847.7634509999998</v>
      </c>
      <c r="O73" s="166">
        <f t="shared" si="11"/>
        <v>2607.3523077093469</v>
      </c>
      <c r="P73" s="346" t="s">
        <v>730</v>
      </c>
    </row>
    <row r="74" spans="2:22" x14ac:dyDescent="0.3">
      <c r="B74">
        <v>34</v>
      </c>
      <c r="C74" s="165">
        <f t="shared" si="10"/>
        <v>1</v>
      </c>
      <c r="D74" s="332">
        <f t="shared" si="12"/>
        <v>0.36852745873999998</v>
      </c>
      <c r="E74" s="248">
        <f t="shared" si="13"/>
        <v>726.38539500000002</v>
      </c>
      <c r="F74" s="248">
        <f t="shared" si="13"/>
        <v>807.09488333333331</v>
      </c>
      <c r="G74" s="248">
        <f t="shared" si="13"/>
        <v>887.80437166666673</v>
      </c>
      <c r="H74" s="248">
        <f t="shared" si="13"/>
        <v>968.51385999999991</v>
      </c>
      <c r="I74" s="248">
        <f t="shared" si="13"/>
        <v>1049.2233483333332</v>
      </c>
      <c r="J74" s="248">
        <f t="shared" si="13"/>
        <v>1129.9328366666664</v>
      </c>
      <c r="K74" s="248">
        <f t="shared" si="13"/>
        <v>1210.6423249999996</v>
      </c>
      <c r="L74" s="248">
        <f t="shared" si="13"/>
        <v>1291.351813333333</v>
      </c>
      <c r="M74" s="248">
        <f t="shared" si="13"/>
        <v>1372.0613016666662</v>
      </c>
      <c r="N74" s="338">
        <v>3631.9269749999999</v>
      </c>
      <c r="O74" s="166">
        <f t="shared" si="11"/>
        <v>2607.3523077093469</v>
      </c>
      <c r="P74" s="346" t="s">
        <v>729</v>
      </c>
    </row>
    <row r="75" spans="2:22" x14ac:dyDescent="0.3">
      <c r="B75">
        <v>35</v>
      </c>
      <c r="C75" s="165">
        <f t="shared" si="10"/>
        <v>1</v>
      </c>
      <c r="D75" s="332">
        <f t="shared" si="12"/>
        <v>0.36852745873999998</v>
      </c>
      <c r="E75" s="248">
        <f t="shared" si="13"/>
        <v>591.83663379999996</v>
      </c>
      <c r="F75" s="248">
        <f t="shared" si="13"/>
        <v>657.59625977777785</v>
      </c>
      <c r="G75" s="248">
        <f t="shared" si="13"/>
        <v>723.35588575555562</v>
      </c>
      <c r="H75" s="248">
        <f t="shared" si="13"/>
        <v>789.11551173333328</v>
      </c>
      <c r="I75" s="248">
        <f t="shared" si="13"/>
        <v>854.87513771111105</v>
      </c>
      <c r="J75" s="248">
        <f t="shared" si="13"/>
        <v>920.63476368888871</v>
      </c>
      <c r="K75" s="248">
        <f t="shared" si="13"/>
        <v>986.39438966666637</v>
      </c>
      <c r="L75" s="248">
        <f t="shared" si="13"/>
        <v>1052.1540156444441</v>
      </c>
      <c r="M75" s="248">
        <f t="shared" si="13"/>
        <v>1117.9136416222218</v>
      </c>
      <c r="N75" s="338">
        <v>2959.1831689999999</v>
      </c>
      <c r="O75" s="166">
        <f t="shared" si="11"/>
        <v>2607.3523077093473</v>
      </c>
      <c r="P75" s="346" t="s">
        <v>729</v>
      </c>
    </row>
    <row r="76" spans="2:22" x14ac:dyDescent="0.3">
      <c r="B76">
        <v>36</v>
      </c>
      <c r="C76" s="165">
        <f t="shared" si="10"/>
        <v>1</v>
      </c>
      <c r="D76" s="332">
        <f t="shared" si="12"/>
        <v>0.36852745873999998</v>
      </c>
      <c r="E76" s="248">
        <f t="shared" si="13"/>
        <v>475.07944440000006</v>
      </c>
      <c r="F76" s="248">
        <f t="shared" si="13"/>
        <v>527.86604933333342</v>
      </c>
      <c r="G76" s="248">
        <f t="shared" si="13"/>
        <v>580.65265426666667</v>
      </c>
      <c r="H76" s="248">
        <f t="shared" si="13"/>
        <v>633.43925920000004</v>
      </c>
      <c r="I76" s="248">
        <f t="shared" si="13"/>
        <v>686.22586413333329</v>
      </c>
      <c r="J76" s="248">
        <f t="shared" si="13"/>
        <v>739.01246906666654</v>
      </c>
      <c r="K76" s="248">
        <f t="shared" si="13"/>
        <v>791.79907399999979</v>
      </c>
      <c r="L76" s="248">
        <f t="shared" si="13"/>
        <v>844.58567893333316</v>
      </c>
      <c r="M76" s="248">
        <f t="shared" si="13"/>
        <v>897.37228386666641</v>
      </c>
      <c r="N76" s="338">
        <v>2375.3972220000001</v>
      </c>
      <c r="O76" s="166">
        <f t="shared" si="11"/>
        <v>2607.3523077093464</v>
      </c>
      <c r="P76" s="346" t="s">
        <v>729</v>
      </c>
    </row>
    <row r="77" spans="2:22" x14ac:dyDescent="0.3">
      <c r="B77">
        <v>37</v>
      </c>
      <c r="C77" s="165">
        <f t="shared" si="10"/>
        <v>1</v>
      </c>
      <c r="D77" s="332">
        <f t="shared" si="12"/>
        <v>0.36852745873999998</v>
      </c>
      <c r="E77" s="248">
        <f t="shared" si="13"/>
        <v>425.17408560000007</v>
      </c>
      <c r="F77" s="248">
        <f t="shared" si="13"/>
        <v>472.41565066666675</v>
      </c>
      <c r="G77" s="248">
        <f t="shared" si="13"/>
        <v>519.65721573333337</v>
      </c>
      <c r="H77" s="248">
        <f t="shared" si="13"/>
        <v>566.89878080000005</v>
      </c>
      <c r="I77" s="248">
        <f t="shared" si="13"/>
        <v>614.14034586666662</v>
      </c>
      <c r="J77" s="248">
        <f t="shared" si="13"/>
        <v>661.3819109333333</v>
      </c>
      <c r="K77" s="248">
        <f t="shared" si="13"/>
        <v>708.62347599999987</v>
      </c>
      <c r="L77" s="248">
        <f t="shared" si="13"/>
        <v>755.86504106666655</v>
      </c>
      <c r="M77" s="248">
        <f t="shared" si="13"/>
        <v>803.10660613333312</v>
      </c>
      <c r="N77" s="338">
        <v>2125.8704280000002</v>
      </c>
      <c r="O77" s="166">
        <f t="shared" si="11"/>
        <v>2607.3523077093469</v>
      </c>
      <c r="P77" s="346" t="s">
        <v>729</v>
      </c>
    </row>
    <row r="78" spans="2:22" x14ac:dyDescent="0.3">
      <c r="B78">
        <v>38</v>
      </c>
      <c r="C78" s="165">
        <f t="shared" si="10"/>
        <v>1</v>
      </c>
      <c r="D78" s="332">
        <f t="shared" si="12"/>
        <v>0.36852745873999998</v>
      </c>
      <c r="E78" s="248">
        <f t="shared" si="13"/>
        <v>718.11231420000013</v>
      </c>
      <c r="F78" s="248">
        <f t="shared" si="13"/>
        <v>797.90257133333341</v>
      </c>
      <c r="G78" s="248">
        <f t="shared" si="13"/>
        <v>877.69282846666681</v>
      </c>
      <c r="H78" s="248">
        <f t="shared" si="13"/>
        <v>957.48308559999998</v>
      </c>
      <c r="I78" s="248">
        <f t="shared" si="13"/>
        <v>1037.2733427333333</v>
      </c>
      <c r="J78" s="248">
        <f t="shared" si="13"/>
        <v>1117.0635998666664</v>
      </c>
      <c r="K78" s="248">
        <f t="shared" si="13"/>
        <v>1196.8538569999998</v>
      </c>
      <c r="L78" s="248">
        <f t="shared" si="13"/>
        <v>1276.644114133333</v>
      </c>
      <c r="M78" s="248">
        <f t="shared" si="13"/>
        <v>1356.4343712666664</v>
      </c>
      <c r="N78" s="338">
        <v>3590.5615710000002</v>
      </c>
      <c r="O78" s="166">
        <f t="shared" si="11"/>
        <v>2607.3523077093469</v>
      </c>
      <c r="P78" s="346" t="s">
        <v>729</v>
      </c>
    </row>
    <row r="79" spans="2:22" x14ac:dyDescent="0.3">
      <c r="B79">
        <v>39</v>
      </c>
      <c r="C79" s="165">
        <f t="shared" si="10"/>
        <v>1</v>
      </c>
      <c r="D79" s="332">
        <f t="shared" si="12"/>
        <v>0.36852745873999998</v>
      </c>
      <c r="E79" s="248">
        <f t="shared" si="13"/>
        <v>605.40270720000001</v>
      </c>
      <c r="F79" s="248">
        <f t="shared" si="13"/>
        <v>672.66967466666665</v>
      </c>
      <c r="G79" s="248">
        <f t="shared" si="13"/>
        <v>739.93664213333341</v>
      </c>
      <c r="H79" s="248">
        <f t="shared" si="13"/>
        <v>807.20360959999994</v>
      </c>
      <c r="I79" s="248">
        <f t="shared" si="13"/>
        <v>874.47057706666658</v>
      </c>
      <c r="J79" s="248">
        <f t="shared" si="13"/>
        <v>941.73754453333311</v>
      </c>
      <c r="K79" s="248">
        <f t="shared" si="13"/>
        <v>1009.0045119999997</v>
      </c>
      <c r="L79" s="248">
        <f t="shared" si="13"/>
        <v>1076.2714794666663</v>
      </c>
      <c r="M79" s="248">
        <f t="shared" si="13"/>
        <v>1143.538446933333</v>
      </c>
      <c r="N79" s="338">
        <v>3027.0135359999999</v>
      </c>
      <c r="O79" s="166">
        <f t="shared" si="11"/>
        <v>2607.3523077093469</v>
      </c>
      <c r="P79" s="346" t="s">
        <v>729</v>
      </c>
    </row>
    <row r="80" spans="2:22" x14ac:dyDescent="0.3">
      <c r="B80">
        <v>40</v>
      </c>
      <c r="C80" s="165">
        <f t="shared" si="10"/>
        <v>1</v>
      </c>
      <c r="D80" s="332">
        <f t="shared" si="12"/>
        <v>0.36852745873999998</v>
      </c>
      <c r="E80" s="248">
        <f t="shared" si="13"/>
        <v>452.21727460000005</v>
      </c>
      <c r="F80" s="248">
        <f t="shared" si="13"/>
        <v>502.46363844444448</v>
      </c>
      <c r="G80" s="248">
        <f t="shared" si="13"/>
        <v>552.71000228888897</v>
      </c>
      <c r="H80" s="248">
        <f t="shared" si="13"/>
        <v>602.9563661333334</v>
      </c>
      <c r="I80" s="248">
        <f t="shared" si="13"/>
        <v>653.20272997777772</v>
      </c>
      <c r="J80" s="248">
        <f t="shared" si="13"/>
        <v>703.44909382222215</v>
      </c>
      <c r="K80" s="248">
        <f t="shared" si="13"/>
        <v>753.69545766666658</v>
      </c>
      <c r="L80" s="248">
        <f t="shared" si="13"/>
        <v>803.9418215111109</v>
      </c>
      <c r="M80" s="248">
        <f t="shared" si="13"/>
        <v>854.18818535555533</v>
      </c>
      <c r="N80" s="338">
        <v>2261.0863730000001</v>
      </c>
      <c r="O80" s="166">
        <f t="shared" si="11"/>
        <v>2607.3523077093469</v>
      </c>
      <c r="P80" s="346" t="s">
        <v>729</v>
      </c>
    </row>
    <row r="81" spans="2:16" x14ac:dyDescent="0.3">
      <c r="B81">
        <v>41</v>
      </c>
      <c r="C81" s="165">
        <f t="shared" si="10"/>
        <v>1</v>
      </c>
      <c r="D81" s="332">
        <f t="shared" si="12"/>
        <v>0.36852745873999998</v>
      </c>
      <c r="E81" s="248">
        <f t="shared" si="13"/>
        <v>559.23357859999999</v>
      </c>
      <c r="F81" s="248">
        <f t="shared" si="13"/>
        <v>621.37064288888894</v>
      </c>
      <c r="G81" s="248">
        <f t="shared" si="13"/>
        <v>683.50770717777777</v>
      </c>
      <c r="H81" s="248">
        <f t="shared" si="13"/>
        <v>745.64477146666661</v>
      </c>
      <c r="I81" s="248">
        <f t="shared" si="13"/>
        <v>807.78183575555545</v>
      </c>
      <c r="J81" s="248">
        <f t="shared" si="13"/>
        <v>869.91890004444429</v>
      </c>
      <c r="K81" s="248">
        <f t="shared" si="13"/>
        <v>932.05596433333312</v>
      </c>
      <c r="L81" s="248">
        <f t="shared" si="13"/>
        <v>994.19302862222185</v>
      </c>
      <c r="M81" s="248">
        <f t="shared" si="13"/>
        <v>1056.3300929111108</v>
      </c>
      <c r="N81" s="338">
        <v>2796.1678929999998</v>
      </c>
      <c r="O81" s="166">
        <f t="shared" si="11"/>
        <v>2607.3523077093469</v>
      </c>
      <c r="P81" s="346" t="s">
        <v>729</v>
      </c>
    </row>
    <row r="82" spans="2:16" x14ac:dyDescent="0.3">
      <c r="B82">
        <v>42</v>
      </c>
      <c r="C82" s="165">
        <f t="shared" si="10"/>
        <v>1</v>
      </c>
      <c r="D82" s="332">
        <f t="shared" si="12"/>
        <v>0.36852745873999998</v>
      </c>
      <c r="E82" s="248">
        <f t="shared" si="13"/>
        <v>467.2511528</v>
      </c>
      <c r="F82" s="248">
        <f t="shared" si="13"/>
        <v>519.16794755555554</v>
      </c>
      <c r="G82" s="248">
        <f t="shared" si="13"/>
        <v>571.0847423111112</v>
      </c>
      <c r="H82" s="248">
        <f t="shared" si="13"/>
        <v>623.00153706666663</v>
      </c>
      <c r="I82" s="248">
        <f t="shared" si="13"/>
        <v>674.91833182222217</v>
      </c>
      <c r="J82" s="248">
        <f t="shared" si="13"/>
        <v>726.83512657777771</v>
      </c>
      <c r="K82" s="248">
        <f t="shared" si="13"/>
        <v>778.75192133333314</v>
      </c>
      <c r="L82" s="248">
        <f t="shared" si="13"/>
        <v>830.66871608888869</v>
      </c>
      <c r="M82" s="248">
        <f t="shared" si="13"/>
        <v>882.58551084444412</v>
      </c>
      <c r="N82" s="338">
        <v>2336.255764</v>
      </c>
      <c r="O82" s="166">
        <f t="shared" si="11"/>
        <v>2607.3523077093473</v>
      </c>
      <c r="P82" s="346" t="s">
        <v>729</v>
      </c>
    </row>
    <row r="83" spans="2:16" x14ac:dyDescent="0.3">
      <c r="B83">
        <v>43</v>
      </c>
      <c r="C83" s="165">
        <f t="shared" si="10"/>
        <v>1</v>
      </c>
      <c r="D83" s="332">
        <f t="shared" si="12"/>
        <v>0.36852745873999998</v>
      </c>
      <c r="E83" s="248">
        <f t="shared" si="13"/>
        <v>424.41794380000005</v>
      </c>
      <c r="F83" s="248">
        <f t="shared" si="13"/>
        <v>471.57549311111114</v>
      </c>
      <c r="G83" s="248">
        <f t="shared" si="13"/>
        <v>518.7330424222223</v>
      </c>
      <c r="H83" s="248">
        <f t="shared" si="13"/>
        <v>565.89059173333339</v>
      </c>
      <c r="I83" s="248">
        <f t="shared" si="13"/>
        <v>613.04814104444438</v>
      </c>
      <c r="J83" s="248">
        <f t="shared" si="13"/>
        <v>660.20569035555548</v>
      </c>
      <c r="K83" s="248">
        <f t="shared" si="13"/>
        <v>707.36323966666657</v>
      </c>
      <c r="L83" s="248">
        <f t="shared" si="13"/>
        <v>754.52078897777756</v>
      </c>
      <c r="M83" s="248">
        <f t="shared" si="13"/>
        <v>801.67833828888865</v>
      </c>
      <c r="N83" s="338">
        <v>2122.0897190000001</v>
      </c>
      <c r="O83" s="166">
        <f t="shared" si="11"/>
        <v>2607.3523077093469</v>
      </c>
      <c r="P83" s="346" t="s">
        <v>729</v>
      </c>
    </row>
    <row r="84" spans="2:16" x14ac:dyDescent="0.3">
      <c r="B84">
        <v>44</v>
      </c>
      <c r="C84" s="165">
        <f t="shared" si="10"/>
        <v>1</v>
      </c>
      <c r="D84" s="332">
        <f t="shared" si="12"/>
        <v>0.36852745873999998</v>
      </c>
      <c r="E84" s="248">
        <f t="shared" si="13"/>
        <v>607.31530120000002</v>
      </c>
      <c r="F84" s="248">
        <f t="shared" si="13"/>
        <v>674.7947791111111</v>
      </c>
      <c r="G84" s="248">
        <f t="shared" si="13"/>
        <v>742.27425702222229</v>
      </c>
      <c r="H84" s="248">
        <f t="shared" si="13"/>
        <v>809.75373493333325</v>
      </c>
      <c r="I84" s="248">
        <f t="shared" si="13"/>
        <v>877.23321284444432</v>
      </c>
      <c r="J84" s="248">
        <f t="shared" si="13"/>
        <v>944.7126907555554</v>
      </c>
      <c r="K84" s="248">
        <f t="shared" si="13"/>
        <v>1012.1921686666664</v>
      </c>
      <c r="L84" s="248">
        <f t="shared" si="13"/>
        <v>1079.6716465777774</v>
      </c>
      <c r="M84" s="248">
        <f t="shared" si="13"/>
        <v>1147.1511244888884</v>
      </c>
      <c r="N84" s="338">
        <v>3036.5765059999999</v>
      </c>
      <c r="O84" s="166">
        <f t="shared" si="11"/>
        <v>2607.3523077093469</v>
      </c>
      <c r="P84" s="346" t="s">
        <v>729</v>
      </c>
    </row>
    <row r="85" spans="2:16" x14ac:dyDescent="0.3">
      <c r="B85">
        <v>45</v>
      </c>
      <c r="C85" s="165">
        <f t="shared" si="10"/>
        <v>1</v>
      </c>
      <c r="D85" s="332">
        <f t="shared" si="12"/>
        <v>0.36852745873999998</v>
      </c>
      <c r="E85" s="248">
        <f t="shared" si="13"/>
        <v>892.4697172000001</v>
      </c>
      <c r="F85" s="248">
        <f t="shared" si="13"/>
        <v>991.63301911111114</v>
      </c>
      <c r="G85" s="248">
        <f t="shared" si="13"/>
        <v>1090.7963210222224</v>
      </c>
      <c r="H85" s="248">
        <f t="shared" si="13"/>
        <v>1189.9596229333333</v>
      </c>
      <c r="I85" s="248">
        <f t="shared" si="13"/>
        <v>1289.1229248444442</v>
      </c>
      <c r="J85" s="248">
        <f t="shared" si="13"/>
        <v>1388.2862267555554</v>
      </c>
      <c r="K85" s="248">
        <f t="shared" si="13"/>
        <v>1487.4495286666663</v>
      </c>
      <c r="L85" s="248">
        <f t="shared" si="13"/>
        <v>1586.6128305777775</v>
      </c>
      <c r="M85" s="248">
        <f t="shared" si="13"/>
        <v>1685.7761324888884</v>
      </c>
      <c r="N85" s="338">
        <v>4462.3485860000001</v>
      </c>
      <c r="O85" s="166">
        <f t="shared" si="11"/>
        <v>2607.3523077093469</v>
      </c>
      <c r="P85" s="346" t="s">
        <v>729</v>
      </c>
    </row>
    <row r="86" spans="2:16" x14ac:dyDescent="0.3">
      <c r="B86">
        <v>46</v>
      </c>
      <c r="C86" s="165">
        <f t="shared" si="10"/>
        <v>1</v>
      </c>
      <c r="D86" s="332">
        <f t="shared" si="12"/>
        <v>0.36852745873999998</v>
      </c>
      <c r="E86" s="248">
        <f t="shared" si="13"/>
        <v>463.8262752</v>
      </c>
      <c r="F86" s="248">
        <f t="shared" si="13"/>
        <v>515.362528</v>
      </c>
      <c r="G86" s="248">
        <f t="shared" si="13"/>
        <v>566.89878080000005</v>
      </c>
      <c r="H86" s="248">
        <f t="shared" si="13"/>
        <v>618.4350336</v>
      </c>
      <c r="I86" s="248">
        <f t="shared" si="13"/>
        <v>669.97128639999994</v>
      </c>
      <c r="J86" s="248">
        <f t="shared" si="13"/>
        <v>721.50753919999988</v>
      </c>
      <c r="K86" s="248">
        <f t="shared" si="13"/>
        <v>773.04379199999971</v>
      </c>
      <c r="L86" s="248">
        <f t="shared" si="13"/>
        <v>824.58004479999965</v>
      </c>
      <c r="M86" s="248">
        <f t="shared" si="13"/>
        <v>876.1162975999996</v>
      </c>
      <c r="N86" s="338">
        <v>2319.1313759999998</v>
      </c>
      <c r="O86" s="166">
        <f t="shared" si="11"/>
        <v>2607.3523077093469</v>
      </c>
      <c r="P86" s="346" t="s">
        <v>729</v>
      </c>
    </row>
    <row r="87" spans="2:16" x14ac:dyDescent="0.3">
      <c r="B87">
        <v>47</v>
      </c>
      <c r="C87" s="165">
        <f t="shared" si="10"/>
        <v>1</v>
      </c>
      <c r="D87" s="332">
        <f t="shared" si="12"/>
        <v>0.36852745873999998</v>
      </c>
      <c r="E87" s="248">
        <f t="shared" si="13"/>
        <v>522.7163776000001</v>
      </c>
      <c r="F87" s="248">
        <f t="shared" si="13"/>
        <v>580.79597511111115</v>
      </c>
      <c r="G87" s="248">
        <f t="shared" si="13"/>
        <v>638.87557262222231</v>
      </c>
      <c r="H87" s="248">
        <f t="shared" si="13"/>
        <v>696.95517013333335</v>
      </c>
      <c r="I87" s="248">
        <f t="shared" si="13"/>
        <v>755.0347676444444</v>
      </c>
      <c r="J87" s="248">
        <f t="shared" si="13"/>
        <v>813.11436515555545</v>
      </c>
      <c r="K87" s="248">
        <f t="shared" si="13"/>
        <v>871.19396266666649</v>
      </c>
      <c r="L87" s="248">
        <f t="shared" si="13"/>
        <v>929.27356017777754</v>
      </c>
      <c r="M87" s="248">
        <f t="shared" si="13"/>
        <v>987.35315768888859</v>
      </c>
      <c r="N87" s="338">
        <v>2613.5818880000002</v>
      </c>
      <c r="O87" s="166">
        <f t="shared" si="11"/>
        <v>2607.3523077093473</v>
      </c>
      <c r="P87" s="346" t="s">
        <v>729</v>
      </c>
    </row>
    <row r="88" spans="2:16" x14ac:dyDescent="0.3">
      <c r="B88">
        <v>48</v>
      </c>
      <c r="C88" s="165">
        <f t="shared" si="10"/>
        <v>2</v>
      </c>
      <c r="D88" s="332">
        <f t="shared" si="12"/>
        <v>0.36852745873999998</v>
      </c>
      <c r="E88" s="248">
        <f t="shared" si="13"/>
        <v>422.5498288</v>
      </c>
      <c r="F88" s="248">
        <f t="shared" si="13"/>
        <v>469.49980977777778</v>
      </c>
      <c r="G88" s="248">
        <f t="shared" si="13"/>
        <v>516.44979075555557</v>
      </c>
      <c r="H88" s="248">
        <f t="shared" si="13"/>
        <v>563.3997717333333</v>
      </c>
      <c r="I88" s="248">
        <f t="shared" si="13"/>
        <v>610.34975271111102</v>
      </c>
      <c r="J88" s="248">
        <f t="shared" si="13"/>
        <v>657.29973368888875</v>
      </c>
      <c r="K88" s="248">
        <f t="shared" si="13"/>
        <v>704.24971466666648</v>
      </c>
      <c r="L88" s="248">
        <f t="shared" si="13"/>
        <v>751.1996956444442</v>
      </c>
      <c r="M88" s="248">
        <f t="shared" si="13"/>
        <v>798.14967662222193</v>
      </c>
      <c r="N88" s="338">
        <v>2112.7491439999999</v>
      </c>
      <c r="O88" s="166">
        <f t="shared" si="11"/>
        <v>2607.3523077093469</v>
      </c>
      <c r="P88" s="346" t="s">
        <v>730</v>
      </c>
    </row>
    <row r="89" spans="2:16" x14ac:dyDescent="0.3">
      <c r="B89">
        <v>49</v>
      </c>
      <c r="C89" s="165">
        <f t="shared" si="10"/>
        <v>2</v>
      </c>
      <c r="D89" s="332">
        <f t="shared" si="12"/>
        <v>0.36852745873999998</v>
      </c>
      <c r="E89" s="248">
        <f t="shared" si="13"/>
        <v>821.08103560000006</v>
      </c>
      <c r="F89" s="248">
        <f t="shared" si="13"/>
        <v>912.31226177777785</v>
      </c>
      <c r="G89" s="248">
        <f t="shared" si="13"/>
        <v>1003.5434879555556</v>
      </c>
      <c r="H89" s="248">
        <f t="shared" si="13"/>
        <v>1094.7747141333334</v>
      </c>
      <c r="I89" s="248">
        <f t="shared" si="13"/>
        <v>1186.0059403111111</v>
      </c>
      <c r="J89" s="248">
        <f t="shared" si="13"/>
        <v>1277.2371664888888</v>
      </c>
      <c r="K89" s="248">
        <f t="shared" si="13"/>
        <v>1368.4683926666664</v>
      </c>
      <c r="L89" s="248">
        <f t="shared" si="13"/>
        <v>1459.6996188444441</v>
      </c>
      <c r="M89" s="248">
        <f t="shared" si="13"/>
        <v>1550.9308450222218</v>
      </c>
      <c r="N89" s="338">
        <v>4105.405178</v>
      </c>
      <c r="O89" s="166">
        <f t="shared" si="11"/>
        <v>2607.3523077093469</v>
      </c>
      <c r="P89" s="346" t="s">
        <v>730</v>
      </c>
    </row>
    <row r="90" spans="2:16" x14ac:dyDescent="0.3">
      <c r="B90">
        <v>50</v>
      </c>
      <c r="C90" s="165">
        <f t="shared" si="10"/>
        <v>2</v>
      </c>
      <c r="D90" s="332">
        <f t="shared" si="12"/>
        <v>0.36852745873999998</v>
      </c>
      <c r="E90" s="248">
        <f t="shared" si="13"/>
        <v>493.76059459999999</v>
      </c>
      <c r="F90" s="248">
        <f t="shared" si="13"/>
        <v>548.62288288888885</v>
      </c>
      <c r="G90" s="248">
        <f t="shared" si="13"/>
        <v>603.48517117777783</v>
      </c>
      <c r="H90" s="248">
        <f t="shared" si="13"/>
        <v>658.34745946666658</v>
      </c>
      <c r="I90" s="248">
        <f t="shared" si="13"/>
        <v>713.20974775555544</v>
      </c>
      <c r="J90" s="248">
        <f t="shared" si="13"/>
        <v>768.0720360444443</v>
      </c>
      <c r="K90" s="248">
        <f t="shared" si="13"/>
        <v>822.93432433333305</v>
      </c>
      <c r="L90" s="248">
        <f t="shared" si="13"/>
        <v>877.79661262222191</v>
      </c>
      <c r="M90" s="248">
        <f t="shared" si="13"/>
        <v>932.65890091111078</v>
      </c>
      <c r="N90" s="338">
        <v>2468.8029729999998</v>
      </c>
      <c r="O90" s="166">
        <f t="shared" si="11"/>
        <v>2607.3523077093469</v>
      </c>
      <c r="P90" s="346" t="s">
        <v>730</v>
      </c>
    </row>
    <row r="91" spans="2:16" x14ac:dyDescent="0.3">
      <c r="B91">
        <v>51</v>
      </c>
      <c r="C91" s="165">
        <f t="shared" si="10"/>
        <v>1</v>
      </c>
      <c r="D91" s="332">
        <f t="shared" si="12"/>
        <v>0.36852745873999998</v>
      </c>
      <c r="E91" s="248">
        <f t="shared" si="13"/>
        <v>468.80791520000002</v>
      </c>
      <c r="F91" s="248">
        <f t="shared" si="13"/>
        <v>520.89768355555566</v>
      </c>
      <c r="G91" s="248">
        <f t="shared" si="13"/>
        <v>572.98745191111118</v>
      </c>
      <c r="H91" s="248">
        <f t="shared" si="13"/>
        <v>625.0772202666667</v>
      </c>
      <c r="I91" s="248">
        <f t="shared" si="13"/>
        <v>677.16698862222222</v>
      </c>
      <c r="J91" s="248">
        <f t="shared" si="13"/>
        <v>729.25675697777774</v>
      </c>
      <c r="K91" s="248">
        <f t="shared" si="13"/>
        <v>781.34652533333315</v>
      </c>
      <c r="L91" s="248">
        <f t="shared" si="13"/>
        <v>833.43629368888867</v>
      </c>
      <c r="M91" s="248">
        <f t="shared" si="13"/>
        <v>885.52606204444419</v>
      </c>
      <c r="N91" s="338">
        <v>2344.0395760000001</v>
      </c>
      <c r="O91" s="166">
        <f t="shared" si="11"/>
        <v>2607.3523077093464</v>
      </c>
      <c r="P91" s="346" t="s">
        <v>729</v>
      </c>
    </row>
    <row r="92" spans="2:16" x14ac:dyDescent="0.3">
      <c r="B92">
        <v>52</v>
      </c>
      <c r="C92" s="165">
        <f t="shared" si="10"/>
        <v>2</v>
      </c>
      <c r="D92" s="332">
        <f t="shared" si="12"/>
        <v>0.36852745873999998</v>
      </c>
      <c r="E92" s="248">
        <f t="shared" si="13"/>
        <v>491.09185880000007</v>
      </c>
      <c r="F92" s="248">
        <f t="shared" si="13"/>
        <v>545.65762088888903</v>
      </c>
      <c r="G92" s="248">
        <f t="shared" si="13"/>
        <v>600.22338297777787</v>
      </c>
      <c r="H92" s="248">
        <f t="shared" si="13"/>
        <v>654.78914506666672</v>
      </c>
      <c r="I92" s="248">
        <f t="shared" si="13"/>
        <v>709.35490715555557</v>
      </c>
      <c r="J92" s="248">
        <f t="shared" si="13"/>
        <v>763.92066924444441</v>
      </c>
      <c r="K92" s="248">
        <f t="shared" si="13"/>
        <v>818.48643133333326</v>
      </c>
      <c r="L92" s="248">
        <f t="shared" si="13"/>
        <v>873.0521934222221</v>
      </c>
      <c r="M92" s="248">
        <f t="shared" si="13"/>
        <v>927.61795551111095</v>
      </c>
      <c r="N92" s="338">
        <v>2455.4592940000002</v>
      </c>
      <c r="O92" s="166">
        <f t="shared" si="11"/>
        <v>2607.3523077093469</v>
      </c>
      <c r="P92" s="346" t="s">
        <v>730</v>
      </c>
    </row>
    <row r="93" spans="2:16" x14ac:dyDescent="0.3">
      <c r="B93">
        <v>53</v>
      </c>
      <c r="C93" s="165">
        <f t="shared" si="10"/>
        <v>1</v>
      </c>
      <c r="D93" s="332">
        <f t="shared" si="12"/>
        <v>0.36852745873999998</v>
      </c>
      <c r="E93" s="248">
        <f t="shared" si="13"/>
        <v>433.62508220000001</v>
      </c>
      <c r="F93" s="248">
        <f t="shared" si="13"/>
        <v>481.80564688888893</v>
      </c>
      <c r="G93" s="248">
        <f t="shared" si="13"/>
        <v>529.98621157777779</v>
      </c>
      <c r="H93" s="248">
        <f t="shared" si="13"/>
        <v>578.1667762666666</v>
      </c>
      <c r="I93" s="248">
        <f t="shared" si="13"/>
        <v>626.34734095555552</v>
      </c>
      <c r="J93" s="248">
        <f t="shared" si="13"/>
        <v>674.52790564444433</v>
      </c>
      <c r="K93" s="248">
        <f t="shared" si="13"/>
        <v>722.70847033333314</v>
      </c>
      <c r="L93" s="248">
        <f t="shared" si="13"/>
        <v>770.88903502222206</v>
      </c>
      <c r="M93" s="248">
        <f t="shared" si="13"/>
        <v>819.06959971111087</v>
      </c>
      <c r="N93" s="338">
        <v>2168.125411</v>
      </c>
      <c r="O93" s="166">
        <f t="shared" si="11"/>
        <v>2607.3523077093469</v>
      </c>
      <c r="P93" s="346" t="s">
        <v>729</v>
      </c>
    </row>
    <row r="94" spans="2:16" x14ac:dyDescent="0.3">
      <c r="B94">
        <v>54</v>
      </c>
      <c r="C94" s="165">
        <f t="shared" si="10"/>
        <v>1</v>
      </c>
      <c r="D94" s="332">
        <f t="shared" si="12"/>
        <v>0.36852745873999998</v>
      </c>
      <c r="E94" s="248">
        <f t="shared" si="13"/>
        <v>447.72490280000005</v>
      </c>
      <c r="F94" s="248">
        <f t="shared" si="13"/>
        <v>497.47211422222227</v>
      </c>
      <c r="G94" s="248">
        <f t="shared" si="13"/>
        <v>547.21932564444455</v>
      </c>
      <c r="H94" s="248">
        <f t="shared" si="13"/>
        <v>596.96653706666666</v>
      </c>
      <c r="I94" s="248">
        <f t="shared" si="13"/>
        <v>646.71374848888888</v>
      </c>
      <c r="J94" s="248">
        <f t="shared" si="13"/>
        <v>696.46095991111099</v>
      </c>
      <c r="K94" s="248">
        <f t="shared" si="13"/>
        <v>746.20817133333321</v>
      </c>
      <c r="L94" s="248">
        <f t="shared" si="13"/>
        <v>795.95538275555532</v>
      </c>
      <c r="M94" s="248">
        <f t="shared" si="13"/>
        <v>845.70259417777754</v>
      </c>
      <c r="N94" s="338">
        <v>2238.6245140000001</v>
      </c>
      <c r="O94" s="166">
        <f t="shared" si="11"/>
        <v>2607.3523077093469</v>
      </c>
      <c r="P94" s="346" t="s">
        <v>729</v>
      </c>
    </row>
    <row r="95" spans="2:16" x14ac:dyDescent="0.3">
      <c r="B95">
        <v>55</v>
      </c>
      <c r="C95" s="165">
        <f t="shared" si="10"/>
        <v>3</v>
      </c>
      <c r="D95" s="332">
        <f t="shared" si="12"/>
        <v>0.36852745873999998</v>
      </c>
      <c r="E95" s="248">
        <f t="shared" si="13"/>
        <v>1683.4385178000002</v>
      </c>
      <c r="F95" s="248">
        <f t="shared" si="13"/>
        <v>1870.4872420000002</v>
      </c>
      <c r="G95" s="248">
        <f t="shared" si="13"/>
        <v>2057.5359662000001</v>
      </c>
      <c r="H95" s="248">
        <f t="shared" si="13"/>
        <v>2244.5846904</v>
      </c>
      <c r="I95" s="248">
        <f t="shared" si="13"/>
        <v>2431.6334145999999</v>
      </c>
      <c r="J95" s="248">
        <f t="shared" si="13"/>
        <v>2618.6821387999998</v>
      </c>
      <c r="K95" s="248">
        <f t="shared" si="13"/>
        <v>2805.7308629999993</v>
      </c>
      <c r="L95" s="248">
        <f t="shared" si="13"/>
        <v>2992.7795871999992</v>
      </c>
      <c r="M95" s="248">
        <f t="shared" si="13"/>
        <v>3179.8283113999992</v>
      </c>
      <c r="N95" s="338">
        <v>8417.1925890000002</v>
      </c>
      <c r="O95" s="166">
        <f t="shared" si="11"/>
        <v>2607.3523077093469</v>
      </c>
      <c r="P95" s="346" t="s">
        <v>732</v>
      </c>
    </row>
    <row r="96" spans="2:16" x14ac:dyDescent="0.3">
      <c r="B96">
        <v>56</v>
      </c>
      <c r="C96" s="165">
        <f t="shared" si="10"/>
        <v>3</v>
      </c>
      <c r="D96" s="332">
        <f t="shared" si="12"/>
        <v>0.36852745873999998</v>
      </c>
      <c r="E96" s="248">
        <f t="shared" si="13"/>
        <v>439.89661120000005</v>
      </c>
      <c r="F96" s="248">
        <f t="shared" si="13"/>
        <v>488.77401244444451</v>
      </c>
      <c r="G96" s="248">
        <f t="shared" si="13"/>
        <v>537.65141368888897</v>
      </c>
      <c r="H96" s="248">
        <f t="shared" si="13"/>
        <v>586.52881493333336</v>
      </c>
      <c r="I96" s="248">
        <f t="shared" si="13"/>
        <v>635.40621617777776</v>
      </c>
      <c r="J96" s="248">
        <f t="shared" si="13"/>
        <v>684.28361742222216</v>
      </c>
      <c r="K96" s="248">
        <f t="shared" si="13"/>
        <v>733.16101866666656</v>
      </c>
      <c r="L96" s="248">
        <f t="shared" si="13"/>
        <v>782.03841991111096</v>
      </c>
      <c r="M96" s="248">
        <f t="shared" si="13"/>
        <v>830.91582115555525</v>
      </c>
      <c r="N96" s="338">
        <v>2199.483056</v>
      </c>
      <c r="O96" s="166">
        <f t="shared" si="11"/>
        <v>2607.3523077093464</v>
      </c>
      <c r="P96" s="346" t="s">
        <v>732</v>
      </c>
    </row>
    <row r="97" spans="2:16" x14ac:dyDescent="0.3">
      <c r="B97">
        <v>57</v>
      </c>
      <c r="C97" s="165">
        <f t="shared" si="10"/>
        <v>3</v>
      </c>
      <c r="D97" s="332">
        <f t="shared" si="12"/>
        <v>0.36852745873999998</v>
      </c>
      <c r="E97" s="248">
        <f t="shared" si="13"/>
        <v>469.38614140000004</v>
      </c>
      <c r="F97" s="248">
        <f t="shared" si="13"/>
        <v>521.54015711111117</v>
      </c>
      <c r="G97" s="248">
        <f t="shared" si="13"/>
        <v>573.6941728222223</v>
      </c>
      <c r="H97" s="248">
        <f t="shared" si="13"/>
        <v>625.84818853333331</v>
      </c>
      <c r="I97" s="248">
        <f t="shared" si="13"/>
        <v>678.00220424444433</v>
      </c>
      <c r="J97" s="248">
        <f t="shared" si="13"/>
        <v>730.15621995555546</v>
      </c>
      <c r="K97" s="248">
        <f t="shared" ref="E97:M125" si="14">$N97*K$39</f>
        <v>782.31023566666647</v>
      </c>
      <c r="L97" s="248">
        <f t="shared" si="14"/>
        <v>834.46425137777749</v>
      </c>
      <c r="M97" s="248">
        <f t="shared" si="14"/>
        <v>886.61826708888862</v>
      </c>
      <c r="N97" s="338">
        <v>2346.930707</v>
      </c>
      <c r="O97" s="166">
        <f t="shared" si="11"/>
        <v>2607.3523077093464</v>
      </c>
      <c r="P97" s="346" t="s">
        <v>732</v>
      </c>
    </row>
    <row r="98" spans="2:16" x14ac:dyDescent="0.3">
      <c r="B98">
        <v>58</v>
      </c>
      <c r="C98" s="165">
        <f t="shared" si="10"/>
        <v>3</v>
      </c>
      <c r="D98" s="332">
        <f t="shared" si="12"/>
        <v>0.36852745873999998</v>
      </c>
      <c r="E98" s="248">
        <f t="shared" si="14"/>
        <v>621.41512180000007</v>
      </c>
      <c r="F98" s="248">
        <f t="shared" si="14"/>
        <v>690.46124644444444</v>
      </c>
      <c r="G98" s="248">
        <f t="shared" si="14"/>
        <v>759.50737108888893</v>
      </c>
      <c r="H98" s="248">
        <f t="shared" si="14"/>
        <v>828.55349573333331</v>
      </c>
      <c r="I98" s="248">
        <f t="shared" si="14"/>
        <v>897.59962037777768</v>
      </c>
      <c r="J98" s="248">
        <f t="shared" si="14"/>
        <v>966.64574502222206</v>
      </c>
      <c r="K98" s="248">
        <f t="shared" si="14"/>
        <v>1035.6918696666664</v>
      </c>
      <c r="L98" s="248">
        <f t="shared" si="14"/>
        <v>1104.7379943111107</v>
      </c>
      <c r="M98" s="248">
        <f t="shared" si="14"/>
        <v>1173.7841189555552</v>
      </c>
      <c r="N98" s="338">
        <v>3107.075609</v>
      </c>
      <c r="O98" s="166">
        <f t="shared" si="11"/>
        <v>2607.3523077093473</v>
      </c>
      <c r="P98" s="346" t="s">
        <v>732</v>
      </c>
    </row>
    <row r="99" spans="2:16" x14ac:dyDescent="0.3">
      <c r="B99">
        <v>59</v>
      </c>
      <c r="C99" s="165">
        <f t="shared" si="10"/>
        <v>3</v>
      </c>
      <c r="D99" s="332">
        <f t="shared" si="12"/>
        <v>0.36852745873999998</v>
      </c>
      <c r="E99" s="248">
        <f t="shared" si="14"/>
        <v>1387.6981166</v>
      </c>
      <c r="F99" s="248">
        <f t="shared" si="14"/>
        <v>1541.8867962222223</v>
      </c>
      <c r="G99" s="248">
        <f t="shared" si="14"/>
        <v>1696.0754758444446</v>
      </c>
      <c r="H99" s="248">
        <f t="shared" si="14"/>
        <v>1850.2641554666666</v>
      </c>
      <c r="I99" s="248">
        <f t="shared" si="14"/>
        <v>2004.4528350888886</v>
      </c>
      <c r="J99" s="248">
        <f t="shared" si="14"/>
        <v>2158.6415147111106</v>
      </c>
      <c r="K99" s="248">
        <f t="shared" si="14"/>
        <v>2312.8301943333327</v>
      </c>
      <c r="L99" s="248">
        <f t="shared" si="14"/>
        <v>2467.0188739555547</v>
      </c>
      <c r="M99" s="248">
        <f t="shared" si="14"/>
        <v>2621.2075535777767</v>
      </c>
      <c r="N99" s="338">
        <v>6938.4905829999998</v>
      </c>
      <c r="O99" s="166">
        <f t="shared" si="11"/>
        <v>2607.3523077093469</v>
      </c>
      <c r="P99" s="346" t="s">
        <v>732</v>
      </c>
    </row>
    <row r="100" spans="2:16" x14ac:dyDescent="0.3">
      <c r="B100">
        <v>60</v>
      </c>
      <c r="C100" s="165">
        <f t="shared" si="10"/>
        <v>3</v>
      </c>
      <c r="D100" s="332">
        <f t="shared" si="12"/>
        <v>0.36852745873999998</v>
      </c>
      <c r="E100" s="248">
        <f t="shared" si="14"/>
        <v>636.18212640000002</v>
      </c>
      <c r="F100" s="248">
        <f t="shared" si="14"/>
        <v>706.8690293333334</v>
      </c>
      <c r="G100" s="248">
        <f t="shared" si="14"/>
        <v>777.55593226666679</v>
      </c>
      <c r="H100" s="248">
        <f t="shared" si="14"/>
        <v>848.24283520000006</v>
      </c>
      <c r="I100" s="248">
        <f t="shared" si="14"/>
        <v>918.92973813333322</v>
      </c>
      <c r="J100" s="248">
        <f t="shared" si="14"/>
        <v>989.61664106666649</v>
      </c>
      <c r="K100" s="248">
        <f t="shared" si="14"/>
        <v>1060.3035439999999</v>
      </c>
      <c r="L100" s="248">
        <f t="shared" si="14"/>
        <v>1130.990446933333</v>
      </c>
      <c r="M100" s="248">
        <f t="shared" si="14"/>
        <v>1201.6773498666664</v>
      </c>
      <c r="N100" s="338">
        <v>3180.9106320000001</v>
      </c>
      <c r="O100" s="166">
        <f t="shared" si="11"/>
        <v>2607.3523077093469</v>
      </c>
      <c r="P100" s="346" t="s">
        <v>732</v>
      </c>
    </row>
    <row r="101" spans="2:16" x14ac:dyDescent="0.3">
      <c r="B101">
        <v>61</v>
      </c>
      <c r="C101" s="165">
        <f t="shared" si="10"/>
        <v>3</v>
      </c>
      <c r="D101" s="332">
        <f t="shared" si="12"/>
        <v>0.36852745873999998</v>
      </c>
      <c r="E101" s="248">
        <f t="shared" si="14"/>
        <v>515.33287540000003</v>
      </c>
      <c r="F101" s="248">
        <f t="shared" si="14"/>
        <v>572.59208377777782</v>
      </c>
      <c r="G101" s="248">
        <f t="shared" si="14"/>
        <v>629.8512921555556</v>
      </c>
      <c r="H101" s="248">
        <f t="shared" si="14"/>
        <v>687.11050053333338</v>
      </c>
      <c r="I101" s="248">
        <f t="shared" si="14"/>
        <v>744.36970891111105</v>
      </c>
      <c r="J101" s="248">
        <f t="shared" si="14"/>
        <v>801.62891728888883</v>
      </c>
      <c r="K101" s="248">
        <f t="shared" si="14"/>
        <v>858.8881256666665</v>
      </c>
      <c r="L101" s="248">
        <f t="shared" si="14"/>
        <v>916.14733404444416</v>
      </c>
      <c r="M101" s="248">
        <f t="shared" si="14"/>
        <v>973.40654242222195</v>
      </c>
      <c r="N101" s="338">
        <v>2576.6643770000001</v>
      </c>
      <c r="O101" s="166">
        <f t="shared" si="11"/>
        <v>2607.3523077093469</v>
      </c>
      <c r="P101" s="346" t="s">
        <v>732</v>
      </c>
    </row>
    <row r="102" spans="2:16" x14ac:dyDescent="0.3">
      <c r="B102">
        <v>62</v>
      </c>
      <c r="C102" s="165">
        <f t="shared" si="10"/>
        <v>3</v>
      </c>
      <c r="D102" s="332">
        <f t="shared" si="12"/>
        <v>0.36852745873999998</v>
      </c>
      <c r="E102" s="248">
        <f t="shared" si="14"/>
        <v>635.51494240000011</v>
      </c>
      <c r="F102" s="248">
        <f t="shared" si="14"/>
        <v>706.1277137777779</v>
      </c>
      <c r="G102" s="248">
        <f t="shared" si="14"/>
        <v>776.74048515555569</v>
      </c>
      <c r="H102" s="248">
        <f t="shared" si="14"/>
        <v>847.35325653333337</v>
      </c>
      <c r="I102" s="248">
        <f t="shared" si="14"/>
        <v>917.96602791111104</v>
      </c>
      <c r="J102" s="248">
        <f t="shared" si="14"/>
        <v>988.57879928888872</v>
      </c>
      <c r="K102" s="248">
        <f t="shared" si="14"/>
        <v>1059.1915706666664</v>
      </c>
      <c r="L102" s="248">
        <f t="shared" si="14"/>
        <v>1129.8043420444442</v>
      </c>
      <c r="M102" s="248">
        <f t="shared" si="14"/>
        <v>1200.417113422222</v>
      </c>
      <c r="N102" s="338">
        <v>3177.5747120000001</v>
      </c>
      <c r="O102" s="166">
        <f t="shared" si="11"/>
        <v>2607.3523077093469</v>
      </c>
      <c r="P102" s="346" t="s">
        <v>732</v>
      </c>
    </row>
    <row r="103" spans="2:16" x14ac:dyDescent="0.3">
      <c r="B103">
        <v>63</v>
      </c>
      <c r="C103" s="165">
        <f t="shared" si="10"/>
        <v>1</v>
      </c>
      <c r="D103" s="332">
        <f t="shared" si="12"/>
        <v>0.36852745873999998</v>
      </c>
      <c r="E103" s="248">
        <f t="shared" si="14"/>
        <v>523.78387199999997</v>
      </c>
      <c r="F103" s="248">
        <f t="shared" si="14"/>
        <v>581.98208</v>
      </c>
      <c r="G103" s="248">
        <f t="shared" si="14"/>
        <v>640.18028800000002</v>
      </c>
      <c r="H103" s="248">
        <f t="shared" si="14"/>
        <v>698.37849599999993</v>
      </c>
      <c r="I103" s="248">
        <f t="shared" si="14"/>
        <v>756.57670399999984</v>
      </c>
      <c r="J103" s="248">
        <f t="shared" si="14"/>
        <v>814.77491199999986</v>
      </c>
      <c r="K103" s="248">
        <f t="shared" si="14"/>
        <v>872.97311999999977</v>
      </c>
      <c r="L103" s="248">
        <f t="shared" si="14"/>
        <v>931.17132799999968</v>
      </c>
      <c r="M103" s="248">
        <f t="shared" si="14"/>
        <v>989.36953599999958</v>
      </c>
      <c r="N103" s="338">
        <v>2618.9193599999999</v>
      </c>
      <c r="O103" s="166">
        <f t="shared" si="11"/>
        <v>2607.3523077093469</v>
      </c>
      <c r="P103" s="346" t="s">
        <v>729</v>
      </c>
    </row>
    <row r="104" spans="2:16" x14ac:dyDescent="0.3">
      <c r="B104">
        <v>64</v>
      </c>
      <c r="C104" s="165">
        <f t="shared" si="10"/>
        <v>1</v>
      </c>
      <c r="D104" s="332">
        <f t="shared" si="12"/>
        <v>0.36852745873999998</v>
      </c>
      <c r="E104" s="248">
        <f t="shared" si="14"/>
        <v>567.9959278</v>
      </c>
      <c r="F104" s="248">
        <f t="shared" si="14"/>
        <v>631.10658644444447</v>
      </c>
      <c r="G104" s="248">
        <f t="shared" si="14"/>
        <v>694.21724508888894</v>
      </c>
      <c r="H104" s="248">
        <f t="shared" si="14"/>
        <v>757.32790373333341</v>
      </c>
      <c r="I104" s="248">
        <f t="shared" si="14"/>
        <v>820.43856237777777</v>
      </c>
      <c r="J104" s="248">
        <f t="shared" si="14"/>
        <v>883.54922102222213</v>
      </c>
      <c r="K104" s="248">
        <f t="shared" si="14"/>
        <v>946.65987966666648</v>
      </c>
      <c r="L104" s="248">
        <f t="shared" si="14"/>
        <v>1009.7705383111108</v>
      </c>
      <c r="M104" s="248">
        <f t="shared" si="14"/>
        <v>1072.8811969555552</v>
      </c>
      <c r="N104" s="338">
        <v>2839.9796390000001</v>
      </c>
      <c r="O104" s="166">
        <f t="shared" si="11"/>
        <v>2607.3523077093464</v>
      </c>
      <c r="P104" s="346" t="s">
        <v>729</v>
      </c>
    </row>
    <row r="105" spans="2:16" x14ac:dyDescent="0.3">
      <c r="B105">
        <v>65</v>
      </c>
      <c r="C105" s="165">
        <f t="shared" si="10"/>
        <v>1</v>
      </c>
      <c r="D105" s="332">
        <f t="shared" si="12"/>
        <v>0.36852745873999998</v>
      </c>
      <c r="E105" s="248">
        <f t="shared" si="14"/>
        <v>527.56458099999998</v>
      </c>
      <c r="F105" s="248">
        <f t="shared" si="14"/>
        <v>586.1828677777778</v>
      </c>
      <c r="G105" s="248">
        <f t="shared" si="14"/>
        <v>644.80115455555563</v>
      </c>
      <c r="H105" s="248">
        <f t="shared" si="14"/>
        <v>703.41944133333334</v>
      </c>
      <c r="I105" s="248">
        <f t="shared" si="14"/>
        <v>762.03772811111105</v>
      </c>
      <c r="J105" s="248">
        <f t="shared" si="14"/>
        <v>820.65601488888876</v>
      </c>
      <c r="K105" s="248">
        <f t="shared" si="14"/>
        <v>879.27430166666647</v>
      </c>
      <c r="L105" s="248">
        <f t="shared" si="14"/>
        <v>937.89258844444419</v>
      </c>
      <c r="M105" s="248">
        <f t="shared" si="14"/>
        <v>996.5108752222219</v>
      </c>
      <c r="N105" s="338">
        <v>2637.822905</v>
      </c>
      <c r="O105" s="166">
        <f t="shared" si="11"/>
        <v>2607.3523077093469</v>
      </c>
      <c r="P105" s="346" t="s">
        <v>729</v>
      </c>
    </row>
    <row r="106" spans="2:16" x14ac:dyDescent="0.3">
      <c r="B106">
        <v>66</v>
      </c>
      <c r="C106" s="165">
        <f t="shared" ref="C106:C169" si="15">VLOOKUP(P106,$R$55:$U$68,3,FALSE)</f>
        <v>1</v>
      </c>
      <c r="D106" s="332">
        <f t="shared" si="12"/>
        <v>0.36852745873999998</v>
      </c>
      <c r="E106" s="248">
        <f t="shared" si="14"/>
        <v>472.0103982</v>
      </c>
      <c r="F106" s="248">
        <f t="shared" si="14"/>
        <v>524.45599800000002</v>
      </c>
      <c r="G106" s="248">
        <f t="shared" si="14"/>
        <v>576.90159779999999</v>
      </c>
      <c r="H106" s="248">
        <f t="shared" si="14"/>
        <v>629.34719759999996</v>
      </c>
      <c r="I106" s="248">
        <f t="shared" si="14"/>
        <v>681.79279739999993</v>
      </c>
      <c r="J106" s="248">
        <f t="shared" si="14"/>
        <v>734.23839719999978</v>
      </c>
      <c r="K106" s="248">
        <f t="shared" si="14"/>
        <v>786.68399699999975</v>
      </c>
      <c r="L106" s="248">
        <f t="shared" si="14"/>
        <v>839.12959679999972</v>
      </c>
      <c r="M106" s="248">
        <f t="shared" si="14"/>
        <v>891.57519659999969</v>
      </c>
      <c r="N106" s="338">
        <v>2360.0519909999998</v>
      </c>
      <c r="O106" s="166">
        <f t="shared" ref="O106:O169" si="16">($R$46*$W$41*N106)/(N106*D106)</f>
        <v>2607.3523077093469</v>
      </c>
      <c r="P106" s="346" t="s">
        <v>729</v>
      </c>
    </row>
    <row r="107" spans="2:16" x14ac:dyDescent="0.3">
      <c r="B107">
        <v>67</v>
      </c>
      <c r="C107" s="165">
        <f t="shared" si="15"/>
        <v>4</v>
      </c>
      <c r="D107" s="332">
        <f t="shared" ref="D107:D170" si="17">D106</f>
        <v>0.36852745873999998</v>
      </c>
      <c r="E107" s="248">
        <f t="shared" si="14"/>
        <v>452.43966920000003</v>
      </c>
      <c r="F107" s="248">
        <f t="shared" si="14"/>
        <v>502.71074355555561</v>
      </c>
      <c r="G107" s="248">
        <f t="shared" si="14"/>
        <v>552.98181791111119</v>
      </c>
      <c r="H107" s="248">
        <f t="shared" si="14"/>
        <v>603.25289226666666</v>
      </c>
      <c r="I107" s="248">
        <f t="shared" si="14"/>
        <v>653.52396662222225</v>
      </c>
      <c r="J107" s="248">
        <f t="shared" si="14"/>
        <v>703.79504097777772</v>
      </c>
      <c r="K107" s="248">
        <f t="shared" si="14"/>
        <v>754.06611533333319</v>
      </c>
      <c r="L107" s="248">
        <f t="shared" si="14"/>
        <v>804.33718968888877</v>
      </c>
      <c r="M107" s="248">
        <f t="shared" si="14"/>
        <v>854.60826404444424</v>
      </c>
      <c r="N107" s="338">
        <v>2262.1983460000001</v>
      </c>
      <c r="O107" s="166">
        <f t="shared" si="16"/>
        <v>2607.3523077093464</v>
      </c>
      <c r="P107" s="346" t="s">
        <v>733</v>
      </c>
    </row>
    <row r="108" spans="2:16" x14ac:dyDescent="0.3">
      <c r="B108">
        <v>68</v>
      </c>
      <c r="C108" s="165">
        <f t="shared" si="15"/>
        <v>1</v>
      </c>
      <c r="D108" s="332">
        <f t="shared" si="17"/>
        <v>0.36852745873999998</v>
      </c>
      <c r="E108" s="248">
        <f t="shared" si="14"/>
        <v>579.2046180000001</v>
      </c>
      <c r="F108" s="248">
        <f t="shared" si="14"/>
        <v>643.5606866666667</v>
      </c>
      <c r="G108" s="248">
        <f t="shared" si="14"/>
        <v>707.91675533333341</v>
      </c>
      <c r="H108" s="248">
        <f t="shared" si="14"/>
        <v>772.27282400000001</v>
      </c>
      <c r="I108" s="248">
        <f t="shared" si="14"/>
        <v>836.62889266666662</v>
      </c>
      <c r="J108" s="248">
        <f t="shared" si="14"/>
        <v>900.98496133333322</v>
      </c>
      <c r="K108" s="248">
        <f t="shared" si="14"/>
        <v>965.34102999999982</v>
      </c>
      <c r="L108" s="248">
        <f t="shared" si="14"/>
        <v>1029.6970986666665</v>
      </c>
      <c r="M108" s="248">
        <f t="shared" si="14"/>
        <v>1094.053167333333</v>
      </c>
      <c r="N108" s="338">
        <v>2896.0230900000001</v>
      </c>
      <c r="O108" s="166">
        <f t="shared" si="16"/>
        <v>2607.3523077093469</v>
      </c>
      <c r="P108" s="346" t="s">
        <v>729</v>
      </c>
    </row>
    <row r="109" spans="2:16" x14ac:dyDescent="0.3">
      <c r="B109">
        <v>69</v>
      </c>
      <c r="C109" s="165">
        <f t="shared" si="15"/>
        <v>1</v>
      </c>
      <c r="D109" s="332">
        <f t="shared" si="17"/>
        <v>0.36852745873999998</v>
      </c>
      <c r="E109" s="248">
        <f t="shared" si="14"/>
        <v>598.46399439999993</v>
      </c>
      <c r="F109" s="248">
        <f t="shared" si="14"/>
        <v>664.95999377777775</v>
      </c>
      <c r="G109" s="248">
        <f t="shared" si="14"/>
        <v>731.45599315555557</v>
      </c>
      <c r="H109" s="248">
        <f t="shared" si="14"/>
        <v>797.95199253333328</v>
      </c>
      <c r="I109" s="248">
        <f t="shared" si="14"/>
        <v>864.44799191111099</v>
      </c>
      <c r="J109" s="248">
        <f t="shared" si="14"/>
        <v>930.9439912888887</v>
      </c>
      <c r="K109" s="248">
        <f t="shared" si="14"/>
        <v>997.4399906666664</v>
      </c>
      <c r="L109" s="248">
        <f t="shared" si="14"/>
        <v>1063.935990044444</v>
      </c>
      <c r="M109" s="248">
        <f t="shared" si="14"/>
        <v>1130.4319894222217</v>
      </c>
      <c r="N109" s="338">
        <v>2992.3199719999998</v>
      </c>
      <c r="O109" s="166">
        <f t="shared" si="16"/>
        <v>2607.3523077093464</v>
      </c>
      <c r="P109" s="346" t="s">
        <v>729</v>
      </c>
    </row>
    <row r="110" spans="2:16" x14ac:dyDescent="0.3">
      <c r="B110">
        <v>70</v>
      </c>
      <c r="C110" s="165">
        <f t="shared" si="15"/>
        <v>1</v>
      </c>
      <c r="D110" s="332">
        <f t="shared" si="17"/>
        <v>0.36852745873999998</v>
      </c>
      <c r="E110" s="248">
        <f t="shared" si="14"/>
        <v>989.78961459999994</v>
      </c>
      <c r="F110" s="248">
        <f t="shared" si="14"/>
        <v>1099.7662384444445</v>
      </c>
      <c r="G110" s="248">
        <f t="shared" si="14"/>
        <v>1209.7428622888888</v>
      </c>
      <c r="H110" s="248">
        <f t="shared" si="14"/>
        <v>1319.7194861333332</v>
      </c>
      <c r="I110" s="248">
        <f t="shared" si="14"/>
        <v>1429.6961099777775</v>
      </c>
      <c r="J110" s="248">
        <f t="shared" si="14"/>
        <v>1539.6727338222217</v>
      </c>
      <c r="K110" s="248">
        <f t="shared" si="14"/>
        <v>1649.6493576666662</v>
      </c>
      <c r="L110" s="248">
        <f t="shared" si="14"/>
        <v>1759.6259815111105</v>
      </c>
      <c r="M110" s="248">
        <f t="shared" si="14"/>
        <v>1869.6026053555547</v>
      </c>
      <c r="N110" s="338">
        <v>4948.9480729999996</v>
      </c>
      <c r="O110" s="166">
        <f t="shared" si="16"/>
        <v>2607.3523077093464</v>
      </c>
      <c r="P110" s="346" t="s">
        <v>729</v>
      </c>
    </row>
    <row r="111" spans="2:16" x14ac:dyDescent="0.3">
      <c r="B111">
        <v>71</v>
      </c>
      <c r="C111" s="165">
        <f t="shared" si="15"/>
        <v>1</v>
      </c>
      <c r="D111" s="332">
        <f t="shared" si="17"/>
        <v>0.36852745873999998</v>
      </c>
      <c r="E111" s="248">
        <f t="shared" si="14"/>
        <v>1210.8054146000002</v>
      </c>
      <c r="F111" s="248">
        <f t="shared" si="14"/>
        <v>1345.3393495555556</v>
      </c>
      <c r="G111" s="248">
        <f t="shared" si="14"/>
        <v>1479.8732845111113</v>
      </c>
      <c r="H111" s="248">
        <f t="shared" si="14"/>
        <v>1614.4072194666667</v>
      </c>
      <c r="I111" s="248">
        <f t="shared" si="14"/>
        <v>1748.9411544222221</v>
      </c>
      <c r="J111" s="248">
        <f t="shared" si="14"/>
        <v>1883.4750893777775</v>
      </c>
      <c r="K111" s="248">
        <f t="shared" si="14"/>
        <v>2018.0090243333329</v>
      </c>
      <c r="L111" s="248">
        <f t="shared" si="14"/>
        <v>2152.5429592888886</v>
      </c>
      <c r="M111" s="248">
        <f t="shared" si="14"/>
        <v>2287.0768942444438</v>
      </c>
      <c r="N111" s="338">
        <v>6054.0270730000002</v>
      </c>
      <c r="O111" s="166">
        <f t="shared" si="16"/>
        <v>2607.3523077093469</v>
      </c>
      <c r="P111" s="346" t="s">
        <v>729</v>
      </c>
    </row>
    <row r="112" spans="2:16" x14ac:dyDescent="0.3">
      <c r="B112">
        <v>72</v>
      </c>
      <c r="C112" s="165">
        <f t="shared" si="15"/>
        <v>1</v>
      </c>
      <c r="D112" s="332">
        <f t="shared" si="17"/>
        <v>0.36852745873999998</v>
      </c>
      <c r="E112" s="248">
        <f t="shared" si="14"/>
        <v>420.19244559999999</v>
      </c>
      <c r="F112" s="248">
        <f t="shared" si="14"/>
        <v>466.88049511111109</v>
      </c>
      <c r="G112" s="248">
        <f t="shared" si="14"/>
        <v>513.56854462222225</v>
      </c>
      <c r="H112" s="248">
        <f t="shared" si="14"/>
        <v>560.25659413333324</v>
      </c>
      <c r="I112" s="248">
        <f t="shared" si="14"/>
        <v>606.94464364444434</v>
      </c>
      <c r="J112" s="248">
        <f t="shared" si="14"/>
        <v>653.63269315555544</v>
      </c>
      <c r="K112" s="248">
        <f t="shared" si="14"/>
        <v>700.32074266666643</v>
      </c>
      <c r="L112" s="248">
        <f t="shared" si="14"/>
        <v>747.00879217777754</v>
      </c>
      <c r="M112" s="248">
        <f t="shared" si="14"/>
        <v>793.69684168888864</v>
      </c>
      <c r="N112" s="338">
        <v>2100.9622279999999</v>
      </c>
      <c r="O112" s="166">
        <f t="shared" si="16"/>
        <v>2607.3523077093469</v>
      </c>
      <c r="P112" s="346" t="s">
        <v>729</v>
      </c>
    </row>
    <row r="113" spans="2:17" x14ac:dyDescent="0.3">
      <c r="B113">
        <v>73</v>
      </c>
      <c r="C113" s="165">
        <f t="shared" si="15"/>
        <v>5</v>
      </c>
      <c r="D113" s="332">
        <f t="shared" si="17"/>
        <v>0.36852745873999998</v>
      </c>
      <c r="E113" s="248">
        <f t="shared" si="14"/>
        <v>1138.171323</v>
      </c>
      <c r="F113" s="248">
        <f t="shared" si="14"/>
        <v>1264.6348033333334</v>
      </c>
      <c r="G113" s="248">
        <f t="shared" si="14"/>
        <v>1391.0982836666667</v>
      </c>
      <c r="H113" s="248">
        <f t="shared" si="14"/>
        <v>1517.5617639999998</v>
      </c>
      <c r="I113" s="248">
        <f t="shared" si="14"/>
        <v>1644.0252443333331</v>
      </c>
      <c r="J113" s="248">
        <f t="shared" si="14"/>
        <v>1770.4887246666663</v>
      </c>
      <c r="K113" s="248">
        <f t="shared" si="14"/>
        <v>1896.9522049999994</v>
      </c>
      <c r="L113" s="248">
        <f t="shared" si="14"/>
        <v>2023.4156853333327</v>
      </c>
      <c r="M113" s="248">
        <f t="shared" si="14"/>
        <v>2149.8791656666658</v>
      </c>
      <c r="N113" s="338">
        <v>5690.8566149999997</v>
      </c>
      <c r="O113" s="166">
        <f t="shared" si="16"/>
        <v>2607.3523077093469</v>
      </c>
      <c r="P113" s="346" t="s">
        <v>734</v>
      </c>
    </row>
    <row r="114" spans="2:17" x14ac:dyDescent="0.3">
      <c r="B114">
        <v>74</v>
      </c>
      <c r="C114" s="165">
        <f t="shared" si="15"/>
        <v>5</v>
      </c>
      <c r="D114" s="332">
        <f t="shared" si="17"/>
        <v>0.36852745873999998</v>
      </c>
      <c r="E114" s="248">
        <f t="shared" si="14"/>
        <v>1758.3410348000002</v>
      </c>
      <c r="F114" s="248">
        <f t="shared" si="14"/>
        <v>1953.7122608888892</v>
      </c>
      <c r="G114" s="248">
        <f t="shared" si="14"/>
        <v>2149.0834869777782</v>
      </c>
      <c r="H114" s="248">
        <f t="shared" si="14"/>
        <v>2344.454713066667</v>
      </c>
      <c r="I114" s="248">
        <f t="shared" si="14"/>
        <v>2539.8259391555557</v>
      </c>
      <c r="J114" s="248">
        <f t="shared" si="14"/>
        <v>2735.197165244444</v>
      </c>
      <c r="K114" s="248">
        <f t="shared" si="14"/>
        <v>2930.5683913333328</v>
      </c>
      <c r="L114" s="248">
        <f t="shared" si="14"/>
        <v>3125.9396174222215</v>
      </c>
      <c r="M114" s="248">
        <f t="shared" si="14"/>
        <v>3321.3108435111103</v>
      </c>
      <c r="N114" s="338">
        <v>8791.7051740000006</v>
      </c>
      <c r="O114" s="166">
        <f t="shared" si="16"/>
        <v>2607.3523077093473</v>
      </c>
      <c r="P114" s="346" t="s">
        <v>734</v>
      </c>
    </row>
    <row r="115" spans="2:17" x14ac:dyDescent="0.3">
      <c r="B115">
        <v>75</v>
      </c>
      <c r="C115" s="165">
        <f t="shared" si="15"/>
        <v>1</v>
      </c>
      <c r="D115" s="332">
        <f t="shared" si="17"/>
        <v>0.36852745873999998</v>
      </c>
      <c r="E115" s="248">
        <f t="shared" si="14"/>
        <v>621.68199540000001</v>
      </c>
      <c r="F115" s="248">
        <f t="shared" si="14"/>
        <v>690.75777266666671</v>
      </c>
      <c r="G115" s="248">
        <f t="shared" si="14"/>
        <v>759.8335499333333</v>
      </c>
      <c r="H115" s="248">
        <f t="shared" si="14"/>
        <v>828.90932719999989</v>
      </c>
      <c r="I115" s="248">
        <f t="shared" si="14"/>
        <v>897.98510446666648</v>
      </c>
      <c r="J115" s="248">
        <f t="shared" si="14"/>
        <v>967.06088173333308</v>
      </c>
      <c r="K115" s="248">
        <f t="shared" si="14"/>
        <v>1036.1366589999998</v>
      </c>
      <c r="L115" s="248">
        <f t="shared" si="14"/>
        <v>1105.2124362666664</v>
      </c>
      <c r="M115" s="248">
        <f t="shared" si="14"/>
        <v>1174.288213533333</v>
      </c>
      <c r="N115" s="338">
        <v>3108.4099769999998</v>
      </c>
      <c r="O115" s="166">
        <f t="shared" si="16"/>
        <v>2607.3523077093469</v>
      </c>
      <c r="P115" s="346" t="s">
        <v>729</v>
      </c>
    </row>
    <row r="116" spans="2:17" x14ac:dyDescent="0.3">
      <c r="B116">
        <v>76</v>
      </c>
      <c r="C116" s="165">
        <f t="shared" si="15"/>
        <v>5</v>
      </c>
      <c r="D116" s="332">
        <f t="shared" si="17"/>
        <v>0.36852745873999998</v>
      </c>
      <c r="E116" s="248">
        <f t="shared" si="14"/>
        <v>949.66962039999999</v>
      </c>
      <c r="F116" s="248">
        <f t="shared" si="14"/>
        <v>1055.1884671111111</v>
      </c>
      <c r="G116" s="248">
        <f t="shared" si="14"/>
        <v>1160.7073138222222</v>
      </c>
      <c r="H116" s="248">
        <f t="shared" si="14"/>
        <v>1266.2261605333333</v>
      </c>
      <c r="I116" s="248">
        <f t="shared" si="14"/>
        <v>1371.7450072444442</v>
      </c>
      <c r="J116" s="248">
        <f t="shared" si="14"/>
        <v>1477.2638539555553</v>
      </c>
      <c r="K116" s="248">
        <f t="shared" si="14"/>
        <v>1582.7827006666662</v>
      </c>
      <c r="L116" s="248">
        <f t="shared" si="14"/>
        <v>1688.3015473777773</v>
      </c>
      <c r="M116" s="248">
        <f t="shared" si="14"/>
        <v>1793.8203940888882</v>
      </c>
      <c r="N116" s="338">
        <v>4748.3481019999999</v>
      </c>
      <c r="O116" s="166">
        <f t="shared" si="16"/>
        <v>2607.3523077093469</v>
      </c>
      <c r="P116" s="346" t="s">
        <v>734</v>
      </c>
    </row>
    <row r="117" spans="2:17" x14ac:dyDescent="0.3">
      <c r="B117">
        <v>77</v>
      </c>
      <c r="C117" s="165">
        <f t="shared" si="15"/>
        <v>5</v>
      </c>
      <c r="D117" s="332">
        <f t="shared" si="17"/>
        <v>0.36852745873999998</v>
      </c>
      <c r="E117" s="248">
        <f t="shared" si="14"/>
        <v>479.03806900000001</v>
      </c>
      <c r="F117" s="248">
        <f t="shared" si="14"/>
        <v>532.26452111111109</v>
      </c>
      <c r="G117" s="248">
        <f t="shared" si="14"/>
        <v>585.49097322222224</v>
      </c>
      <c r="H117" s="248">
        <f t="shared" si="14"/>
        <v>638.71742533333327</v>
      </c>
      <c r="I117" s="248">
        <f t="shared" si="14"/>
        <v>691.94387744444441</v>
      </c>
      <c r="J117" s="248">
        <f t="shared" si="14"/>
        <v>745.17032955555544</v>
      </c>
      <c r="K117" s="248">
        <f t="shared" si="14"/>
        <v>798.39678166666647</v>
      </c>
      <c r="L117" s="248">
        <f t="shared" si="14"/>
        <v>851.6232337777775</v>
      </c>
      <c r="M117" s="248">
        <f t="shared" si="14"/>
        <v>904.84968588888864</v>
      </c>
      <c r="N117" s="338">
        <v>2395.190345</v>
      </c>
      <c r="O117" s="166">
        <f t="shared" si="16"/>
        <v>2607.3523077093469</v>
      </c>
      <c r="P117" s="346" t="s">
        <v>734</v>
      </c>
    </row>
    <row r="118" spans="2:17" x14ac:dyDescent="0.3">
      <c r="B118">
        <v>78</v>
      </c>
      <c r="C118" s="165">
        <f t="shared" si="15"/>
        <v>5</v>
      </c>
      <c r="D118" s="332">
        <f t="shared" si="17"/>
        <v>0.36852745873999998</v>
      </c>
      <c r="E118" s="248">
        <f t="shared" si="14"/>
        <v>1804.1098529999999</v>
      </c>
      <c r="F118" s="248">
        <f t="shared" si="14"/>
        <v>2004.5665033333335</v>
      </c>
      <c r="G118" s="248">
        <f t="shared" si="14"/>
        <v>2205.023153666667</v>
      </c>
      <c r="H118" s="248">
        <f t="shared" si="14"/>
        <v>2405.4798040000001</v>
      </c>
      <c r="I118" s="248">
        <f t="shared" si="14"/>
        <v>2605.9364543333331</v>
      </c>
      <c r="J118" s="248">
        <f t="shared" si="14"/>
        <v>2806.3931046666662</v>
      </c>
      <c r="K118" s="248">
        <f t="shared" si="14"/>
        <v>3006.8497549999993</v>
      </c>
      <c r="L118" s="248">
        <f t="shared" si="14"/>
        <v>3207.3064053333323</v>
      </c>
      <c r="M118" s="248">
        <f t="shared" si="14"/>
        <v>3407.7630556666654</v>
      </c>
      <c r="N118" s="338">
        <v>9020.5492649999997</v>
      </c>
      <c r="O118" s="166">
        <f t="shared" si="16"/>
        <v>2607.3523077093469</v>
      </c>
      <c r="P118" s="346" t="s">
        <v>734</v>
      </c>
    </row>
    <row r="119" spans="2:17" x14ac:dyDescent="0.3">
      <c r="B119">
        <v>79</v>
      </c>
      <c r="C119" s="165">
        <f t="shared" si="15"/>
        <v>1</v>
      </c>
      <c r="D119" s="332">
        <f t="shared" si="17"/>
        <v>0.36852745873999998</v>
      </c>
      <c r="E119" s="248">
        <f t="shared" si="14"/>
        <v>454.44122100000004</v>
      </c>
      <c r="F119" s="248">
        <f t="shared" si="14"/>
        <v>504.9346900000001</v>
      </c>
      <c r="G119" s="248">
        <f t="shared" si="14"/>
        <v>555.42815900000005</v>
      </c>
      <c r="H119" s="248">
        <f t="shared" si="14"/>
        <v>605.92162800000006</v>
      </c>
      <c r="I119" s="248">
        <f t="shared" si="14"/>
        <v>656.41509699999995</v>
      </c>
      <c r="J119" s="248">
        <f t="shared" si="14"/>
        <v>706.90856599999995</v>
      </c>
      <c r="K119" s="248">
        <f t="shared" si="14"/>
        <v>757.40203499999996</v>
      </c>
      <c r="L119" s="248">
        <f t="shared" si="14"/>
        <v>807.89550399999985</v>
      </c>
      <c r="M119" s="248">
        <f t="shared" si="14"/>
        <v>858.38897299999985</v>
      </c>
      <c r="N119" s="338">
        <v>2272.2061050000002</v>
      </c>
      <c r="O119" s="166">
        <f t="shared" si="16"/>
        <v>2607.3523077093464</v>
      </c>
      <c r="P119" s="346" t="s">
        <v>729</v>
      </c>
    </row>
    <row r="120" spans="2:17" x14ac:dyDescent="0.3">
      <c r="B120">
        <v>80</v>
      </c>
      <c r="C120" s="165">
        <f t="shared" si="15"/>
        <v>1</v>
      </c>
      <c r="D120" s="332">
        <f t="shared" si="17"/>
        <v>0.36852745873999998</v>
      </c>
      <c r="E120" s="248">
        <f t="shared" si="14"/>
        <v>1900.6291298000001</v>
      </c>
      <c r="F120" s="248">
        <f t="shared" si="14"/>
        <v>2111.8101442222223</v>
      </c>
      <c r="G120" s="248">
        <f t="shared" si="14"/>
        <v>2322.9911586444446</v>
      </c>
      <c r="H120" s="248">
        <f t="shared" si="14"/>
        <v>2534.1721730666668</v>
      </c>
      <c r="I120" s="248">
        <f t="shared" si="14"/>
        <v>2745.3531874888886</v>
      </c>
      <c r="J120" s="248">
        <f t="shared" si="14"/>
        <v>2956.5342019111108</v>
      </c>
      <c r="K120" s="248">
        <f t="shared" si="14"/>
        <v>3167.7152163333326</v>
      </c>
      <c r="L120" s="248">
        <f t="shared" si="14"/>
        <v>3378.8962307555548</v>
      </c>
      <c r="M120" s="248">
        <f t="shared" si="14"/>
        <v>3590.0772451777766</v>
      </c>
      <c r="N120" s="338">
        <v>9503.145649</v>
      </c>
      <c r="O120" s="166">
        <f t="shared" si="16"/>
        <v>2607.3523077093469</v>
      </c>
      <c r="P120" s="346" t="s">
        <v>729</v>
      </c>
    </row>
    <row r="121" spans="2:17" x14ac:dyDescent="0.3">
      <c r="B121">
        <v>81</v>
      </c>
      <c r="C121" s="165">
        <f t="shared" si="15"/>
        <v>5</v>
      </c>
      <c r="D121" s="332">
        <f t="shared" si="17"/>
        <v>0.36852745873999998</v>
      </c>
      <c r="E121" s="248">
        <f t="shared" si="14"/>
        <v>422.994618</v>
      </c>
      <c r="F121" s="248">
        <f t="shared" si="14"/>
        <v>469.99402000000003</v>
      </c>
      <c r="G121" s="248">
        <f t="shared" si="14"/>
        <v>516.99342200000001</v>
      </c>
      <c r="H121" s="248">
        <f t="shared" si="14"/>
        <v>563.99282399999993</v>
      </c>
      <c r="I121" s="248">
        <f t="shared" si="14"/>
        <v>610.99222599999996</v>
      </c>
      <c r="J121" s="248">
        <f t="shared" si="14"/>
        <v>657.99162799999988</v>
      </c>
      <c r="K121" s="248">
        <f t="shared" si="14"/>
        <v>704.9910299999998</v>
      </c>
      <c r="L121" s="248">
        <f t="shared" si="14"/>
        <v>751.99043199999983</v>
      </c>
      <c r="M121" s="248">
        <f t="shared" si="14"/>
        <v>798.98983399999975</v>
      </c>
      <c r="N121" s="338">
        <v>2114.97309</v>
      </c>
      <c r="O121" s="166">
        <f t="shared" si="16"/>
        <v>2607.3523077093469</v>
      </c>
      <c r="P121" s="346" t="s">
        <v>734</v>
      </c>
    </row>
    <row r="122" spans="2:17" x14ac:dyDescent="0.3">
      <c r="B122">
        <v>82</v>
      </c>
      <c r="C122" s="165">
        <f t="shared" si="15"/>
        <v>5</v>
      </c>
      <c r="D122" s="332">
        <f t="shared" si="17"/>
        <v>0.36852745873999998</v>
      </c>
      <c r="E122" s="248">
        <f t="shared" si="14"/>
        <v>600.55450400000007</v>
      </c>
      <c r="F122" s="248">
        <f t="shared" si="14"/>
        <v>667.28278222222229</v>
      </c>
      <c r="G122" s="248">
        <f t="shared" si="14"/>
        <v>734.01106044444452</v>
      </c>
      <c r="H122" s="248">
        <f t="shared" si="14"/>
        <v>800.73933866666664</v>
      </c>
      <c r="I122" s="248">
        <f t="shared" si="14"/>
        <v>867.46761688888876</v>
      </c>
      <c r="J122" s="248">
        <f t="shared" si="14"/>
        <v>934.19589511111099</v>
      </c>
      <c r="K122" s="248">
        <f t="shared" si="14"/>
        <v>1000.9241733333331</v>
      </c>
      <c r="L122" s="248">
        <f t="shared" si="14"/>
        <v>1067.6524515555552</v>
      </c>
      <c r="M122" s="248">
        <f t="shared" si="14"/>
        <v>1134.3807297777773</v>
      </c>
      <c r="N122" s="338">
        <v>3002.77252</v>
      </c>
      <c r="O122" s="166">
        <f t="shared" si="16"/>
        <v>2607.3523077093473</v>
      </c>
      <c r="P122" s="346" t="s">
        <v>734</v>
      </c>
    </row>
    <row r="123" spans="2:17" x14ac:dyDescent="0.3">
      <c r="B123">
        <v>83</v>
      </c>
      <c r="C123" s="165">
        <f t="shared" si="15"/>
        <v>1</v>
      </c>
      <c r="D123" s="332">
        <f t="shared" si="17"/>
        <v>0.36852745873999998</v>
      </c>
      <c r="E123" s="248">
        <f t="shared" si="14"/>
        <v>542.46502220000002</v>
      </c>
      <c r="F123" s="248">
        <f t="shared" si="14"/>
        <v>602.73891355555565</v>
      </c>
      <c r="G123" s="248">
        <f t="shared" si="14"/>
        <v>663.01280491111117</v>
      </c>
      <c r="H123" s="248">
        <f t="shared" si="14"/>
        <v>723.2866962666667</v>
      </c>
      <c r="I123" s="248">
        <f t="shared" si="14"/>
        <v>783.56058762222222</v>
      </c>
      <c r="J123" s="248">
        <f t="shared" si="14"/>
        <v>843.83447897777762</v>
      </c>
      <c r="K123" s="248">
        <f t="shared" si="14"/>
        <v>904.10837033333314</v>
      </c>
      <c r="L123" s="248">
        <f t="shared" si="14"/>
        <v>964.38226168888866</v>
      </c>
      <c r="M123" s="248">
        <f t="shared" si="14"/>
        <v>1024.6561530444442</v>
      </c>
      <c r="N123" s="338">
        <v>2712.3251110000001</v>
      </c>
      <c r="O123" s="166">
        <f t="shared" si="16"/>
        <v>2607.3523077093473</v>
      </c>
      <c r="P123" s="346" t="s">
        <v>729</v>
      </c>
    </row>
    <row r="124" spans="2:17" x14ac:dyDescent="0.3">
      <c r="B124">
        <v>84</v>
      </c>
      <c r="C124" s="165">
        <f t="shared" si="15"/>
        <v>1</v>
      </c>
      <c r="D124" s="332">
        <f t="shared" si="17"/>
        <v>0.36852745873999998</v>
      </c>
      <c r="E124" s="248">
        <f t="shared" si="14"/>
        <v>1813.0056390000002</v>
      </c>
      <c r="F124" s="248">
        <f t="shared" si="14"/>
        <v>2014.4507100000003</v>
      </c>
      <c r="G124" s="248">
        <f t="shared" si="14"/>
        <v>2215.8957810000002</v>
      </c>
      <c r="H124" s="248">
        <f t="shared" si="14"/>
        <v>2417.3408520000003</v>
      </c>
      <c r="I124" s="248">
        <f t="shared" si="14"/>
        <v>2618.7859229999999</v>
      </c>
      <c r="J124" s="248">
        <f t="shared" si="14"/>
        <v>2820.230994</v>
      </c>
      <c r="K124" s="248">
        <f t="shared" si="14"/>
        <v>3021.6760649999997</v>
      </c>
      <c r="L124" s="248">
        <f t="shared" si="14"/>
        <v>3223.1211359999993</v>
      </c>
      <c r="M124" s="248">
        <f t="shared" si="14"/>
        <v>3424.5662069999994</v>
      </c>
      <c r="N124" s="338">
        <v>9065.0281950000008</v>
      </c>
      <c r="O124" s="166">
        <f t="shared" si="16"/>
        <v>2607.3523077093469</v>
      </c>
      <c r="P124" s="346" t="s">
        <v>729</v>
      </c>
    </row>
    <row r="125" spans="2:17" x14ac:dyDescent="0.3">
      <c r="B125">
        <v>85</v>
      </c>
      <c r="C125" s="165">
        <f t="shared" si="15"/>
        <v>1</v>
      </c>
      <c r="D125" s="332">
        <f t="shared" si="17"/>
        <v>0.36852745873999998</v>
      </c>
      <c r="E125" s="248">
        <f t="shared" si="14"/>
        <v>1924.9146252</v>
      </c>
      <c r="F125" s="248">
        <f t="shared" si="14"/>
        <v>2138.7940279999998</v>
      </c>
      <c r="G125" s="248">
        <f t="shared" si="14"/>
        <v>2352.6734308</v>
      </c>
      <c r="H125" s="248">
        <f t="shared" si="14"/>
        <v>2566.5528335999998</v>
      </c>
      <c r="I125" s="248">
        <f t="shared" si="14"/>
        <v>2780.4322363999995</v>
      </c>
      <c r="J125" s="248">
        <f t="shared" si="14"/>
        <v>2994.3116391999993</v>
      </c>
      <c r="K125" s="248">
        <f t="shared" si="14"/>
        <v>3208.191041999999</v>
      </c>
      <c r="L125" s="248">
        <f t="shared" si="14"/>
        <v>3422.0704447999988</v>
      </c>
      <c r="M125" s="248">
        <f t="shared" si="14"/>
        <v>3635.9498475999985</v>
      </c>
      <c r="N125" s="338">
        <v>9624.5731259999993</v>
      </c>
      <c r="O125" s="166">
        <f t="shared" si="16"/>
        <v>2607.3523077093469</v>
      </c>
      <c r="P125" s="346" t="s">
        <v>729</v>
      </c>
      <c r="Q125" s="327"/>
    </row>
    <row r="126" spans="2:17" x14ac:dyDescent="0.3">
      <c r="B126">
        <v>86</v>
      </c>
      <c r="C126" s="165">
        <f t="shared" si="15"/>
        <v>1</v>
      </c>
      <c r="D126" s="332">
        <f t="shared" si="17"/>
        <v>0.36852745873999998</v>
      </c>
      <c r="E126" s="248">
        <f t="shared" ref="E126:M154" si="18">$N126*E$39</f>
        <v>1550.6689136000002</v>
      </c>
      <c r="F126" s="248">
        <f t="shared" si="18"/>
        <v>1722.9654595555558</v>
      </c>
      <c r="G126" s="248">
        <f t="shared" si="18"/>
        <v>1895.2620055111113</v>
      </c>
      <c r="H126" s="248">
        <f t="shared" si="18"/>
        <v>2067.5585514666668</v>
      </c>
      <c r="I126" s="248">
        <f t="shared" si="18"/>
        <v>2239.8550974222221</v>
      </c>
      <c r="J126" s="248">
        <f t="shared" si="18"/>
        <v>2412.1516433777774</v>
      </c>
      <c r="K126" s="248">
        <f t="shared" si="18"/>
        <v>2584.4481893333327</v>
      </c>
      <c r="L126" s="248">
        <f t="shared" si="18"/>
        <v>2756.7447352888885</v>
      </c>
      <c r="M126" s="248">
        <f t="shared" si="18"/>
        <v>2929.0412812444438</v>
      </c>
      <c r="N126" s="338">
        <v>7753.3445680000004</v>
      </c>
      <c r="O126" s="166">
        <f t="shared" si="16"/>
        <v>2607.3523077093469</v>
      </c>
      <c r="P126" s="346" t="s">
        <v>729</v>
      </c>
      <c r="Q126" s="327"/>
    </row>
    <row r="127" spans="2:17" x14ac:dyDescent="0.3">
      <c r="B127">
        <v>87</v>
      </c>
      <c r="C127" s="165">
        <f t="shared" si="15"/>
        <v>6</v>
      </c>
      <c r="D127" s="332">
        <f t="shared" si="17"/>
        <v>0.36852745873999998</v>
      </c>
      <c r="E127" s="248">
        <f t="shared" si="18"/>
        <v>773.57753920000005</v>
      </c>
      <c r="F127" s="248">
        <f t="shared" si="18"/>
        <v>859.53059911111109</v>
      </c>
      <c r="G127" s="248">
        <f t="shared" si="18"/>
        <v>945.48365902222224</v>
      </c>
      <c r="H127" s="248">
        <f t="shared" si="18"/>
        <v>1031.4367189333332</v>
      </c>
      <c r="I127" s="248">
        <f t="shared" si="18"/>
        <v>1117.3897788444442</v>
      </c>
      <c r="J127" s="248">
        <f t="shared" si="18"/>
        <v>1203.3428387555552</v>
      </c>
      <c r="K127" s="248">
        <f t="shared" si="18"/>
        <v>1289.2958986666663</v>
      </c>
      <c r="L127" s="248">
        <f t="shared" si="18"/>
        <v>1375.2489585777773</v>
      </c>
      <c r="M127" s="248">
        <f t="shared" si="18"/>
        <v>1461.2020184888884</v>
      </c>
      <c r="N127" s="338">
        <v>3867.8876959999998</v>
      </c>
      <c r="O127" s="166">
        <f t="shared" si="16"/>
        <v>2607.3523077093469</v>
      </c>
      <c r="P127" s="346" t="s">
        <v>735</v>
      </c>
      <c r="Q127" s="327"/>
    </row>
    <row r="128" spans="2:17" x14ac:dyDescent="0.3">
      <c r="B128">
        <v>88</v>
      </c>
      <c r="C128" s="165">
        <f t="shared" si="15"/>
        <v>1</v>
      </c>
      <c r="D128" s="332">
        <f t="shared" si="17"/>
        <v>0.36852745873999998</v>
      </c>
      <c r="E128" s="248">
        <f t="shared" si="18"/>
        <v>3129.8043422000001</v>
      </c>
      <c r="F128" s="248">
        <f t="shared" si="18"/>
        <v>3477.5603802222222</v>
      </c>
      <c r="G128" s="248">
        <f t="shared" si="18"/>
        <v>3825.3164182444448</v>
      </c>
      <c r="H128" s="248">
        <f t="shared" si="18"/>
        <v>4173.0724562666664</v>
      </c>
      <c r="I128" s="248">
        <f t="shared" si="18"/>
        <v>4520.8284942888886</v>
      </c>
      <c r="J128" s="248">
        <f t="shared" si="18"/>
        <v>4868.5845323111098</v>
      </c>
      <c r="K128" s="248">
        <f t="shared" si="18"/>
        <v>5216.3405703333319</v>
      </c>
      <c r="L128" s="248">
        <f t="shared" si="18"/>
        <v>5564.0966083555541</v>
      </c>
      <c r="M128" s="248">
        <f t="shared" si="18"/>
        <v>5911.8526463777753</v>
      </c>
      <c r="N128" s="338">
        <v>15649.021710999999</v>
      </c>
      <c r="O128" s="166">
        <f t="shared" si="16"/>
        <v>2607.3523077093469</v>
      </c>
      <c r="P128" s="346" t="s">
        <v>729</v>
      </c>
    </row>
    <row r="129" spans="2:21" x14ac:dyDescent="0.3">
      <c r="B129">
        <v>89</v>
      </c>
      <c r="C129" s="165">
        <f t="shared" si="15"/>
        <v>5</v>
      </c>
      <c r="D129" s="332">
        <f t="shared" si="17"/>
        <v>0.36852745873999998</v>
      </c>
      <c r="E129" s="248">
        <f t="shared" si="18"/>
        <v>495.80662540000003</v>
      </c>
      <c r="F129" s="248">
        <f t="shared" si="18"/>
        <v>550.89625044444449</v>
      </c>
      <c r="G129" s="248">
        <f t="shared" si="18"/>
        <v>605.98587548888895</v>
      </c>
      <c r="H129" s="248">
        <f t="shared" si="18"/>
        <v>661.07550053333341</v>
      </c>
      <c r="I129" s="248">
        <f t="shared" si="18"/>
        <v>716.16512557777776</v>
      </c>
      <c r="J129" s="248">
        <f t="shared" si="18"/>
        <v>771.2547506222221</v>
      </c>
      <c r="K129" s="248">
        <f t="shared" si="18"/>
        <v>826.34437566666656</v>
      </c>
      <c r="L129" s="248">
        <f t="shared" si="18"/>
        <v>881.43400071111091</v>
      </c>
      <c r="M129" s="248">
        <f t="shared" si="18"/>
        <v>936.52362575555526</v>
      </c>
      <c r="N129" s="338">
        <v>2479.0331270000001</v>
      </c>
      <c r="O129" s="166">
        <f t="shared" si="16"/>
        <v>2607.3523077093469</v>
      </c>
      <c r="P129" s="346" t="s">
        <v>734</v>
      </c>
      <c r="Q129" s="327"/>
      <c r="R129" s="44"/>
      <c r="U129" s="52"/>
    </row>
    <row r="130" spans="2:21" x14ac:dyDescent="0.3">
      <c r="B130">
        <v>90</v>
      </c>
      <c r="C130" s="165">
        <f t="shared" si="15"/>
        <v>5</v>
      </c>
      <c r="D130" s="332">
        <f t="shared" si="17"/>
        <v>0.36852745873999998</v>
      </c>
      <c r="E130" s="248">
        <f t="shared" si="18"/>
        <v>790.87984260000007</v>
      </c>
      <c r="F130" s="248">
        <f t="shared" si="18"/>
        <v>878.75538066666672</v>
      </c>
      <c r="G130" s="248">
        <f t="shared" si="18"/>
        <v>966.63091873333349</v>
      </c>
      <c r="H130" s="248">
        <f t="shared" si="18"/>
        <v>1054.5064568</v>
      </c>
      <c r="I130" s="248">
        <f t="shared" si="18"/>
        <v>1142.3819948666667</v>
      </c>
      <c r="J130" s="248">
        <f t="shared" si="18"/>
        <v>1230.2575329333331</v>
      </c>
      <c r="K130" s="248">
        <f t="shared" si="18"/>
        <v>1318.1330709999997</v>
      </c>
      <c r="L130" s="248">
        <f t="shared" si="18"/>
        <v>1406.0086090666664</v>
      </c>
      <c r="M130" s="248">
        <f t="shared" si="18"/>
        <v>1493.8841471333328</v>
      </c>
      <c r="N130" s="338">
        <v>3954.3992130000001</v>
      </c>
      <c r="O130" s="166">
        <f t="shared" si="16"/>
        <v>2607.3523077093473</v>
      </c>
      <c r="P130" s="346" t="s">
        <v>734</v>
      </c>
    </row>
    <row r="131" spans="2:21" x14ac:dyDescent="0.3">
      <c r="B131">
        <v>91</v>
      </c>
      <c r="C131" s="165">
        <f t="shared" si="15"/>
        <v>5</v>
      </c>
      <c r="D131" s="332">
        <f t="shared" si="17"/>
        <v>0.36852745873999998</v>
      </c>
      <c r="E131" s="248">
        <f t="shared" si="18"/>
        <v>1163.4798338000001</v>
      </c>
      <c r="F131" s="248">
        <f t="shared" si="18"/>
        <v>1292.755370888889</v>
      </c>
      <c r="G131" s="248">
        <f t="shared" si="18"/>
        <v>1422.030907977778</v>
      </c>
      <c r="H131" s="248">
        <f t="shared" si="18"/>
        <v>1551.3064450666668</v>
      </c>
      <c r="I131" s="248">
        <f t="shared" si="18"/>
        <v>1680.5819821555556</v>
      </c>
      <c r="J131" s="248">
        <f t="shared" si="18"/>
        <v>1809.8575192444441</v>
      </c>
      <c r="K131" s="248">
        <f t="shared" si="18"/>
        <v>1939.1330563333329</v>
      </c>
      <c r="L131" s="248">
        <f t="shared" si="18"/>
        <v>2068.4085934222217</v>
      </c>
      <c r="M131" s="248">
        <f t="shared" si="18"/>
        <v>2197.6841305111107</v>
      </c>
      <c r="N131" s="338">
        <v>5817.3991690000003</v>
      </c>
      <c r="O131" s="166">
        <f t="shared" si="16"/>
        <v>2607.3523077093469</v>
      </c>
      <c r="P131" s="346" t="s">
        <v>734</v>
      </c>
      <c r="Q131" s="327"/>
      <c r="R131" s="46"/>
    </row>
    <row r="132" spans="2:21" x14ac:dyDescent="0.3">
      <c r="B132">
        <v>92</v>
      </c>
      <c r="C132" s="165">
        <f t="shared" si="15"/>
        <v>1</v>
      </c>
      <c r="D132" s="332">
        <f t="shared" si="17"/>
        <v>0.36852745873999998</v>
      </c>
      <c r="E132" s="248">
        <f t="shared" si="18"/>
        <v>881.30550600000015</v>
      </c>
      <c r="F132" s="248">
        <f t="shared" si="18"/>
        <v>979.22834000000012</v>
      </c>
      <c r="G132" s="248">
        <f t="shared" si="18"/>
        <v>1077.1511740000001</v>
      </c>
      <c r="H132" s="248">
        <f t="shared" si="18"/>
        <v>1175.074008</v>
      </c>
      <c r="I132" s="248">
        <f t="shared" si="18"/>
        <v>1272.996842</v>
      </c>
      <c r="J132" s="248">
        <f t="shared" si="18"/>
        <v>1370.919676</v>
      </c>
      <c r="K132" s="248">
        <f t="shared" si="18"/>
        <v>1468.8425099999997</v>
      </c>
      <c r="L132" s="248">
        <f t="shared" si="18"/>
        <v>1566.7653439999997</v>
      </c>
      <c r="M132" s="248">
        <f t="shared" si="18"/>
        <v>1664.6881779999997</v>
      </c>
      <c r="N132" s="338">
        <v>4406.5275300000003</v>
      </c>
      <c r="O132" s="166">
        <f t="shared" si="16"/>
        <v>2607.3523077093469</v>
      </c>
      <c r="P132" s="346" t="s">
        <v>729</v>
      </c>
      <c r="R132" s="46"/>
    </row>
    <row r="133" spans="2:21" x14ac:dyDescent="0.3">
      <c r="B133">
        <v>93</v>
      </c>
      <c r="C133" s="165">
        <f t="shared" si="15"/>
        <v>5</v>
      </c>
      <c r="D133" s="332">
        <f t="shared" si="17"/>
        <v>0.36852745873999998</v>
      </c>
      <c r="E133" s="248">
        <f t="shared" si="18"/>
        <v>619.54700679999996</v>
      </c>
      <c r="F133" s="248">
        <f t="shared" si="18"/>
        <v>688.38556311111108</v>
      </c>
      <c r="G133" s="248">
        <f t="shared" si="18"/>
        <v>757.2241194222222</v>
      </c>
      <c r="H133" s="248">
        <f t="shared" si="18"/>
        <v>826.06267573333332</v>
      </c>
      <c r="I133" s="248">
        <f t="shared" si="18"/>
        <v>894.90123204444433</v>
      </c>
      <c r="J133" s="248">
        <f t="shared" si="18"/>
        <v>963.73978835555533</v>
      </c>
      <c r="K133" s="248">
        <f t="shared" si="18"/>
        <v>1032.5783446666665</v>
      </c>
      <c r="L133" s="248">
        <f t="shared" si="18"/>
        <v>1101.4169009777775</v>
      </c>
      <c r="M133" s="248">
        <f t="shared" si="18"/>
        <v>1170.2554572888885</v>
      </c>
      <c r="N133" s="338">
        <v>3097.7350339999998</v>
      </c>
      <c r="O133" s="166">
        <f t="shared" si="16"/>
        <v>2607.3523077093469</v>
      </c>
      <c r="P133" s="346" t="s">
        <v>734</v>
      </c>
    </row>
    <row r="134" spans="2:21" x14ac:dyDescent="0.3">
      <c r="B134">
        <v>94</v>
      </c>
      <c r="C134" s="165">
        <f t="shared" si="15"/>
        <v>5</v>
      </c>
      <c r="D134" s="332">
        <f t="shared" si="17"/>
        <v>0.36852745873999998</v>
      </c>
      <c r="E134" s="248">
        <f t="shared" si="18"/>
        <v>1289.6665562000001</v>
      </c>
      <c r="F134" s="248">
        <f t="shared" si="18"/>
        <v>1432.9628402222224</v>
      </c>
      <c r="G134" s="248">
        <f t="shared" si="18"/>
        <v>1576.2591242444446</v>
      </c>
      <c r="H134" s="248">
        <f t="shared" si="18"/>
        <v>1719.5554082666667</v>
      </c>
      <c r="I134" s="248">
        <f t="shared" si="18"/>
        <v>1862.8516922888887</v>
      </c>
      <c r="J134" s="248">
        <f t="shared" si="18"/>
        <v>2006.1479763111108</v>
      </c>
      <c r="K134" s="248">
        <f t="shared" si="18"/>
        <v>2149.4442603333327</v>
      </c>
      <c r="L134" s="248">
        <f t="shared" si="18"/>
        <v>2292.7405443555549</v>
      </c>
      <c r="M134" s="248">
        <f t="shared" si="18"/>
        <v>2436.0368283777771</v>
      </c>
      <c r="N134" s="338">
        <v>6448.3327810000001</v>
      </c>
      <c r="O134" s="166">
        <f t="shared" si="16"/>
        <v>2607.3523077093469</v>
      </c>
      <c r="P134" s="346" t="s">
        <v>734</v>
      </c>
      <c r="R134" s="47"/>
    </row>
    <row r="135" spans="2:21" x14ac:dyDescent="0.3">
      <c r="B135">
        <v>95</v>
      </c>
      <c r="C135" s="165">
        <f t="shared" si="15"/>
        <v>6</v>
      </c>
      <c r="D135" s="332">
        <f t="shared" si="17"/>
        <v>0.36852745873999998</v>
      </c>
      <c r="E135" s="248">
        <f t="shared" si="18"/>
        <v>1349.5796742000002</v>
      </c>
      <c r="F135" s="248">
        <f t="shared" si="18"/>
        <v>1499.5329713333335</v>
      </c>
      <c r="G135" s="248">
        <f t="shared" si="18"/>
        <v>1649.4862684666668</v>
      </c>
      <c r="H135" s="248">
        <f t="shared" si="18"/>
        <v>1799.4395655999999</v>
      </c>
      <c r="I135" s="248">
        <f t="shared" si="18"/>
        <v>1949.3928627333332</v>
      </c>
      <c r="J135" s="248">
        <f t="shared" si="18"/>
        <v>2099.3461598666663</v>
      </c>
      <c r="K135" s="248">
        <f t="shared" si="18"/>
        <v>2249.2994569999996</v>
      </c>
      <c r="L135" s="248">
        <f t="shared" si="18"/>
        <v>2399.2527541333329</v>
      </c>
      <c r="M135" s="248">
        <f t="shared" si="18"/>
        <v>2549.2060512666658</v>
      </c>
      <c r="N135" s="338">
        <v>6747.8983710000002</v>
      </c>
      <c r="O135" s="166">
        <f t="shared" si="16"/>
        <v>2607.3523077093469</v>
      </c>
      <c r="P135" s="346" t="s">
        <v>735</v>
      </c>
    </row>
    <row r="136" spans="2:21" x14ac:dyDescent="0.3">
      <c r="B136">
        <v>96</v>
      </c>
      <c r="C136" s="165">
        <f t="shared" si="15"/>
        <v>6</v>
      </c>
      <c r="D136" s="332">
        <f t="shared" si="17"/>
        <v>0.36852745873999998</v>
      </c>
      <c r="E136" s="248">
        <f t="shared" si="18"/>
        <v>419.79213520000008</v>
      </c>
      <c r="F136" s="248">
        <f t="shared" si="18"/>
        <v>466.43570577777786</v>
      </c>
      <c r="G136" s="248">
        <f t="shared" si="18"/>
        <v>513.07927635555563</v>
      </c>
      <c r="H136" s="248">
        <f t="shared" si="18"/>
        <v>559.72284693333336</v>
      </c>
      <c r="I136" s="248">
        <f t="shared" si="18"/>
        <v>606.36641751111108</v>
      </c>
      <c r="J136" s="248">
        <f t="shared" si="18"/>
        <v>653.0099880888888</v>
      </c>
      <c r="K136" s="248">
        <f t="shared" si="18"/>
        <v>699.65355866666653</v>
      </c>
      <c r="L136" s="248">
        <f t="shared" si="18"/>
        <v>746.29712924444425</v>
      </c>
      <c r="M136" s="248">
        <f t="shared" si="18"/>
        <v>792.94069982222197</v>
      </c>
      <c r="N136" s="338">
        <v>2098.9606760000001</v>
      </c>
      <c r="O136" s="166">
        <f t="shared" si="16"/>
        <v>2607.3523077093469</v>
      </c>
      <c r="P136" s="346" t="s">
        <v>735</v>
      </c>
    </row>
    <row r="137" spans="2:21" x14ac:dyDescent="0.3">
      <c r="B137">
        <v>97</v>
      </c>
      <c r="C137" s="165">
        <f t="shared" si="15"/>
        <v>7</v>
      </c>
      <c r="D137" s="332">
        <f t="shared" si="17"/>
        <v>0.36852745873999998</v>
      </c>
      <c r="E137" s="248">
        <f t="shared" si="18"/>
        <v>1332.3218496</v>
      </c>
      <c r="F137" s="248">
        <f t="shared" si="18"/>
        <v>1480.3576106666667</v>
      </c>
      <c r="G137" s="248">
        <f t="shared" si="18"/>
        <v>1628.3933717333334</v>
      </c>
      <c r="H137" s="248">
        <f t="shared" si="18"/>
        <v>1776.4291327999999</v>
      </c>
      <c r="I137" s="248">
        <f t="shared" si="18"/>
        <v>1924.4648938666664</v>
      </c>
      <c r="J137" s="248">
        <f t="shared" si="18"/>
        <v>2072.500654933333</v>
      </c>
      <c r="K137" s="248">
        <f t="shared" si="18"/>
        <v>2220.5364159999995</v>
      </c>
      <c r="L137" s="248">
        <f t="shared" si="18"/>
        <v>2368.572177066666</v>
      </c>
      <c r="M137" s="248">
        <f t="shared" si="18"/>
        <v>2516.6079381333325</v>
      </c>
      <c r="N137" s="338">
        <v>6661.6092479999998</v>
      </c>
      <c r="O137" s="166">
        <f t="shared" si="16"/>
        <v>2607.3523077093469</v>
      </c>
      <c r="P137" s="346" t="s">
        <v>736</v>
      </c>
    </row>
    <row r="138" spans="2:21" x14ac:dyDescent="0.3">
      <c r="B138">
        <v>98</v>
      </c>
      <c r="C138" s="165">
        <f t="shared" si="15"/>
        <v>5</v>
      </c>
      <c r="D138" s="332">
        <f t="shared" si="17"/>
        <v>0.36852745873999998</v>
      </c>
      <c r="E138" s="248">
        <f t="shared" si="18"/>
        <v>419.74765619999999</v>
      </c>
      <c r="F138" s="248">
        <f t="shared" si="18"/>
        <v>466.38628466666665</v>
      </c>
      <c r="G138" s="248">
        <f t="shared" si="18"/>
        <v>513.02491313333337</v>
      </c>
      <c r="H138" s="248">
        <f t="shared" si="18"/>
        <v>559.66354159999992</v>
      </c>
      <c r="I138" s="248">
        <f t="shared" si="18"/>
        <v>606.30217006666658</v>
      </c>
      <c r="J138" s="248">
        <f t="shared" si="18"/>
        <v>652.94079853333324</v>
      </c>
      <c r="K138" s="248">
        <f t="shared" si="18"/>
        <v>699.57942699999978</v>
      </c>
      <c r="L138" s="248">
        <f t="shared" si="18"/>
        <v>746.21805546666644</v>
      </c>
      <c r="M138" s="248">
        <f t="shared" si="18"/>
        <v>792.8566839333331</v>
      </c>
      <c r="N138" s="338">
        <v>2098.7382809999999</v>
      </c>
      <c r="O138" s="166">
        <f t="shared" si="16"/>
        <v>2607.3523077093469</v>
      </c>
      <c r="P138" s="346" t="s">
        <v>734</v>
      </c>
    </row>
    <row r="139" spans="2:21" x14ac:dyDescent="0.3">
      <c r="B139">
        <v>99</v>
      </c>
      <c r="C139" s="165">
        <f t="shared" si="15"/>
        <v>5</v>
      </c>
      <c r="D139" s="332">
        <f t="shared" si="17"/>
        <v>0.36852745873999998</v>
      </c>
      <c r="E139" s="248">
        <f t="shared" si="18"/>
        <v>1563.8346768000001</v>
      </c>
      <c r="F139" s="248">
        <f t="shared" si="18"/>
        <v>1737.5940853333334</v>
      </c>
      <c r="G139" s="248">
        <f t="shared" si="18"/>
        <v>1911.3534938666667</v>
      </c>
      <c r="H139" s="248">
        <f t="shared" si="18"/>
        <v>2085.1129023999997</v>
      </c>
      <c r="I139" s="248">
        <f t="shared" si="18"/>
        <v>2258.8723109333332</v>
      </c>
      <c r="J139" s="248">
        <f t="shared" si="18"/>
        <v>2432.6317194666663</v>
      </c>
      <c r="K139" s="248">
        <f t="shared" si="18"/>
        <v>2606.3911279999993</v>
      </c>
      <c r="L139" s="248">
        <f t="shared" si="18"/>
        <v>2780.1505365333323</v>
      </c>
      <c r="M139" s="248">
        <f t="shared" si="18"/>
        <v>2953.9099450666654</v>
      </c>
      <c r="N139" s="338">
        <v>7819.1733839999997</v>
      </c>
      <c r="O139" s="166">
        <f t="shared" si="16"/>
        <v>2607.3523077093469</v>
      </c>
      <c r="P139" s="346" t="s">
        <v>734</v>
      </c>
    </row>
    <row r="140" spans="2:21" x14ac:dyDescent="0.3">
      <c r="B140">
        <v>100</v>
      </c>
      <c r="C140" s="165">
        <f t="shared" si="15"/>
        <v>7</v>
      </c>
      <c r="D140" s="332">
        <f t="shared" si="17"/>
        <v>0.36852745873999998</v>
      </c>
      <c r="E140" s="248">
        <f t="shared" si="18"/>
        <v>1114.9978008000001</v>
      </c>
      <c r="F140" s="248">
        <f t="shared" si="18"/>
        <v>1238.8864453333333</v>
      </c>
      <c r="G140" s="248">
        <f t="shared" si="18"/>
        <v>1362.7750898666668</v>
      </c>
      <c r="H140" s="248">
        <f t="shared" si="18"/>
        <v>1486.6637344000001</v>
      </c>
      <c r="I140" s="248">
        <f t="shared" si="18"/>
        <v>1610.5523789333331</v>
      </c>
      <c r="J140" s="248">
        <f t="shared" si="18"/>
        <v>1734.4410234666664</v>
      </c>
      <c r="K140" s="248">
        <f t="shared" si="18"/>
        <v>1858.3296679999996</v>
      </c>
      <c r="L140" s="248">
        <f t="shared" si="18"/>
        <v>1982.2183125333329</v>
      </c>
      <c r="M140" s="248">
        <f t="shared" si="18"/>
        <v>2106.1069570666659</v>
      </c>
      <c r="N140" s="338">
        <v>5574.989004</v>
      </c>
      <c r="O140" s="166">
        <f t="shared" si="16"/>
        <v>2607.3523077093469</v>
      </c>
      <c r="P140" s="346" t="s">
        <v>736</v>
      </c>
    </row>
    <row r="141" spans="2:21" x14ac:dyDescent="0.3">
      <c r="B141">
        <v>101</v>
      </c>
      <c r="C141" s="165">
        <f t="shared" si="15"/>
        <v>6</v>
      </c>
      <c r="D141" s="332">
        <f t="shared" si="17"/>
        <v>0.36852745873999998</v>
      </c>
      <c r="E141" s="248">
        <f t="shared" si="18"/>
        <v>624.30625220000002</v>
      </c>
      <c r="F141" s="248">
        <f t="shared" si="18"/>
        <v>693.67361355555568</v>
      </c>
      <c r="G141" s="248">
        <f t="shared" si="18"/>
        <v>763.04097491111122</v>
      </c>
      <c r="H141" s="248">
        <f t="shared" si="18"/>
        <v>832.40833626666665</v>
      </c>
      <c r="I141" s="248">
        <f t="shared" si="18"/>
        <v>901.7756976222222</v>
      </c>
      <c r="J141" s="248">
        <f t="shared" si="18"/>
        <v>971.14305897777763</v>
      </c>
      <c r="K141" s="248">
        <f t="shared" si="18"/>
        <v>1040.5104203333331</v>
      </c>
      <c r="L141" s="248">
        <f t="shared" si="18"/>
        <v>1109.8777816888887</v>
      </c>
      <c r="M141" s="248">
        <f t="shared" si="18"/>
        <v>1179.2451430444441</v>
      </c>
      <c r="N141" s="338">
        <v>3121.5312610000001</v>
      </c>
      <c r="O141" s="166">
        <f t="shared" si="16"/>
        <v>2607.3523077093469</v>
      </c>
      <c r="P141" s="346" t="s">
        <v>735</v>
      </c>
    </row>
    <row r="142" spans="2:21" x14ac:dyDescent="0.3">
      <c r="B142">
        <v>102</v>
      </c>
      <c r="C142" s="165">
        <f t="shared" si="15"/>
        <v>1</v>
      </c>
      <c r="D142" s="332">
        <f t="shared" si="17"/>
        <v>0.36852745873999998</v>
      </c>
      <c r="E142" s="248">
        <f t="shared" si="18"/>
        <v>756.23075660000006</v>
      </c>
      <c r="F142" s="248">
        <f t="shared" si="18"/>
        <v>840.25639622222229</v>
      </c>
      <c r="G142" s="248">
        <f t="shared" si="18"/>
        <v>924.28203584444452</v>
      </c>
      <c r="H142" s="248">
        <f t="shared" si="18"/>
        <v>1008.3076754666668</v>
      </c>
      <c r="I142" s="248">
        <f t="shared" si="18"/>
        <v>1092.3333150888889</v>
      </c>
      <c r="J142" s="248">
        <f t="shared" si="18"/>
        <v>1176.358954711111</v>
      </c>
      <c r="K142" s="248">
        <f t="shared" si="18"/>
        <v>1260.3845943333331</v>
      </c>
      <c r="L142" s="248">
        <f t="shared" si="18"/>
        <v>1344.4102339555552</v>
      </c>
      <c r="M142" s="248">
        <f t="shared" si="18"/>
        <v>1428.4358735777773</v>
      </c>
      <c r="N142" s="338">
        <v>3781.1537830000002</v>
      </c>
      <c r="O142" s="166">
        <f t="shared" si="16"/>
        <v>2607.3523077093469</v>
      </c>
      <c r="P142" s="346" t="s">
        <v>729</v>
      </c>
    </row>
    <row r="143" spans="2:21" x14ac:dyDescent="0.3">
      <c r="B143">
        <v>103</v>
      </c>
      <c r="C143" s="165">
        <f t="shared" si="15"/>
        <v>5</v>
      </c>
      <c r="D143" s="332">
        <f t="shared" si="17"/>
        <v>0.36852745873999998</v>
      </c>
      <c r="E143" s="248">
        <f t="shared" si="18"/>
        <v>933.65720580000004</v>
      </c>
      <c r="F143" s="248">
        <f t="shared" si="18"/>
        <v>1037.3968953333333</v>
      </c>
      <c r="G143" s="248">
        <f t="shared" si="18"/>
        <v>1141.1365848666667</v>
      </c>
      <c r="H143" s="248">
        <f t="shared" si="18"/>
        <v>1244.8762744000001</v>
      </c>
      <c r="I143" s="248">
        <f t="shared" si="18"/>
        <v>1348.6159639333332</v>
      </c>
      <c r="J143" s="248">
        <f t="shared" si="18"/>
        <v>1452.3556534666664</v>
      </c>
      <c r="K143" s="248">
        <f t="shared" si="18"/>
        <v>1556.0953429999995</v>
      </c>
      <c r="L143" s="248">
        <f t="shared" si="18"/>
        <v>1659.8350325333329</v>
      </c>
      <c r="M143" s="248">
        <f t="shared" si="18"/>
        <v>1763.574722066666</v>
      </c>
      <c r="N143" s="338">
        <v>4668.2860289999999</v>
      </c>
      <c r="O143" s="166">
        <f t="shared" si="16"/>
        <v>2607.3523077093469</v>
      </c>
      <c r="P143" s="346" t="s">
        <v>734</v>
      </c>
    </row>
    <row r="144" spans="2:21" x14ac:dyDescent="0.3">
      <c r="B144">
        <v>104</v>
      </c>
      <c r="C144" s="165">
        <f t="shared" si="15"/>
        <v>6</v>
      </c>
      <c r="D144" s="332">
        <f t="shared" si="17"/>
        <v>0.36852745873999998</v>
      </c>
      <c r="E144" s="248">
        <f t="shared" si="18"/>
        <v>1798.7279026000001</v>
      </c>
      <c r="F144" s="248">
        <f t="shared" si="18"/>
        <v>1998.5865584444446</v>
      </c>
      <c r="G144" s="248">
        <f t="shared" si="18"/>
        <v>2198.445214288889</v>
      </c>
      <c r="H144" s="248">
        <f t="shared" si="18"/>
        <v>2398.3038701333335</v>
      </c>
      <c r="I144" s="248">
        <f t="shared" si="18"/>
        <v>2598.1625259777775</v>
      </c>
      <c r="J144" s="248">
        <f t="shared" si="18"/>
        <v>2798.0211818222219</v>
      </c>
      <c r="K144" s="248">
        <f t="shared" si="18"/>
        <v>2997.8798376666659</v>
      </c>
      <c r="L144" s="248">
        <f t="shared" si="18"/>
        <v>3197.7384935111104</v>
      </c>
      <c r="M144" s="248">
        <f t="shared" si="18"/>
        <v>3397.5971493555544</v>
      </c>
      <c r="N144" s="338">
        <v>8993.6395130000001</v>
      </c>
      <c r="O144" s="166">
        <f t="shared" si="16"/>
        <v>2607.3523077093469</v>
      </c>
      <c r="P144" s="346" t="s">
        <v>735</v>
      </c>
    </row>
    <row r="145" spans="2:16" x14ac:dyDescent="0.3">
      <c r="B145">
        <v>105</v>
      </c>
      <c r="C145" s="165">
        <f t="shared" si="15"/>
        <v>5</v>
      </c>
      <c r="D145" s="332">
        <f t="shared" si="17"/>
        <v>0.36852745873999998</v>
      </c>
      <c r="E145" s="248">
        <f t="shared" si="18"/>
        <v>415.29976319999997</v>
      </c>
      <c r="F145" s="248">
        <f t="shared" si="18"/>
        <v>461.44418133333335</v>
      </c>
      <c r="G145" s="248">
        <f t="shared" si="18"/>
        <v>507.58859946666666</v>
      </c>
      <c r="H145" s="248">
        <f t="shared" si="18"/>
        <v>553.73301759999993</v>
      </c>
      <c r="I145" s="248">
        <f t="shared" si="18"/>
        <v>599.87743573333319</v>
      </c>
      <c r="J145" s="248">
        <f t="shared" si="18"/>
        <v>646.02185386666645</v>
      </c>
      <c r="K145" s="248">
        <f t="shared" si="18"/>
        <v>692.16627199999982</v>
      </c>
      <c r="L145" s="248">
        <f t="shared" si="18"/>
        <v>738.31069013333308</v>
      </c>
      <c r="M145" s="248">
        <f t="shared" si="18"/>
        <v>784.45510826666634</v>
      </c>
      <c r="N145" s="338">
        <v>2076.4988159999998</v>
      </c>
      <c r="O145" s="166">
        <f t="shared" si="16"/>
        <v>2607.3523077093469</v>
      </c>
      <c r="P145" s="346" t="s">
        <v>734</v>
      </c>
    </row>
    <row r="146" spans="2:16" x14ac:dyDescent="0.3">
      <c r="B146">
        <v>106</v>
      </c>
      <c r="C146" s="165">
        <f t="shared" si="15"/>
        <v>5</v>
      </c>
      <c r="D146" s="332">
        <f t="shared" si="17"/>
        <v>0.36852745873999998</v>
      </c>
      <c r="E146" s="248">
        <f t="shared" si="18"/>
        <v>969.64065960000016</v>
      </c>
      <c r="F146" s="248">
        <f t="shared" si="18"/>
        <v>1077.3785106666669</v>
      </c>
      <c r="G146" s="248">
        <f t="shared" si="18"/>
        <v>1185.1163617333334</v>
      </c>
      <c r="H146" s="248">
        <f t="shared" si="18"/>
        <v>1292.8542128000001</v>
      </c>
      <c r="I146" s="248">
        <f t="shared" si="18"/>
        <v>1400.5920638666666</v>
      </c>
      <c r="J146" s="248">
        <f t="shared" si="18"/>
        <v>1508.3299149333332</v>
      </c>
      <c r="K146" s="248">
        <f t="shared" si="18"/>
        <v>1616.0677659999997</v>
      </c>
      <c r="L146" s="248">
        <f t="shared" si="18"/>
        <v>1723.8056170666664</v>
      </c>
      <c r="M146" s="248">
        <f t="shared" si="18"/>
        <v>1831.5434681333329</v>
      </c>
      <c r="N146" s="338">
        <v>4848.2032980000004</v>
      </c>
      <c r="O146" s="166">
        <f t="shared" si="16"/>
        <v>2607.3523077093469</v>
      </c>
      <c r="P146" s="346" t="s">
        <v>734</v>
      </c>
    </row>
    <row r="147" spans="2:16" x14ac:dyDescent="0.3">
      <c r="B147">
        <v>107</v>
      </c>
      <c r="C147" s="165">
        <f t="shared" si="15"/>
        <v>1</v>
      </c>
      <c r="D147" s="332">
        <f t="shared" si="17"/>
        <v>0.36852745873999998</v>
      </c>
      <c r="E147" s="248">
        <f t="shared" si="18"/>
        <v>1134.2126982</v>
      </c>
      <c r="F147" s="248">
        <f t="shared" si="18"/>
        <v>1260.2363313333333</v>
      </c>
      <c r="G147" s="248">
        <f t="shared" si="18"/>
        <v>1386.2599644666668</v>
      </c>
      <c r="H147" s="248">
        <f t="shared" si="18"/>
        <v>1512.2835975999999</v>
      </c>
      <c r="I147" s="248">
        <f t="shared" si="18"/>
        <v>1638.3072307333332</v>
      </c>
      <c r="J147" s="248">
        <f t="shared" si="18"/>
        <v>1764.3308638666663</v>
      </c>
      <c r="K147" s="248">
        <f t="shared" si="18"/>
        <v>1890.3544969999996</v>
      </c>
      <c r="L147" s="248">
        <f t="shared" si="18"/>
        <v>2016.3781301333327</v>
      </c>
      <c r="M147" s="248">
        <f t="shared" si="18"/>
        <v>2142.401763266666</v>
      </c>
      <c r="N147" s="338">
        <v>5671.0634909999999</v>
      </c>
      <c r="O147" s="166">
        <f t="shared" si="16"/>
        <v>2607.3523077093469</v>
      </c>
      <c r="P147" s="346" t="s">
        <v>729</v>
      </c>
    </row>
    <row r="148" spans="2:16" x14ac:dyDescent="0.3">
      <c r="B148">
        <v>108</v>
      </c>
      <c r="C148" s="165">
        <f t="shared" si="15"/>
        <v>1</v>
      </c>
      <c r="D148" s="332">
        <f t="shared" si="17"/>
        <v>0.36852745873999998</v>
      </c>
      <c r="E148" s="248">
        <f t="shared" si="18"/>
        <v>931.611175</v>
      </c>
      <c r="F148" s="248">
        <f t="shared" si="18"/>
        <v>1035.1235277777778</v>
      </c>
      <c r="G148" s="248">
        <f t="shared" si="18"/>
        <v>1138.6358805555556</v>
      </c>
      <c r="H148" s="248">
        <f t="shared" si="18"/>
        <v>1242.1482333333333</v>
      </c>
      <c r="I148" s="248">
        <f t="shared" si="18"/>
        <v>1345.6605861111109</v>
      </c>
      <c r="J148" s="248">
        <f t="shared" si="18"/>
        <v>1449.1729388888887</v>
      </c>
      <c r="K148" s="248">
        <f t="shared" si="18"/>
        <v>1552.6852916666662</v>
      </c>
      <c r="L148" s="248">
        <f t="shared" si="18"/>
        <v>1656.197644444444</v>
      </c>
      <c r="M148" s="248">
        <f t="shared" si="18"/>
        <v>1759.7099972222218</v>
      </c>
      <c r="N148" s="338">
        <v>4658.055875</v>
      </c>
      <c r="O148" s="166">
        <f t="shared" si="16"/>
        <v>2607.3523077093469</v>
      </c>
      <c r="P148" s="346" t="s">
        <v>729</v>
      </c>
    </row>
    <row r="149" spans="2:16" x14ac:dyDescent="0.3">
      <c r="B149">
        <v>109</v>
      </c>
      <c r="C149" s="165">
        <f t="shared" si="15"/>
        <v>5</v>
      </c>
      <c r="D149" s="332">
        <f t="shared" si="17"/>
        <v>0.36852745873999998</v>
      </c>
      <c r="E149" s="248">
        <f t="shared" si="18"/>
        <v>476.19141760000002</v>
      </c>
      <c r="F149" s="248">
        <f t="shared" si="18"/>
        <v>529.10157511111117</v>
      </c>
      <c r="G149" s="248">
        <f t="shared" si="18"/>
        <v>582.01173262222233</v>
      </c>
      <c r="H149" s="248">
        <f t="shared" si="18"/>
        <v>634.92189013333336</v>
      </c>
      <c r="I149" s="248">
        <f t="shared" si="18"/>
        <v>687.8320476444444</v>
      </c>
      <c r="J149" s="248">
        <f t="shared" si="18"/>
        <v>740.74220515555544</v>
      </c>
      <c r="K149" s="248">
        <f t="shared" si="18"/>
        <v>793.65236266666648</v>
      </c>
      <c r="L149" s="248">
        <f t="shared" si="18"/>
        <v>846.56252017777763</v>
      </c>
      <c r="M149" s="248">
        <f t="shared" si="18"/>
        <v>899.47267768888867</v>
      </c>
      <c r="N149" s="338">
        <v>2380.9570880000001</v>
      </c>
      <c r="O149" s="166">
        <f t="shared" si="16"/>
        <v>2607.3523077093469</v>
      </c>
      <c r="P149" s="346" t="s">
        <v>734</v>
      </c>
    </row>
    <row r="150" spans="2:16" x14ac:dyDescent="0.3">
      <c r="B150">
        <v>110</v>
      </c>
      <c r="C150" s="165">
        <f t="shared" si="15"/>
        <v>6</v>
      </c>
      <c r="D150" s="332">
        <f t="shared" si="17"/>
        <v>0.36852745873999998</v>
      </c>
      <c r="E150" s="248">
        <f t="shared" si="18"/>
        <v>587.3887410000001</v>
      </c>
      <c r="F150" s="248">
        <f t="shared" si="18"/>
        <v>652.65415666666672</v>
      </c>
      <c r="G150" s="248">
        <f t="shared" si="18"/>
        <v>717.91957233333346</v>
      </c>
      <c r="H150" s="248">
        <f t="shared" si="18"/>
        <v>783.18498799999998</v>
      </c>
      <c r="I150" s="248">
        <f t="shared" si="18"/>
        <v>848.4504036666666</v>
      </c>
      <c r="J150" s="248">
        <f t="shared" si="18"/>
        <v>913.71581933333323</v>
      </c>
      <c r="K150" s="248">
        <f t="shared" si="18"/>
        <v>978.98123499999986</v>
      </c>
      <c r="L150" s="248">
        <f t="shared" si="18"/>
        <v>1044.2466506666665</v>
      </c>
      <c r="M150" s="248">
        <f t="shared" si="18"/>
        <v>1109.512066333333</v>
      </c>
      <c r="N150" s="338">
        <v>2936.9437050000001</v>
      </c>
      <c r="O150" s="166">
        <f t="shared" si="16"/>
        <v>2607.3523077093469</v>
      </c>
      <c r="P150" s="346" t="s">
        <v>735</v>
      </c>
    </row>
    <row r="151" spans="2:16" x14ac:dyDescent="0.3">
      <c r="B151">
        <v>111</v>
      </c>
      <c r="C151" s="165">
        <f t="shared" si="15"/>
        <v>5</v>
      </c>
      <c r="D151" s="332">
        <f t="shared" si="17"/>
        <v>0.36852745873999998</v>
      </c>
      <c r="E151" s="248">
        <f t="shared" si="18"/>
        <v>1025.9065052000001</v>
      </c>
      <c r="F151" s="248">
        <f t="shared" si="18"/>
        <v>1139.8961168888889</v>
      </c>
      <c r="G151" s="248">
        <f t="shared" si="18"/>
        <v>1253.8857285777779</v>
      </c>
      <c r="H151" s="248">
        <f t="shared" si="18"/>
        <v>1367.8753402666666</v>
      </c>
      <c r="I151" s="248">
        <f t="shared" si="18"/>
        <v>1481.8649519555554</v>
      </c>
      <c r="J151" s="248">
        <f t="shared" si="18"/>
        <v>1595.8545636444442</v>
      </c>
      <c r="K151" s="248">
        <f t="shared" si="18"/>
        <v>1709.8441753333329</v>
      </c>
      <c r="L151" s="248">
        <f t="shared" si="18"/>
        <v>1823.8337870222217</v>
      </c>
      <c r="M151" s="248">
        <f t="shared" si="18"/>
        <v>1937.8233987111105</v>
      </c>
      <c r="N151" s="338">
        <v>5129.532526</v>
      </c>
      <c r="O151" s="166">
        <f t="shared" si="16"/>
        <v>2607.3523077093469</v>
      </c>
      <c r="P151" s="346" t="s">
        <v>734</v>
      </c>
    </row>
    <row r="152" spans="2:16" x14ac:dyDescent="0.3">
      <c r="B152">
        <v>112</v>
      </c>
      <c r="C152" s="165">
        <f t="shared" si="15"/>
        <v>5</v>
      </c>
      <c r="D152" s="332">
        <f t="shared" si="17"/>
        <v>0.36852745873999998</v>
      </c>
      <c r="E152" s="248">
        <f t="shared" si="18"/>
        <v>597.79681040000003</v>
      </c>
      <c r="F152" s="248">
        <f t="shared" si="18"/>
        <v>664.21867822222225</v>
      </c>
      <c r="G152" s="248">
        <f t="shared" si="18"/>
        <v>730.64054604444448</v>
      </c>
      <c r="H152" s="248">
        <f t="shared" si="18"/>
        <v>797.06241386666659</v>
      </c>
      <c r="I152" s="248">
        <f t="shared" si="18"/>
        <v>863.4842816888887</v>
      </c>
      <c r="J152" s="248">
        <f t="shared" si="18"/>
        <v>929.90614951111093</v>
      </c>
      <c r="K152" s="248">
        <f t="shared" si="18"/>
        <v>996.32801733333304</v>
      </c>
      <c r="L152" s="248">
        <f t="shared" si="18"/>
        <v>1062.7498851555551</v>
      </c>
      <c r="M152" s="248">
        <f t="shared" si="18"/>
        <v>1129.1717529777773</v>
      </c>
      <c r="N152" s="338">
        <v>2988.9840519999998</v>
      </c>
      <c r="O152" s="166">
        <f t="shared" si="16"/>
        <v>2607.3523077093469</v>
      </c>
      <c r="P152" s="346" t="s">
        <v>734</v>
      </c>
    </row>
    <row r="153" spans="2:16" x14ac:dyDescent="0.3">
      <c r="B153">
        <v>113</v>
      </c>
      <c r="C153" s="165">
        <f t="shared" si="15"/>
        <v>6</v>
      </c>
      <c r="D153" s="332">
        <f t="shared" si="17"/>
        <v>0.36852745873999998</v>
      </c>
      <c r="E153" s="248">
        <f t="shared" si="18"/>
        <v>707.17049760000009</v>
      </c>
      <c r="F153" s="248">
        <f t="shared" si="18"/>
        <v>785.74499733333334</v>
      </c>
      <c r="G153" s="248">
        <f t="shared" si="18"/>
        <v>864.31949706666671</v>
      </c>
      <c r="H153" s="248">
        <f t="shared" si="18"/>
        <v>942.89399679999997</v>
      </c>
      <c r="I153" s="248">
        <f t="shared" si="18"/>
        <v>1021.4684965333332</v>
      </c>
      <c r="J153" s="248">
        <f t="shared" si="18"/>
        <v>1100.0429962666665</v>
      </c>
      <c r="K153" s="248">
        <f t="shared" si="18"/>
        <v>1178.6174959999998</v>
      </c>
      <c r="L153" s="248">
        <f t="shared" si="18"/>
        <v>1257.191995733333</v>
      </c>
      <c r="M153" s="248">
        <f t="shared" si="18"/>
        <v>1335.7664954666661</v>
      </c>
      <c r="N153" s="338">
        <v>3535.852488</v>
      </c>
      <c r="O153" s="166">
        <f t="shared" si="16"/>
        <v>2607.3523077093469</v>
      </c>
      <c r="P153" s="346" t="s">
        <v>735</v>
      </c>
    </row>
    <row r="154" spans="2:16" x14ac:dyDescent="0.3">
      <c r="B154">
        <v>114</v>
      </c>
      <c r="C154" s="165">
        <f t="shared" si="15"/>
        <v>5</v>
      </c>
      <c r="D154" s="332">
        <f t="shared" si="17"/>
        <v>0.36852745873999998</v>
      </c>
      <c r="E154" s="248">
        <f t="shared" si="18"/>
        <v>441.18650019999995</v>
      </c>
      <c r="F154" s="248">
        <f t="shared" si="18"/>
        <v>490.20722244444443</v>
      </c>
      <c r="G154" s="248">
        <f t="shared" si="18"/>
        <v>539.2279446888889</v>
      </c>
      <c r="H154" s="248">
        <f t="shared" ref="E154:M182" si="19">$N154*H$39</f>
        <v>588.24866693333331</v>
      </c>
      <c r="I154" s="248">
        <f t="shared" si="19"/>
        <v>637.26938917777761</v>
      </c>
      <c r="J154" s="248">
        <f t="shared" si="19"/>
        <v>686.29011142222203</v>
      </c>
      <c r="K154" s="248">
        <f t="shared" si="19"/>
        <v>735.31083366666644</v>
      </c>
      <c r="L154" s="248">
        <f t="shared" si="19"/>
        <v>784.33155591111085</v>
      </c>
      <c r="M154" s="248">
        <f t="shared" si="19"/>
        <v>833.35227815555515</v>
      </c>
      <c r="N154" s="338">
        <v>2205.9325009999998</v>
      </c>
      <c r="O154" s="166">
        <f t="shared" si="16"/>
        <v>2607.3523077093469</v>
      </c>
      <c r="P154" s="346" t="s">
        <v>734</v>
      </c>
    </row>
    <row r="155" spans="2:16" x14ac:dyDescent="0.3">
      <c r="B155">
        <v>115</v>
      </c>
      <c r="C155" s="165">
        <f t="shared" si="15"/>
        <v>6</v>
      </c>
      <c r="D155" s="332">
        <f t="shared" si="17"/>
        <v>0.36852745873999998</v>
      </c>
      <c r="E155" s="248">
        <f t="shared" si="19"/>
        <v>1062.6016219999999</v>
      </c>
      <c r="F155" s="248">
        <f t="shared" si="19"/>
        <v>1180.6684688888888</v>
      </c>
      <c r="G155" s="248">
        <f t="shared" si="19"/>
        <v>1298.7353157777777</v>
      </c>
      <c r="H155" s="248">
        <f t="shared" si="19"/>
        <v>1416.8021626666666</v>
      </c>
      <c r="I155" s="248">
        <f t="shared" si="19"/>
        <v>1534.8690095555553</v>
      </c>
      <c r="J155" s="248">
        <f t="shared" si="19"/>
        <v>1652.9358564444442</v>
      </c>
      <c r="K155" s="248">
        <f t="shared" si="19"/>
        <v>1771.0027033333329</v>
      </c>
      <c r="L155" s="248">
        <f t="shared" si="19"/>
        <v>1889.0695502222216</v>
      </c>
      <c r="M155" s="248">
        <f t="shared" si="19"/>
        <v>2007.1363971111105</v>
      </c>
      <c r="N155" s="338">
        <v>5313.0081099999998</v>
      </c>
      <c r="O155" s="166">
        <f t="shared" si="16"/>
        <v>2607.3523077093469</v>
      </c>
      <c r="P155" s="346" t="s">
        <v>735</v>
      </c>
    </row>
    <row r="156" spans="2:16" x14ac:dyDescent="0.3">
      <c r="B156">
        <v>116</v>
      </c>
      <c r="C156" s="165">
        <f t="shared" si="15"/>
        <v>6</v>
      </c>
      <c r="D156" s="332">
        <f t="shared" si="17"/>
        <v>0.36852745873999998</v>
      </c>
      <c r="E156" s="248">
        <f t="shared" si="19"/>
        <v>677.36961500000007</v>
      </c>
      <c r="F156" s="248">
        <f t="shared" si="19"/>
        <v>752.63290555555557</v>
      </c>
      <c r="G156" s="248">
        <f t="shared" si="19"/>
        <v>827.89619611111118</v>
      </c>
      <c r="H156" s="248">
        <f t="shared" si="19"/>
        <v>903.15948666666657</v>
      </c>
      <c r="I156" s="248">
        <f t="shared" si="19"/>
        <v>978.42277722222207</v>
      </c>
      <c r="J156" s="248">
        <f t="shared" si="19"/>
        <v>1053.6860677777777</v>
      </c>
      <c r="K156" s="248">
        <f t="shared" si="19"/>
        <v>1128.9493583333331</v>
      </c>
      <c r="L156" s="248">
        <f t="shared" si="19"/>
        <v>1204.2126488888885</v>
      </c>
      <c r="M156" s="248">
        <f t="shared" si="19"/>
        <v>1279.4759394444441</v>
      </c>
      <c r="N156" s="338">
        <v>3386.8480749999999</v>
      </c>
      <c r="O156" s="166">
        <f t="shared" si="16"/>
        <v>2607.3523077093469</v>
      </c>
      <c r="P156" s="346" t="s">
        <v>735</v>
      </c>
    </row>
    <row r="157" spans="2:16" x14ac:dyDescent="0.3">
      <c r="B157">
        <v>117</v>
      </c>
      <c r="C157" s="165">
        <f t="shared" si="15"/>
        <v>6</v>
      </c>
      <c r="D157" s="332">
        <f t="shared" si="17"/>
        <v>0.36852745873999998</v>
      </c>
      <c r="E157" s="248">
        <f t="shared" si="19"/>
        <v>929.20931280000013</v>
      </c>
      <c r="F157" s="248">
        <f t="shared" si="19"/>
        <v>1032.4547920000002</v>
      </c>
      <c r="G157" s="248">
        <f t="shared" si="19"/>
        <v>1135.7002712000001</v>
      </c>
      <c r="H157" s="248">
        <f t="shared" si="19"/>
        <v>1238.9457504</v>
      </c>
      <c r="I157" s="248">
        <f t="shared" si="19"/>
        <v>1342.1912296</v>
      </c>
      <c r="J157" s="248">
        <f t="shared" si="19"/>
        <v>1445.4367087999999</v>
      </c>
      <c r="K157" s="248">
        <f t="shared" si="19"/>
        <v>1548.6821879999998</v>
      </c>
      <c r="L157" s="248">
        <f t="shared" si="19"/>
        <v>1651.9276671999996</v>
      </c>
      <c r="M157" s="248">
        <f t="shared" si="19"/>
        <v>1755.1731463999995</v>
      </c>
      <c r="N157" s="338">
        <v>4646.0465640000002</v>
      </c>
      <c r="O157" s="166">
        <f t="shared" si="16"/>
        <v>2607.3523077093469</v>
      </c>
      <c r="P157" s="346" t="s">
        <v>735</v>
      </c>
    </row>
    <row r="158" spans="2:16" x14ac:dyDescent="0.3">
      <c r="B158">
        <v>118</v>
      </c>
      <c r="C158" s="165">
        <f t="shared" si="15"/>
        <v>5</v>
      </c>
      <c r="D158" s="332">
        <f t="shared" si="17"/>
        <v>0.36852745873999998</v>
      </c>
      <c r="E158" s="248">
        <f t="shared" si="19"/>
        <v>631.20048640000005</v>
      </c>
      <c r="F158" s="248">
        <f t="shared" si="19"/>
        <v>701.33387377777785</v>
      </c>
      <c r="G158" s="248">
        <f t="shared" si="19"/>
        <v>771.46726115555566</v>
      </c>
      <c r="H158" s="248">
        <f t="shared" si="19"/>
        <v>841.60064853333336</v>
      </c>
      <c r="I158" s="248">
        <f t="shared" si="19"/>
        <v>911.73403591111105</v>
      </c>
      <c r="J158" s="248">
        <f t="shared" si="19"/>
        <v>981.86742328888874</v>
      </c>
      <c r="K158" s="248">
        <f t="shared" si="19"/>
        <v>1052.0008106666664</v>
      </c>
      <c r="L158" s="248">
        <f t="shared" si="19"/>
        <v>1122.1341980444442</v>
      </c>
      <c r="M158" s="248">
        <f t="shared" si="19"/>
        <v>1192.2675854222218</v>
      </c>
      <c r="N158" s="338">
        <v>3156.0024320000002</v>
      </c>
      <c r="O158" s="166">
        <f t="shared" si="16"/>
        <v>2607.3523077093469</v>
      </c>
      <c r="P158" s="346" t="s">
        <v>734</v>
      </c>
    </row>
    <row r="159" spans="2:16" x14ac:dyDescent="0.3">
      <c r="B159">
        <v>119</v>
      </c>
      <c r="C159" s="165">
        <f t="shared" si="15"/>
        <v>1</v>
      </c>
      <c r="D159" s="332">
        <f t="shared" si="17"/>
        <v>0.36852745873999998</v>
      </c>
      <c r="E159" s="248">
        <f t="shared" si="19"/>
        <v>456.39829400000002</v>
      </c>
      <c r="F159" s="248">
        <f t="shared" si="19"/>
        <v>507.10921555555558</v>
      </c>
      <c r="G159" s="248">
        <f t="shared" si="19"/>
        <v>557.82013711111119</v>
      </c>
      <c r="H159" s="248">
        <f t="shared" si="19"/>
        <v>608.53105866666669</v>
      </c>
      <c r="I159" s="248">
        <f t="shared" si="19"/>
        <v>659.2419802222222</v>
      </c>
      <c r="J159" s="248">
        <f t="shared" si="19"/>
        <v>709.9529017777777</v>
      </c>
      <c r="K159" s="248">
        <f t="shared" si="19"/>
        <v>760.6638233333332</v>
      </c>
      <c r="L159" s="248">
        <f t="shared" si="19"/>
        <v>811.3747448888887</v>
      </c>
      <c r="M159" s="248">
        <f t="shared" si="19"/>
        <v>862.0856664444442</v>
      </c>
      <c r="N159" s="338">
        <v>2281.9914699999999</v>
      </c>
      <c r="O159" s="166">
        <f t="shared" si="16"/>
        <v>2607.3523077093464</v>
      </c>
      <c r="P159" s="346" t="s">
        <v>729</v>
      </c>
    </row>
    <row r="160" spans="2:16" x14ac:dyDescent="0.3">
      <c r="B160">
        <v>120</v>
      </c>
      <c r="C160" s="165">
        <f t="shared" si="15"/>
        <v>1</v>
      </c>
      <c r="D160" s="332">
        <f t="shared" si="17"/>
        <v>0.36852745873999998</v>
      </c>
      <c r="E160" s="248">
        <f t="shared" si="19"/>
        <v>3252.5661872000001</v>
      </c>
      <c r="F160" s="248">
        <f t="shared" si="19"/>
        <v>3613.9624302222223</v>
      </c>
      <c r="G160" s="248">
        <f t="shared" si="19"/>
        <v>3975.3586732444446</v>
      </c>
      <c r="H160" s="248">
        <f t="shared" si="19"/>
        <v>4336.7549162666664</v>
      </c>
      <c r="I160" s="248">
        <f t="shared" si="19"/>
        <v>4698.1511592888883</v>
      </c>
      <c r="J160" s="248">
        <f t="shared" si="19"/>
        <v>5059.5474023111101</v>
      </c>
      <c r="K160" s="248">
        <f t="shared" si="19"/>
        <v>5420.9436453333319</v>
      </c>
      <c r="L160" s="248">
        <f t="shared" si="19"/>
        <v>5782.3398883555537</v>
      </c>
      <c r="M160" s="248">
        <f t="shared" si="19"/>
        <v>6143.7361313777756</v>
      </c>
      <c r="N160" s="338">
        <v>16262.830936</v>
      </c>
      <c r="O160" s="166">
        <f t="shared" si="16"/>
        <v>2607.3523077093469</v>
      </c>
      <c r="P160" s="346" t="s">
        <v>729</v>
      </c>
    </row>
    <row r="161" spans="2:16" x14ac:dyDescent="0.3">
      <c r="B161">
        <v>121</v>
      </c>
      <c r="C161" s="165">
        <f t="shared" si="15"/>
        <v>1</v>
      </c>
      <c r="D161" s="332">
        <f t="shared" si="17"/>
        <v>0.36852745873999998</v>
      </c>
      <c r="E161" s="248">
        <f t="shared" si="19"/>
        <v>1109.5268924</v>
      </c>
      <c r="F161" s="248">
        <f t="shared" si="19"/>
        <v>1232.8076582222222</v>
      </c>
      <c r="G161" s="248">
        <f t="shared" si="19"/>
        <v>1356.0884240444445</v>
      </c>
      <c r="H161" s="248">
        <f t="shared" si="19"/>
        <v>1479.3691898666666</v>
      </c>
      <c r="I161" s="248">
        <f t="shared" si="19"/>
        <v>1602.6499556888887</v>
      </c>
      <c r="J161" s="248">
        <f t="shared" si="19"/>
        <v>1725.9307215111107</v>
      </c>
      <c r="K161" s="248">
        <f t="shared" si="19"/>
        <v>1849.211487333333</v>
      </c>
      <c r="L161" s="248">
        <f t="shared" si="19"/>
        <v>1972.4922531555551</v>
      </c>
      <c r="M161" s="248">
        <f t="shared" si="19"/>
        <v>2095.7730189777772</v>
      </c>
      <c r="N161" s="338">
        <v>5547.634462</v>
      </c>
      <c r="O161" s="166">
        <f t="shared" si="16"/>
        <v>2607.3523077093469</v>
      </c>
      <c r="P161" s="346" t="s">
        <v>729</v>
      </c>
    </row>
    <row r="162" spans="2:16" x14ac:dyDescent="0.3">
      <c r="B162">
        <v>122</v>
      </c>
      <c r="C162" s="165">
        <f t="shared" si="15"/>
        <v>5</v>
      </c>
      <c r="D162" s="332">
        <f t="shared" si="17"/>
        <v>0.36852745873999998</v>
      </c>
      <c r="E162" s="248">
        <f t="shared" si="19"/>
        <v>440.34140040000005</v>
      </c>
      <c r="F162" s="248">
        <f t="shared" si="19"/>
        <v>489.2682226666667</v>
      </c>
      <c r="G162" s="248">
        <f t="shared" si="19"/>
        <v>538.19504493333341</v>
      </c>
      <c r="H162" s="248">
        <f t="shared" si="19"/>
        <v>587.1218672</v>
      </c>
      <c r="I162" s="248">
        <f t="shared" si="19"/>
        <v>636.04868946666659</v>
      </c>
      <c r="J162" s="248">
        <f t="shared" si="19"/>
        <v>684.97551173333329</v>
      </c>
      <c r="K162" s="248">
        <f t="shared" si="19"/>
        <v>733.90233399999988</v>
      </c>
      <c r="L162" s="248">
        <f t="shared" si="19"/>
        <v>782.82915626666647</v>
      </c>
      <c r="M162" s="248">
        <f t="shared" si="19"/>
        <v>831.75597853333306</v>
      </c>
      <c r="N162" s="338">
        <v>2201.7070020000001</v>
      </c>
      <c r="O162" s="166">
        <f t="shared" si="16"/>
        <v>2607.3523077093469</v>
      </c>
      <c r="P162" s="346" t="s">
        <v>734</v>
      </c>
    </row>
    <row r="163" spans="2:16" x14ac:dyDescent="0.3">
      <c r="B163">
        <v>123</v>
      </c>
      <c r="C163" s="165">
        <f t="shared" si="15"/>
        <v>5</v>
      </c>
      <c r="D163" s="332">
        <f t="shared" si="17"/>
        <v>0.36852745873999998</v>
      </c>
      <c r="E163" s="248">
        <f t="shared" si="19"/>
        <v>418.1464148</v>
      </c>
      <c r="F163" s="248">
        <f t="shared" si="19"/>
        <v>464.60712755555556</v>
      </c>
      <c r="G163" s="248">
        <f t="shared" si="19"/>
        <v>511.06784031111118</v>
      </c>
      <c r="H163" s="248">
        <f t="shared" si="19"/>
        <v>557.52855306666663</v>
      </c>
      <c r="I163" s="248">
        <f t="shared" si="19"/>
        <v>603.98926582222214</v>
      </c>
      <c r="J163" s="248">
        <f t="shared" si="19"/>
        <v>650.44997857777764</v>
      </c>
      <c r="K163" s="248">
        <f t="shared" si="19"/>
        <v>696.91069133333315</v>
      </c>
      <c r="L163" s="248">
        <f t="shared" si="19"/>
        <v>743.37140408888865</v>
      </c>
      <c r="M163" s="248">
        <f t="shared" si="19"/>
        <v>789.83211684444416</v>
      </c>
      <c r="N163" s="338">
        <v>2090.732074</v>
      </c>
      <c r="O163" s="166">
        <f t="shared" si="16"/>
        <v>2607.3523077093469</v>
      </c>
      <c r="P163" s="346" t="s">
        <v>734</v>
      </c>
    </row>
    <row r="164" spans="2:16" x14ac:dyDescent="0.3">
      <c r="B164">
        <v>124</v>
      </c>
      <c r="C164" s="165">
        <f t="shared" si="15"/>
        <v>1</v>
      </c>
      <c r="D164" s="332">
        <f t="shared" si="17"/>
        <v>0.36852745873999998</v>
      </c>
      <c r="E164" s="248">
        <f t="shared" si="19"/>
        <v>881.03863239999998</v>
      </c>
      <c r="F164" s="248">
        <f t="shared" si="19"/>
        <v>978.93181377777773</v>
      </c>
      <c r="G164" s="248">
        <f t="shared" si="19"/>
        <v>1076.8249951555556</v>
      </c>
      <c r="H164" s="248">
        <f t="shared" si="19"/>
        <v>1174.7181765333332</v>
      </c>
      <c r="I164" s="248">
        <f t="shared" si="19"/>
        <v>1272.6113579111109</v>
      </c>
      <c r="J164" s="248">
        <f t="shared" si="19"/>
        <v>1370.5045392888885</v>
      </c>
      <c r="K164" s="248">
        <f t="shared" si="19"/>
        <v>1468.3977206666661</v>
      </c>
      <c r="L164" s="248">
        <f t="shared" si="19"/>
        <v>1566.2909020444438</v>
      </c>
      <c r="M164" s="248">
        <f t="shared" si="19"/>
        <v>1664.1840834222214</v>
      </c>
      <c r="N164" s="338">
        <v>4405.1931619999996</v>
      </c>
      <c r="O164" s="166">
        <f t="shared" si="16"/>
        <v>2607.3523077093464</v>
      </c>
      <c r="P164" s="346" t="s">
        <v>729</v>
      </c>
    </row>
    <row r="165" spans="2:16" x14ac:dyDescent="0.3">
      <c r="B165">
        <v>125</v>
      </c>
      <c r="C165" s="165">
        <f t="shared" si="15"/>
        <v>1</v>
      </c>
      <c r="D165" s="332">
        <f t="shared" si="17"/>
        <v>0.36852745873999998</v>
      </c>
      <c r="E165" s="248">
        <f t="shared" si="19"/>
        <v>1064.9590052000001</v>
      </c>
      <c r="F165" s="248">
        <f t="shared" si="19"/>
        <v>1183.2877835555555</v>
      </c>
      <c r="G165" s="248">
        <f t="shared" si="19"/>
        <v>1301.6165619111111</v>
      </c>
      <c r="H165" s="248">
        <f t="shared" si="19"/>
        <v>1419.9453402666666</v>
      </c>
      <c r="I165" s="248">
        <f t="shared" si="19"/>
        <v>1538.274118622222</v>
      </c>
      <c r="J165" s="248">
        <f t="shared" si="19"/>
        <v>1656.6028969777774</v>
      </c>
      <c r="K165" s="248">
        <f t="shared" si="19"/>
        <v>1774.9316753333328</v>
      </c>
      <c r="L165" s="248">
        <f t="shared" si="19"/>
        <v>1893.2604536888882</v>
      </c>
      <c r="M165" s="248">
        <f t="shared" si="19"/>
        <v>2011.5892320444436</v>
      </c>
      <c r="N165" s="338">
        <v>5324.7950259999998</v>
      </c>
      <c r="O165" s="166">
        <f t="shared" si="16"/>
        <v>2607.3523077093469</v>
      </c>
      <c r="P165" s="346" t="s">
        <v>729</v>
      </c>
    </row>
    <row r="166" spans="2:16" x14ac:dyDescent="0.3">
      <c r="B166">
        <v>126</v>
      </c>
      <c r="C166" s="165">
        <f t="shared" si="15"/>
        <v>1</v>
      </c>
      <c r="D166" s="332">
        <f t="shared" si="17"/>
        <v>0.36852745873999998</v>
      </c>
      <c r="E166" s="248">
        <f t="shared" si="19"/>
        <v>662.29125800000008</v>
      </c>
      <c r="F166" s="248">
        <f t="shared" si="19"/>
        <v>735.87917555555566</v>
      </c>
      <c r="G166" s="248">
        <f t="shared" si="19"/>
        <v>809.46709311111124</v>
      </c>
      <c r="H166" s="248">
        <f t="shared" si="19"/>
        <v>883.0550106666667</v>
      </c>
      <c r="I166" s="248">
        <f t="shared" si="19"/>
        <v>956.64292822222217</v>
      </c>
      <c r="J166" s="248">
        <f t="shared" si="19"/>
        <v>1030.2308457777776</v>
      </c>
      <c r="K166" s="248">
        <f t="shared" si="19"/>
        <v>1103.8187633333332</v>
      </c>
      <c r="L166" s="248">
        <f t="shared" si="19"/>
        <v>1177.4066808888886</v>
      </c>
      <c r="M166" s="248">
        <f t="shared" si="19"/>
        <v>1250.9945984444441</v>
      </c>
      <c r="N166" s="338">
        <v>3311.4562900000001</v>
      </c>
      <c r="O166" s="166">
        <f t="shared" si="16"/>
        <v>2607.3523077093473</v>
      </c>
      <c r="P166" s="346" t="s">
        <v>729</v>
      </c>
    </row>
    <row r="167" spans="2:16" x14ac:dyDescent="0.3">
      <c r="B167">
        <v>127</v>
      </c>
      <c r="C167" s="165">
        <f t="shared" si="15"/>
        <v>6</v>
      </c>
      <c r="D167" s="332">
        <f t="shared" si="17"/>
        <v>0.36852745873999998</v>
      </c>
      <c r="E167" s="248">
        <f t="shared" si="19"/>
        <v>461.64680760000005</v>
      </c>
      <c r="F167" s="248">
        <f t="shared" si="19"/>
        <v>512.9408973333334</v>
      </c>
      <c r="G167" s="248">
        <f t="shared" si="19"/>
        <v>564.23498706666669</v>
      </c>
      <c r="H167" s="248">
        <f t="shared" si="19"/>
        <v>615.52907679999998</v>
      </c>
      <c r="I167" s="248">
        <f t="shared" si="19"/>
        <v>666.82316653333328</v>
      </c>
      <c r="J167" s="248">
        <f t="shared" si="19"/>
        <v>718.11725626666657</v>
      </c>
      <c r="K167" s="248">
        <f t="shared" si="19"/>
        <v>769.41134599999987</v>
      </c>
      <c r="L167" s="248">
        <f t="shared" si="19"/>
        <v>820.70543573333316</v>
      </c>
      <c r="M167" s="248">
        <f t="shared" si="19"/>
        <v>871.99952546666646</v>
      </c>
      <c r="N167" s="338">
        <v>2308.2340380000001</v>
      </c>
      <c r="O167" s="166">
        <f t="shared" si="16"/>
        <v>2607.3523077093469</v>
      </c>
      <c r="P167" s="346" t="s">
        <v>735</v>
      </c>
    </row>
    <row r="168" spans="2:16" x14ac:dyDescent="0.3">
      <c r="B168">
        <v>128</v>
      </c>
      <c r="C168" s="165">
        <f t="shared" si="15"/>
        <v>6</v>
      </c>
      <c r="D168" s="332">
        <f t="shared" si="17"/>
        <v>0.36852745873999998</v>
      </c>
      <c r="E168" s="248">
        <f t="shared" si="19"/>
        <v>716.86690420000014</v>
      </c>
      <c r="F168" s="248">
        <f t="shared" si="19"/>
        <v>796.51878244444458</v>
      </c>
      <c r="G168" s="248">
        <f t="shared" si="19"/>
        <v>876.17066068888903</v>
      </c>
      <c r="H168" s="248">
        <f t="shared" si="19"/>
        <v>955.82253893333336</v>
      </c>
      <c r="I168" s="248">
        <f t="shared" si="19"/>
        <v>1035.4744171777777</v>
      </c>
      <c r="J168" s="248">
        <f t="shared" si="19"/>
        <v>1115.126295422222</v>
      </c>
      <c r="K168" s="248">
        <f t="shared" si="19"/>
        <v>1194.7781736666666</v>
      </c>
      <c r="L168" s="248">
        <f t="shared" si="19"/>
        <v>1274.4300519111109</v>
      </c>
      <c r="M168" s="248">
        <f t="shared" si="19"/>
        <v>1354.0819301555553</v>
      </c>
      <c r="N168" s="338">
        <v>3584.3345210000002</v>
      </c>
      <c r="O168" s="166">
        <f t="shared" si="16"/>
        <v>2607.3523077093469</v>
      </c>
      <c r="P168" s="346" t="s">
        <v>735</v>
      </c>
    </row>
    <row r="169" spans="2:16" x14ac:dyDescent="0.3">
      <c r="B169">
        <v>129</v>
      </c>
      <c r="C169" s="165">
        <f t="shared" si="15"/>
        <v>1</v>
      </c>
      <c r="D169" s="332">
        <f t="shared" si="17"/>
        <v>0.36852745873999998</v>
      </c>
      <c r="E169" s="248">
        <f t="shared" si="19"/>
        <v>1238.4713086000002</v>
      </c>
      <c r="F169" s="248">
        <f t="shared" si="19"/>
        <v>1376.0792317777777</v>
      </c>
      <c r="G169" s="248">
        <f t="shared" si="19"/>
        <v>1513.6871549555556</v>
      </c>
      <c r="H169" s="248">
        <f t="shared" si="19"/>
        <v>1651.2950781333332</v>
      </c>
      <c r="I169" s="248">
        <f t="shared" si="19"/>
        <v>1788.903001311111</v>
      </c>
      <c r="J169" s="248">
        <f t="shared" si="19"/>
        <v>1926.5109244888886</v>
      </c>
      <c r="K169" s="248">
        <f t="shared" si="19"/>
        <v>2064.1188476666662</v>
      </c>
      <c r="L169" s="248">
        <f t="shared" si="19"/>
        <v>2201.7267708444438</v>
      </c>
      <c r="M169" s="248">
        <f t="shared" si="19"/>
        <v>2339.3346940222214</v>
      </c>
      <c r="N169" s="338">
        <v>6192.3565429999999</v>
      </c>
      <c r="O169" s="166">
        <f t="shared" si="16"/>
        <v>2607.3523077093473</v>
      </c>
      <c r="P169" s="346" t="s">
        <v>729</v>
      </c>
    </row>
    <row r="170" spans="2:16" x14ac:dyDescent="0.3">
      <c r="B170">
        <v>130</v>
      </c>
      <c r="C170" s="165">
        <f t="shared" ref="C170:C233" si="20">VLOOKUP(P170,$R$55:$U$68,3,FALSE)</f>
        <v>7</v>
      </c>
      <c r="D170" s="332">
        <f t="shared" si="17"/>
        <v>0.36852745873999998</v>
      </c>
      <c r="E170" s="248">
        <f t="shared" si="19"/>
        <v>1049.2134642000001</v>
      </c>
      <c r="F170" s="248">
        <f t="shared" si="19"/>
        <v>1165.7927380000001</v>
      </c>
      <c r="G170" s="248">
        <f t="shared" si="19"/>
        <v>1282.3720118000001</v>
      </c>
      <c r="H170" s="248">
        <f t="shared" si="19"/>
        <v>1398.9512856000001</v>
      </c>
      <c r="I170" s="248">
        <f t="shared" si="19"/>
        <v>1515.5305593999999</v>
      </c>
      <c r="J170" s="248">
        <f t="shared" si="19"/>
        <v>1632.1098331999999</v>
      </c>
      <c r="K170" s="248">
        <f t="shared" si="19"/>
        <v>1748.6891069999997</v>
      </c>
      <c r="L170" s="248">
        <f t="shared" si="19"/>
        <v>1865.2683807999997</v>
      </c>
      <c r="M170" s="248">
        <f t="shared" si="19"/>
        <v>1981.8476545999995</v>
      </c>
      <c r="N170" s="338">
        <v>5246.0673210000004</v>
      </c>
      <c r="O170" s="166">
        <f t="shared" ref="O170:O233" si="21">($R$46*$W$41*N170)/(N170*D170)</f>
        <v>2607.3523077093469</v>
      </c>
      <c r="P170" s="346" t="s">
        <v>736</v>
      </c>
    </row>
    <row r="171" spans="2:16" x14ac:dyDescent="0.3">
      <c r="B171">
        <v>131</v>
      </c>
      <c r="C171" s="165">
        <f t="shared" si="20"/>
        <v>5</v>
      </c>
      <c r="D171" s="332">
        <f t="shared" ref="D171:D234" si="22">D170</f>
        <v>0.36852745873999998</v>
      </c>
      <c r="E171" s="248">
        <f t="shared" si="19"/>
        <v>1458.7754456000002</v>
      </c>
      <c r="F171" s="248">
        <f t="shared" si="19"/>
        <v>1620.8616062222225</v>
      </c>
      <c r="G171" s="248">
        <f t="shared" si="19"/>
        <v>1782.9477668444447</v>
      </c>
      <c r="H171" s="248">
        <f t="shared" si="19"/>
        <v>1945.0339274666667</v>
      </c>
      <c r="I171" s="248">
        <f t="shared" si="19"/>
        <v>2107.1200880888887</v>
      </c>
      <c r="J171" s="248">
        <f t="shared" si="19"/>
        <v>2269.2062487111107</v>
      </c>
      <c r="K171" s="248">
        <f t="shared" si="19"/>
        <v>2431.2924093333327</v>
      </c>
      <c r="L171" s="248">
        <f t="shared" si="19"/>
        <v>2593.3785699555551</v>
      </c>
      <c r="M171" s="248">
        <f t="shared" si="19"/>
        <v>2755.4647305777771</v>
      </c>
      <c r="N171" s="338">
        <v>7293.8772280000003</v>
      </c>
      <c r="O171" s="166">
        <f t="shared" si="21"/>
        <v>2607.3523077093469</v>
      </c>
      <c r="P171" s="346" t="s">
        <v>734</v>
      </c>
    </row>
    <row r="172" spans="2:16" x14ac:dyDescent="0.3">
      <c r="B172">
        <v>132</v>
      </c>
      <c r="C172" s="165">
        <f t="shared" si="20"/>
        <v>5</v>
      </c>
      <c r="D172" s="332">
        <f t="shared" si="22"/>
        <v>0.36852745873999998</v>
      </c>
      <c r="E172" s="248">
        <f t="shared" si="19"/>
        <v>545.26719480000008</v>
      </c>
      <c r="F172" s="248">
        <f t="shared" si="19"/>
        <v>605.85243866666667</v>
      </c>
      <c r="G172" s="248">
        <f t="shared" si="19"/>
        <v>666.43768253333337</v>
      </c>
      <c r="H172" s="248">
        <f t="shared" si="19"/>
        <v>727.02292639999996</v>
      </c>
      <c r="I172" s="248">
        <f t="shared" si="19"/>
        <v>787.60817026666666</v>
      </c>
      <c r="J172" s="248">
        <f t="shared" si="19"/>
        <v>848.19341413333325</v>
      </c>
      <c r="K172" s="248">
        <f t="shared" si="19"/>
        <v>908.77865799999984</v>
      </c>
      <c r="L172" s="248">
        <f t="shared" si="19"/>
        <v>969.36390186666642</v>
      </c>
      <c r="M172" s="248">
        <f t="shared" si="19"/>
        <v>1029.9491457333331</v>
      </c>
      <c r="N172" s="338">
        <v>2726.3359740000001</v>
      </c>
      <c r="O172" s="166">
        <f t="shared" si="21"/>
        <v>2607.3523077093473</v>
      </c>
      <c r="P172" s="346" t="s">
        <v>734</v>
      </c>
    </row>
    <row r="173" spans="2:16" x14ac:dyDescent="0.3">
      <c r="B173">
        <v>133</v>
      </c>
      <c r="C173" s="165">
        <f t="shared" si="20"/>
        <v>5</v>
      </c>
      <c r="D173" s="332">
        <f t="shared" si="22"/>
        <v>0.36852745873999998</v>
      </c>
      <c r="E173" s="248">
        <f t="shared" si="19"/>
        <v>432.24623540000005</v>
      </c>
      <c r="F173" s="248">
        <f t="shared" si="19"/>
        <v>480.27359488888897</v>
      </c>
      <c r="G173" s="248">
        <f t="shared" si="19"/>
        <v>528.30095437777788</v>
      </c>
      <c r="H173" s="248">
        <f t="shared" si="19"/>
        <v>576.32831386666669</v>
      </c>
      <c r="I173" s="248">
        <f t="shared" si="19"/>
        <v>624.3556733555555</v>
      </c>
      <c r="J173" s="248">
        <f t="shared" si="19"/>
        <v>672.38303284444441</v>
      </c>
      <c r="K173" s="248">
        <f t="shared" si="19"/>
        <v>720.41039233333322</v>
      </c>
      <c r="L173" s="248">
        <f t="shared" si="19"/>
        <v>768.43775182222203</v>
      </c>
      <c r="M173" s="248">
        <f t="shared" si="19"/>
        <v>816.46511131111095</v>
      </c>
      <c r="N173" s="338">
        <v>2161.2311770000001</v>
      </c>
      <c r="O173" s="166">
        <f t="shared" si="21"/>
        <v>2607.3523077093469</v>
      </c>
      <c r="P173" s="346" t="s">
        <v>734</v>
      </c>
    </row>
    <row r="174" spans="2:16" x14ac:dyDescent="0.3">
      <c r="B174">
        <v>134</v>
      </c>
      <c r="C174" s="165">
        <f t="shared" si="20"/>
        <v>5</v>
      </c>
      <c r="D174" s="332">
        <f t="shared" si="22"/>
        <v>0.36852745873999998</v>
      </c>
      <c r="E174" s="248">
        <f t="shared" si="19"/>
        <v>623.10532120000005</v>
      </c>
      <c r="F174" s="248">
        <f t="shared" si="19"/>
        <v>692.33924577777782</v>
      </c>
      <c r="G174" s="248">
        <f t="shared" si="19"/>
        <v>761.57317035555559</v>
      </c>
      <c r="H174" s="248">
        <f t="shared" si="19"/>
        <v>830.80709493333325</v>
      </c>
      <c r="I174" s="248">
        <f t="shared" si="19"/>
        <v>900.04101951111102</v>
      </c>
      <c r="J174" s="248">
        <f t="shared" si="19"/>
        <v>969.27494408888867</v>
      </c>
      <c r="K174" s="248">
        <f t="shared" si="19"/>
        <v>1038.5088686666663</v>
      </c>
      <c r="L174" s="248">
        <f t="shared" si="19"/>
        <v>1107.7427932444441</v>
      </c>
      <c r="M174" s="248">
        <f t="shared" si="19"/>
        <v>1176.9767178222219</v>
      </c>
      <c r="N174" s="338">
        <v>3115.5266059999999</v>
      </c>
      <c r="O174" s="166">
        <f t="shared" si="21"/>
        <v>2607.3523077093473</v>
      </c>
      <c r="P174" s="346" t="s">
        <v>734</v>
      </c>
    </row>
    <row r="175" spans="2:16" x14ac:dyDescent="0.3">
      <c r="B175">
        <v>135</v>
      </c>
      <c r="C175" s="165">
        <f t="shared" si="20"/>
        <v>1</v>
      </c>
      <c r="D175" s="332">
        <f t="shared" si="22"/>
        <v>0.36852745873999998</v>
      </c>
      <c r="E175" s="248">
        <f t="shared" si="19"/>
        <v>732.87931879999996</v>
      </c>
      <c r="F175" s="248">
        <f t="shared" si="19"/>
        <v>814.31035422222226</v>
      </c>
      <c r="G175" s="248">
        <f t="shared" si="19"/>
        <v>895.74138964444444</v>
      </c>
      <c r="H175" s="248">
        <f t="shared" si="19"/>
        <v>977.17242506666662</v>
      </c>
      <c r="I175" s="248">
        <f t="shared" si="19"/>
        <v>1058.6034604888887</v>
      </c>
      <c r="J175" s="248">
        <f t="shared" si="19"/>
        <v>1140.034495911111</v>
      </c>
      <c r="K175" s="248">
        <f t="shared" si="19"/>
        <v>1221.465531333333</v>
      </c>
      <c r="L175" s="248">
        <f t="shared" si="19"/>
        <v>1302.8965667555551</v>
      </c>
      <c r="M175" s="248">
        <f t="shared" si="19"/>
        <v>1384.3276021777772</v>
      </c>
      <c r="N175" s="338">
        <v>3664.3965939999998</v>
      </c>
      <c r="O175" s="166">
        <f t="shared" si="21"/>
        <v>2607.3523077093469</v>
      </c>
      <c r="P175" s="346" t="s">
        <v>729</v>
      </c>
    </row>
    <row r="176" spans="2:16" x14ac:dyDescent="0.3">
      <c r="B176">
        <v>136</v>
      </c>
      <c r="C176" s="165">
        <f t="shared" si="20"/>
        <v>5</v>
      </c>
      <c r="D176" s="332">
        <f t="shared" si="22"/>
        <v>0.36852745873999998</v>
      </c>
      <c r="E176" s="248">
        <f t="shared" si="19"/>
        <v>574.75672500000007</v>
      </c>
      <c r="F176" s="248">
        <f t="shared" si="19"/>
        <v>638.61858333333339</v>
      </c>
      <c r="G176" s="248">
        <f t="shared" si="19"/>
        <v>702.48044166666671</v>
      </c>
      <c r="H176" s="248">
        <f t="shared" si="19"/>
        <v>766.34230000000002</v>
      </c>
      <c r="I176" s="248">
        <f t="shared" si="19"/>
        <v>830.20415833333323</v>
      </c>
      <c r="J176" s="248">
        <f t="shared" si="19"/>
        <v>894.06601666666654</v>
      </c>
      <c r="K176" s="248">
        <f t="shared" si="19"/>
        <v>957.92787499999974</v>
      </c>
      <c r="L176" s="248">
        <f t="shared" si="19"/>
        <v>1021.7897333333331</v>
      </c>
      <c r="M176" s="248">
        <f t="shared" si="19"/>
        <v>1085.6515916666663</v>
      </c>
      <c r="N176" s="338">
        <v>2873.783625</v>
      </c>
      <c r="O176" s="166">
        <f t="shared" si="21"/>
        <v>2607.3523077093469</v>
      </c>
      <c r="P176" s="346" t="s">
        <v>734</v>
      </c>
    </row>
    <row r="177" spans="2:16" x14ac:dyDescent="0.3">
      <c r="B177">
        <v>137</v>
      </c>
      <c r="C177" s="165">
        <f t="shared" si="20"/>
        <v>6</v>
      </c>
      <c r="D177" s="332">
        <f t="shared" si="22"/>
        <v>0.36852745873999998</v>
      </c>
      <c r="E177" s="248">
        <f t="shared" si="19"/>
        <v>728.65382040000009</v>
      </c>
      <c r="F177" s="248">
        <f t="shared" si="19"/>
        <v>809.61535600000013</v>
      </c>
      <c r="G177" s="248">
        <f t="shared" si="19"/>
        <v>890.57689160000007</v>
      </c>
      <c r="H177" s="248">
        <f t="shared" si="19"/>
        <v>971.5384272</v>
      </c>
      <c r="I177" s="248">
        <f t="shared" si="19"/>
        <v>1052.4999628</v>
      </c>
      <c r="J177" s="248">
        <f t="shared" si="19"/>
        <v>1133.4614984</v>
      </c>
      <c r="K177" s="248">
        <f t="shared" si="19"/>
        <v>1214.4230339999997</v>
      </c>
      <c r="L177" s="248">
        <f t="shared" si="19"/>
        <v>1295.3845695999996</v>
      </c>
      <c r="M177" s="248">
        <f t="shared" si="19"/>
        <v>1376.3461051999996</v>
      </c>
      <c r="N177" s="338">
        <v>3643.2691020000002</v>
      </c>
      <c r="O177" s="166">
        <f t="shared" si="21"/>
        <v>2607.3523077093469</v>
      </c>
      <c r="P177" s="346" t="s">
        <v>735</v>
      </c>
    </row>
    <row r="178" spans="2:16" x14ac:dyDescent="0.3">
      <c r="B178">
        <v>138</v>
      </c>
      <c r="C178" s="165">
        <f t="shared" si="20"/>
        <v>5</v>
      </c>
      <c r="D178" s="332">
        <f t="shared" si="22"/>
        <v>0.36852745873999998</v>
      </c>
      <c r="E178" s="248">
        <f t="shared" si="19"/>
        <v>1174.644045</v>
      </c>
      <c r="F178" s="248">
        <f t="shared" si="19"/>
        <v>1305.1600500000002</v>
      </c>
      <c r="G178" s="248">
        <f t="shared" si="19"/>
        <v>1435.6760550000001</v>
      </c>
      <c r="H178" s="248">
        <f t="shared" si="19"/>
        <v>1566.1920600000001</v>
      </c>
      <c r="I178" s="248">
        <f t="shared" si="19"/>
        <v>1696.7080649999998</v>
      </c>
      <c r="J178" s="248">
        <f t="shared" si="19"/>
        <v>1827.2240699999998</v>
      </c>
      <c r="K178" s="248">
        <f t="shared" si="19"/>
        <v>1957.7400749999995</v>
      </c>
      <c r="L178" s="248">
        <f t="shared" si="19"/>
        <v>2088.2560799999997</v>
      </c>
      <c r="M178" s="248">
        <f t="shared" si="19"/>
        <v>2218.7720849999992</v>
      </c>
      <c r="N178" s="338">
        <v>5873.220225</v>
      </c>
      <c r="O178" s="166">
        <f t="shared" si="21"/>
        <v>2607.3523077093464</v>
      </c>
      <c r="P178" s="346" t="s">
        <v>734</v>
      </c>
    </row>
    <row r="179" spans="2:16" x14ac:dyDescent="0.3">
      <c r="B179">
        <v>139</v>
      </c>
      <c r="C179" s="165">
        <f t="shared" si="20"/>
        <v>6</v>
      </c>
      <c r="D179" s="332">
        <f t="shared" si="22"/>
        <v>0.36852745873999998</v>
      </c>
      <c r="E179" s="248">
        <f t="shared" si="19"/>
        <v>542.64293799999996</v>
      </c>
      <c r="F179" s="248">
        <f t="shared" si="19"/>
        <v>602.93659777777782</v>
      </c>
      <c r="G179" s="248">
        <f t="shared" si="19"/>
        <v>663.23025755555557</v>
      </c>
      <c r="H179" s="248">
        <f t="shared" si="19"/>
        <v>723.52391733333332</v>
      </c>
      <c r="I179" s="248">
        <f t="shared" si="19"/>
        <v>783.81757711111095</v>
      </c>
      <c r="J179" s="248">
        <f t="shared" si="19"/>
        <v>844.1112368888887</v>
      </c>
      <c r="K179" s="248">
        <f t="shared" si="19"/>
        <v>904.40489666666645</v>
      </c>
      <c r="L179" s="248">
        <f t="shared" si="19"/>
        <v>964.69855644444408</v>
      </c>
      <c r="M179" s="248">
        <f t="shared" si="19"/>
        <v>1024.9922162222217</v>
      </c>
      <c r="N179" s="338">
        <v>2713.2146899999998</v>
      </c>
      <c r="O179" s="166">
        <f t="shared" si="21"/>
        <v>2607.3523077093469</v>
      </c>
      <c r="P179" s="346" t="s">
        <v>735</v>
      </c>
    </row>
    <row r="180" spans="2:16" x14ac:dyDescent="0.3">
      <c r="B180">
        <v>140</v>
      </c>
      <c r="C180" s="165">
        <f t="shared" si="20"/>
        <v>6</v>
      </c>
      <c r="D180" s="332">
        <f t="shared" si="22"/>
        <v>0.36852745873999998</v>
      </c>
      <c r="E180" s="248">
        <f t="shared" si="19"/>
        <v>501.23305479999999</v>
      </c>
      <c r="F180" s="248">
        <f t="shared" si="19"/>
        <v>556.92561644444447</v>
      </c>
      <c r="G180" s="248">
        <f t="shared" si="19"/>
        <v>612.61817808888895</v>
      </c>
      <c r="H180" s="248">
        <f t="shared" si="19"/>
        <v>668.31073973333332</v>
      </c>
      <c r="I180" s="248">
        <f t="shared" si="19"/>
        <v>724.00330137777769</v>
      </c>
      <c r="J180" s="248">
        <f t="shared" si="19"/>
        <v>779.69586302222206</v>
      </c>
      <c r="K180" s="248">
        <f t="shared" si="19"/>
        <v>835.38842466666642</v>
      </c>
      <c r="L180" s="248">
        <f t="shared" si="19"/>
        <v>891.08098631111091</v>
      </c>
      <c r="M180" s="248">
        <f t="shared" si="19"/>
        <v>946.77354795555527</v>
      </c>
      <c r="N180" s="338">
        <v>2506.165274</v>
      </c>
      <c r="O180" s="166">
        <f t="shared" si="21"/>
        <v>2607.3523077093469</v>
      </c>
      <c r="P180" s="346" t="s">
        <v>735</v>
      </c>
    </row>
    <row r="181" spans="2:16" x14ac:dyDescent="0.3">
      <c r="B181">
        <v>141</v>
      </c>
      <c r="C181" s="165">
        <f t="shared" si="20"/>
        <v>5</v>
      </c>
      <c r="D181" s="332">
        <f t="shared" si="22"/>
        <v>0.36852745873999998</v>
      </c>
      <c r="E181" s="248">
        <f t="shared" si="19"/>
        <v>414.58810040000003</v>
      </c>
      <c r="F181" s="248">
        <f t="shared" si="19"/>
        <v>460.65344488888888</v>
      </c>
      <c r="G181" s="248">
        <f t="shared" si="19"/>
        <v>506.7187893777778</v>
      </c>
      <c r="H181" s="248">
        <f t="shared" si="19"/>
        <v>552.78413386666659</v>
      </c>
      <c r="I181" s="248">
        <f t="shared" si="19"/>
        <v>598.84947835555545</v>
      </c>
      <c r="J181" s="248">
        <f t="shared" si="19"/>
        <v>644.9148228444443</v>
      </c>
      <c r="K181" s="248">
        <f t="shared" si="19"/>
        <v>690.98016733333316</v>
      </c>
      <c r="L181" s="248">
        <f t="shared" si="19"/>
        <v>737.04551182222201</v>
      </c>
      <c r="M181" s="248">
        <f t="shared" si="19"/>
        <v>783.11085631111087</v>
      </c>
      <c r="N181" s="338">
        <v>2072.9405019999999</v>
      </c>
      <c r="O181" s="166">
        <f t="shared" si="21"/>
        <v>2607.3523077093469</v>
      </c>
      <c r="P181" s="346" t="s">
        <v>734</v>
      </c>
    </row>
    <row r="182" spans="2:16" x14ac:dyDescent="0.3">
      <c r="B182">
        <v>142</v>
      </c>
      <c r="C182" s="165">
        <f t="shared" si="20"/>
        <v>1</v>
      </c>
      <c r="D182" s="332">
        <f t="shared" si="22"/>
        <v>0.36852745873999998</v>
      </c>
      <c r="E182" s="248">
        <f t="shared" si="19"/>
        <v>2878.6318282000002</v>
      </c>
      <c r="F182" s="248">
        <f t="shared" si="19"/>
        <v>3198.4798091111115</v>
      </c>
      <c r="G182" s="248">
        <f t="shared" si="19"/>
        <v>3518.3277900222224</v>
      </c>
      <c r="H182" s="248">
        <f t="shared" si="19"/>
        <v>3838.1757709333333</v>
      </c>
      <c r="I182" s="248">
        <f t="shared" si="19"/>
        <v>4158.0237518444437</v>
      </c>
      <c r="J182" s="248">
        <f t="shared" si="19"/>
        <v>4477.8717327555551</v>
      </c>
      <c r="K182" s="248">
        <f t="shared" ref="E182:M210" si="23">$N182*K$39</f>
        <v>4797.7197136666655</v>
      </c>
      <c r="L182" s="248">
        <f t="shared" si="23"/>
        <v>5117.5676945777768</v>
      </c>
      <c r="M182" s="248">
        <f t="shared" si="23"/>
        <v>5437.4156754888872</v>
      </c>
      <c r="N182" s="338">
        <v>14393.159141</v>
      </c>
      <c r="O182" s="166">
        <f t="shared" si="21"/>
        <v>2607.3523077093469</v>
      </c>
      <c r="P182" s="346" t="s">
        <v>729</v>
      </c>
    </row>
    <row r="183" spans="2:16" x14ac:dyDescent="0.3">
      <c r="B183">
        <v>143</v>
      </c>
      <c r="C183" s="165">
        <f t="shared" si="20"/>
        <v>5</v>
      </c>
      <c r="D183" s="332">
        <f t="shared" si="22"/>
        <v>0.36852745873999998</v>
      </c>
      <c r="E183" s="248">
        <f t="shared" si="23"/>
        <v>732.79036100000008</v>
      </c>
      <c r="F183" s="248">
        <f t="shared" si="23"/>
        <v>814.21151222222227</v>
      </c>
      <c r="G183" s="248">
        <f t="shared" si="23"/>
        <v>895.63266344444457</v>
      </c>
      <c r="H183" s="248">
        <f t="shared" si="23"/>
        <v>977.05381466666665</v>
      </c>
      <c r="I183" s="248">
        <f t="shared" si="23"/>
        <v>1058.4749658888888</v>
      </c>
      <c r="J183" s="248">
        <f t="shared" si="23"/>
        <v>1139.8961171111109</v>
      </c>
      <c r="K183" s="248">
        <f t="shared" si="23"/>
        <v>1221.317268333333</v>
      </c>
      <c r="L183" s="248">
        <f t="shared" si="23"/>
        <v>1302.7384195555553</v>
      </c>
      <c r="M183" s="248">
        <f t="shared" si="23"/>
        <v>1384.1595707777774</v>
      </c>
      <c r="N183" s="338">
        <v>3663.9518050000001</v>
      </c>
      <c r="O183" s="166">
        <f t="shared" si="21"/>
        <v>2607.3523077093469</v>
      </c>
      <c r="P183" s="346" t="s">
        <v>734</v>
      </c>
    </row>
    <row r="184" spans="2:16" x14ac:dyDescent="0.3">
      <c r="B184">
        <v>144</v>
      </c>
      <c r="C184" s="165">
        <f t="shared" si="20"/>
        <v>1</v>
      </c>
      <c r="D184" s="332">
        <f t="shared" si="22"/>
        <v>0.36852745873999998</v>
      </c>
      <c r="E184" s="248">
        <f t="shared" si="23"/>
        <v>2009.6914644000001</v>
      </c>
      <c r="F184" s="248">
        <f t="shared" si="23"/>
        <v>2232.9905160000003</v>
      </c>
      <c r="G184" s="248">
        <f t="shared" si="23"/>
        <v>2456.2895676000003</v>
      </c>
      <c r="H184" s="248">
        <f t="shared" si="23"/>
        <v>2679.5886191999998</v>
      </c>
      <c r="I184" s="248">
        <f t="shared" si="23"/>
        <v>2902.8876707999998</v>
      </c>
      <c r="J184" s="248">
        <f t="shared" si="23"/>
        <v>3126.1867223999998</v>
      </c>
      <c r="K184" s="248">
        <f t="shared" si="23"/>
        <v>3349.4857739999993</v>
      </c>
      <c r="L184" s="248">
        <f t="shared" si="23"/>
        <v>3572.7848255999993</v>
      </c>
      <c r="M184" s="248">
        <f t="shared" si="23"/>
        <v>3796.0838771999988</v>
      </c>
      <c r="N184" s="338">
        <v>10048.457322</v>
      </c>
      <c r="O184" s="166">
        <f t="shared" si="21"/>
        <v>2607.3523077093469</v>
      </c>
      <c r="P184" s="346" t="s">
        <v>729</v>
      </c>
    </row>
    <row r="185" spans="2:16" x14ac:dyDescent="0.3">
      <c r="B185">
        <v>145</v>
      </c>
      <c r="C185" s="165">
        <f t="shared" si="20"/>
        <v>7</v>
      </c>
      <c r="D185" s="332">
        <f t="shared" si="22"/>
        <v>0.36852745873999998</v>
      </c>
      <c r="E185" s="248">
        <f t="shared" si="23"/>
        <v>483.13013060000003</v>
      </c>
      <c r="F185" s="248">
        <f t="shared" si="23"/>
        <v>536.81125622222226</v>
      </c>
      <c r="G185" s="248">
        <f t="shared" si="23"/>
        <v>590.49238184444448</v>
      </c>
      <c r="H185" s="248">
        <f t="shared" si="23"/>
        <v>644.17350746666671</v>
      </c>
      <c r="I185" s="248">
        <f t="shared" si="23"/>
        <v>697.85463308888882</v>
      </c>
      <c r="J185" s="248">
        <f t="shared" si="23"/>
        <v>751.53575871111104</v>
      </c>
      <c r="K185" s="248">
        <f t="shared" si="23"/>
        <v>805.21688433333316</v>
      </c>
      <c r="L185" s="248">
        <f t="shared" si="23"/>
        <v>858.89800995555538</v>
      </c>
      <c r="M185" s="248">
        <f t="shared" si="23"/>
        <v>912.57913557777749</v>
      </c>
      <c r="N185" s="338">
        <v>2415.6506530000001</v>
      </c>
      <c r="O185" s="166">
        <f t="shared" si="21"/>
        <v>2607.3523077093469</v>
      </c>
      <c r="P185" s="346" t="s">
        <v>736</v>
      </c>
    </row>
    <row r="186" spans="2:16" x14ac:dyDescent="0.3">
      <c r="B186">
        <v>146</v>
      </c>
      <c r="C186" s="165">
        <f t="shared" si="20"/>
        <v>1</v>
      </c>
      <c r="D186" s="332">
        <f t="shared" si="22"/>
        <v>0.36852745873999998</v>
      </c>
      <c r="E186" s="248">
        <f t="shared" si="23"/>
        <v>406.1815828</v>
      </c>
      <c r="F186" s="248">
        <f t="shared" si="23"/>
        <v>451.31286977777779</v>
      </c>
      <c r="G186" s="248">
        <f t="shared" si="23"/>
        <v>496.44415675555558</v>
      </c>
      <c r="H186" s="248">
        <f t="shared" si="23"/>
        <v>541.57544373333326</v>
      </c>
      <c r="I186" s="248">
        <f t="shared" si="23"/>
        <v>586.70673071111105</v>
      </c>
      <c r="J186" s="248">
        <f t="shared" si="23"/>
        <v>631.83801768888873</v>
      </c>
      <c r="K186" s="248">
        <f t="shared" si="23"/>
        <v>676.96930466666652</v>
      </c>
      <c r="L186" s="248">
        <f t="shared" si="23"/>
        <v>722.10059164444419</v>
      </c>
      <c r="M186" s="248">
        <f t="shared" si="23"/>
        <v>767.23187862222198</v>
      </c>
      <c r="N186" s="338">
        <v>2030.9079139999999</v>
      </c>
      <c r="O186" s="166">
        <f t="shared" si="21"/>
        <v>2607.3523077093469</v>
      </c>
      <c r="P186" s="346" t="s">
        <v>729</v>
      </c>
    </row>
    <row r="187" spans="2:16" x14ac:dyDescent="0.3">
      <c r="B187">
        <v>147</v>
      </c>
      <c r="C187" s="165">
        <f t="shared" si="20"/>
        <v>6</v>
      </c>
      <c r="D187" s="332">
        <f t="shared" si="22"/>
        <v>0.36852745873999998</v>
      </c>
      <c r="E187" s="248">
        <f t="shared" si="23"/>
        <v>771.22015580000004</v>
      </c>
      <c r="F187" s="248">
        <f t="shared" si="23"/>
        <v>856.91128422222221</v>
      </c>
      <c r="G187" s="248">
        <f t="shared" si="23"/>
        <v>942.60241264444448</v>
      </c>
      <c r="H187" s="248">
        <f t="shared" si="23"/>
        <v>1028.2935410666666</v>
      </c>
      <c r="I187" s="248">
        <f t="shared" si="23"/>
        <v>1113.9846694888888</v>
      </c>
      <c r="J187" s="248">
        <f t="shared" si="23"/>
        <v>1199.675797911111</v>
      </c>
      <c r="K187" s="248">
        <f t="shared" si="23"/>
        <v>1285.3669263333329</v>
      </c>
      <c r="L187" s="248">
        <f t="shared" si="23"/>
        <v>1371.0580547555551</v>
      </c>
      <c r="M187" s="248">
        <f t="shared" si="23"/>
        <v>1456.7491831777772</v>
      </c>
      <c r="N187" s="338">
        <v>3856.1007789999999</v>
      </c>
      <c r="O187" s="166">
        <f t="shared" si="21"/>
        <v>2607.3523077093469</v>
      </c>
      <c r="P187" s="346" t="s">
        <v>735</v>
      </c>
    </row>
    <row r="188" spans="2:16" x14ac:dyDescent="0.3">
      <c r="B188">
        <v>148</v>
      </c>
      <c r="C188" s="165">
        <f t="shared" si="20"/>
        <v>5</v>
      </c>
      <c r="D188" s="332">
        <f t="shared" si="22"/>
        <v>0.36852745873999998</v>
      </c>
      <c r="E188" s="248">
        <f t="shared" si="23"/>
        <v>568.26280120000001</v>
      </c>
      <c r="F188" s="248">
        <f t="shared" si="23"/>
        <v>631.40311244444445</v>
      </c>
      <c r="G188" s="248">
        <f t="shared" si="23"/>
        <v>694.54342368888899</v>
      </c>
      <c r="H188" s="248">
        <f t="shared" si="23"/>
        <v>757.68373493333331</v>
      </c>
      <c r="I188" s="248">
        <f t="shared" si="23"/>
        <v>820.82404617777775</v>
      </c>
      <c r="J188" s="248">
        <f t="shared" si="23"/>
        <v>883.96435742222206</v>
      </c>
      <c r="K188" s="248">
        <f t="shared" si="23"/>
        <v>947.1046686666665</v>
      </c>
      <c r="L188" s="248">
        <f t="shared" si="23"/>
        <v>1010.2449799111108</v>
      </c>
      <c r="M188" s="248">
        <f t="shared" si="23"/>
        <v>1073.3852911555553</v>
      </c>
      <c r="N188" s="338">
        <v>2841.3140060000001</v>
      </c>
      <c r="O188" s="166">
        <f t="shared" si="21"/>
        <v>2607.3523077093469</v>
      </c>
      <c r="P188" s="346" t="s">
        <v>734</v>
      </c>
    </row>
    <row r="189" spans="2:16" x14ac:dyDescent="0.3">
      <c r="B189">
        <v>149</v>
      </c>
      <c r="C189" s="165">
        <f t="shared" si="20"/>
        <v>5</v>
      </c>
      <c r="D189" s="332">
        <f t="shared" si="22"/>
        <v>0.36852745873999998</v>
      </c>
      <c r="E189" s="248">
        <f t="shared" si="23"/>
        <v>426.3305378</v>
      </c>
      <c r="F189" s="248">
        <f t="shared" si="23"/>
        <v>473.70059755555559</v>
      </c>
      <c r="G189" s="248">
        <f t="shared" si="23"/>
        <v>521.07065731111118</v>
      </c>
      <c r="H189" s="248">
        <f t="shared" si="23"/>
        <v>568.44071706666671</v>
      </c>
      <c r="I189" s="248">
        <f t="shared" si="23"/>
        <v>615.81077682222212</v>
      </c>
      <c r="J189" s="248">
        <f t="shared" si="23"/>
        <v>663.18083657777765</v>
      </c>
      <c r="K189" s="248">
        <f t="shared" si="23"/>
        <v>710.55089633333318</v>
      </c>
      <c r="L189" s="248">
        <f t="shared" si="23"/>
        <v>757.92095608888872</v>
      </c>
      <c r="M189" s="248">
        <f t="shared" si="23"/>
        <v>805.29101584444425</v>
      </c>
      <c r="N189" s="338">
        <v>2131.652689</v>
      </c>
      <c r="O189" s="166">
        <f t="shared" si="21"/>
        <v>2607.3523077093469</v>
      </c>
      <c r="P189" s="346" t="s">
        <v>734</v>
      </c>
    </row>
    <row r="190" spans="2:16" x14ac:dyDescent="0.3">
      <c r="B190">
        <v>150</v>
      </c>
      <c r="C190" s="165">
        <f t="shared" si="20"/>
        <v>1</v>
      </c>
      <c r="D190" s="332">
        <f t="shared" si="22"/>
        <v>0.36852745873999998</v>
      </c>
      <c r="E190" s="248">
        <f t="shared" si="23"/>
        <v>700.00939000000005</v>
      </c>
      <c r="F190" s="248">
        <f t="shared" si="23"/>
        <v>777.7882111111112</v>
      </c>
      <c r="G190" s="248">
        <f t="shared" si="23"/>
        <v>855.56703222222222</v>
      </c>
      <c r="H190" s="248">
        <f t="shared" si="23"/>
        <v>933.34585333333325</v>
      </c>
      <c r="I190" s="248">
        <f t="shared" si="23"/>
        <v>1011.1246744444443</v>
      </c>
      <c r="J190" s="248">
        <f t="shared" si="23"/>
        <v>1088.9034955555553</v>
      </c>
      <c r="K190" s="248">
        <f t="shared" si="23"/>
        <v>1166.6823166666663</v>
      </c>
      <c r="L190" s="248">
        <f t="shared" si="23"/>
        <v>1244.4611377777774</v>
      </c>
      <c r="M190" s="248">
        <f t="shared" si="23"/>
        <v>1322.2399588888884</v>
      </c>
      <c r="N190" s="338">
        <v>3500.0469499999999</v>
      </c>
      <c r="O190" s="166">
        <f t="shared" si="21"/>
        <v>2607.3523077093469</v>
      </c>
      <c r="P190" s="346" t="s">
        <v>729</v>
      </c>
    </row>
    <row r="191" spans="2:16" x14ac:dyDescent="0.3">
      <c r="B191">
        <v>151</v>
      </c>
      <c r="C191" s="165">
        <f t="shared" si="20"/>
        <v>6</v>
      </c>
      <c r="D191" s="332">
        <f t="shared" si="22"/>
        <v>0.36852745873999998</v>
      </c>
      <c r="E191" s="248">
        <f t="shared" si="23"/>
        <v>918.89020120000009</v>
      </c>
      <c r="F191" s="248">
        <f t="shared" si="23"/>
        <v>1020.9891124444446</v>
      </c>
      <c r="G191" s="248">
        <f t="shared" si="23"/>
        <v>1123.0880236888891</v>
      </c>
      <c r="H191" s="248">
        <f t="shared" si="23"/>
        <v>1225.1869349333333</v>
      </c>
      <c r="I191" s="248">
        <f t="shared" si="23"/>
        <v>1327.2858461777778</v>
      </c>
      <c r="J191" s="248">
        <f t="shared" si="23"/>
        <v>1429.384757422222</v>
      </c>
      <c r="K191" s="248">
        <f t="shared" si="23"/>
        <v>1531.4836686666665</v>
      </c>
      <c r="L191" s="248">
        <f t="shared" si="23"/>
        <v>1633.5825799111108</v>
      </c>
      <c r="M191" s="248">
        <f t="shared" si="23"/>
        <v>1735.681491155555</v>
      </c>
      <c r="N191" s="338">
        <v>4594.4510060000002</v>
      </c>
      <c r="O191" s="166">
        <f t="shared" si="21"/>
        <v>2607.3523077093469</v>
      </c>
      <c r="P191" s="346" t="s">
        <v>735</v>
      </c>
    </row>
    <row r="192" spans="2:16" x14ac:dyDescent="0.3">
      <c r="B192">
        <v>152</v>
      </c>
      <c r="C192" s="165">
        <f t="shared" si="20"/>
        <v>1</v>
      </c>
      <c r="D192" s="332">
        <f t="shared" si="22"/>
        <v>0.36852745873999998</v>
      </c>
      <c r="E192" s="248">
        <f t="shared" si="23"/>
        <v>1666.6254824</v>
      </c>
      <c r="F192" s="248">
        <f t="shared" si="23"/>
        <v>1851.8060915555557</v>
      </c>
      <c r="G192" s="248">
        <f t="shared" si="23"/>
        <v>2036.9867007111113</v>
      </c>
      <c r="H192" s="248">
        <f t="shared" si="23"/>
        <v>2222.1673098666665</v>
      </c>
      <c r="I192" s="248">
        <f t="shared" si="23"/>
        <v>2407.347919022222</v>
      </c>
      <c r="J192" s="248">
        <f t="shared" si="23"/>
        <v>2592.5285281777774</v>
      </c>
      <c r="K192" s="248">
        <f t="shared" si="23"/>
        <v>2777.7091373333328</v>
      </c>
      <c r="L192" s="248">
        <f t="shared" si="23"/>
        <v>2962.8897464888878</v>
      </c>
      <c r="M192" s="248">
        <f t="shared" si="23"/>
        <v>3148.0703556444432</v>
      </c>
      <c r="N192" s="338">
        <v>8333.1274119999998</v>
      </c>
      <c r="O192" s="166">
        <f t="shared" si="21"/>
        <v>2607.3523077093473</v>
      </c>
      <c r="P192" s="346" t="s">
        <v>729</v>
      </c>
    </row>
    <row r="193" spans="2:17" x14ac:dyDescent="0.3">
      <c r="B193">
        <v>153</v>
      </c>
      <c r="C193" s="165">
        <f t="shared" si="20"/>
        <v>5</v>
      </c>
      <c r="D193" s="332">
        <f t="shared" si="22"/>
        <v>0.36852745873999998</v>
      </c>
      <c r="E193" s="248">
        <f t="shared" si="23"/>
        <v>710.15058580000004</v>
      </c>
      <c r="F193" s="248">
        <f t="shared" si="23"/>
        <v>789.05620644444457</v>
      </c>
      <c r="G193" s="248">
        <f t="shared" si="23"/>
        <v>867.96182708888898</v>
      </c>
      <c r="H193" s="248">
        <f t="shared" si="23"/>
        <v>946.86744773333339</v>
      </c>
      <c r="I193" s="248">
        <f t="shared" si="23"/>
        <v>1025.7730683777777</v>
      </c>
      <c r="J193" s="248">
        <f t="shared" si="23"/>
        <v>1104.6786890222222</v>
      </c>
      <c r="K193" s="248">
        <f t="shared" si="23"/>
        <v>1183.5843096666665</v>
      </c>
      <c r="L193" s="248">
        <f t="shared" si="23"/>
        <v>1262.4899303111108</v>
      </c>
      <c r="M193" s="248">
        <f t="shared" si="23"/>
        <v>1341.3955509555551</v>
      </c>
      <c r="N193" s="338">
        <v>3550.7529290000002</v>
      </c>
      <c r="O193" s="166">
        <f t="shared" si="21"/>
        <v>2607.3523077093464</v>
      </c>
      <c r="P193" s="346" t="s">
        <v>734</v>
      </c>
    </row>
    <row r="194" spans="2:17" x14ac:dyDescent="0.3">
      <c r="B194">
        <v>154</v>
      </c>
      <c r="C194" s="165">
        <f t="shared" si="20"/>
        <v>1</v>
      </c>
      <c r="D194" s="332">
        <f t="shared" si="22"/>
        <v>0.36852745873999998</v>
      </c>
      <c r="E194" s="248">
        <f t="shared" si="23"/>
        <v>1276.9900614000001</v>
      </c>
      <c r="F194" s="248">
        <f t="shared" si="23"/>
        <v>1418.8778460000001</v>
      </c>
      <c r="G194" s="248">
        <f t="shared" si="23"/>
        <v>1560.7656306000001</v>
      </c>
      <c r="H194" s="248">
        <f t="shared" si="23"/>
        <v>1702.6534151999999</v>
      </c>
      <c r="I194" s="248">
        <f t="shared" si="23"/>
        <v>1844.5411998</v>
      </c>
      <c r="J194" s="248">
        <f t="shared" si="23"/>
        <v>1986.4289843999998</v>
      </c>
      <c r="K194" s="248">
        <f t="shared" si="23"/>
        <v>2128.3167689999996</v>
      </c>
      <c r="L194" s="248">
        <f t="shared" si="23"/>
        <v>2270.2045535999996</v>
      </c>
      <c r="M194" s="248">
        <f t="shared" si="23"/>
        <v>2412.0923381999992</v>
      </c>
      <c r="N194" s="338">
        <v>6384.9503070000001</v>
      </c>
      <c r="O194" s="166">
        <f t="shared" si="21"/>
        <v>2607.3523077093469</v>
      </c>
      <c r="P194" s="346" t="s">
        <v>729</v>
      </c>
    </row>
    <row r="195" spans="2:17" x14ac:dyDescent="0.3">
      <c r="B195">
        <v>155</v>
      </c>
      <c r="C195" s="165">
        <f t="shared" si="20"/>
        <v>5</v>
      </c>
      <c r="D195" s="332">
        <f t="shared" si="22"/>
        <v>0.36852745873999998</v>
      </c>
      <c r="E195" s="248">
        <f t="shared" si="23"/>
        <v>1647.4105850000001</v>
      </c>
      <c r="F195" s="248">
        <f t="shared" si="23"/>
        <v>1830.4562055555557</v>
      </c>
      <c r="G195" s="248">
        <f t="shared" si="23"/>
        <v>2013.5018261111113</v>
      </c>
      <c r="H195" s="248">
        <f t="shared" si="23"/>
        <v>2196.5474466666665</v>
      </c>
      <c r="I195" s="248">
        <f t="shared" si="23"/>
        <v>2379.5930672222221</v>
      </c>
      <c r="J195" s="248">
        <f t="shared" si="23"/>
        <v>2562.6386877777772</v>
      </c>
      <c r="K195" s="248">
        <f t="shared" si="23"/>
        <v>2745.6843083333329</v>
      </c>
      <c r="L195" s="248">
        <f t="shared" si="23"/>
        <v>2928.729928888888</v>
      </c>
      <c r="M195" s="248">
        <f t="shared" si="23"/>
        <v>3111.7755494444436</v>
      </c>
      <c r="N195" s="338">
        <v>8237.052925</v>
      </c>
      <c r="O195" s="166">
        <f t="shared" si="21"/>
        <v>2607.3523077093469</v>
      </c>
      <c r="P195" s="346" t="s">
        <v>734</v>
      </c>
    </row>
    <row r="196" spans="2:17" x14ac:dyDescent="0.3">
      <c r="B196">
        <v>156</v>
      </c>
      <c r="C196" s="165">
        <f t="shared" si="20"/>
        <v>1</v>
      </c>
      <c r="D196" s="332">
        <f t="shared" si="22"/>
        <v>0.36852745873999998</v>
      </c>
      <c r="E196" s="248">
        <f t="shared" si="23"/>
        <v>765.08206360000008</v>
      </c>
      <c r="F196" s="248">
        <f t="shared" si="23"/>
        <v>850.09118177777793</v>
      </c>
      <c r="G196" s="248">
        <f t="shared" si="23"/>
        <v>935.10029995555567</v>
      </c>
      <c r="H196" s="248">
        <f t="shared" si="23"/>
        <v>1020.1094181333334</v>
      </c>
      <c r="I196" s="248">
        <f t="shared" si="23"/>
        <v>1105.118536311111</v>
      </c>
      <c r="J196" s="248">
        <f t="shared" si="23"/>
        <v>1190.1276544888888</v>
      </c>
      <c r="K196" s="248">
        <f t="shared" si="23"/>
        <v>1275.1367726666665</v>
      </c>
      <c r="L196" s="248">
        <f t="shared" si="23"/>
        <v>1360.1458908444442</v>
      </c>
      <c r="M196" s="248">
        <f t="shared" si="23"/>
        <v>1445.1550090222217</v>
      </c>
      <c r="N196" s="338">
        <v>3825.4103180000002</v>
      </c>
      <c r="O196" s="166">
        <f t="shared" si="21"/>
        <v>2607.3523077093469</v>
      </c>
      <c r="P196" s="346" t="s">
        <v>729</v>
      </c>
    </row>
    <row r="197" spans="2:17" x14ac:dyDescent="0.3">
      <c r="B197">
        <v>157</v>
      </c>
      <c r="C197" s="165">
        <f t="shared" si="20"/>
        <v>6</v>
      </c>
      <c r="D197" s="332">
        <f t="shared" si="22"/>
        <v>0.36852745873999998</v>
      </c>
      <c r="E197" s="248">
        <f t="shared" si="23"/>
        <v>499.76525000000004</v>
      </c>
      <c r="F197" s="248">
        <f t="shared" si="23"/>
        <v>555.29472222222228</v>
      </c>
      <c r="G197" s="248">
        <f t="shared" si="23"/>
        <v>610.82419444444452</v>
      </c>
      <c r="H197" s="248">
        <f t="shared" si="23"/>
        <v>666.35366666666664</v>
      </c>
      <c r="I197" s="248">
        <f t="shared" si="23"/>
        <v>721.88313888888888</v>
      </c>
      <c r="J197" s="248">
        <f t="shared" si="23"/>
        <v>777.412611111111</v>
      </c>
      <c r="K197" s="248">
        <f t="shared" si="23"/>
        <v>832.94208333333313</v>
      </c>
      <c r="L197" s="248">
        <f t="shared" si="23"/>
        <v>888.47155555555537</v>
      </c>
      <c r="M197" s="248">
        <f t="shared" si="23"/>
        <v>944.00102777777749</v>
      </c>
      <c r="N197" s="338">
        <v>2498.8262500000001</v>
      </c>
      <c r="O197" s="166">
        <f t="shared" si="21"/>
        <v>2607.3523077093469</v>
      </c>
      <c r="P197" s="346" t="s">
        <v>735</v>
      </c>
    </row>
    <row r="198" spans="2:17" x14ac:dyDescent="0.3">
      <c r="B198">
        <v>158</v>
      </c>
      <c r="C198" s="165">
        <f t="shared" si="20"/>
        <v>1</v>
      </c>
      <c r="D198" s="332">
        <f t="shared" si="22"/>
        <v>0.36852745873999998</v>
      </c>
      <c r="E198" s="248">
        <f t="shared" si="23"/>
        <v>3358.2926022000001</v>
      </c>
      <c r="F198" s="248">
        <f t="shared" si="23"/>
        <v>3731.4362246666669</v>
      </c>
      <c r="G198" s="248">
        <f t="shared" si="23"/>
        <v>4104.5798471333337</v>
      </c>
      <c r="H198" s="248">
        <f t="shared" si="23"/>
        <v>4477.7234695999996</v>
      </c>
      <c r="I198" s="248">
        <f t="shared" si="23"/>
        <v>4850.8670920666664</v>
      </c>
      <c r="J198" s="248">
        <f t="shared" si="23"/>
        <v>5224.0107145333322</v>
      </c>
      <c r="K198" s="248">
        <f t="shared" si="23"/>
        <v>5597.154336999999</v>
      </c>
      <c r="L198" s="248">
        <f t="shared" si="23"/>
        <v>5970.2979594666649</v>
      </c>
      <c r="M198" s="248">
        <f t="shared" si="23"/>
        <v>6343.4415819333317</v>
      </c>
      <c r="N198" s="338">
        <v>16791.463011</v>
      </c>
      <c r="O198" s="166">
        <f t="shared" si="21"/>
        <v>2607.3523077093469</v>
      </c>
      <c r="P198" s="346" t="s">
        <v>729</v>
      </c>
    </row>
    <row r="199" spans="2:17" x14ac:dyDescent="0.3">
      <c r="B199">
        <v>159</v>
      </c>
      <c r="C199" s="165">
        <f t="shared" si="20"/>
        <v>1</v>
      </c>
      <c r="D199" s="332">
        <f t="shared" si="22"/>
        <v>0.36852745873999998</v>
      </c>
      <c r="E199" s="248">
        <f t="shared" si="23"/>
        <v>1610.0927632000003</v>
      </c>
      <c r="F199" s="248">
        <f t="shared" si="23"/>
        <v>1788.9919591111113</v>
      </c>
      <c r="G199" s="248">
        <f t="shared" si="23"/>
        <v>1967.8911550222224</v>
      </c>
      <c r="H199" s="248">
        <f t="shared" si="23"/>
        <v>2146.7903509333332</v>
      </c>
      <c r="I199" s="248">
        <f t="shared" si="23"/>
        <v>2325.6895468444445</v>
      </c>
      <c r="J199" s="248">
        <f t="shared" si="23"/>
        <v>2504.5887427555554</v>
      </c>
      <c r="K199" s="248">
        <f t="shared" si="23"/>
        <v>2683.4879386666662</v>
      </c>
      <c r="L199" s="248">
        <f t="shared" si="23"/>
        <v>2862.387134577777</v>
      </c>
      <c r="M199" s="248">
        <f t="shared" si="23"/>
        <v>3041.2863304888879</v>
      </c>
      <c r="N199" s="338">
        <v>8050.4638160000004</v>
      </c>
      <c r="O199" s="166">
        <f t="shared" si="21"/>
        <v>2607.3523077093469</v>
      </c>
      <c r="P199" s="346" t="s">
        <v>729</v>
      </c>
    </row>
    <row r="200" spans="2:17" x14ac:dyDescent="0.3">
      <c r="B200">
        <v>160</v>
      </c>
      <c r="C200" s="165">
        <f t="shared" si="20"/>
        <v>1</v>
      </c>
      <c r="D200" s="332">
        <f t="shared" si="22"/>
        <v>0.36852745873999998</v>
      </c>
      <c r="E200" s="248">
        <f t="shared" si="23"/>
        <v>947.35671600000012</v>
      </c>
      <c r="F200" s="248">
        <f t="shared" si="23"/>
        <v>1052.6185733333334</v>
      </c>
      <c r="G200" s="248">
        <f t="shared" si="23"/>
        <v>1157.8804306666668</v>
      </c>
      <c r="H200" s="248">
        <f t="shared" si="23"/>
        <v>1263.142288</v>
      </c>
      <c r="I200" s="248">
        <f t="shared" si="23"/>
        <v>1368.4041453333332</v>
      </c>
      <c r="J200" s="248">
        <f t="shared" si="23"/>
        <v>1473.6660026666666</v>
      </c>
      <c r="K200" s="248">
        <f t="shared" si="23"/>
        <v>1578.9278599999998</v>
      </c>
      <c r="L200" s="248">
        <f t="shared" si="23"/>
        <v>1684.189717333333</v>
      </c>
      <c r="M200" s="248">
        <f t="shared" si="23"/>
        <v>1789.4515746666661</v>
      </c>
      <c r="N200" s="338">
        <v>4736.7835800000003</v>
      </c>
      <c r="O200" s="166">
        <f t="shared" si="21"/>
        <v>2607.3523077093473</v>
      </c>
      <c r="P200" s="346" t="s">
        <v>729</v>
      </c>
    </row>
    <row r="201" spans="2:17" x14ac:dyDescent="0.3">
      <c r="B201">
        <v>161</v>
      </c>
      <c r="C201" s="165">
        <f t="shared" si="20"/>
        <v>6</v>
      </c>
      <c r="D201" s="332">
        <f t="shared" si="22"/>
        <v>0.36852745873999998</v>
      </c>
      <c r="E201" s="248">
        <f t="shared" si="23"/>
        <v>531.87903700000004</v>
      </c>
      <c r="F201" s="248">
        <f t="shared" si="23"/>
        <v>590.97670777777773</v>
      </c>
      <c r="G201" s="248">
        <f t="shared" si="23"/>
        <v>650.07437855555554</v>
      </c>
      <c r="H201" s="248">
        <f t="shared" si="23"/>
        <v>709.17204933333323</v>
      </c>
      <c r="I201" s="248">
        <f t="shared" si="23"/>
        <v>768.26972011111104</v>
      </c>
      <c r="J201" s="248">
        <f t="shared" si="23"/>
        <v>827.36739088888874</v>
      </c>
      <c r="K201" s="248">
        <f t="shared" si="23"/>
        <v>886.46506166666643</v>
      </c>
      <c r="L201" s="248">
        <f t="shared" si="23"/>
        <v>945.56273244444412</v>
      </c>
      <c r="M201" s="248">
        <f t="shared" si="23"/>
        <v>1004.6604032222218</v>
      </c>
      <c r="N201" s="338">
        <v>2659.3951849999999</v>
      </c>
      <c r="O201" s="166">
        <f t="shared" si="21"/>
        <v>2607.3523077093473</v>
      </c>
      <c r="P201" s="346" t="s">
        <v>735</v>
      </c>
    </row>
    <row r="202" spans="2:17" x14ac:dyDescent="0.3">
      <c r="B202">
        <v>162</v>
      </c>
      <c r="C202" s="165">
        <f t="shared" si="20"/>
        <v>1</v>
      </c>
      <c r="D202" s="332">
        <f t="shared" si="22"/>
        <v>0.36852745873999998</v>
      </c>
      <c r="E202" s="248">
        <f t="shared" si="23"/>
        <v>3259.7272948000004</v>
      </c>
      <c r="F202" s="248">
        <f t="shared" si="23"/>
        <v>3621.9192164444448</v>
      </c>
      <c r="G202" s="248">
        <f t="shared" si="23"/>
        <v>3984.1111380888892</v>
      </c>
      <c r="H202" s="248">
        <f t="shared" si="23"/>
        <v>4346.3030597333336</v>
      </c>
      <c r="I202" s="248">
        <f t="shared" si="23"/>
        <v>4708.4949813777775</v>
      </c>
      <c r="J202" s="248">
        <f t="shared" si="23"/>
        <v>5070.6869030222215</v>
      </c>
      <c r="K202" s="248">
        <f t="shared" si="23"/>
        <v>5432.8788246666654</v>
      </c>
      <c r="L202" s="248">
        <f t="shared" si="23"/>
        <v>5795.0707463111094</v>
      </c>
      <c r="M202" s="248">
        <f t="shared" si="23"/>
        <v>6157.2626679555542</v>
      </c>
      <c r="N202" s="338">
        <v>16298.636474000001</v>
      </c>
      <c r="O202" s="166">
        <f t="shared" si="21"/>
        <v>2607.3523077093469</v>
      </c>
      <c r="P202" s="346" t="s">
        <v>729</v>
      </c>
    </row>
    <row r="203" spans="2:17" x14ac:dyDescent="0.3">
      <c r="B203">
        <v>163</v>
      </c>
      <c r="C203" s="165">
        <f t="shared" si="20"/>
        <v>6</v>
      </c>
      <c r="D203" s="332">
        <f t="shared" si="22"/>
        <v>0.36852745873999998</v>
      </c>
      <c r="E203" s="248">
        <f t="shared" si="23"/>
        <v>3185.6253984</v>
      </c>
      <c r="F203" s="248">
        <f t="shared" si="23"/>
        <v>3539.5837759999999</v>
      </c>
      <c r="G203" s="248">
        <f t="shared" si="23"/>
        <v>3893.5421536000003</v>
      </c>
      <c r="H203" s="248">
        <f t="shared" si="23"/>
        <v>4247.5005311999994</v>
      </c>
      <c r="I203" s="248">
        <f t="shared" si="23"/>
        <v>4601.4589087999993</v>
      </c>
      <c r="J203" s="248">
        <f t="shared" si="23"/>
        <v>4955.4172863999993</v>
      </c>
      <c r="K203" s="248">
        <f t="shared" si="23"/>
        <v>5309.3756639999983</v>
      </c>
      <c r="L203" s="248">
        <f t="shared" si="23"/>
        <v>5663.3340415999983</v>
      </c>
      <c r="M203" s="248">
        <f t="shared" si="23"/>
        <v>6017.2924191999982</v>
      </c>
      <c r="N203" s="338">
        <v>15928.126992</v>
      </c>
      <c r="O203" s="166">
        <f t="shared" si="21"/>
        <v>2607.3523077093469</v>
      </c>
      <c r="P203" s="346" t="s">
        <v>735</v>
      </c>
    </row>
    <row r="204" spans="2:17" x14ac:dyDescent="0.3">
      <c r="B204">
        <v>164</v>
      </c>
      <c r="C204" s="165">
        <f t="shared" si="20"/>
        <v>6</v>
      </c>
      <c r="D204" s="332">
        <f t="shared" si="22"/>
        <v>0.36852745873999998</v>
      </c>
      <c r="E204" s="248">
        <f t="shared" si="23"/>
        <v>474.05642900000004</v>
      </c>
      <c r="F204" s="248">
        <f t="shared" si="23"/>
        <v>526.72936555555566</v>
      </c>
      <c r="G204" s="248">
        <f t="shared" si="23"/>
        <v>579.40230211111123</v>
      </c>
      <c r="H204" s="248">
        <f t="shared" si="23"/>
        <v>632.07523866666668</v>
      </c>
      <c r="I204" s="248">
        <f t="shared" si="23"/>
        <v>684.74817522222224</v>
      </c>
      <c r="J204" s="248">
        <f t="shared" si="23"/>
        <v>737.4211117777777</v>
      </c>
      <c r="K204" s="248">
        <f t="shared" si="23"/>
        <v>790.09404833333315</v>
      </c>
      <c r="L204" s="248">
        <f t="shared" si="23"/>
        <v>842.76698488888871</v>
      </c>
      <c r="M204" s="248">
        <f t="shared" si="23"/>
        <v>895.43992144444417</v>
      </c>
      <c r="N204" s="338">
        <v>2370.2821450000001</v>
      </c>
      <c r="O204" s="166">
        <f t="shared" si="21"/>
        <v>2607.3523077093464</v>
      </c>
      <c r="P204" s="346" t="s">
        <v>735</v>
      </c>
    </row>
    <row r="205" spans="2:17" x14ac:dyDescent="0.3">
      <c r="B205">
        <v>165</v>
      </c>
      <c r="C205" s="165">
        <f t="shared" si="20"/>
        <v>1</v>
      </c>
      <c r="D205" s="332">
        <f t="shared" si="22"/>
        <v>0.36852745873999998</v>
      </c>
      <c r="E205" s="248">
        <f t="shared" si="23"/>
        <v>2536.2330300000003</v>
      </c>
      <c r="F205" s="248">
        <f t="shared" si="23"/>
        <v>2818.0367000000006</v>
      </c>
      <c r="G205" s="248">
        <f t="shared" si="23"/>
        <v>3099.8403700000003</v>
      </c>
      <c r="H205" s="248">
        <f t="shared" si="23"/>
        <v>3381.6440400000001</v>
      </c>
      <c r="I205" s="248">
        <f t="shared" si="23"/>
        <v>3663.4477099999999</v>
      </c>
      <c r="J205" s="248">
        <f t="shared" si="23"/>
        <v>3945.2513799999997</v>
      </c>
      <c r="K205" s="248">
        <f t="shared" si="23"/>
        <v>4227.055049999999</v>
      </c>
      <c r="L205" s="248">
        <f t="shared" si="23"/>
        <v>4508.8587199999993</v>
      </c>
      <c r="M205" s="248">
        <f t="shared" si="23"/>
        <v>4790.6623899999986</v>
      </c>
      <c r="N205" s="338">
        <v>12681.165150000001</v>
      </c>
      <c r="O205" s="166">
        <f t="shared" si="21"/>
        <v>2607.3523077093469</v>
      </c>
      <c r="P205" s="346" t="s">
        <v>729</v>
      </c>
    </row>
    <row r="206" spans="2:17" x14ac:dyDescent="0.3">
      <c r="B206">
        <v>166</v>
      </c>
      <c r="C206" s="165">
        <f t="shared" si="20"/>
        <v>6</v>
      </c>
      <c r="D206" s="332">
        <f t="shared" si="22"/>
        <v>0.36852745873999998</v>
      </c>
      <c r="E206" s="248">
        <f t="shared" si="23"/>
        <v>1271.4746742</v>
      </c>
      <c r="F206" s="248">
        <f t="shared" si="23"/>
        <v>1412.749638</v>
      </c>
      <c r="G206" s="248">
        <f t="shared" si="23"/>
        <v>1554.0246018</v>
      </c>
      <c r="H206" s="248">
        <f t="shared" si="23"/>
        <v>1695.2995655999998</v>
      </c>
      <c r="I206" s="248">
        <f t="shared" si="23"/>
        <v>1836.5745293999998</v>
      </c>
      <c r="J206" s="248">
        <f t="shared" si="23"/>
        <v>1977.8494931999996</v>
      </c>
      <c r="K206" s="248">
        <f t="shared" si="23"/>
        <v>2119.1244569999994</v>
      </c>
      <c r="L206" s="248">
        <f t="shared" si="23"/>
        <v>2260.3994207999995</v>
      </c>
      <c r="M206" s="248">
        <f t="shared" si="23"/>
        <v>2401.674384599999</v>
      </c>
      <c r="N206" s="338">
        <v>6357.3733709999997</v>
      </c>
      <c r="O206" s="166">
        <f t="shared" si="21"/>
        <v>2607.3523077093464</v>
      </c>
      <c r="P206" s="346" t="s">
        <v>735</v>
      </c>
    </row>
    <row r="207" spans="2:17" x14ac:dyDescent="0.3">
      <c r="B207">
        <v>167</v>
      </c>
      <c r="C207" s="165">
        <f t="shared" si="20"/>
        <v>1</v>
      </c>
      <c r="D207" s="332">
        <f t="shared" si="22"/>
        <v>0.36852745873999998</v>
      </c>
      <c r="E207" s="248">
        <f t="shared" si="23"/>
        <v>2070.8944712000002</v>
      </c>
      <c r="F207" s="248">
        <f t="shared" si="23"/>
        <v>2300.9938568888892</v>
      </c>
      <c r="G207" s="248">
        <f t="shared" si="23"/>
        <v>2531.0932425777783</v>
      </c>
      <c r="H207" s="248">
        <f t="shared" si="23"/>
        <v>2761.1926282666668</v>
      </c>
      <c r="I207" s="248">
        <f t="shared" si="23"/>
        <v>2991.2920139555554</v>
      </c>
      <c r="J207" s="248">
        <f t="shared" si="23"/>
        <v>3221.3913996444439</v>
      </c>
      <c r="K207" s="248">
        <f t="shared" si="23"/>
        <v>3451.4907853333325</v>
      </c>
      <c r="L207" s="248">
        <f t="shared" si="23"/>
        <v>3681.5901710222215</v>
      </c>
      <c r="M207" s="248">
        <f t="shared" si="23"/>
        <v>3911.6895567111101</v>
      </c>
      <c r="N207" s="338">
        <v>10354.472356</v>
      </c>
      <c r="O207" s="166">
        <f t="shared" si="21"/>
        <v>2607.3523077093473</v>
      </c>
      <c r="P207" s="346" t="s">
        <v>729</v>
      </c>
    </row>
    <row r="208" spans="2:17" x14ac:dyDescent="0.3">
      <c r="B208">
        <v>168</v>
      </c>
      <c r="C208" s="165">
        <f t="shared" si="20"/>
        <v>6</v>
      </c>
      <c r="D208" s="332">
        <f t="shared" si="22"/>
        <v>0.36852745873999998</v>
      </c>
      <c r="E208" s="248">
        <f t="shared" si="23"/>
        <v>522.36054620000004</v>
      </c>
      <c r="F208" s="248">
        <f t="shared" si="23"/>
        <v>580.400606888889</v>
      </c>
      <c r="G208" s="248">
        <f t="shared" si="23"/>
        <v>638.44066757777784</v>
      </c>
      <c r="H208" s="248">
        <f t="shared" si="23"/>
        <v>696.48072826666669</v>
      </c>
      <c r="I208" s="248">
        <f t="shared" si="23"/>
        <v>754.52078895555553</v>
      </c>
      <c r="J208" s="248">
        <f t="shared" si="23"/>
        <v>812.56084964444437</v>
      </c>
      <c r="K208" s="248">
        <f t="shared" si="23"/>
        <v>870.60091033333322</v>
      </c>
      <c r="L208" s="248">
        <f t="shared" si="23"/>
        <v>928.64097102222206</v>
      </c>
      <c r="M208" s="248">
        <f t="shared" si="23"/>
        <v>986.6810317111109</v>
      </c>
      <c r="N208" s="338">
        <v>2611.8027310000002</v>
      </c>
      <c r="O208" s="166">
        <f t="shared" si="21"/>
        <v>2607.3523077093469</v>
      </c>
      <c r="P208" s="346" t="s">
        <v>735</v>
      </c>
      <c r="Q208" s="327"/>
    </row>
    <row r="209" spans="2:21" x14ac:dyDescent="0.3">
      <c r="B209">
        <v>169</v>
      </c>
      <c r="C209" s="165">
        <f t="shared" si="20"/>
        <v>1</v>
      </c>
      <c r="D209" s="332">
        <f t="shared" si="22"/>
        <v>0.36852745873999998</v>
      </c>
      <c r="E209" s="248">
        <f t="shared" si="23"/>
        <v>2702.7621416000002</v>
      </c>
      <c r="F209" s="248">
        <f t="shared" si="23"/>
        <v>3003.0690462222228</v>
      </c>
      <c r="G209" s="248">
        <f t="shared" si="23"/>
        <v>3303.375950844445</v>
      </c>
      <c r="H209" s="248">
        <f t="shared" si="23"/>
        <v>3603.6828554666668</v>
      </c>
      <c r="I209" s="248">
        <f t="shared" si="23"/>
        <v>3903.9897600888889</v>
      </c>
      <c r="J209" s="248">
        <f t="shared" si="23"/>
        <v>4204.2966647111107</v>
      </c>
      <c r="K209" s="248">
        <f t="shared" si="23"/>
        <v>4504.6035693333324</v>
      </c>
      <c r="L209" s="248">
        <f t="shared" si="23"/>
        <v>4804.9104739555542</v>
      </c>
      <c r="M209" s="248">
        <f t="shared" si="23"/>
        <v>5105.2173785777768</v>
      </c>
      <c r="N209" s="338">
        <v>13513.810708000001</v>
      </c>
      <c r="O209" s="166">
        <f t="shared" si="21"/>
        <v>2607.3523077093469</v>
      </c>
      <c r="P209" s="346" t="s">
        <v>729</v>
      </c>
      <c r="Q209" s="327"/>
    </row>
    <row r="210" spans="2:21" x14ac:dyDescent="0.3">
      <c r="B210">
        <v>170</v>
      </c>
      <c r="C210" s="165">
        <f t="shared" si="20"/>
        <v>5</v>
      </c>
      <c r="D210" s="332">
        <f t="shared" si="22"/>
        <v>0.36852745873999998</v>
      </c>
      <c r="E210" s="248">
        <f t="shared" si="23"/>
        <v>891.00191259999997</v>
      </c>
      <c r="F210" s="248">
        <f t="shared" si="23"/>
        <v>990.00212511111113</v>
      </c>
      <c r="G210" s="248">
        <f t="shared" si="23"/>
        <v>1089.0023376222223</v>
      </c>
      <c r="H210" s="248">
        <f t="shared" si="23"/>
        <v>1188.0025501333332</v>
      </c>
      <c r="I210" s="248">
        <f t="shared" si="23"/>
        <v>1287.0027626444441</v>
      </c>
      <c r="J210" s="248">
        <f t="shared" si="23"/>
        <v>1386.0029751555553</v>
      </c>
      <c r="K210" s="248">
        <f t="shared" si="23"/>
        <v>1485.0031876666662</v>
      </c>
      <c r="L210" s="248">
        <f t="shared" si="23"/>
        <v>1584.0034001777772</v>
      </c>
      <c r="M210" s="248">
        <f t="shared" si="23"/>
        <v>1683.0036126888881</v>
      </c>
      <c r="N210" s="338">
        <v>4455.0095629999996</v>
      </c>
      <c r="O210" s="166">
        <f t="shared" si="21"/>
        <v>2607.3523077093469</v>
      </c>
      <c r="P210" s="346" t="s">
        <v>734</v>
      </c>
      <c r="Q210" s="327"/>
    </row>
    <row r="211" spans="2:21" x14ac:dyDescent="0.3">
      <c r="B211">
        <v>171</v>
      </c>
      <c r="C211" s="165">
        <f t="shared" si="20"/>
        <v>5</v>
      </c>
      <c r="D211" s="332">
        <f t="shared" si="22"/>
        <v>0.36852745873999998</v>
      </c>
      <c r="E211" s="248">
        <f t="shared" ref="E211:M239" si="24">$N211*E$39</f>
        <v>1116.5990422000002</v>
      </c>
      <c r="F211" s="248">
        <f t="shared" si="24"/>
        <v>1240.6656024444446</v>
      </c>
      <c r="G211" s="248">
        <f t="shared" si="24"/>
        <v>1364.732162688889</v>
      </c>
      <c r="H211" s="248">
        <f t="shared" si="24"/>
        <v>1488.7987229333335</v>
      </c>
      <c r="I211" s="248">
        <f t="shared" si="24"/>
        <v>1612.8652831777777</v>
      </c>
      <c r="J211" s="248">
        <f t="shared" si="24"/>
        <v>1736.9318434222221</v>
      </c>
      <c r="K211" s="248">
        <f t="shared" si="24"/>
        <v>1860.9984036666665</v>
      </c>
      <c r="L211" s="248">
        <f t="shared" si="24"/>
        <v>1985.0649639111107</v>
      </c>
      <c r="M211" s="248">
        <f t="shared" si="24"/>
        <v>2109.1315241555549</v>
      </c>
      <c r="N211" s="338">
        <v>5582.9952110000004</v>
      </c>
      <c r="O211" s="166">
        <f t="shared" si="21"/>
        <v>2607.3523077093469</v>
      </c>
      <c r="P211" s="346" t="s">
        <v>734</v>
      </c>
    </row>
    <row r="212" spans="2:21" x14ac:dyDescent="0.3">
      <c r="B212">
        <v>172</v>
      </c>
      <c r="C212" s="165">
        <f t="shared" si="20"/>
        <v>1</v>
      </c>
      <c r="D212" s="332">
        <f t="shared" si="22"/>
        <v>0.36852745873999998</v>
      </c>
      <c r="E212" s="248">
        <f t="shared" si="24"/>
        <v>697.34065420000002</v>
      </c>
      <c r="F212" s="248">
        <f t="shared" si="24"/>
        <v>774.82294911111114</v>
      </c>
      <c r="G212" s="248">
        <f t="shared" si="24"/>
        <v>852.30524402222227</v>
      </c>
      <c r="H212" s="248">
        <f t="shared" si="24"/>
        <v>929.78753893333328</v>
      </c>
      <c r="I212" s="248">
        <f t="shared" si="24"/>
        <v>1007.2698338444443</v>
      </c>
      <c r="J212" s="248">
        <f t="shared" si="24"/>
        <v>1084.7521287555553</v>
      </c>
      <c r="K212" s="248">
        <f t="shared" si="24"/>
        <v>1162.2344236666663</v>
      </c>
      <c r="L212" s="248">
        <f t="shared" si="24"/>
        <v>1239.7167185777773</v>
      </c>
      <c r="M212" s="248">
        <f t="shared" si="24"/>
        <v>1317.1990134888883</v>
      </c>
      <c r="N212" s="338">
        <v>3486.7032709999999</v>
      </c>
      <c r="O212" s="166">
        <f t="shared" si="21"/>
        <v>2607.3523077093469</v>
      </c>
      <c r="P212" s="346" t="s">
        <v>729</v>
      </c>
      <c r="Q212" s="327"/>
      <c r="R212" s="44"/>
      <c r="U212" s="52"/>
    </row>
    <row r="213" spans="2:21" x14ac:dyDescent="0.3">
      <c r="B213">
        <v>173</v>
      </c>
      <c r="C213" s="165">
        <f t="shared" si="20"/>
        <v>5</v>
      </c>
      <c r="D213" s="332">
        <f t="shared" si="22"/>
        <v>0.36852745873999998</v>
      </c>
      <c r="E213" s="248">
        <f t="shared" si="24"/>
        <v>1260.3549418000002</v>
      </c>
      <c r="F213" s="248">
        <f t="shared" si="24"/>
        <v>1400.3943797777779</v>
      </c>
      <c r="G213" s="248">
        <f t="shared" si="24"/>
        <v>1540.4338177555558</v>
      </c>
      <c r="H213" s="248">
        <f t="shared" si="24"/>
        <v>1680.4732557333334</v>
      </c>
      <c r="I213" s="248">
        <f t="shared" si="24"/>
        <v>1820.5126937111111</v>
      </c>
      <c r="J213" s="248">
        <f t="shared" si="24"/>
        <v>1960.5521316888887</v>
      </c>
      <c r="K213" s="248">
        <f t="shared" si="24"/>
        <v>2100.5915696666661</v>
      </c>
      <c r="L213" s="248">
        <f t="shared" si="24"/>
        <v>2240.6310076444438</v>
      </c>
      <c r="M213" s="248">
        <f t="shared" si="24"/>
        <v>2380.6704456222215</v>
      </c>
      <c r="N213" s="338">
        <v>6301.7747090000003</v>
      </c>
      <c r="O213" s="166">
        <f t="shared" si="21"/>
        <v>2607.3523077093469</v>
      </c>
      <c r="P213" s="346" t="s">
        <v>734</v>
      </c>
    </row>
    <row r="214" spans="2:21" x14ac:dyDescent="0.3">
      <c r="B214">
        <v>174</v>
      </c>
      <c r="C214" s="165">
        <f t="shared" si="20"/>
        <v>5</v>
      </c>
      <c r="D214" s="332">
        <f t="shared" si="22"/>
        <v>0.36852745873999998</v>
      </c>
      <c r="E214" s="248">
        <f t="shared" si="24"/>
        <v>593.52683319999994</v>
      </c>
      <c r="F214" s="248">
        <f t="shared" si="24"/>
        <v>659.47425911111111</v>
      </c>
      <c r="G214" s="248">
        <f t="shared" si="24"/>
        <v>725.42168502222228</v>
      </c>
      <c r="H214" s="248">
        <f t="shared" si="24"/>
        <v>791.36911093333333</v>
      </c>
      <c r="I214" s="248">
        <f t="shared" si="24"/>
        <v>857.31653684444427</v>
      </c>
      <c r="J214" s="248">
        <f t="shared" si="24"/>
        <v>923.26396275555533</v>
      </c>
      <c r="K214" s="248">
        <f t="shared" si="24"/>
        <v>989.21138866666638</v>
      </c>
      <c r="L214" s="248">
        <f t="shared" si="24"/>
        <v>1055.1588145777773</v>
      </c>
      <c r="M214" s="248">
        <f t="shared" si="24"/>
        <v>1121.1062404888885</v>
      </c>
      <c r="N214" s="338">
        <v>2967.6341659999998</v>
      </c>
      <c r="O214" s="166">
        <f t="shared" si="21"/>
        <v>2607.3523077093469</v>
      </c>
      <c r="P214" s="346" t="s">
        <v>734</v>
      </c>
      <c r="Q214" s="327"/>
      <c r="R214" s="46"/>
    </row>
    <row r="215" spans="2:21" x14ac:dyDescent="0.3">
      <c r="B215">
        <v>175</v>
      </c>
      <c r="C215" s="165">
        <f t="shared" si="20"/>
        <v>5</v>
      </c>
      <c r="D215" s="332">
        <f t="shared" si="22"/>
        <v>0.36852745873999998</v>
      </c>
      <c r="E215" s="248">
        <f t="shared" si="24"/>
        <v>629.73268159999998</v>
      </c>
      <c r="F215" s="248">
        <f t="shared" si="24"/>
        <v>699.70297955555554</v>
      </c>
      <c r="G215" s="248">
        <f t="shared" si="24"/>
        <v>769.67327751111111</v>
      </c>
      <c r="H215" s="248">
        <f t="shared" si="24"/>
        <v>839.64357546666668</v>
      </c>
      <c r="I215" s="248">
        <f t="shared" si="24"/>
        <v>909.61387342222213</v>
      </c>
      <c r="J215" s="248">
        <f t="shared" si="24"/>
        <v>979.58417137777758</v>
      </c>
      <c r="K215" s="248">
        <f t="shared" si="24"/>
        <v>1049.5544693333331</v>
      </c>
      <c r="L215" s="248">
        <f t="shared" si="24"/>
        <v>1119.5247672888886</v>
      </c>
      <c r="M215" s="248">
        <f t="shared" si="24"/>
        <v>1189.495065244444</v>
      </c>
      <c r="N215" s="338">
        <v>3148.6634079999999</v>
      </c>
      <c r="O215" s="166">
        <f t="shared" si="21"/>
        <v>2607.3523077093469</v>
      </c>
      <c r="P215" s="346" t="s">
        <v>734</v>
      </c>
      <c r="R215" s="46"/>
    </row>
    <row r="216" spans="2:21" x14ac:dyDescent="0.3">
      <c r="B216">
        <v>176</v>
      </c>
      <c r="C216" s="165">
        <f t="shared" si="20"/>
        <v>1</v>
      </c>
      <c r="D216" s="332">
        <f t="shared" si="22"/>
        <v>0.36852745873999998</v>
      </c>
      <c r="E216" s="248">
        <f t="shared" si="24"/>
        <v>744.84415080000008</v>
      </c>
      <c r="F216" s="248">
        <f t="shared" si="24"/>
        <v>827.60461200000009</v>
      </c>
      <c r="G216" s="248">
        <f t="shared" si="24"/>
        <v>910.3650732000001</v>
      </c>
      <c r="H216" s="248">
        <f t="shared" si="24"/>
        <v>993.12553439999999</v>
      </c>
      <c r="I216" s="248">
        <f t="shared" si="24"/>
        <v>1075.8859955999999</v>
      </c>
      <c r="J216" s="248">
        <f t="shared" si="24"/>
        <v>1158.6464567999999</v>
      </c>
      <c r="K216" s="248">
        <f t="shared" si="24"/>
        <v>1241.4069179999997</v>
      </c>
      <c r="L216" s="248">
        <f t="shared" si="24"/>
        <v>1324.1673791999997</v>
      </c>
      <c r="M216" s="248">
        <f t="shared" si="24"/>
        <v>1406.9278403999995</v>
      </c>
      <c r="N216" s="338">
        <v>3724.2207539999999</v>
      </c>
      <c r="O216" s="166">
        <f t="shared" si="21"/>
        <v>2607.3523077093469</v>
      </c>
      <c r="P216" s="346" t="s">
        <v>729</v>
      </c>
    </row>
    <row r="217" spans="2:21" x14ac:dyDescent="0.3">
      <c r="B217">
        <v>177</v>
      </c>
      <c r="C217" s="165">
        <f t="shared" si="20"/>
        <v>8</v>
      </c>
      <c r="D217" s="332">
        <f t="shared" si="22"/>
        <v>0.36852745873999998</v>
      </c>
      <c r="E217" s="248">
        <f t="shared" si="24"/>
        <v>407.33803499999999</v>
      </c>
      <c r="F217" s="248">
        <f t="shared" si="24"/>
        <v>452.59781666666669</v>
      </c>
      <c r="G217" s="248">
        <f t="shared" si="24"/>
        <v>497.85759833333339</v>
      </c>
      <c r="H217" s="248">
        <f t="shared" si="24"/>
        <v>543.11738000000003</v>
      </c>
      <c r="I217" s="248">
        <f t="shared" si="24"/>
        <v>588.37716166666655</v>
      </c>
      <c r="J217" s="248">
        <f t="shared" si="24"/>
        <v>633.63694333333319</v>
      </c>
      <c r="K217" s="248">
        <f t="shared" si="24"/>
        <v>678.89672499999983</v>
      </c>
      <c r="L217" s="248">
        <f t="shared" si="24"/>
        <v>724.15650666666647</v>
      </c>
      <c r="M217" s="248">
        <f t="shared" si="24"/>
        <v>769.41628833333311</v>
      </c>
      <c r="N217" s="338">
        <v>2036.690175</v>
      </c>
      <c r="O217" s="166">
        <f t="shared" si="21"/>
        <v>2607.3523077093469</v>
      </c>
      <c r="P217" s="346" t="s">
        <v>737</v>
      </c>
      <c r="R217" s="47"/>
    </row>
    <row r="218" spans="2:21" x14ac:dyDescent="0.3">
      <c r="B218">
        <v>178</v>
      </c>
      <c r="C218" s="165">
        <f t="shared" si="20"/>
        <v>8</v>
      </c>
      <c r="D218" s="332">
        <f t="shared" si="22"/>
        <v>0.36852745873999998</v>
      </c>
      <c r="E218" s="248">
        <f t="shared" si="24"/>
        <v>569.33029560000011</v>
      </c>
      <c r="F218" s="248">
        <f t="shared" si="24"/>
        <v>632.58921733333341</v>
      </c>
      <c r="G218" s="248">
        <f t="shared" si="24"/>
        <v>695.84813906666682</v>
      </c>
      <c r="H218" s="248">
        <f t="shared" si="24"/>
        <v>759.1070608</v>
      </c>
      <c r="I218" s="248">
        <f t="shared" si="24"/>
        <v>822.36598253333329</v>
      </c>
      <c r="J218" s="248">
        <f t="shared" si="24"/>
        <v>885.62490426666659</v>
      </c>
      <c r="K218" s="248">
        <f t="shared" si="24"/>
        <v>948.88382599999989</v>
      </c>
      <c r="L218" s="248">
        <f t="shared" si="24"/>
        <v>1012.1427477333332</v>
      </c>
      <c r="M218" s="248">
        <f t="shared" si="24"/>
        <v>1075.4016694666664</v>
      </c>
      <c r="N218" s="338">
        <v>2846.6514780000002</v>
      </c>
      <c r="O218" s="166">
        <f t="shared" si="21"/>
        <v>2607.3523077093469</v>
      </c>
      <c r="P218" s="346" t="s">
        <v>737</v>
      </c>
    </row>
    <row r="219" spans="2:21" x14ac:dyDescent="0.3">
      <c r="B219">
        <v>179</v>
      </c>
      <c r="C219" s="165">
        <f t="shared" si="20"/>
        <v>8</v>
      </c>
      <c r="D219" s="332">
        <f t="shared" si="22"/>
        <v>0.36852745873999998</v>
      </c>
      <c r="E219" s="248">
        <f t="shared" si="24"/>
        <v>462.31399160000001</v>
      </c>
      <c r="F219" s="248">
        <f t="shared" si="24"/>
        <v>513.6822128888889</v>
      </c>
      <c r="G219" s="248">
        <f t="shared" si="24"/>
        <v>565.05043417777779</v>
      </c>
      <c r="H219" s="248">
        <f t="shared" si="24"/>
        <v>616.41865546666668</v>
      </c>
      <c r="I219" s="248">
        <f t="shared" si="24"/>
        <v>667.78687675555545</v>
      </c>
      <c r="J219" s="248">
        <f t="shared" si="24"/>
        <v>719.15509804444434</v>
      </c>
      <c r="K219" s="248">
        <f t="shared" si="24"/>
        <v>770.52331933333312</v>
      </c>
      <c r="L219" s="248">
        <f t="shared" si="24"/>
        <v>821.89154062222201</v>
      </c>
      <c r="M219" s="248">
        <f t="shared" si="24"/>
        <v>873.2597619111109</v>
      </c>
      <c r="N219" s="338">
        <v>2311.569958</v>
      </c>
      <c r="O219" s="166">
        <f t="shared" si="21"/>
        <v>2607.3523077093469</v>
      </c>
      <c r="P219" s="346" t="s">
        <v>737</v>
      </c>
    </row>
    <row r="220" spans="2:21" x14ac:dyDescent="0.3">
      <c r="B220">
        <v>180</v>
      </c>
      <c r="C220" s="165">
        <f t="shared" si="20"/>
        <v>8</v>
      </c>
      <c r="D220" s="332">
        <f t="shared" si="22"/>
        <v>0.36852745873999998</v>
      </c>
      <c r="E220" s="248">
        <f t="shared" si="24"/>
        <v>421.57129240000006</v>
      </c>
      <c r="F220" s="248">
        <f t="shared" si="24"/>
        <v>468.41254711111117</v>
      </c>
      <c r="G220" s="248">
        <f t="shared" si="24"/>
        <v>515.25380182222227</v>
      </c>
      <c r="H220" s="248">
        <f t="shared" si="24"/>
        <v>562.09505653333338</v>
      </c>
      <c r="I220" s="248">
        <f t="shared" si="24"/>
        <v>608.93631124444448</v>
      </c>
      <c r="J220" s="248">
        <f t="shared" si="24"/>
        <v>655.77756595555547</v>
      </c>
      <c r="K220" s="248">
        <f t="shared" si="24"/>
        <v>702.61882066666658</v>
      </c>
      <c r="L220" s="248">
        <f t="shared" si="24"/>
        <v>749.46007537777768</v>
      </c>
      <c r="M220" s="248">
        <f t="shared" si="24"/>
        <v>796.30133008888868</v>
      </c>
      <c r="N220" s="338">
        <v>2107.8564620000002</v>
      </c>
      <c r="O220" s="166">
        <f t="shared" si="21"/>
        <v>2607.3523077093469</v>
      </c>
      <c r="P220" s="346" t="s">
        <v>737</v>
      </c>
    </row>
    <row r="221" spans="2:21" x14ac:dyDescent="0.3">
      <c r="B221">
        <v>181</v>
      </c>
      <c r="C221" s="165">
        <f t="shared" si="20"/>
        <v>8</v>
      </c>
      <c r="D221" s="332">
        <f t="shared" si="22"/>
        <v>0.36852745873999998</v>
      </c>
      <c r="E221" s="248">
        <f t="shared" si="24"/>
        <v>467.87385780000005</v>
      </c>
      <c r="F221" s="248">
        <f t="shared" si="24"/>
        <v>519.85984200000007</v>
      </c>
      <c r="G221" s="248">
        <f t="shared" si="24"/>
        <v>571.84582620000015</v>
      </c>
      <c r="H221" s="248">
        <f t="shared" si="24"/>
        <v>623.83181039999999</v>
      </c>
      <c r="I221" s="248">
        <f t="shared" si="24"/>
        <v>675.81779459999996</v>
      </c>
      <c r="J221" s="248">
        <f t="shared" si="24"/>
        <v>727.80377879999992</v>
      </c>
      <c r="K221" s="248">
        <f t="shared" si="24"/>
        <v>779.78976299999988</v>
      </c>
      <c r="L221" s="248">
        <f t="shared" si="24"/>
        <v>831.77574719999984</v>
      </c>
      <c r="M221" s="248">
        <f t="shared" si="24"/>
        <v>883.7617313999998</v>
      </c>
      <c r="N221" s="338">
        <v>2339.3692890000002</v>
      </c>
      <c r="O221" s="166">
        <f t="shared" si="21"/>
        <v>2607.3523077093469</v>
      </c>
      <c r="P221" s="346" t="s">
        <v>737</v>
      </c>
    </row>
    <row r="222" spans="2:21" x14ac:dyDescent="0.3">
      <c r="B222">
        <v>182</v>
      </c>
      <c r="C222" s="165">
        <f t="shared" si="20"/>
        <v>8</v>
      </c>
      <c r="D222" s="332">
        <f t="shared" si="22"/>
        <v>0.36852745873999998</v>
      </c>
      <c r="E222" s="248">
        <f t="shared" si="24"/>
        <v>407.38251380000003</v>
      </c>
      <c r="F222" s="248">
        <f t="shared" si="24"/>
        <v>452.64723755555559</v>
      </c>
      <c r="G222" s="248">
        <f t="shared" si="24"/>
        <v>497.91196131111116</v>
      </c>
      <c r="H222" s="248">
        <f t="shared" si="24"/>
        <v>543.17668506666666</v>
      </c>
      <c r="I222" s="248">
        <f t="shared" si="24"/>
        <v>588.44140882222223</v>
      </c>
      <c r="J222" s="248">
        <f t="shared" si="24"/>
        <v>633.70613257777768</v>
      </c>
      <c r="K222" s="248">
        <f t="shared" si="24"/>
        <v>678.97085633333324</v>
      </c>
      <c r="L222" s="248">
        <f t="shared" si="24"/>
        <v>724.2355800888887</v>
      </c>
      <c r="M222" s="248">
        <f t="shared" si="24"/>
        <v>769.50030384444426</v>
      </c>
      <c r="N222" s="338">
        <v>2036.9125690000001</v>
      </c>
      <c r="O222" s="166">
        <f t="shared" si="21"/>
        <v>2607.3523077093469</v>
      </c>
      <c r="P222" s="346" t="s">
        <v>737</v>
      </c>
    </row>
    <row r="223" spans="2:21" x14ac:dyDescent="0.3">
      <c r="B223">
        <v>183</v>
      </c>
      <c r="C223" s="165">
        <f t="shared" si="20"/>
        <v>8</v>
      </c>
      <c r="D223" s="332">
        <f t="shared" si="22"/>
        <v>0.36852745873999998</v>
      </c>
      <c r="E223" s="248">
        <f t="shared" si="24"/>
        <v>568.35175920000006</v>
      </c>
      <c r="F223" s="248">
        <f t="shared" si="24"/>
        <v>631.50195466666673</v>
      </c>
      <c r="G223" s="248">
        <f t="shared" si="24"/>
        <v>694.65215013333341</v>
      </c>
      <c r="H223" s="248">
        <f t="shared" si="24"/>
        <v>757.80234559999997</v>
      </c>
      <c r="I223" s="248">
        <f t="shared" si="24"/>
        <v>820.95254106666664</v>
      </c>
      <c r="J223" s="248">
        <f t="shared" si="24"/>
        <v>884.1027365333332</v>
      </c>
      <c r="K223" s="248">
        <f t="shared" si="24"/>
        <v>947.25293199999976</v>
      </c>
      <c r="L223" s="248">
        <f t="shared" si="24"/>
        <v>1010.4031274666664</v>
      </c>
      <c r="M223" s="248">
        <f t="shared" si="24"/>
        <v>1073.553322933333</v>
      </c>
      <c r="N223" s="338">
        <v>2841.7587960000001</v>
      </c>
      <c r="O223" s="166">
        <f t="shared" si="21"/>
        <v>2607.3523077093469</v>
      </c>
      <c r="P223" s="346" t="s">
        <v>737</v>
      </c>
    </row>
    <row r="224" spans="2:21" x14ac:dyDescent="0.3">
      <c r="B224">
        <v>184</v>
      </c>
      <c r="C224" s="165">
        <f t="shared" si="20"/>
        <v>8</v>
      </c>
      <c r="D224" s="332">
        <f t="shared" si="22"/>
        <v>0.36852745873999998</v>
      </c>
      <c r="E224" s="248">
        <f t="shared" si="24"/>
        <v>506.74844200000001</v>
      </c>
      <c r="F224" s="248">
        <f t="shared" si="24"/>
        <v>563.05382444444444</v>
      </c>
      <c r="G224" s="248">
        <f t="shared" si="24"/>
        <v>619.35920688888893</v>
      </c>
      <c r="H224" s="248">
        <f t="shared" si="24"/>
        <v>675.66458933333331</v>
      </c>
      <c r="I224" s="248">
        <f t="shared" si="24"/>
        <v>731.96997177777769</v>
      </c>
      <c r="J224" s="248">
        <f t="shared" si="24"/>
        <v>788.27535422222206</v>
      </c>
      <c r="K224" s="248">
        <f t="shared" si="24"/>
        <v>844.58073666666644</v>
      </c>
      <c r="L224" s="248">
        <f t="shared" si="24"/>
        <v>900.88611911111082</v>
      </c>
      <c r="M224" s="248">
        <f t="shared" si="24"/>
        <v>957.19150155555519</v>
      </c>
      <c r="N224" s="338">
        <v>2533.7422099999999</v>
      </c>
      <c r="O224" s="166">
        <f t="shared" si="21"/>
        <v>2607.3523077093469</v>
      </c>
      <c r="P224" s="346" t="s">
        <v>737</v>
      </c>
    </row>
    <row r="225" spans="2:16" x14ac:dyDescent="0.3">
      <c r="B225">
        <v>185</v>
      </c>
      <c r="C225" s="165">
        <f t="shared" si="20"/>
        <v>8</v>
      </c>
      <c r="D225" s="332">
        <f t="shared" si="22"/>
        <v>0.36852745873999998</v>
      </c>
      <c r="E225" s="248">
        <f t="shared" si="24"/>
        <v>551.89455520000001</v>
      </c>
      <c r="F225" s="248">
        <f t="shared" si="24"/>
        <v>613.21617244444451</v>
      </c>
      <c r="G225" s="248">
        <f t="shared" si="24"/>
        <v>674.53778968888901</v>
      </c>
      <c r="H225" s="248">
        <f t="shared" si="24"/>
        <v>735.85940693333339</v>
      </c>
      <c r="I225" s="248">
        <f t="shared" si="24"/>
        <v>797.18102417777777</v>
      </c>
      <c r="J225" s="248">
        <f t="shared" si="24"/>
        <v>858.50264142222215</v>
      </c>
      <c r="K225" s="248">
        <f t="shared" si="24"/>
        <v>919.82425866666654</v>
      </c>
      <c r="L225" s="248">
        <f t="shared" si="24"/>
        <v>981.14587591111092</v>
      </c>
      <c r="M225" s="248">
        <f t="shared" si="24"/>
        <v>1042.4674931555553</v>
      </c>
      <c r="N225" s="338">
        <v>2759.4727760000001</v>
      </c>
      <c r="O225" s="166">
        <f t="shared" si="21"/>
        <v>2607.3523077093469</v>
      </c>
      <c r="P225" s="346" t="s">
        <v>737</v>
      </c>
    </row>
    <row r="226" spans="2:16" x14ac:dyDescent="0.3">
      <c r="B226">
        <v>186</v>
      </c>
      <c r="C226" s="165">
        <f t="shared" si="20"/>
        <v>8</v>
      </c>
      <c r="D226" s="332">
        <f t="shared" si="22"/>
        <v>0.36852745873999998</v>
      </c>
      <c r="E226" s="248">
        <f t="shared" si="24"/>
        <v>427.7538634</v>
      </c>
      <c r="F226" s="248">
        <f t="shared" si="24"/>
        <v>475.2820704444444</v>
      </c>
      <c r="G226" s="248">
        <f t="shared" si="24"/>
        <v>522.81027748888891</v>
      </c>
      <c r="H226" s="248">
        <f t="shared" si="24"/>
        <v>570.33848453333326</v>
      </c>
      <c r="I226" s="248">
        <f t="shared" si="24"/>
        <v>617.8666915777776</v>
      </c>
      <c r="J226" s="248">
        <f t="shared" si="24"/>
        <v>665.39489862222206</v>
      </c>
      <c r="K226" s="248">
        <f t="shared" si="24"/>
        <v>712.9231056666664</v>
      </c>
      <c r="L226" s="248">
        <f t="shared" si="24"/>
        <v>760.45131271111086</v>
      </c>
      <c r="M226" s="248">
        <f t="shared" si="24"/>
        <v>807.9795197555552</v>
      </c>
      <c r="N226" s="338">
        <v>2138.7693169999998</v>
      </c>
      <c r="O226" s="166">
        <f t="shared" si="21"/>
        <v>2607.3523077093469</v>
      </c>
      <c r="P226" s="346" t="s">
        <v>737</v>
      </c>
    </row>
    <row r="227" spans="2:16" x14ac:dyDescent="0.3">
      <c r="B227">
        <v>187</v>
      </c>
      <c r="C227" s="165">
        <f t="shared" si="20"/>
        <v>8</v>
      </c>
      <c r="D227" s="332">
        <f t="shared" si="22"/>
        <v>0.36852745873999998</v>
      </c>
      <c r="E227" s="248">
        <f t="shared" si="24"/>
        <v>784.96414500000003</v>
      </c>
      <c r="F227" s="248">
        <f t="shared" si="24"/>
        <v>872.18238333333341</v>
      </c>
      <c r="G227" s="248">
        <f t="shared" si="24"/>
        <v>959.40062166666678</v>
      </c>
      <c r="H227" s="248">
        <f t="shared" si="24"/>
        <v>1046.61886</v>
      </c>
      <c r="I227" s="248">
        <f t="shared" si="24"/>
        <v>1133.8370983333332</v>
      </c>
      <c r="J227" s="248">
        <f t="shared" si="24"/>
        <v>1221.0553366666666</v>
      </c>
      <c r="K227" s="248">
        <f t="shared" si="24"/>
        <v>1308.2735749999997</v>
      </c>
      <c r="L227" s="248">
        <f t="shared" si="24"/>
        <v>1395.4918133333329</v>
      </c>
      <c r="M227" s="248">
        <f t="shared" si="24"/>
        <v>1482.7100516666662</v>
      </c>
      <c r="N227" s="338">
        <v>3924.820725</v>
      </c>
      <c r="O227" s="166">
        <f t="shared" si="21"/>
        <v>2607.3523077093469</v>
      </c>
      <c r="P227" s="346" t="s">
        <v>737</v>
      </c>
    </row>
    <row r="228" spans="2:16" x14ac:dyDescent="0.3">
      <c r="B228">
        <v>188</v>
      </c>
      <c r="C228" s="165">
        <f t="shared" si="20"/>
        <v>8</v>
      </c>
      <c r="D228" s="332">
        <f t="shared" si="22"/>
        <v>0.36852745873999998</v>
      </c>
      <c r="E228" s="248">
        <f t="shared" si="24"/>
        <v>461.29097620000005</v>
      </c>
      <c r="F228" s="248">
        <f t="shared" si="24"/>
        <v>512.54552911111114</v>
      </c>
      <c r="G228" s="248">
        <f t="shared" si="24"/>
        <v>563.80008202222234</v>
      </c>
      <c r="H228" s="248">
        <f t="shared" si="24"/>
        <v>615.05463493333332</v>
      </c>
      <c r="I228" s="248">
        <f t="shared" si="24"/>
        <v>666.30918784444441</v>
      </c>
      <c r="J228" s="248">
        <f t="shared" si="24"/>
        <v>717.5637407555555</v>
      </c>
      <c r="K228" s="248">
        <f t="shared" si="24"/>
        <v>768.81829366666648</v>
      </c>
      <c r="L228" s="248">
        <f t="shared" si="24"/>
        <v>820.07284657777757</v>
      </c>
      <c r="M228" s="248">
        <f t="shared" si="24"/>
        <v>871.32739948888866</v>
      </c>
      <c r="N228" s="338">
        <v>2306.4548810000001</v>
      </c>
      <c r="O228" s="166">
        <f t="shared" si="21"/>
        <v>2607.3523077093469</v>
      </c>
      <c r="P228" s="346" t="s">
        <v>737</v>
      </c>
    </row>
    <row r="229" spans="2:16" x14ac:dyDescent="0.3">
      <c r="B229">
        <v>189</v>
      </c>
      <c r="C229" s="165">
        <f t="shared" si="20"/>
        <v>8</v>
      </c>
      <c r="D229" s="332">
        <f t="shared" si="22"/>
        <v>0.36852745873999998</v>
      </c>
      <c r="E229" s="248">
        <f t="shared" si="24"/>
        <v>494.07194720000001</v>
      </c>
      <c r="F229" s="248">
        <f t="shared" si="24"/>
        <v>548.96883022222221</v>
      </c>
      <c r="G229" s="248">
        <f t="shared" si="24"/>
        <v>603.86571324444446</v>
      </c>
      <c r="H229" s="248">
        <f t="shared" si="24"/>
        <v>658.76259626666661</v>
      </c>
      <c r="I229" s="248">
        <f t="shared" si="24"/>
        <v>713.65947928888875</v>
      </c>
      <c r="J229" s="248">
        <f t="shared" si="24"/>
        <v>768.556362311111</v>
      </c>
      <c r="K229" s="248">
        <f t="shared" si="24"/>
        <v>823.45324533333314</v>
      </c>
      <c r="L229" s="248">
        <f t="shared" si="24"/>
        <v>878.35012835555528</v>
      </c>
      <c r="M229" s="248">
        <f t="shared" si="24"/>
        <v>933.24701137777743</v>
      </c>
      <c r="N229" s="338">
        <v>2470.3597359999999</v>
      </c>
      <c r="O229" s="166">
        <f t="shared" si="21"/>
        <v>2607.3523077093469</v>
      </c>
      <c r="P229" s="346" t="s">
        <v>737</v>
      </c>
    </row>
    <row r="230" spans="2:16" x14ac:dyDescent="0.3">
      <c r="B230">
        <v>190</v>
      </c>
      <c r="C230" s="165">
        <f t="shared" si="20"/>
        <v>8</v>
      </c>
      <c r="D230" s="332">
        <f t="shared" si="22"/>
        <v>0.36852745873999998</v>
      </c>
      <c r="E230" s="248">
        <f t="shared" si="24"/>
        <v>587.78905120000002</v>
      </c>
      <c r="F230" s="248">
        <f t="shared" si="24"/>
        <v>653.09894577777777</v>
      </c>
      <c r="G230" s="248">
        <f t="shared" si="24"/>
        <v>718.40884035555564</v>
      </c>
      <c r="H230" s="248">
        <f t="shared" si="24"/>
        <v>783.71873493333328</v>
      </c>
      <c r="I230" s="248">
        <f t="shared" si="24"/>
        <v>849.02862951111103</v>
      </c>
      <c r="J230" s="248">
        <f t="shared" si="24"/>
        <v>914.33852408888868</v>
      </c>
      <c r="K230" s="248">
        <f t="shared" si="24"/>
        <v>979.64841866666643</v>
      </c>
      <c r="L230" s="248">
        <f t="shared" si="24"/>
        <v>1044.9583132444441</v>
      </c>
      <c r="M230" s="248">
        <f t="shared" si="24"/>
        <v>1110.2682078222219</v>
      </c>
      <c r="N230" s="338">
        <v>2938.945256</v>
      </c>
      <c r="O230" s="166">
        <f t="shared" si="21"/>
        <v>2607.3523077093469</v>
      </c>
      <c r="P230" s="346" t="s">
        <v>737</v>
      </c>
    </row>
    <row r="231" spans="2:16" x14ac:dyDescent="0.3">
      <c r="B231">
        <v>191</v>
      </c>
      <c r="C231" s="165">
        <f t="shared" si="20"/>
        <v>8</v>
      </c>
      <c r="D231" s="332">
        <f t="shared" si="22"/>
        <v>0.36852745873999998</v>
      </c>
      <c r="E231" s="248">
        <f t="shared" si="24"/>
        <v>524.5400138</v>
      </c>
      <c r="F231" s="248">
        <f t="shared" si="24"/>
        <v>582.8222375555556</v>
      </c>
      <c r="G231" s="248">
        <f t="shared" si="24"/>
        <v>641.10446131111121</v>
      </c>
      <c r="H231" s="248">
        <f t="shared" si="24"/>
        <v>699.3866850666667</v>
      </c>
      <c r="I231" s="248">
        <f t="shared" si="24"/>
        <v>757.66890882222219</v>
      </c>
      <c r="J231" s="248">
        <f t="shared" si="24"/>
        <v>815.95113257777768</v>
      </c>
      <c r="K231" s="248">
        <f t="shared" si="24"/>
        <v>874.23335633333318</v>
      </c>
      <c r="L231" s="248">
        <f t="shared" si="24"/>
        <v>932.51558008888867</v>
      </c>
      <c r="M231" s="248">
        <f t="shared" si="24"/>
        <v>990.79780384444416</v>
      </c>
      <c r="N231" s="338">
        <v>2622.700069</v>
      </c>
      <c r="O231" s="166">
        <f t="shared" si="21"/>
        <v>2607.3523077093473</v>
      </c>
      <c r="P231" s="346" t="s">
        <v>737</v>
      </c>
    </row>
    <row r="232" spans="2:16" x14ac:dyDescent="0.3">
      <c r="B232">
        <v>192</v>
      </c>
      <c r="C232" s="165">
        <f t="shared" si="20"/>
        <v>8</v>
      </c>
      <c r="D232" s="332">
        <f t="shared" si="22"/>
        <v>0.36852745873999998</v>
      </c>
      <c r="E232" s="248">
        <f t="shared" si="24"/>
        <v>415.38872119999996</v>
      </c>
      <c r="F232" s="248">
        <f t="shared" si="24"/>
        <v>461.54302355555552</v>
      </c>
      <c r="G232" s="248">
        <f t="shared" si="24"/>
        <v>507.69732591111108</v>
      </c>
      <c r="H232" s="248">
        <f t="shared" si="24"/>
        <v>553.85162826666658</v>
      </c>
      <c r="I232" s="248">
        <f t="shared" si="24"/>
        <v>600.00593062222208</v>
      </c>
      <c r="J232" s="248">
        <f t="shared" si="24"/>
        <v>646.16023297777758</v>
      </c>
      <c r="K232" s="248">
        <f t="shared" si="24"/>
        <v>692.31453533333308</v>
      </c>
      <c r="L232" s="248">
        <f t="shared" si="24"/>
        <v>738.46883768888858</v>
      </c>
      <c r="M232" s="248">
        <f t="shared" si="24"/>
        <v>784.62314004444409</v>
      </c>
      <c r="N232" s="338">
        <v>2076.9436059999998</v>
      </c>
      <c r="O232" s="166">
        <f t="shared" si="21"/>
        <v>2607.3523077093469</v>
      </c>
      <c r="P232" s="346" t="s">
        <v>737</v>
      </c>
    </row>
    <row r="233" spans="2:16" x14ac:dyDescent="0.3">
      <c r="B233">
        <v>193</v>
      </c>
      <c r="C233" s="165">
        <f t="shared" si="20"/>
        <v>2</v>
      </c>
      <c r="D233" s="332">
        <f t="shared" si="22"/>
        <v>0.36852745873999998</v>
      </c>
      <c r="E233" s="248">
        <f t="shared" si="24"/>
        <v>563.99282400000004</v>
      </c>
      <c r="F233" s="248">
        <f t="shared" si="24"/>
        <v>626.65869333333342</v>
      </c>
      <c r="G233" s="248">
        <f t="shared" si="24"/>
        <v>689.32456266666679</v>
      </c>
      <c r="H233" s="248">
        <f t="shared" si="24"/>
        <v>751.99043200000006</v>
      </c>
      <c r="I233" s="248">
        <f t="shared" si="24"/>
        <v>814.65630133333332</v>
      </c>
      <c r="J233" s="248">
        <f t="shared" si="24"/>
        <v>877.32217066666658</v>
      </c>
      <c r="K233" s="248">
        <f t="shared" si="24"/>
        <v>939.98803999999984</v>
      </c>
      <c r="L233" s="248">
        <f t="shared" si="24"/>
        <v>1002.6539093333331</v>
      </c>
      <c r="M233" s="248">
        <f t="shared" si="24"/>
        <v>1065.3197786666663</v>
      </c>
      <c r="N233" s="338">
        <v>2819.9641200000001</v>
      </c>
      <c r="O233" s="166">
        <f t="shared" si="21"/>
        <v>2607.3523077093469</v>
      </c>
      <c r="P233" s="346" t="s">
        <v>730</v>
      </c>
    </row>
    <row r="234" spans="2:16" x14ac:dyDescent="0.3">
      <c r="B234">
        <v>194</v>
      </c>
      <c r="C234" s="165">
        <f t="shared" ref="C234:C297" si="25">VLOOKUP(P234,$R$55:$U$68,3,FALSE)</f>
        <v>2</v>
      </c>
      <c r="D234" s="332">
        <f t="shared" si="22"/>
        <v>0.36852745873999998</v>
      </c>
      <c r="E234" s="248">
        <f t="shared" si="24"/>
        <v>484.19762480000003</v>
      </c>
      <c r="F234" s="248">
        <f t="shared" si="24"/>
        <v>537.99736088888892</v>
      </c>
      <c r="G234" s="248">
        <f t="shared" si="24"/>
        <v>591.79709697777787</v>
      </c>
      <c r="H234" s="248">
        <f t="shared" si="24"/>
        <v>645.5968330666667</v>
      </c>
      <c r="I234" s="248">
        <f t="shared" si="24"/>
        <v>699.39656915555543</v>
      </c>
      <c r="J234" s="248">
        <f t="shared" si="24"/>
        <v>753.19630524444426</v>
      </c>
      <c r="K234" s="248">
        <f t="shared" si="24"/>
        <v>806.9960413333331</v>
      </c>
      <c r="L234" s="248">
        <f t="shared" si="24"/>
        <v>860.79577742222193</v>
      </c>
      <c r="M234" s="248">
        <f t="shared" si="24"/>
        <v>914.59551351111077</v>
      </c>
      <c r="N234" s="338">
        <v>2420.988124</v>
      </c>
      <c r="O234" s="166">
        <f t="shared" ref="O234:O404" si="26">($R$46*$W$41*N234)/(N234*D234)</f>
        <v>2607.3523077093469</v>
      </c>
      <c r="P234" s="346" t="s">
        <v>730</v>
      </c>
    </row>
    <row r="235" spans="2:16" x14ac:dyDescent="0.3">
      <c r="B235">
        <v>195</v>
      </c>
      <c r="C235" s="165">
        <f t="shared" si="25"/>
        <v>9</v>
      </c>
      <c r="D235" s="332">
        <f t="shared" ref="D235:D298" si="27">D234</f>
        <v>0.36852745873999998</v>
      </c>
      <c r="E235" s="248">
        <f t="shared" si="24"/>
        <v>438.16193300000009</v>
      </c>
      <c r="F235" s="248">
        <f t="shared" si="24"/>
        <v>486.84659222222228</v>
      </c>
      <c r="G235" s="248">
        <f t="shared" si="24"/>
        <v>535.53125144444459</v>
      </c>
      <c r="H235" s="248">
        <f t="shared" si="24"/>
        <v>584.21591066666667</v>
      </c>
      <c r="I235" s="248">
        <f t="shared" si="24"/>
        <v>632.90056988888887</v>
      </c>
      <c r="J235" s="248">
        <f t="shared" si="24"/>
        <v>681.58522911111106</v>
      </c>
      <c r="K235" s="248">
        <f t="shared" si="24"/>
        <v>730.26988833333326</v>
      </c>
      <c r="L235" s="248">
        <f t="shared" si="24"/>
        <v>778.95454755555545</v>
      </c>
      <c r="M235" s="248">
        <f t="shared" si="24"/>
        <v>827.63920677777764</v>
      </c>
      <c r="N235" s="338">
        <v>2190.8096650000002</v>
      </c>
      <c r="O235" s="166">
        <f t="shared" si="26"/>
        <v>2607.3523077093469</v>
      </c>
      <c r="P235" s="346" t="s">
        <v>738</v>
      </c>
    </row>
    <row r="236" spans="2:16" x14ac:dyDescent="0.3">
      <c r="B236">
        <v>196</v>
      </c>
      <c r="C236" s="165">
        <f t="shared" si="25"/>
        <v>9</v>
      </c>
      <c r="D236" s="332">
        <f t="shared" si="27"/>
        <v>0.36852745873999998</v>
      </c>
      <c r="E236" s="248">
        <f t="shared" si="24"/>
        <v>567.95144879999998</v>
      </c>
      <c r="F236" s="248">
        <f t="shared" si="24"/>
        <v>631.05716533333339</v>
      </c>
      <c r="G236" s="248">
        <f t="shared" si="24"/>
        <v>694.16288186666668</v>
      </c>
      <c r="H236" s="248">
        <f t="shared" si="24"/>
        <v>757.26859839999997</v>
      </c>
      <c r="I236" s="248">
        <f t="shared" si="24"/>
        <v>820.37431493333327</v>
      </c>
      <c r="J236" s="248">
        <f t="shared" si="24"/>
        <v>883.48003146666645</v>
      </c>
      <c r="K236" s="248">
        <f t="shared" si="24"/>
        <v>946.58574799999974</v>
      </c>
      <c r="L236" s="248">
        <f t="shared" si="24"/>
        <v>1009.691464533333</v>
      </c>
      <c r="M236" s="248">
        <f t="shared" si="24"/>
        <v>1072.7971810666663</v>
      </c>
      <c r="N236" s="338">
        <v>2839.7572439999999</v>
      </c>
      <c r="O236" s="166">
        <f t="shared" si="26"/>
        <v>2607.3523077093469</v>
      </c>
      <c r="P236" s="346" t="s">
        <v>738</v>
      </c>
    </row>
    <row r="237" spans="2:16" x14ac:dyDescent="0.3">
      <c r="B237">
        <v>197</v>
      </c>
      <c r="C237" s="165">
        <f t="shared" si="25"/>
        <v>9</v>
      </c>
      <c r="D237" s="332">
        <f t="shared" si="27"/>
        <v>0.36852745873999998</v>
      </c>
      <c r="E237" s="248">
        <f t="shared" si="24"/>
        <v>971.46429580000006</v>
      </c>
      <c r="F237" s="248">
        <f t="shared" si="24"/>
        <v>1079.4047731111111</v>
      </c>
      <c r="G237" s="248">
        <f t="shared" si="24"/>
        <v>1187.3452504222223</v>
      </c>
      <c r="H237" s="248">
        <f t="shared" si="24"/>
        <v>1295.2857277333333</v>
      </c>
      <c r="I237" s="248">
        <f t="shared" si="24"/>
        <v>1403.2262050444444</v>
      </c>
      <c r="J237" s="248">
        <f t="shared" si="24"/>
        <v>1511.1666823555554</v>
      </c>
      <c r="K237" s="248">
        <f t="shared" si="24"/>
        <v>1619.1071596666663</v>
      </c>
      <c r="L237" s="248">
        <f t="shared" si="24"/>
        <v>1727.0476369777773</v>
      </c>
      <c r="M237" s="248">
        <f t="shared" si="24"/>
        <v>1834.9881142888885</v>
      </c>
      <c r="N237" s="338">
        <v>4857.3214790000002</v>
      </c>
      <c r="O237" s="166">
        <f t="shared" si="26"/>
        <v>2607.3523077093469</v>
      </c>
      <c r="P237" s="346" t="s">
        <v>738</v>
      </c>
    </row>
    <row r="238" spans="2:16" x14ac:dyDescent="0.3">
      <c r="B238">
        <v>198</v>
      </c>
      <c r="C238" s="165">
        <f t="shared" si="25"/>
        <v>9</v>
      </c>
      <c r="D238" s="332">
        <f t="shared" si="27"/>
        <v>0.36852745873999998</v>
      </c>
      <c r="E238" s="248">
        <f t="shared" si="24"/>
        <v>509.37269880000008</v>
      </c>
      <c r="F238" s="248">
        <f t="shared" si="24"/>
        <v>565.96966533333341</v>
      </c>
      <c r="G238" s="248">
        <f t="shared" si="24"/>
        <v>622.56663186666674</v>
      </c>
      <c r="H238" s="248">
        <f t="shared" si="24"/>
        <v>679.16359840000007</v>
      </c>
      <c r="I238" s="248">
        <f t="shared" si="24"/>
        <v>735.76056493333328</v>
      </c>
      <c r="J238" s="248">
        <f t="shared" si="24"/>
        <v>792.35753146666661</v>
      </c>
      <c r="K238" s="248">
        <f t="shared" si="24"/>
        <v>848.95449799999983</v>
      </c>
      <c r="L238" s="248">
        <f t="shared" si="24"/>
        <v>905.55146453333316</v>
      </c>
      <c r="M238" s="248">
        <f t="shared" si="24"/>
        <v>962.14843106666638</v>
      </c>
      <c r="N238" s="338">
        <v>2546.8634940000002</v>
      </c>
      <c r="O238" s="166">
        <f t="shared" si="26"/>
        <v>2607.3523077093469</v>
      </c>
      <c r="P238" s="346" t="s">
        <v>738</v>
      </c>
    </row>
    <row r="239" spans="2:16" x14ac:dyDescent="0.3">
      <c r="B239">
        <v>199</v>
      </c>
      <c r="C239" s="165">
        <f t="shared" si="25"/>
        <v>9</v>
      </c>
      <c r="D239" s="332">
        <f t="shared" si="27"/>
        <v>0.36852745873999998</v>
      </c>
      <c r="E239" s="248">
        <f t="shared" si="24"/>
        <v>454.12986860000001</v>
      </c>
      <c r="F239" s="248">
        <f t="shared" si="24"/>
        <v>504.58874288888893</v>
      </c>
      <c r="G239" s="248">
        <f t="shared" si="24"/>
        <v>555.04761717777785</v>
      </c>
      <c r="H239" s="248">
        <f t="shared" ref="E239:M267" si="28">$N239*H$39</f>
        <v>605.50649146666672</v>
      </c>
      <c r="I239" s="248">
        <f t="shared" si="28"/>
        <v>655.96536575555547</v>
      </c>
      <c r="J239" s="248">
        <f t="shared" si="28"/>
        <v>706.42424004444433</v>
      </c>
      <c r="K239" s="248">
        <f t="shared" si="28"/>
        <v>756.8831143333332</v>
      </c>
      <c r="L239" s="248">
        <f t="shared" si="28"/>
        <v>807.34198862222206</v>
      </c>
      <c r="M239" s="248">
        <f t="shared" si="28"/>
        <v>857.80086291111081</v>
      </c>
      <c r="N239" s="338">
        <v>2270.649343</v>
      </c>
      <c r="O239" s="166">
        <f t="shared" si="26"/>
        <v>2607.3523077093469</v>
      </c>
      <c r="P239" s="346" t="s">
        <v>738</v>
      </c>
    </row>
    <row r="240" spans="2:16" x14ac:dyDescent="0.3">
      <c r="B240">
        <v>200</v>
      </c>
      <c r="C240" s="165">
        <f t="shared" si="25"/>
        <v>9</v>
      </c>
      <c r="D240" s="332">
        <f t="shared" si="27"/>
        <v>0.36852745873999998</v>
      </c>
      <c r="E240" s="248">
        <f t="shared" si="28"/>
        <v>1643.2295655999999</v>
      </c>
      <c r="F240" s="248">
        <f t="shared" si="28"/>
        <v>1825.8106284444443</v>
      </c>
      <c r="G240" s="248">
        <f t="shared" si="28"/>
        <v>2008.3916912888888</v>
      </c>
      <c r="H240" s="248">
        <f t="shared" si="28"/>
        <v>2190.9727541333332</v>
      </c>
      <c r="I240" s="248">
        <f t="shared" si="28"/>
        <v>2373.5538169777774</v>
      </c>
      <c r="J240" s="248">
        <f t="shared" si="28"/>
        <v>2556.1348798222216</v>
      </c>
      <c r="K240" s="248">
        <f t="shared" si="28"/>
        <v>2738.7159426666658</v>
      </c>
      <c r="L240" s="248">
        <f t="shared" si="28"/>
        <v>2921.29700551111</v>
      </c>
      <c r="M240" s="248">
        <f t="shared" si="28"/>
        <v>3103.8780683555542</v>
      </c>
      <c r="N240" s="338">
        <v>8216.1478279999992</v>
      </c>
      <c r="O240" s="166">
        <f t="shared" si="26"/>
        <v>2607.3523077093469</v>
      </c>
      <c r="P240" s="346" t="s">
        <v>738</v>
      </c>
    </row>
    <row r="241" spans="2:16" x14ac:dyDescent="0.3">
      <c r="B241">
        <v>201</v>
      </c>
      <c r="C241" s="165">
        <f t="shared" si="25"/>
        <v>9</v>
      </c>
      <c r="D241" s="332">
        <f t="shared" si="27"/>
        <v>0.36852745873999998</v>
      </c>
      <c r="E241" s="248">
        <f t="shared" si="28"/>
        <v>604.86896020000006</v>
      </c>
      <c r="F241" s="248">
        <f t="shared" si="28"/>
        <v>672.07662244444452</v>
      </c>
      <c r="G241" s="248">
        <f t="shared" si="28"/>
        <v>739.28428468888899</v>
      </c>
      <c r="H241" s="248">
        <f t="shared" si="28"/>
        <v>806.49194693333334</v>
      </c>
      <c r="I241" s="248">
        <f t="shared" si="28"/>
        <v>873.6996091777778</v>
      </c>
      <c r="J241" s="248">
        <f t="shared" si="28"/>
        <v>940.90727142222215</v>
      </c>
      <c r="K241" s="248">
        <f t="shared" si="28"/>
        <v>1008.1149336666665</v>
      </c>
      <c r="L241" s="248">
        <f t="shared" si="28"/>
        <v>1075.322595911111</v>
      </c>
      <c r="M241" s="248">
        <f t="shared" si="28"/>
        <v>1142.5302581555552</v>
      </c>
      <c r="N241" s="338">
        <v>3024.3448010000002</v>
      </c>
      <c r="O241" s="166">
        <f t="shared" si="26"/>
        <v>2607.3523077093469</v>
      </c>
      <c r="P241" s="346" t="s">
        <v>738</v>
      </c>
    </row>
    <row r="242" spans="2:16" x14ac:dyDescent="0.3">
      <c r="B242">
        <v>202</v>
      </c>
      <c r="C242" s="165">
        <f t="shared" si="25"/>
        <v>9</v>
      </c>
      <c r="D242" s="332">
        <f t="shared" si="27"/>
        <v>0.36852745873999998</v>
      </c>
      <c r="E242" s="248">
        <f t="shared" si="28"/>
        <v>520.1365998</v>
      </c>
      <c r="F242" s="248">
        <f t="shared" si="28"/>
        <v>577.92955533333338</v>
      </c>
      <c r="G242" s="248">
        <f t="shared" si="28"/>
        <v>635.72251086666677</v>
      </c>
      <c r="H242" s="248">
        <f t="shared" si="28"/>
        <v>693.51546640000004</v>
      </c>
      <c r="I242" s="248">
        <f t="shared" si="28"/>
        <v>751.30842193333331</v>
      </c>
      <c r="J242" s="248">
        <f t="shared" si="28"/>
        <v>809.10137746666658</v>
      </c>
      <c r="K242" s="248">
        <f t="shared" si="28"/>
        <v>866.89433299999985</v>
      </c>
      <c r="L242" s="248">
        <f t="shared" si="28"/>
        <v>924.68728853333312</v>
      </c>
      <c r="M242" s="248">
        <f t="shared" si="28"/>
        <v>982.48024406666639</v>
      </c>
      <c r="N242" s="338">
        <v>2600.6829990000001</v>
      </c>
      <c r="O242" s="166">
        <f t="shared" si="26"/>
        <v>2607.3523077093469</v>
      </c>
      <c r="P242" s="346" t="s">
        <v>738</v>
      </c>
    </row>
    <row r="243" spans="2:16" x14ac:dyDescent="0.3">
      <c r="B243">
        <v>203</v>
      </c>
      <c r="C243" s="165">
        <f t="shared" si="25"/>
        <v>9</v>
      </c>
      <c r="D243" s="332">
        <f t="shared" si="27"/>
        <v>0.36852745873999998</v>
      </c>
      <c r="E243" s="248">
        <f t="shared" si="28"/>
        <v>403.69076280000002</v>
      </c>
      <c r="F243" s="248">
        <f t="shared" si="28"/>
        <v>448.54529200000002</v>
      </c>
      <c r="G243" s="248">
        <f t="shared" si="28"/>
        <v>493.39982120000002</v>
      </c>
      <c r="H243" s="248">
        <f t="shared" si="28"/>
        <v>538.25435040000002</v>
      </c>
      <c r="I243" s="248">
        <f t="shared" si="28"/>
        <v>583.10887959999991</v>
      </c>
      <c r="J243" s="248">
        <f t="shared" si="28"/>
        <v>627.96340879999991</v>
      </c>
      <c r="K243" s="248">
        <f t="shared" si="28"/>
        <v>672.8179379999998</v>
      </c>
      <c r="L243" s="248">
        <f t="shared" si="28"/>
        <v>717.6724671999998</v>
      </c>
      <c r="M243" s="248">
        <f t="shared" si="28"/>
        <v>762.52699639999969</v>
      </c>
      <c r="N243" s="338">
        <v>2018.453814</v>
      </c>
      <c r="O243" s="166">
        <f t="shared" si="26"/>
        <v>2607.3523077093469</v>
      </c>
      <c r="P243" s="346" t="s">
        <v>738</v>
      </c>
    </row>
    <row r="244" spans="2:16" x14ac:dyDescent="0.3">
      <c r="B244">
        <v>204</v>
      </c>
      <c r="C244" s="165">
        <f t="shared" si="25"/>
        <v>9</v>
      </c>
      <c r="D244" s="332">
        <f t="shared" si="27"/>
        <v>0.36852745873999998</v>
      </c>
      <c r="E244" s="248">
        <f t="shared" si="28"/>
        <v>639.65148280000005</v>
      </c>
      <c r="F244" s="248">
        <f t="shared" si="28"/>
        <v>710.72386977777785</v>
      </c>
      <c r="G244" s="248">
        <f t="shared" si="28"/>
        <v>781.79625675555565</v>
      </c>
      <c r="H244" s="248">
        <f t="shared" si="28"/>
        <v>852.86864373333333</v>
      </c>
      <c r="I244" s="248">
        <f t="shared" si="28"/>
        <v>923.94103071111113</v>
      </c>
      <c r="J244" s="248">
        <f t="shared" si="28"/>
        <v>995.01341768888881</v>
      </c>
      <c r="K244" s="248">
        <f t="shared" si="28"/>
        <v>1066.0858046666665</v>
      </c>
      <c r="L244" s="248">
        <f t="shared" si="28"/>
        <v>1137.1581916444443</v>
      </c>
      <c r="M244" s="248">
        <f t="shared" si="28"/>
        <v>1208.2305786222219</v>
      </c>
      <c r="N244" s="338">
        <v>3198.2574140000002</v>
      </c>
      <c r="O244" s="166">
        <f t="shared" si="26"/>
        <v>2607.3523077093469</v>
      </c>
      <c r="P244" s="346" t="s">
        <v>738</v>
      </c>
    </row>
    <row r="245" spans="2:16" x14ac:dyDescent="0.3">
      <c r="B245">
        <v>205</v>
      </c>
      <c r="C245" s="165">
        <f t="shared" si="25"/>
        <v>9</v>
      </c>
      <c r="D245" s="332">
        <f t="shared" si="27"/>
        <v>0.36852745873999998</v>
      </c>
      <c r="E245" s="248">
        <f t="shared" si="28"/>
        <v>512.08591360000003</v>
      </c>
      <c r="F245" s="248">
        <f t="shared" si="28"/>
        <v>568.98434844444444</v>
      </c>
      <c r="G245" s="248">
        <f t="shared" si="28"/>
        <v>625.88278328888896</v>
      </c>
      <c r="H245" s="248">
        <f t="shared" si="28"/>
        <v>682.78121813333337</v>
      </c>
      <c r="I245" s="248">
        <f t="shared" si="28"/>
        <v>739.67965297777766</v>
      </c>
      <c r="J245" s="248">
        <f t="shared" si="28"/>
        <v>796.57808782222207</v>
      </c>
      <c r="K245" s="248">
        <f t="shared" si="28"/>
        <v>853.47652266666648</v>
      </c>
      <c r="L245" s="248">
        <f t="shared" si="28"/>
        <v>910.37495751111089</v>
      </c>
      <c r="M245" s="248">
        <f t="shared" si="28"/>
        <v>967.2733923555553</v>
      </c>
      <c r="N245" s="338">
        <v>2560.429568</v>
      </c>
      <c r="O245" s="166">
        <f t="shared" si="26"/>
        <v>2607.3523077093469</v>
      </c>
      <c r="P245" s="346" t="s">
        <v>738</v>
      </c>
    </row>
    <row r="246" spans="2:16" x14ac:dyDescent="0.3">
      <c r="B246">
        <v>206</v>
      </c>
      <c r="C246" s="165">
        <f t="shared" si="25"/>
        <v>9</v>
      </c>
      <c r="D246" s="332">
        <f t="shared" si="27"/>
        <v>0.36852745873999998</v>
      </c>
      <c r="E246" s="248">
        <f t="shared" si="28"/>
        <v>572.44382059999998</v>
      </c>
      <c r="F246" s="248">
        <f t="shared" si="28"/>
        <v>636.0486895555556</v>
      </c>
      <c r="G246" s="248">
        <f t="shared" si="28"/>
        <v>699.6535585111111</v>
      </c>
      <c r="H246" s="248">
        <f t="shared" si="28"/>
        <v>763.2584274666666</v>
      </c>
      <c r="I246" s="248">
        <f t="shared" si="28"/>
        <v>826.86329642222211</v>
      </c>
      <c r="J246" s="248">
        <f t="shared" si="28"/>
        <v>890.46816537777761</v>
      </c>
      <c r="K246" s="248">
        <f t="shared" si="28"/>
        <v>954.07303433333311</v>
      </c>
      <c r="L246" s="248">
        <f t="shared" si="28"/>
        <v>1017.6779032888886</v>
      </c>
      <c r="M246" s="248">
        <f t="shared" si="28"/>
        <v>1081.282772244444</v>
      </c>
      <c r="N246" s="338">
        <v>2862.2191029999999</v>
      </c>
      <c r="O246" s="166">
        <f t="shared" si="26"/>
        <v>2607.3523077093469</v>
      </c>
      <c r="P246" s="346" t="s">
        <v>738</v>
      </c>
    </row>
    <row r="247" spans="2:16" x14ac:dyDescent="0.3">
      <c r="B247">
        <v>207</v>
      </c>
      <c r="C247" s="165">
        <f t="shared" si="25"/>
        <v>9</v>
      </c>
      <c r="D247" s="332">
        <f t="shared" si="27"/>
        <v>0.36852745873999998</v>
      </c>
      <c r="E247" s="248">
        <f t="shared" si="28"/>
        <v>600.19867260000001</v>
      </c>
      <c r="F247" s="248">
        <f t="shared" si="28"/>
        <v>666.88741400000004</v>
      </c>
      <c r="G247" s="248">
        <f t="shared" si="28"/>
        <v>733.57615540000006</v>
      </c>
      <c r="H247" s="248">
        <f t="shared" si="28"/>
        <v>800.26489679999997</v>
      </c>
      <c r="I247" s="248">
        <f t="shared" si="28"/>
        <v>866.95363819999989</v>
      </c>
      <c r="J247" s="248">
        <f t="shared" si="28"/>
        <v>933.64237959999991</v>
      </c>
      <c r="K247" s="248">
        <f t="shared" si="28"/>
        <v>1000.3311209999998</v>
      </c>
      <c r="L247" s="248">
        <f t="shared" si="28"/>
        <v>1067.0198623999997</v>
      </c>
      <c r="M247" s="248">
        <f t="shared" si="28"/>
        <v>1133.7086037999998</v>
      </c>
      <c r="N247" s="338">
        <v>3000.993363</v>
      </c>
      <c r="O247" s="166">
        <f t="shared" si="26"/>
        <v>2607.3523077093473</v>
      </c>
      <c r="P247" s="346" t="s">
        <v>738</v>
      </c>
    </row>
    <row r="248" spans="2:16" x14ac:dyDescent="0.3">
      <c r="B248">
        <v>208</v>
      </c>
      <c r="C248" s="165">
        <f t="shared" si="25"/>
        <v>9</v>
      </c>
      <c r="D248" s="332">
        <f t="shared" si="27"/>
        <v>0.36852745873999998</v>
      </c>
      <c r="E248" s="248">
        <f t="shared" si="28"/>
        <v>1353.7162146000001</v>
      </c>
      <c r="F248" s="248">
        <f t="shared" si="28"/>
        <v>1504.1291273333336</v>
      </c>
      <c r="G248" s="248">
        <f t="shared" si="28"/>
        <v>1654.5420400666669</v>
      </c>
      <c r="H248" s="248">
        <f t="shared" si="28"/>
        <v>1804.9549528</v>
      </c>
      <c r="I248" s="248">
        <f t="shared" si="28"/>
        <v>1955.3678655333333</v>
      </c>
      <c r="J248" s="248">
        <f t="shared" si="28"/>
        <v>2105.7807782666664</v>
      </c>
      <c r="K248" s="248">
        <f t="shared" si="28"/>
        <v>2256.1936909999995</v>
      </c>
      <c r="L248" s="248">
        <f t="shared" si="28"/>
        <v>2406.6066037333326</v>
      </c>
      <c r="M248" s="248">
        <f t="shared" si="28"/>
        <v>2557.0195164666661</v>
      </c>
      <c r="N248" s="338">
        <v>6768.5810730000003</v>
      </c>
      <c r="O248" s="166">
        <f t="shared" si="26"/>
        <v>2607.3523077093469</v>
      </c>
      <c r="P248" s="346" t="s">
        <v>738</v>
      </c>
    </row>
    <row r="249" spans="2:16" x14ac:dyDescent="0.3">
      <c r="B249">
        <v>209</v>
      </c>
      <c r="C249" s="165">
        <f t="shared" si="25"/>
        <v>9</v>
      </c>
      <c r="D249" s="332">
        <f t="shared" si="27"/>
        <v>0.36852745873999998</v>
      </c>
      <c r="E249" s="248">
        <f t="shared" si="28"/>
        <v>466.89532140000006</v>
      </c>
      <c r="F249" s="248">
        <f t="shared" si="28"/>
        <v>518.7725793333334</v>
      </c>
      <c r="G249" s="248">
        <f t="shared" si="28"/>
        <v>570.64983726666674</v>
      </c>
      <c r="H249" s="248">
        <f t="shared" si="28"/>
        <v>622.52709519999996</v>
      </c>
      <c r="I249" s="248">
        <f t="shared" si="28"/>
        <v>674.4043531333333</v>
      </c>
      <c r="J249" s="248">
        <f t="shared" si="28"/>
        <v>726.28161106666653</v>
      </c>
      <c r="K249" s="248">
        <f t="shared" si="28"/>
        <v>778.15886899999987</v>
      </c>
      <c r="L249" s="248">
        <f t="shared" si="28"/>
        <v>830.03612693333309</v>
      </c>
      <c r="M249" s="248">
        <f t="shared" si="28"/>
        <v>881.91338486666643</v>
      </c>
      <c r="N249" s="338">
        <v>2334.4766070000001</v>
      </c>
      <c r="O249" s="166">
        <f t="shared" si="26"/>
        <v>2607.3523077093469</v>
      </c>
      <c r="P249" s="346" t="s">
        <v>738</v>
      </c>
    </row>
    <row r="250" spans="2:16" x14ac:dyDescent="0.3">
      <c r="B250">
        <v>210</v>
      </c>
      <c r="C250" s="165">
        <f t="shared" si="25"/>
        <v>9</v>
      </c>
      <c r="D250" s="332">
        <f t="shared" si="27"/>
        <v>0.36852745873999998</v>
      </c>
      <c r="E250" s="248">
        <f t="shared" si="28"/>
        <v>481.21753660000007</v>
      </c>
      <c r="F250" s="248">
        <f t="shared" si="28"/>
        <v>534.68615177777781</v>
      </c>
      <c r="G250" s="248">
        <f t="shared" si="28"/>
        <v>588.1547669555556</v>
      </c>
      <c r="H250" s="248">
        <f t="shared" si="28"/>
        <v>641.62338213333339</v>
      </c>
      <c r="I250" s="248">
        <f t="shared" si="28"/>
        <v>695.09199731111107</v>
      </c>
      <c r="J250" s="248">
        <f t="shared" si="28"/>
        <v>748.56061248888886</v>
      </c>
      <c r="K250" s="248">
        <f t="shared" si="28"/>
        <v>802.02922766666654</v>
      </c>
      <c r="L250" s="248">
        <f t="shared" si="28"/>
        <v>855.49784284444434</v>
      </c>
      <c r="M250" s="248">
        <f t="shared" si="28"/>
        <v>908.96645802222201</v>
      </c>
      <c r="N250" s="338">
        <v>2406.0876830000002</v>
      </c>
      <c r="O250" s="166">
        <f t="shared" si="26"/>
        <v>2607.3523077093469</v>
      </c>
      <c r="P250" s="346" t="s">
        <v>738</v>
      </c>
    </row>
    <row r="251" spans="2:16" x14ac:dyDescent="0.3">
      <c r="B251">
        <v>211</v>
      </c>
      <c r="C251" s="165">
        <f t="shared" si="25"/>
        <v>9</v>
      </c>
      <c r="D251" s="332">
        <f t="shared" si="27"/>
        <v>0.36852745873999998</v>
      </c>
      <c r="E251" s="248">
        <f t="shared" si="28"/>
        <v>466.71740560000001</v>
      </c>
      <c r="F251" s="248">
        <f t="shared" si="28"/>
        <v>518.57489511111112</v>
      </c>
      <c r="G251" s="248">
        <f t="shared" si="28"/>
        <v>570.43238462222223</v>
      </c>
      <c r="H251" s="248">
        <f t="shared" si="28"/>
        <v>622.28987413333334</v>
      </c>
      <c r="I251" s="248">
        <f t="shared" si="28"/>
        <v>674.14736364444434</v>
      </c>
      <c r="J251" s="248">
        <f t="shared" si="28"/>
        <v>726.00485315555545</v>
      </c>
      <c r="K251" s="248">
        <f t="shared" si="28"/>
        <v>777.86234266666645</v>
      </c>
      <c r="L251" s="248">
        <f t="shared" si="28"/>
        <v>829.71983217777756</v>
      </c>
      <c r="M251" s="248">
        <f t="shared" si="28"/>
        <v>881.57732168888856</v>
      </c>
      <c r="N251" s="338">
        <v>2333.5870279999999</v>
      </c>
      <c r="O251" s="166">
        <f t="shared" si="26"/>
        <v>2607.3523077093469</v>
      </c>
      <c r="P251" s="346" t="s">
        <v>738</v>
      </c>
    </row>
    <row r="252" spans="2:16" x14ac:dyDescent="0.3">
      <c r="B252">
        <v>212</v>
      </c>
      <c r="C252" s="165">
        <f t="shared" si="25"/>
        <v>9</v>
      </c>
      <c r="D252" s="332">
        <f t="shared" si="27"/>
        <v>0.36852745873999998</v>
      </c>
      <c r="E252" s="248">
        <f t="shared" si="28"/>
        <v>438.60672219999998</v>
      </c>
      <c r="F252" s="248">
        <f t="shared" si="28"/>
        <v>487.34080244444442</v>
      </c>
      <c r="G252" s="248">
        <f t="shared" si="28"/>
        <v>536.07488268888892</v>
      </c>
      <c r="H252" s="248">
        <f t="shared" si="28"/>
        <v>584.80896293333331</v>
      </c>
      <c r="I252" s="248">
        <f t="shared" si="28"/>
        <v>633.54304317777769</v>
      </c>
      <c r="J252" s="248">
        <f t="shared" si="28"/>
        <v>682.27712342222208</v>
      </c>
      <c r="K252" s="248">
        <f t="shared" si="28"/>
        <v>731.01120366666646</v>
      </c>
      <c r="L252" s="248">
        <f t="shared" si="28"/>
        <v>779.74528391111085</v>
      </c>
      <c r="M252" s="248">
        <f t="shared" si="28"/>
        <v>828.47936415555523</v>
      </c>
      <c r="N252" s="338">
        <v>2193.0336109999998</v>
      </c>
      <c r="O252" s="166">
        <f t="shared" si="26"/>
        <v>2607.3523077093469</v>
      </c>
      <c r="P252" s="346" t="s">
        <v>738</v>
      </c>
    </row>
    <row r="253" spans="2:16" x14ac:dyDescent="0.3">
      <c r="B253">
        <v>213</v>
      </c>
      <c r="C253" s="165">
        <f t="shared" si="25"/>
        <v>9</v>
      </c>
      <c r="D253" s="332">
        <f t="shared" si="27"/>
        <v>0.36852745873999998</v>
      </c>
      <c r="E253" s="248">
        <f t="shared" si="28"/>
        <v>514.75464920000002</v>
      </c>
      <c r="F253" s="248">
        <f t="shared" si="28"/>
        <v>571.9496102222223</v>
      </c>
      <c r="G253" s="248">
        <f t="shared" si="28"/>
        <v>629.14457124444459</v>
      </c>
      <c r="H253" s="248">
        <f t="shared" si="28"/>
        <v>686.33953226666677</v>
      </c>
      <c r="I253" s="248">
        <f t="shared" si="28"/>
        <v>743.53449328888883</v>
      </c>
      <c r="J253" s="248">
        <f t="shared" si="28"/>
        <v>800.729454311111</v>
      </c>
      <c r="K253" s="248">
        <f t="shared" si="28"/>
        <v>857.92441533333317</v>
      </c>
      <c r="L253" s="248">
        <f t="shared" si="28"/>
        <v>915.11937635555535</v>
      </c>
      <c r="M253" s="248">
        <f t="shared" si="28"/>
        <v>972.31433737777752</v>
      </c>
      <c r="N253" s="338">
        <v>2573.7732460000002</v>
      </c>
      <c r="O253" s="166">
        <f t="shared" si="26"/>
        <v>2607.3523077093469</v>
      </c>
      <c r="P253" s="346" t="s">
        <v>738</v>
      </c>
    </row>
    <row r="254" spans="2:16" x14ac:dyDescent="0.3">
      <c r="B254">
        <v>214</v>
      </c>
      <c r="C254" s="165">
        <f t="shared" si="25"/>
        <v>9</v>
      </c>
      <c r="D254" s="332">
        <f t="shared" si="27"/>
        <v>0.36852745873999998</v>
      </c>
      <c r="E254" s="248">
        <f t="shared" si="28"/>
        <v>547.93593060000001</v>
      </c>
      <c r="F254" s="248">
        <f t="shared" si="28"/>
        <v>608.81770066666672</v>
      </c>
      <c r="G254" s="248">
        <f t="shared" si="28"/>
        <v>669.69947073333344</v>
      </c>
      <c r="H254" s="248">
        <f t="shared" si="28"/>
        <v>730.58124080000005</v>
      </c>
      <c r="I254" s="248">
        <f t="shared" si="28"/>
        <v>791.46301086666665</v>
      </c>
      <c r="J254" s="248">
        <f t="shared" si="28"/>
        <v>852.34478093333325</v>
      </c>
      <c r="K254" s="248">
        <f t="shared" si="28"/>
        <v>913.22655099999986</v>
      </c>
      <c r="L254" s="248">
        <f t="shared" si="28"/>
        <v>974.10832106666646</v>
      </c>
      <c r="M254" s="248">
        <f t="shared" si="28"/>
        <v>1034.990091133333</v>
      </c>
      <c r="N254" s="338">
        <v>2739.6796530000001</v>
      </c>
      <c r="O254" s="166">
        <f t="shared" si="26"/>
        <v>2607.3523077093469</v>
      </c>
      <c r="P254" s="346" t="s">
        <v>738</v>
      </c>
    </row>
    <row r="255" spans="2:16" x14ac:dyDescent="0.3">
      <c r="B255">
        <v>215</v>
      </c>
      <c r="C255" s="165">
        <f t="shared" si="25"/>
        <v>9</v>
      </c>
      <c r="D255" s="332">
        <f t="shared" si="27"/>
        <v>0.36852745873999998</v>
      </c>
      <c r="E255" s="248">
        <f t="shared" si="28"/>
        <v>668.60726580000005</v>
      </c>
      <c r="F255" s="248">
        <f t="shared" si="28"/>
        <v>742.89696200000003</v>
      </c>
      <c r="G255" s="248">
        <f t="shared" si="28"/>
        <v>817.18665820000012</v>
      </c>
      <c r="H255" s="248">
        <f t="shared" si="28"/>
        <v>891.47635439999999</v>
      </c>
      <c r="I255" s="248">
        <f t="shared" si="28"/>
        <v>965.76605059999997</v>
      </c>
      <c r="J255" s="248">
        <f t="shared" si="28"/>
        <v>1040.0557468</v>
      </c>
      <c r="K255" s="248">
        <f t="shared" si="28"/>
        <v>1114.3454429999997</v>
      </c>
      <c r="L255" s="248">
        <f t="shared" si="28"/>
        <v>1188.6351391999997</v>
      </c>
      <c r="M255" s="248">
        <f t="shared" si="28"/>
        <v>1262.9248353999997</v>
      </c>
      <c r="N255" s="338">
        <v>3343.036329</v>
      </c>
      <c r="O255" s="166">
        <f t="shared" si="26"/>
        <v>2607.3523077093469</v>
      </c>
      <c r="P255" s="346" t="s">
        <v>738</v>
      </c>
    </row>
    <row r="256" spans="2:16" x14ac:dyDescent="0.3">
      <c r="B256">
        <v>216</v>
      </c>
      <c r="C256" s="165">
        <f t="shared" si="25"/>
        <v>9</v>
      </c>
      <c r="D256" s="332">
        <f t="shared" si="27"/>
        <v>0.36852745873999998</v>
      </c>
      <c r="E256" s="248">
        <f t="shared" si="28"/>
        <v>544.02178480000009</v>
      </c>
      <c r="F256" s="248">
        <f t="shared" si="28"/>
        <v>604.46864977777784</v>
      </c>
      <c r="G256" s="248">
        <f t="shared" si="28"/>
        <v>664.91551475555559</v>
      </c>
      <c r="H256" s="248">
        <f t="shared" si="28"/>
        <v>725.36237973333334</v>
      </c>
      <c r="I256" s="248">
        <f t="shared" si="28"/>
        <v>785.80924471111109</v>
      </c>
      <c r="J256" s="248">
        <f t="shared" si="28"/>
        <v>846.25610968888884</v>
      </c>
      <c r="K256" s="248">
        <f t="shared" si="28"/>
        <v>906.70297466666648</v>
      </c>
      <c r="L256" s="248">
        <f t="shared" si="28"/>
        <v>967.14983964444423</v>
      </c>
      <c r="M256" s="248">
        <f t="shared" si="28"/>
        <v>1027.596704622222</v>
      </c>
      <c r="N256" s="338">
        <v>2720.1089240000001</v>
      </c>
      <c r="O256" s="166">
        <f t="shared" si="26"/>
        <v>2607.3523077093469</v>
      </c>
      <c r="P256" s="346" t="s">
        <v>738</v>
      </c>
    </row>
    <row r="257" spans="2:16" x14ac:dyDescent="0.3">
      <c r="B257">
        <v>217</v>
      </c>
      <c r="C257" s="165">
        <f t="shared" si="25"/>
        <v>9</v>
      </c>
      <c r="D257" s="332">
        <f t="shared" si="27"/>
        <v>0.36852745873999998</v>
      </c>
      <c r="E257" s="248">
        <f t="shared" si="28"/>
        <v>445.67887199999996</v>
      </c>
      <c r="F257" s="248">
        <f t="shared" si="28"/>
        <v>495.19874666666664</v>
      </c>
      <c r="G257" s="248">
        <f t="shared" si="28"/>
        <v>544.71862133333332</v>
      </c>
      <c r="H257" s="248">
        <f t="shared" si="28"/>
        <v>594.23849599999994</v>
      </c>
      <c r="I257" s="248">
        <f t="shared" si="28"/>
        <v>643.75837066666656</v>
      </c>
      <c r="J257" s="248">
        <f t="shared" si="28"/>
        <v>693.27824533333319</v>
      </c>
      <c r="K257" s="248">
        <f t="shared" si="28"/>
        <v>742.79811999999981</v>
      </c>
      <c r="L257" s="248">
        <f t="shared" si="28"/>
        <v>792.31799466666632</v>
      </c>
      <c r="M257" s="248">
        <f t="shared" si="28"/>
        <v>841.83786933333295</v>
      </c>
      <c r="N257" s="338">
        <v>2228.3943599999998</v>
      </c>
      <c r="O257" s="166">
        <f t="shared" si="26"/>
        <v>2607.3523077093473</v>
      </c>
      <c r="P257" s="346" t="s">
        <v>738</v>
      </c>
    </row>
    <row r="258" spans="2:16" x14ac:dyDescent="0.3">
      <c r="B258">
        <v>218</v>
      </c>
      <c r="C258" s="165">
        <f t="shared" si="25"/>
        <v>9</v>
      </c>
      <c r="D258" s="332">
        <f t="shared" si="27"/>
        <v>0.36852745873999998</v>
      </c>
      <c r="E258" s="248">
        <f t="shared" si="28"/>
        <v>509.01686739999997</v>
      </c>
      <c r="F258" s="248">
        <f t="shared" si="28"/>
        <v>565.57429711111115</v>
      </c>
      <c r="G258" s="248">
        <f t="shared" si="28"/>
        <v>622.13172682222216</v>
      </c>
      <c r="H258" s="248">
        <f t="shared" si="28"/>
        <v>678.68915653333329</v>
      </c>
      <c r="I258" s="248">
        <f t="shared" si="28"/>
        <v>735.2465862444443</v>
      </c>
      <c r="J258" s="248">
        <f t="shared" si="28"/>
        <v>791.80401595555531</v>
      </c>
      <c r="K258" s="248">
        <f t="shared" si="28"/>
        <v>848.36144566666644</v>
      </c>
      <c r="L258" s="248">
        <f t="shared" si="28"/>
        <v>904.91887537777745</v>
      </c>
      <c r="M258" s="248">
        <f t="shared" si="28"/>
        <v>961.47630508888847</v>
      </c>
      <c r="N258" s="338">
        <v>2545.0843369999998</v>
      </c>
      <c r="O258" s="166">
        <f t="shared" si="26"/>
        <v>2607.3523077093469</v>
      </c>
      <c r="P258" s="346" t="s">
        <v>738</v>
      </c>
    </row>
    <row r="259" spans="2:16" x14ac:dyDescent="0.3">
      <c r="B259">
        <v>219</v>
      </c>
      <c r="C259" s="165">
        <f t="shared" si="25"/>
        <v>9</v>
      </c>
      <c r="D259" s="332">
        <f t="shared" si="27"/>
        <v>0.36852745873999998</v>
      </c>
      <c r="E259" s="248">
        <f t="shared" si="28"/>
        <v>427.53146880000008</v>
      </c>
      <c r="F259" s="248">
        <f t="shared" si="28"/>
        <v>475.03496533333339</v>
      </c>
      <c r="G259" s="248">
        <f t="shared" si="28"/>
        <v>522.53846186666681</v>
      </c>
      <c r="H259" s="248">
        <f t="shared" si="28"/>
        <v>570.0419584</v>
      </c>
      <c r="I259" s="248">
        <f t="shared" si="28"/>
        <v>617.5454549333333</v>
      </c>
      <c r="J259" s="248">
        <f t="shared" si="28"/>
        <v>665.04895146666661</v>
      </c>
      <c r="K259" s="248">
        <f t="shared" si="28"/>
        <v>712.55244799999991</v>
      </c>
      <c r="L259" s="248">
        <f t="shared" si="28"/>
        <v>760.05594453333322</v>
      </c>
      <c r="M259" s="248">
        <f t="shared" si="28"/>
        <v>807.55944106666652</v>
      </c>
      <c r="N259" s="338">
        <v>2137.6573440000002</v>
      </c>
      <c r="O259" s="166">
        <f t="shared" si="26"/>
        <v>2607.3523077093469</v>
      </c>
      <c r="P259" s="346" t="s">
        <v>738</v>
      </c>
    </row>
    <row r="260" spans="2:16" x14ac:dyDescent="0.3">
      <c r="B260">
        <v>220</v>
      </c>
      <c r="C260" s="165">
        <f t="shared" si="25"/>
        <v>9</v>
      </c>
      <c r="D260" s="332">
        <f t="shared" si="27"/>
        <v>0.36852745873999998</v>
      </c>
      <c r="E260" s="248">
        <f t="shared" si="28"/>
        <v>444.47794100000004</v>
      </c>
      <c r="F260" s="248">
        <f t="shared" si="28"/>
        <v>493.86437888888895</v>
      </c>
      <c r="G260" s="248">
        <f t="shared" si="28"/>
        <v>543.2508167777778</v>
      </c>
      <c r="H260" s="248">
        <f t="shared" si="28"/>
        <v>592.63725466666665</v>
      </c>
      <c r="I260" s="248">
        <f t="shared" si="28"/>
        <v>642.0236925555555</v>
      </c>
      <c r="J260" s="248">
        <f t="shared" si="28"/>
        <v>691.41013044444435</v>
      </c>
      <c r="K260" s="248">
        <f t="shared" si="28"/>
        <v>740.7965683333332</v>
      </c>
      <c r="L260" s="248">
        <f t="shared" si="28"/>
        <v>790.18300622222205</v>
      </c>
      <c r="M260" s="248">
        <f t="shared" si="28"/>
        <v>839.5694441111109</v>
      </c>
      <c r="N260" s="338">
        <v>2222.389705</v>
      </c>
      <c r="O260" s="166">
        <f t="shared" si="26"/>
        <v>2607.3523077093469</v>
      </c>
      <c r="P260" s="346" t="s">
        <v>738</v>
      </c>
    </row>
    <row r="261" spans="2:16" x14ac:dyDescent="0.3">
      <c r="B261">
        <v>221</v>
      </c>
      <c r="C261" s="165">
        <f t="shared" si="25"/>
        <v>9</v>
      </c>
      <c r="D261" s="332">
        <f t="shared" si="27"/>
        <v>0.36852745873999998</v>
      </c>
      <c r="E261" s="248">
        <f t="shared" si="28"/>
        <v>417.92402020000003</v>
      </c>
      <c r="F261" s="248">
        <f t="shared" si="28"/>
        <v>464.3600224444445</v>
      </c>
      <c r="G261" s="248">
        <f t="shared" si="28"/>
        <v>510.79602468888891</v>
      </c>
      <c r="H261" s="248">
        <f t="shared" si="28"/>
        <v>557.23202693333337</v>
      </c>
      <c r="I261" s="248">
        <f t="shared" si="28"/>
        <v>603.66802917777773</v>
      </c>
      <c r="J261" s="248">
        <f t="shared" si="28"/>
        <v>650.10403142222208</v>
      </c>
      <c r="K261" s="248">
        <f t="shared" si="28"/>
        <v>696.54003366666655</v>
      </c>
      <c r="L261" s="248">
        <f t="shared" si="28"/>
        <v>742.9760359111109</v>
      </c>
      <c r="M261" s="248">
        <f t="shared" si="28"/>
        <v>789.41203815555525</v>
      </c>
      <c r="N261" s="338">
        <v>2089.620101</v>
      </c>
      <c r="O261" s="166">
        <f t="shared" si="26"/>
        <v>2607.3523077093469</v>
      </c>
      <c r="P261" s="346" t="s">
        <v>738</v>
      </c>
    </row>
    <row r="262" spans="2:16" x14ac:dyDescent="0.3">
      <c r="B262">
        <v>222</v>
      </c>
      <c r="C262" s="165">
        <f t="shared" si="25"/>
        <v>9</v>
      </c>
      <c r="D262" s="332">
        <f t="shared" si="27"/>
        <v>0.36852745873999998</v>
      </c>
      <c r="E262" s="248">
        <f t="shared" si="28"/>
        <v>470.23124100000007</v>
      </c>
      <c r="F262" s="248">
        <f t="shared" si="28"/>
        <v>522.47915666666677</v>
      </c>
      <c r="G262" s="248">
        <f t="shared" si="28"/>
        <v>574.72707233333347</v>
      </c>
      <c r="H262" s="248">
        <f t="shared" si="28"/>
        <v>626.97498800000005</v>
      </c>
      <c r="I262" s="248">
        <f t="shared" si="28"/>
        <v>679.22290366666664</v>
      </c>
      <c r="J262" s="248">
        <f t="shared" si="28"/>
        <v>731.47081933333334</v>
      </c>
      <c r="K262" s="248">
        <f t="shared" si="28"/>
        <v>783.71873499999992</v>
      </c>
      <c r="L262" s="248">
        <f t="shared" si="28"/>
        <v>835.96665066666651</v>
      </c>
      <c r="M262" s="248">
        <f t="shared" si="28"/>
        <v>888.2145663333331</v>
      </c>
      <c r="N262" s="338">
        <v>2351.1562050000002</v>
      </c>
      <c r="O262" s="166">
        <f t="shared" si="26"/>
        <v>2607.3523077093464</v>
      </c>
      <c r="P262" s="346" t="s">
        <v>738</v>
      </c>
    </row>
    <row r="263" spans="2:16" x14ac:dyDescent="0.3">
      <c r="B263">
        <v>223</v>
      </c>
      <c r="C263" s="165">
        <f t="shared" si="25"/>
        <v>9</v>
      </c>
      <c r="D263" s="332">
        <f t="shared" si="27"/>
        <v>0.36852745873999998</v>
      </c>
      <c r="E263" s="248">
        <f t="shared" si="28"/>
        <v>609.67268460000003</v>
      </c>
      <c r="F263" s="248">
        <f t="shared" si="28"/>
        <v>677.41409399999998</v>
      </c>
      <c r="G263" s="248">
        <f t="shared" si="28"/>
        <v>745.15550340000004</v>
      </c>
      <c r="H263" s="248">
        <f t="shared" si="28"/>
        <v>812.89691279999988</v>
      </c>
      <c r="I263" s="248">
        <f t="shared" si="28"/>
        <v>880.63832219999983</v>
      </c>
      <c r="J263" s="248">
        <f t="shared" si="28"/>
        <v>948.37973159999979</v>
      </c>
      <c r="K263" s="248">
        <f t="shared" si="28"/>
        <v>1016.1211409999997</v>
      </c>
      <c r="L263" s="248">
        <f t="shared" si="28"/>
        <v>1083.8625503999997</v>
      </c>
      <c r="M263" s="248">
        <f t="shared" si="28"/>
        <v>1151.6039597999995</v>
      </c>
      <c r="N263" s="338">
        <v>3048.3634229999998</v>
      </c>
      <c r="O263" s="166">
        <f t="shared" si="26"/>
        <v>2607.3523077093469</v>
      </c>
      <c r="P263" s="346" t="s">
        <v>738</v>
      </c>
    </row>
    <row r="264" spans="2:16" x14ac:dyDescent="0.3">
      <c r="B264">
        <v>224</v>
      </c>
      <c r="C264" s="165">
        <f t="shared" si="25"/>
        <v>9</v>
      </c>
      <c r="D264" s="332">
        <f t="shared" si="27"/>
        <v>0.36852745873999998</v>
      </c>
      <c r="E264" s="248">
        <f t="shared" si="28"/>
        <v>512.70861860000002</v>
      </c>
      <c r="F264" s="248">
        <f t="shared" si="28"/>
        <v>569.67624288888896</v>
      </c>
      <c r="G264" s="248">
        <f t="shared" si="28"/>
        <v>626.64386717777791</v>
      </c>
      <c r="H264" s="248">
        <f t="shared" si="28"/>
        <v>683.61149146666673</v>
      </c>
      <c r="I264" s="248">
        <f t="shared" si="28"/>
        <v>740.57911575555556</v>
      </c>
      <c r="J264" s="248">
        <f t="shared" si="28"/>
        <v>797.54674004444439</v>
      </c>
      <c r="K264" s="248">
        <f t="shared" si="28"/>
        <v>854.51436433333322</v>
      </c>
      <c r="L264" s="248">
        <f t="shared" si="28"/>
        <v>911.48198862222205</v>
      </c>
      <c r="M264" s="248">
        <f t="shared" si="28"/>
        <v>968.44961291111088</v>
      </c>
      <c r="N264" s="338">
        <v>2563.5430930000002</v>
      </c>
      <c r="O264" s="166">
        <f t="shared" si="26"/>
        <v>2607.3523077093469</v>
      </c>
      <c r="P264" s="346" t="s">
        <v>738</v>
      </c>
    </row>
    <row r="265" spans="2:16" x14ac:dyDescent="0.3">
      <c r="B265">
        <v>225</v>
      </c>
      <c r="C265" s="165">
        <f t="shared" si="25"/>
        <v>9</v>
      </c>
      <c r="D265" s="332">
        <f t="shared" si="27"/>
        <v>0.36852745873999998</v>
      </c>
      <c r="E265" s="248">
        <f t="shared" si="28"/>
        <v>605.26927039999998</v>
      </c>
      <c r="F265" s="248">
        <f t="shared" si="28"/>
        <v>672.52141155555557</v>
      </c>
      <c r="G265" s="248">
        <f t="shared" si="28"/>
        <v>739.77355271111117</v>
      </c>
      <c r="H265" s="248">
        <f t="shared" si="28"/>
        <v>807.02569386666664</v>
      </c>
      <c r="I265" s="248">
        <f t="shared" si="28"/>
        <v>874.27783502222212</v>
      </c>
      <c r="J265" s="248">
        <f t="shared" si="28"/>
        <v>941.5299761777776</v>
      </c>
      <c r="K265" s="248">
        <f t="shared" si="28"/>
        <v>1008.7821173333331</v>
      </c>
      <c r="L265" s="248">
        <f t="shared" si="28"/>
        <v>1076.0342584888886</v>
      </c>
      <c r="M265" s="248">
        <f t="shared" si="28"/>
        <v>1143.2863996444441</v>
      </c>
      <c r="N265" s="338">
        <v>3026.346352</v>
      </c>
      <c r="O265" s="166">
        <f t="shared" si="26"/>
        <v>2607.3523077093469</v>
      </c>
      <c r="P265" s="346" t="s">
        <v>738</v>
      </c>
    </row>
    <row r="266" spans="2:16" x14ac:dyDescent="0.3">
      <c r="B266">
        <v>226</v>
      </c>
      <c r="C266" s="165">
        <f t="shared" si="25"/>
        <v>9</v>
      </c>
      <c r="D266" s="332">
        <f t="shared" si="27"/>
        <v>0.36852745873999998</v>
      </c>
      <c r="E266" s="248">
        <f t="shared" si="28"/>
        <v>540.68586500000004</v>
      </c>
      <c r="F266" s="248">
        <f t="shared" si="28"/>
        <v>600.76207222222229</v>
      </c>
      <c r="G266" s="248">
        <f t="shared" si="28"/>
        <v>660.83827944444454</v>
      </c>
      <c r="H266" s="248">
        <f t="shared" si="28"/>
        <v>720.91448666666668</v>
      </c>
      <c r="I266" s="248">
        <f t="shared" si="28"/>
        <v>780.99069388888881</v>
      </c>
      <c r="J266" s="248">
        <f t="shared" si="28"/>
        <v>841.06690111111095</v>
      </c>
      <c r="K266" s="248">
        <f t="shared" si="28"/>
        <v>901.1431083333332</v>
      </c>
      <c r="L266" s="248">
        <f t="shared" si="28"/>
        <v>961.21931555555534</v>
      </c>
      <c r="M266" s="248">
        <f t="shared" si="28"/>
        <v>1021.2955227777775</v>
      </c>
      <c r="N266" s="338">
        <v>2703.4293250000001</v>
      </c>
      <c r="O266" s="166">
        <f t="shared" si="26"/>
        <v>2607.3523077093469</v>
      </c>
      <c r="P266" s="346" t="s">
        <v>738</v>
      </c>
    </row>
    <row r="267" spans="2:16" x14ac:dyDescent="0.3">
      <c r="B267">
        <v>227</v>
      </c>
      <c r="C267" s="165">
        <f t="shared" si="25"/>
        <v>9</v>
      </c>
      <c r="D267" s="332">
        <f t="shared" si="27"/>
        <v>0.36852745873999998</v>
      </c>
      <c r="E267" s="248">
        <f t="shared" si="28"/>
        <v>682.39573400000006</v>
      </c>
      <c r="F267" s="248">
        <f t="shared" si="28"/>
        <v>758.21748222222232</v>
      </c>
      <c r="G267" s="248">
        <f t="shared" si="28"/>
        <v>834.03923044444446</v>
      </c>
      <c r="H267" s="248">
        <f t="shared" si="28"/>
        <v>909.8609786666666</v>
      </c>
      <c r="I267" s="248">
        <f t="shared" si="28"/>
        <v>985.68272688888874</v>
      </c>
      <c r="J267" s="248">
        <f t="shared" si="28"/>
        <v>1061.5044751111109</v>
      </c>
      <c r="K267" s="248">
        <f t="shared" ref="H267:M268" si="29">$N267*K$39</f>
        <v>1137.326223333333</v>
      </c>
      <c r="L267" s="248">
        <f t="shared" si="29"/>
        <v>1213.1479715555552</v>
      </c>
      <c r="M267" s="248">
        <f t="shared" si="29"/>
        <v>1288.9697197777773</v>
      </c>
      <c r="N267" s="338">
        <v>3411.97867</v>
      </c>
      <c r="O267" s="166">
        <f t="shared" si="26"/>
        <v>2607.3523077093469</v>
      </c>
      <c r="P267" s="346" t="s">
        <v>738</v>
      </c>
    </row>
    <row r="268" spans="2:16" x14ac:dyDescent="0.3">
      <c r="B268">
        <v>228</v>
      </c>
      <c r="C268" s="165">
        <f t="shared" si="25"/>
        <v>9</v>
      </c>
      <c r="D268" s="332">
        <f t="shared" si="27"/>
        <v>0.36852745873999998</v>
      </c>
      <c r="E268" s="248">
        <f t="shared" ref="E268:M403" si="30">$N268*E$39</f>
        <v>605.58062300000006</v>
      </c>
      <c r="F268" s="248">
        <f t="shared" si="30"/>
        <v>672.86735888888893</v>
      </c>
      <c r="G268" s="248">
        <f t="shared" si="30"/>
        <v>740.1540947777778</v>
      </c>
      <c r="H268" s="248">
        <f t="shared" si="29"/>
        <v>807.44083066666667</v>
      </c>
      <c r="I268" s="248">
        <f t="shared" si="29"/>
        <v>874.72756655555554</v>
      </c>
      <c r="J268" s="248">
        <f t="shared" si="29"/>
        <v>942.0143024444443</v>
      </c>
      <c r="K268" s="248">
        <f t="shared" si="29"/>
        <v>1009.3010383333332</v>
      </c>
      <c r="L268" s="248">
        <f t="shared" si="29"/>
        <v>1076.5877742222219</v>
      </c>
      <c r="M268" s="248">
        <f t="shared" si="29"/>
        <v>1143.8745101111108</v>
      </c>
      <c r="N268" s="338">
        <v>3027.9031150000001</v>
      </c>
      <c r="O268" s="166">
        <f t="shared" si="26"/>
        <v>2607.3523077093469</v>
      </c>
      <c r="P268" s="346" t="s">
        <v>738</v>
      </c>
    </row>
    <row r="269" spans="2:16" x14ac:dyDescent="0.3">
      <c r="B269">
        <v>229</v>
      </c>
      <c r="C269" s="165">
        <f t="shared" si="25"/>
        <v>10</v>
      </c>
      <c r="D269" s="332">
        <f t="shared" si="27"/>
        <v>0.36852745873999998</v>
      </c>
      <c r="E269" s="248">
        <f t="shared" si="30"/>
        <v>711.26255920000006</v>
      </c>
      <c r="F269" s="248">
        <f t="shared" si="30"/>
        <v>790.29173244444451</v>
      </c>
      <c r="G269" s="248">
        <f t="shared" si="30"/>
        <v>869.32090568888896</v>
      </c>
      <c r="H269" s="248">
        <f t="shared" si="30"/>
        <v>948.35007893333341</v>
      </c>
      <c r="I269" s="248">
        <f t="shared" si="30"/>
        <v>1027.3792521777777</v>
      </c>
      <c r="J269" s="248">
        <f t="shared" si="30"/>
        <v>1106.4084254222221</v>
      </c>
      <c r="K269" s="248">
        <f t="shared" si="30"/>
        <v>1185.4375986666664</v>
      </c>
      <c r="L269" s="248">
        <f t="shared" si="30"/>
        <v>1264.4667719111108</v>
      </c>
      <c r="M269" s="248">
        <f t="shared" si="30"/>
        <v>1343.4959451555551</v>
      </c>
      <c r="N269" s="338">
        <v>3556.3127960000002</v>
      </c>
      <c r="O269" s="166">
        <f t="shared" si="26"/>
        <v>2607.3523077093469</v>
      </c>
      <c r="P269" s="346" t="s">
        <v>739</v>
      </c>
    </row>
    <row r="270" spans="2:16" x14ac:dyDescent="0.3">
      <c r="B270">
        <v>230</v>
      </c>
      <c r="C270" s="165">
        <f t="shared" si="25"/>
        <v>10</v>
      </c>
      <c r="D270" s="332">
        <f t="shared" si="27"/>
        <v>0.36852745873999998</v>
      </c>
      <c r="E270" s="248">
        <f t="shared" si="30"/>
        <v>538.23952399999996</v>
      </c>
      <c r="F270" s="248">
        <f t="shared" si="30"/>
        <v>598.0439155555556</v>
      </c>
      <c r="G270" s="248">
        <f t="shared" si="30"/>
        <v>657.84830711111113</v>
      </c>
      <c r="H270" s="248">
        <f t="shared" si="30"/>
        <v>717.65269866666665</v>
      </c>
      <c r="I270" s="248">
        <f t="shared" si="30"/>
        <v>777.45709022222218</v>
      </c>
      <c r="J270" s="248">
        <f t="shared" si="30"/>
        <v>837.26148177777759</v>
      </c>
      <c r="K270" s="248">
        <f t="shared" si="30"/>
        <v>897.06587333333312</v>
      </c>
      <c r="L270" s="248">
        <f t="shared" si="30"/>
        <v>956.87026488888864</v>
      </c>
      <c r="M270" s="248">
        <f t="shared" si="30"/>
        <v>1016.6746564444441</v>
      </c>
      <c r="N270" s="338">
        <v>2691.1976199999999</v>
      </c>
      <c r="O270" s="166">
        <f t="shared" si="26"/>
        <v>2607.3523077093469</v>
      </c>
      <c r="P270" s="346" t="s">
        <v>739</v>
      </c>
    </row>
    <row r="271" spans="2:16" x14ac:dyDescent="0.3">
      <c r="B271">
        <v>231</v>
      </c>
      <c r="C271" s="165">
        <f t="shared" si="25"/>
        <v>10</v>
      </c>
      <c r="D271" s="332">
        <f t="shared" si="27"/>
        <v>0.36852745873999998</v>
      </c>
      <c r="E271" s="248">
        <f t="shared" si="30"/>
        <v>564.79344479999997</v>
      </c>
      <c r="F271" s="248">
        <f t="shared" si="30"/>
        <v>627.548272</v>
      </c>
      <c r="G271" s="248">
        <f t="shared" si="30"/>
        <v>690.30309920000002</v>
      </c>
      <c r="H271" s="248">
        <f t="shared" si="30"/>
        <v>753.05792640000004</v>
      </c>
      <c r="I271" s="248">
        <f t="shared" si="30"/>
        <v>815.81275359999995</v>
      </c>
      <c r="J271" s="248">
        <f t="shared" si="30"/>
        <v>878.56758079999986</v>
      </c>
      <c r="K271" s="248">
        <f t="shared" si="30"/>
        <v>941.32240799999977</v>
      </c>
      <c r="L271" s="248">
        <f t="shared" si="30"/>
        <v>1004.0772351999997</v>
      </c>
      <c r="M271" s="248">
        <f t="shared" si="30"/>
        <v>1066.8320623999996</v>
      </c>
      <c r="N271" s="338">
        <v>2823.967224</v>
      </c>
      <c r="O271" s="166">
        <f t="shared" si="26"/>
        <v>2607.3523077093469</v>
      </c>
      <c r="P271" s="346" t="s">
        <v>739</v>
      </c>
    </row>
    <row r="272" spans="2:16" x14ac:dyDescent="0.3">
      <c r="B272">
        <v>232</v>
      </c>
      <c r="C272" s="165">
        <f t="shared" si="25"/>
        <v>10</v>
      </c>
      <c r="D272" s="332">
        <f t="shared" si="27"/>
        <v>0.36852745873999998</v>
      </c>
      <c r="E272" s="248">
        <f t="shared" si="30"/>
        <v>588.63415100000009</v>
      </c>
      <c r="F272" s="248">
        <f t="shared" si="30"/>
        <v>654.03794555555567</v>
      </c>
      <c r="G272" s="248">
        <f t="shared" si="30"/>
        <v>719.44174011111124</v>
      </c>
      <c r="H272" s="248">
        <f t="shared" si="30"/>
        <v>784.84553466666671</v>
      </c>
      <c r="I272" s="248">
        <f t="shared" si="30"/>
        <v>850.24932922222217</v>
      </c>
      <c r="J272" s="248">
        <f t="shared" si="30"/>
        <v>915.65312377777764</v>
      </c>
      <c r="K272" s="248">
        <f t="shared" si="30"/>
        <v>981.0569183333331</v>
      </c>
      <c r="L272" s="248">
        <f t="shared" si="30"/>
        <v>1046.4607128888886</v>
      </c>
      <c r="M272" s="248">
        <f t="shared" si="30"/>
        <v>1111.8645074444441</v>
      </c>
      <c r="N272" s="338">
        <v>2943.1707550000001</v>
      </c>
      <c r="O272" s="166">
        <f t="shared" si="26"/>
        <v>2607.3523077093469</v>
      </c>
      <c r="P272" s="346" t="s">
        <v>739</v>
      </c>
    </row>
    <row r="273" spans="2:16" x14ac:dyDescent="0.3">
      <c r="B273">
        <v>233</v>
      </c>
      <c r="C273" s="165">
        <f t="shared" si="25"/>
        <v>10</v>
      </c>
      <c r="D273" s="332">
        <f t="shared" si="27"/>
        <v>0.36852745873999998</v>
      </c>
      <c r="E273" s="248">
        <f t="shared" si="30"/>
        <v>623.23875799999996</v>
      </c>
      <c r="F273" s="248">
        <f t="shared" si="30"/>
        <v>692.4875088888889</v>
      </c>
      <c r="G273" s="248">
        <f t="shared" si="30"/>
        <v>761.73625977777783</v>
      </c>
      <c r="H273" s="248">
        <f t="shared" si="30"/>
        <v>830.98501066666665</v>
      </c>
      <c r="I273" s="248">
        <f t="shared" si="30"/>
        <v>900.23376155555536</v>
      </c>
      <c r="J273" s="248">
        <f t="shared" si="30"/>
        <v>969.48251244444418</v>
      </c>
      <c r="K273" s="248">
        <f t="shared" si="30"/>
        <v>1038.7312633333331</v>
      </c>
      <c r="L273" s="248">
        <f t="shared" si="30"/>
        <v>1107.9800142222218</v>
      </c>
      <c r="M273" s="248">
        <f t="shared" si="30"/>
        <v>1177.2287651111108</v>
      </c>
      <c r="N273" s="338">
        <v>3116.1937899999998</v>
      </c>
      <c r="O273" s="166">
        <f t="shared" si="26"/>
        <v>2607.3523077093469</v>
      </c>
      <c r="P273" s="346" t="s">
        <v>739</v>
      </c>
    </row>
    <row r="274" spans="2:16" x14ac:dyDescent="0.3">
      <c r="B274">
        <v>234</v>
      </c>
      <c r="C274" s="165">
        <f t="shared" si="25"/>
        <v>10</v>
      </c>
      <c r="D274" s="332">
        <f t="shared" si="27"/>
        <v>0.36852745873999998</v>
      </c>
      <c r="E274" s="248">
        <f t="shared" si="30"/>
        <v>540.50794940000003</v>
      </c>
      <c r="F274" s="248">
        <f t="shared" si="30"/>
        <v>600.56438822222219</v>
      </c>
      <c r="G274" s="248">
        <f t="shared" si="30"/>
        <v>660.62082704444447</v>
      </c>
      <c r="H274" s="248">
        <f t="shared" si="30"/>
        <v>720.67726586666663</v>
      </c>
      <c r="I274" s="248">
        <f t="shared" si="30"/>
        <v>780.73370468888879</v>
      </c>
      <c r="J274" s="248">
        <f t="shared" si="30"/>
        <v>840.79014351111095</v>
      </c>
      <c r="K274" s="248">
        <f t="shared" si="30"/>
        <v>900.84658233333312</v>
      </c>
      <c r="L274" s="248">
        <f t="shared" si="30"/>
        <v>960.90302115555528</v>
      </c>
      <c r="M274" s="248">
        <f t="shared" si="30"/>
        <v>1020.9594599777773</v>
      </c>
      <c r="N274" s="338">
        <v>2702.5397469999998</v>
      </c>
      <c r="O274" s="166">
        <f t="shared" si="26"/>
        <v>2607.3523077093473</v>
      </c>
      <c r="P274" s="346" t="s">
        <v>739</v>
      </c>
    </row>
    <row r="275" spans="2:16" x14ac:dyDescent="0.3">
      <c r="B275">
        <v>235</v>
      </c>
      <c r="C275" s="165">
        <f t="shared" si="25"/>
        <v>10</v>
      </c>
      <c r="D275" s="332">
        <f t="shared" si="27"/>
        <v>0.36852745873999998</v>
      </c>
      <c r="E275" s="248">
        <f t="shared" si="30"/>
        <v>429.66645740000007</v>
      </c>
      <c r="F275" s="248">
        <f t="shared" si="30"/>
        <v>477.40717488888896</v>
      </c>
      <c r="G275" s="248">
        <f t="shared" si="30"/>
        <v>525.14789237777791</v>
      </c>
      <c r="H275" s="248">
        <f t="shared" si="30"/>
        <v>572.88860986666668</v>
      </c>
      <c r="I275" s="248">
        <f t="shared" si="30"/>
        <v>620.62932735555557</v>
      </c>
      <c r="J275" s="248">
        <f t="shared" si="30"/>
        <v>668.37004484444435</v>
      </c>
      <c r="K275" s="248">
        <f t="shared" si="30"/>
        <v>716.11076233333324</v>
      </c>
      <c r="L275" s="248">
        <f t="shared" si="30"/>
        <v>763.85147982222213</v>
      </c>
      <c r="M275" s="248">
        <f t="shared" si="30"/>
        <v>811.59219731111091</v>
      </c>
      <c r="N275" s="338">
        <v>2148.3322870000002</v>
      </c>
      <c r="O275" s="166">
        <f t="shared" si="26"/>
        <v>2607.3523077093469</v>
      </c>
      <c r="P275" s="346" t="s">
        <v>739</v>
      </c>
    </row>
    <row r="276" spans="2:16" x14ac:dyDescent="0.3">
      <c r="B276">
        <v>236</v>
      </c>
      <c r="C276" s="165">
        <f t="shared" si="25"/>
        <v>10</v>
      </c>
      <c r="D276" s="332">
        <f t="shared" si="27"/>
        <v>0.36852745873999998</v>
      </c>
      <c r="E276" s="248">
        <f t="shared" si="30"/>
        <v>444.07763060000002</v>
      </c>
      <c r="F276" s="248">
        <f t="shared" si="30"/>
        <v>493.41958955555555</v>
      </c>
      <c r="G276" s="248">
        <f t="shared" si="30"/>
        <v>542.76154851111107</v>
      </c>
      <c r="H276" s="248">
        <f t="shared" si="30"/>
        <v>592.10350746666666</v>
      </c>
      <c r="I276" s="248">
        <f t="shared" si="30"/>
        <v>641.44546642222213</v>
      </c>
      <c r="J276" s="248">
        <f t="shared" si="30"/>
        <v>690.78742537777759</v>
      </c>
      <c r="K276" s="248">
        <f t="shared" si="30"/>
        <v>740.12938433333318</v>
      </c>
      <c r="L276" s="248">
        <f t="shared" si="30"/>
        <v>789.47134328888865</v>
      </c>
      <c r="M276" s="248">
        <f t="shared" si="30"/>
        <v>838.81330224444412</v>
      </c>
      <c r="N276" s="338">
        <v>2220.3881529999999</v>
      </c>
      <c r="O276" s="166">
        <f t="shared" si="26"/>
        <v>2607.3523077093469</v>
      </c>
      <c r="P276" s="346" t="s">
        <v>739</v>
      </c>
    </row>
    <row r="277" spans="2:16" x14ac:dyDescent="0.3">
      <c r="B277">
        <v>237</v>
      </c>
      <c r="C277" s="165">
        <f t="shared" si="25"/>
        <v>10</v>
      </c>
      <c r="D277" s="332">
        <f t="shared" si="27"/>
        <v>0.36852745873999998</v>
      </c>
      <c r="E277" s="248">
        <f t="shared" si="30"/>
        <v>461.78024440000002</v>
      </c>
      <c r="F277" s="248">
        <f t="shared" si="30"/>
        <v>513.08916044444447</v>
      </c>
      <c r="G277" s="248">
        <f t="shared" si="30"/>
        <v>564.39807648888893</v>
      </c>
      <c r="H277" s="248">
        <f t="shared" si="30"/>
        <v>615.70699253333328</v>
      </c>
      <c r="I277" s="248">
        <f t="shared" si="30"/>
        <v>667.01590857777774</v>
      </c>
      <c r="J277" s="248">
        <f t="shared" si="30"/>
        <v>718.32482462222208</v>
      </c>
      <c r="K277" s="248">
        <f t="shared" si="30"/>
        <v>769.63374066666643</v>
      </c>
      <c r="L277" s="248">
        <f t="shared" si="30"/>
        <v>820.94265671111089</v>
      </c>
      <c r="M277" s="248">
        <f t="shared" si="30"/>
        <v>872.25157275555523</v>
      </c>
      <c r="N277" s="338">
        <v>2308.901222</v>
      </c>
      <c r="O277" s="166">
        <f t="shared" si="26"/>
        <v>2607.3523077093469</v>
      </c>
      <c r="P277" s="346" t="s">
        <v>739</v>
      </c>
    </row>
    <row r="278" spans="2:16" x14ac:dyDescent="0.3">
      <c r="B278">
        <v>238</v>
      </c>
      <c r="C278" s="165">
        <f t="shared" si="25"/>
        <v>10</v>
      </c>
      <c r="D278" s="332">
        <f t="shared" si="27"/>
        <v>0.36852745873999998</v>
      </c>
      <c r="E278" s="248">
        <f t="shared" si="30"/>
        <v>529.69956960000002</v>
      </c>
      <c r="F278" s="248">
        <f t="shared" si="30"/>
        <v>588.55507733333332</v>
      </c>
      <c r="G278" s="248">
        <f t="shared" si="30"/>
        <v>647.41058506666673</v>
      </c>
      <c r="H278" s="248">
        <f t="shared" si="30"/>
        <v>706.26609280000002</v>
      </c>
      <c r="I278" s="248">
        <f t="shared" si="30"/>
        <v>765.12160053333321</v>
      </c>
      <c r="J278" s="248">
        <f t="shared" si="30"/>
        <v>823.97710826666651</v>
      </c>
      <c r="K278" s="248">
        <f t="shared" si="30"/>
        <v>882.8326159999998</v>
      </c>
      <c r="L278" s="248">
        <f t="shared" si="30"/>
        <v>941.6881237333331</v>
      </c>
      <c r="M278" s="248">
        <f t="shared" si="30"/>
        <v>1000.5436314666663</v>
      </c>
      <c r="N278" s="338">
        <v>2648.497848</v>
      </c>
      <c r="O278" s="166">
        <f t="shared" si="26"/>
        <v>2607.3523077093469</v>
      </c>
      <c r="P278" s="346" t="s">
        <v>739</v>
      </c>
    </row>
    <row r="279" spans="2:16" x14ac:dyDescent="0.3">
      <c r="B279">
        <v>239</v>
      </c>
      <c r="C279" s="165">
        <f t="shared" si="25"/>
        <v>10</v>
      </c>
      <c r="D279" s="332">
        <f t="shared" si="27"/>
        <v>0.36852745873999998</v>
      </c>
      <c r="E279" s="248">
        <f t="shared" si="30"/>
        <v>521.96023580000008</v>
      </c>
      <c r="F279" s="248">
        <f t="shared" si="30"/>
        <v>579.95581755555565</v>
      </c>
      <c r="G279" s="248">
        <f t="shared" si="30"/>
        <v>637.95139931111112</v>
      </c>
      <c r="H279" s="248">
        <f t="shared" si="30"/>
        <v>695.94698106666669</v>
      </c>
      <c r="I279" s="248">
        <f t="shared" si="30"/>
        <v>753.94256282222216</v>
      </c>
      <c r="J279" s="248">
        <f t="shared" si="30"/>
        <v>811.93814457777762</v>
      </c>
      <c r="K279" s="248">
        <f t="shared" si="30"/>
        <v>869.9337263333332</v>
      </c>
      <c r="L279" s="248">
        <f t="shared" si="30"/>
        <v>927.92930808888866</v>
      </c>
      <c r="M279" s="248">
        <f t="shared" si="30"/>
        <v>985.92488984444412</v>
      </c>
      <c r="N279" s="338">
        <v>2609.801179</v>
      </c>
      <c r="O279" s="166">
        <f t="shared" si="26"/>
        <v>2607.3523077093469</v>
      </c>
      <c r="P279" s="346" t="s">
        <v>739</v>
      </c>
    </row>
    <row r="280" spans="2:16" x14ac:dyDescent="0.3">
      <c r="B280">
        <v>240</v>
      </c>
      <c r="C280" s="165">
        <f t="shared" si="25"/>
        <v>10</v>
      </c>
      <c r="D280" s="332">
        <f t="shared" si="27"/>
        <v>0.36852745873999998</v>
      </c>
      <c r="E280" s="248">
        <f t="shared" si="30"/>
        <v>409.02823420000004</v>
      </c>
      <c r="F280" s="248">
        <f t="shared" si="30"/>
        <v>454.47581577777783</v>
      </c>
      <c r="G280" s="248">
        <f t="shared" si="30"/>
        <v>499.92339735555561</v>
      </c>
      <c r="H280" s="248">
        <f t="shared" si="30"/>
        <v>545.37097893333328</v>
      </c>
      <c r="I280" s="248">
        <f t="shared" si="30"/>
        <v>590.81856051111106</v>
      </c>
      <c r="J280" s="248">
        <f t="shared" si="30"/>
        <v>636.26614208888873</v>
      </c>
      <c r="K280" s="248">
        <f t="shared" si="30"/>
        <v>681.71372366666651</v>
      </c>
      <c r="L280" s="248">
        <f t="shared" si="30"/>
        <v>727.16130524444429</v>
      </c>
      <c r="M280" s="248">
        <f t="shared" si="30"/>
        <v>772.60888682222196</v>
      </c>
      <c r="N280" s="338">
        <v>2045.141171</v>
      </c>
      <c r="O280" s="166">
        <f t="shared" si="26"/>
        <v>2607.3523077093469</v>
      </c>
      <c r="P280" s="346" t="s">
        <v>739</v>
      </c>
    </row>
    <row r="281" spans="2:16" x14ac:dyDescent="0.3">
      <c r="B281">
        <v>241</v>
      </c>
      <c r="C281" s="165">
        <f t="shared" si="25"/>
        <v>10</v>
      </c>
      <c r="D281" s="332">
        <f t="shared" si="27"/>
        <v>0.36852745873999998</v>
      </c>
      <c r="E281" s="248">
        <f t="shared" si="30"/>
        <v>1471.3629826000001</v>
      </c>
      <c r="F281" s="248">
        <f t="shared" si="30"/>
        <v>1634.8477584444445</v>
      </c>
      <c r="G281" s="248">
        <f t="shared" si="30"/>
        <v>1798.3325342888891</v>
      </c>
      <c r="H281" s="248">
        <f t="shared" si="30"/>
        <v>1961.8173101333334</v>
      </c>
      <c r="I281" s="248">
        <f t="shared" si="30"/>
        <v>2125.3020859777776</v>
      </c>
      <c r="J281" s="248">
        <f t="shared" si="30"/>
        <v>2288.7868618222219</v>
      </c>
      <c r="K281" s="248">
        <f t="shared" si="30"/>
        <v>2452.2716376666663</v>
      </c>
      <c r="L281" s="248">
        <f t="shared" si="30"/>
        <v>2615.7564135111106</v>
      </c>
      <c r="M281" s="248">
        <f t="shared" si="30"/>
        <v>2779.2411893555545</v>
      </c>
      <c r="N281" s="338">
        <v>7356.8149130000002</v>
      </c>
      <c r="O281" s="166">
        <f t="shared" si="26"/>
        <v>2607.3523077093469</v>
      </c>
      <c r="P281" s="346" t="s">
        <v>739</v>
      </c>
    </row>
    <row r="282" spans="2:16" x14ac:dyDescent="0.3">
      <c r="B282">
        <v>242</v>
      </c>
      <c r="C282" s="165">
        <f t="shared" si="25"/>
        <v>10</v>
      </c>
      <c r="D282" s="332">
        <f t="shared" si="27"/>
        <v>0.36852745873999998</v>
      </c>
      <c r="E282" s="248">
        <f t="shared" si="30"/>
        <v>428.91031560000005</v>
      </c>
      <c r="F282" s="248">
        <f t="shared" si="30"/>
        <v>476.56701733333335</v>
      </c>
      <c r="G282" s="248">
        <f t="shared" si="30"/>
        <v>524.22371906666672</v>
      </c>
      <c r="H282" s="248">
        <f t="shared" si="30"/>
        <v>571.88042080000002</v>
      </c>
      <c r="I282" s="248">
        <f t="shared" si="30"/>
        <v>619.53712253333333</v>
      </c>
      <c r="J282" s="248">
        <f t="shared" si="30"/>
        <v>667.19382426666652</v>
      </c>
      <c r="K282" s="248">
        <f t="shared" si="30"/>
        <v>714.85052599999983</v>
      </c>
      <c r="L282" s="248">
        <f t="shared" si="30"/>
        <v>762.50722773333314</v>
      </c>
      <c r="M282" s="248">
        <f t="shared" si="30"/>
        <v>810.16392946666645</v>
      </c>
      <c r="N282" s="338">
        <v>2144.5515780000001</v>
      </c>
      <c r="O282" s="166">
        <f t="shared" si="26"/>
        <v>2607.3523077093469</v>
      </c>
      <c r="P282" s="346" t="s">
        <v>739</v>
      </c>
    </row>
    <row r="283" spans="2:16" x14ac:dyDescent="0.3">
      <c r="B283">
        <v>243</v>
      </c>
      <c r="C283" s="165">
        <f t="shared" si="25"/>
        <v>10</v>
      </c>
      <c r="D283" s="332">
        <f t="shared" si="27"/>
        <v>0.36852745873999998</v>
      </c>
      <c r="E283" s="248">
        <f t="shared" si="30"/>
        <v>524.05074560000003</v>
      </c>
      <c r="F283" s="248">
        <f t="shared" si="30"/>
        <v>582.27860622222227</v>
      </c>
      <c r="G283" s="248">
        <f t="shared" si="30"/>
        <v>640.5064668444445</v>
      </c>
      <c r="H283" s="248">
        <f t="shared" si="30"/>
        <v>698.73432746666674</v>
      </c>
      <c r="I283" s="248">
        <f t="shared" si="30"/>
        <v>756.96218808888887</v>
      </c>
      <c r="J283" s="248">
        <f t="shared" si="30"/>
        <v>815.19004871111099</v>
      </c>
      <c r="K283" s="248">
        <f t="shared" si="30"/>
        <v>873.41790933333323</v>
      </c>
      <c r="L283" s="248">
        <f t="shared" si="30"/>
        <v>931.64576995555535</v>
      </c>
      <c r="M283" s="248">
        <f t="shared" si="30"/>
        <v>989.87363057777748</v>
      </c>
      <c r="N283" s="338">
        <v>2620.2537280000001</v>
      </c>
      <c r="O283" s="166">
        <f t="shared" si="26"/>
        <v>2607.3523077093469</v>
      </c>
      <c r="P283" s="346" t="s">
        <v>739</v>
      </c>
    </row>
    <row r="284" spans="2:16" x14ac:dyDescent="0.3">
      <c r="B284">
        <v>244</v>
      </c>
      <c r="C284" s="165">
        <f t="shared" si="25"/>
        <v>10</v>
      </c>
      <c r="D284" s="332">
        <f t="shared" si="27"/>
        <v>0.36852745873999998</v>
      </c>
      <c r="E284" s="248">
        <f t="shared" si="30"/>
        <v>2359.2513702000001</v>
      </c>
      <c r="F284" s="248">
        <f t="shared" si="30"/>
        <v>2621.3904113333338</v>
      </c>
      <c r="G284" s="248">
        <f t="shared" si="30"/>
        <v>2883.529452466667</v>
      </c>
      <c r="H284" s="248">
        <f t="shared" si="30"/>
        <v>3145.6684936000001</v>
      </c>
      <c r="I284" s="248">
        <f t="shared" si="30"/>
        <v>3407.8075347333329</v>
      </c>
      <c r="J284" s="248">
        <f t="shared" si="30"/>
        <v>3669.9465758666661</v>
      </c>
      <c r="K284" s="248">
        <f t="shared" si="30"/>
        <v>3932.0856169999993</v>
      </c>
      <c r="L284" s="248">
        <f t="shared" si="30"/>
        <v>4194.224658133332</v>
      </c>
      <c r="M284" s="248">
        <f t="shared" si="30"/>
        <v>4456.3636992666652</v>
      </c>
      <c r="N284" s="338">
        <v>11796.256851</v>
      </c>
      <c r="O284" s="166">
        <f t="shared" si="26"/>
        <v>2607.3523077093464</v>
      </c>
      <c r="P284" s="346" t="s">
        <v>739</v>
      </c>
    </row>
    <row r="285" spans="2:16" x14ac:dyDescent="0.3">
      <c r="B285">
        <v>245</v>
      </c>
      <c r="C285" s="165">
        <f t="shared" si="25"/>
        <v>10</v>
      </c>
      <c r="D285" s="332">
        <f t="shared" si="27"/>
        <v>0.36852745873999998</v>
      </c>
      <c r="E285" s="248">
        <f t="shared" si="30"/>
        <v>432.29071420000002</v>
      </c>
      <c r="F285" s="248">
        <f t="shared" si="30"/>
        <v>480.32301577777781</v>
      </c>
      <c r="G285" s="248">
        <f t="shared" si="30"/>
        <v>528.3553173555556</v>
      </c>
      <c r="H285" s="248">
        <f t="shared" si="30"/>
        <v>576.38761893333333</v>
      </c>
      <c r="I285" s="248">
        <f t="shared" si="30"/>
        <v>624.41992051111106</v>
      </c>
      <c r="J285" s="248">
        <f t="shared" si="30"/>
        <v>672.45222208888879</v>
      </c>
      <c r="K285" s="248">
        <f t="shared" si="30"/>
        <v>720.48452366666652</v>
      </c>
      <c r="L285" s="248">
        <f t="shared" si="30"/>
        <v>768.51682524444425</v>
      </c>
      <c r="M285" s="248">
        <f t="shared" si="30"/>
        <v>816.54912682222198</v>
      </c>
      <c r="N285" s="338">
        <v>2161.453571</v>
      </c>
      <c r="O285" s="166">
        <f t="shared" si="26"/>
        <v>2607.3523077093469</v>
      </c>
      <c r="P285" s="346" t="s">
        <v>739</v>
      </c>
    </row>
    <row r="286" spans="2:16" x14ac:dyDescent="0.3">
      <c r="B286">
        <v>246</v>
      </c>
      <c r="C286" s="165">
        <f t="shared" si="25"/>
        <v>10</v>
      </c>
      <c r="D286" s="332">
        <f t="shared" si="27"/>
        <v>0.36852745873999998</v>
      </c>
      <c r="E286" s="248">
        <f t="shared" si="30"/>
        <v>432.77998260000004</v>
      </c>
      <c r="F286" s="248">
        <f t="shared" si="30"/>
        <v>480.86664733333339</v>
      </c>
      <c r="G286" s="248">
        <f t="shared" si="30"/>
        <v>528.95331206666674</v>
      </c>
      <c r="H286" s="248">
        <f t="shared" si="30"/>
        <v>577.03997680000009</v>
      </c>
      <c r="I286" s="248">
        <f t="shared" si="30"/>
        <v>625.12664153333333</v>
      </c>
      <c r="J286" s="248">
        <f t="shared" si="30"/>
        <v>673.21330626666656</v>
      </c>
      <c r="K286" s="248">
        <f t="shared" si="30"/>
        <v>721.29997099999991</v>
      </c>
      <c r="L286" s="248">
        <f t="shared" si="30"/>
        <v>769.38663573333315</v>
      </c>
      <c r="M286" s="248">
        <f t="shared" si="30"/>
        <v>817.4733004666665</v>
      </c>
      <c r="N286" s="338">
        <v>2163.8999130000002</v>
      </c>
      <c r="O286" s="166">
        <f t="shared" si="26"/>
        <v>2607.3523077093469</v>
      </c>
      <c r="P286" s="346" t="s">
        <v>739</v>
      </c>
    </row>
    <row r="287" spans="2:16" x14ac:dyDescent="0.3">
      <c r="B287">
        <v>247</v>
      </c>
      <c r="C287" s="165">
        <f t="shared" si="25"/>
        <v>10</v>
      </c>
      <c r="D287" s="332">
        <f t="shared" si="27"/>
        <v>0.36852745873999998</v>
      </c>
      <c r="E287" s="248">
        <f t="shared" si="30"/>
        <v>1237.2703776000001</v>
      </c>
      <c r="F287" s="248">
        <f t="shared" si="30"/>
        <v>1374.7448640000002</v>
      </c>
      <c r="G287" s="248">
        <f t="shared" si="30"/>
        <v>1512.2193504000002</v>
      </c>
      <c r="H287" s="248">
        <f t="shared" si="30"/>
        <v>1649.6938368000001</v>
      </c>
      <c r="I287" s="248">
        <f t="shared" si="30"/>
        <v>1787.1683231999998</v>
      </c>
      <c r="J287" s="248">
        <f t="shared" si="30"/>
        <v>1924.6428095999997</v>
      </c>
      <c r="K287" s="248">
        <f t="shared" si="30"/>
        <v>2062.1172959999994</v>
      </c>
      <c r="L287" s="248">
        <f t="shared" si="30"/>
        <v>2199.5917823999994</v>
      </c>
      <c r="M287" s="248">
        <f t="shared" si="30"/>
        <v>2337.0662687999993</v>
      </c>
      <c r="N287" s="338">
        <v>6186.3518880000001</v>
      </c>
      <c r="O287" s="166">
        <f t="shared" si="26"/>
        <v>2607.3523077093469</v>
      </c>
      <c r="P287" s="346" t="s">
        <v>739</v>
      </c>
    </row>
    <row r="288" spans="2:16" x14ac:dyDescent="0.3">
      <c r="B288">
        <v>248</v>
      </c>
      <c r="C288" s="165">
        <f t="shared" si="25"/>
        <v>10</v>
      </c>
      <c r="D288" s="332">
        <f t="shared" si="27"/>
        <v>0.36852745873999998</v>
      </c>
      <c r="E288" s="248">
        <f t="shared" si="30"/>
        <v>1173.2207192000001</v>
      </c>
      <c r="F288" s="248">
        <f t="shared" si="30"/>
        <v>1303.5785768888891</v>
      </c>
      <c r="G288" s="248">
        <f t="shared" si="30"/>
        <v>1433.9364345777778</v>
      </c>
      <c r="H288" s="248">
        <f t="shared" si="30"/>
        <v>1564.2942922666666</v>
      </c>
      <c r="I288" s="248">
        <f t="shared" si="30"/>
        <v>1694.6521499555554</v>
      </c>
      <c r="J288" s="248">
        <f t="shared" si="30"/>
        <v>1825.0100076444442</v>
      </c>
      <c r="K288" s="248">
        <f t="shared" si="30"/>
        <v>1955.3678653333329</v>
      </c>
      <c r="L288" s="248">
        <f t="shared" si="30"/>
        <v>2085.7257230222217</v>
      </c>
      <c r="M288" s="248">
        <f t="shared" si="30"/>
        <v>2216.0835807111102</v>
      </c>
      <c r="N288" s="338">
        <v>5866.1035959999999</v>
      </c>
      <c r="O288" s="166">
        <f t="shared" si="26"/>
        <v>2607.3523077093469</v>
      </c>
      <c r="P288" s="346" t="s">
        <v>739</v>
      </c>
    </row>
    <row r="289" spans="2:21" x14ac:dyDescent="0.3">
      <c r="B289">
        <v>249</v>
      </c>
      <c r="C289" s="165">
        <f t="shared" si="25"/>
        <v>10</v>
      </c>
      <c r="D289" s="332">
        <f t="shared" si="27"/>
        <v>0.36852745873999998</v>
      </c>
      <c r="E289" s="248">
        <f t="shared" si="30"/>
        <v>677.94784100000004</v>
      </c>
      <c r="F289" s="248">
        <f t="shared" si="30"/>
        <v>753.27537888888889</v>
      </c>
      <c r="G289" s="248">
        <f t="shared" si="30"/>
        <v>828.60291677777786</v>
      </c>
      <c r="H289" s="248">
        <f t="shared" si="30"/>
        <v>903.93045466666661</v>
      </c>
      <c r="I289" s="248">
        <f t="shared" si="30"/>
        <v>979.25799255555546</v>
      </c>
      <c r="J289" s="248">
        <f t="shared" si="30"/>
        <v>1054.5855304444442</v>
      </c>
      <c r="K289" s="248">
        <f t="shared" si="30"/>
        <v>1129.9130683333331</v>
      </c>
      <c r="L289" s="248">
        <f t="shared" si="30"/>
        <v>1205.2406062222219</v>
      </c>
      <c r="M289" s="248">
        <f t="shared" si="30"/>
        <v>1280.5681441111105</v>
      </c>
      <c r="N289" s="338">
        <v>3389.7392049999999</v>
      </c>
      <c r="O289" s="166">
        <f t="shared" si="26"/>
        <v>2607.3523077093469</v>
      </c>
      <c r="P289" s="346" t="s">
        <v>739</v>
      </c>
    </row>
    <row r="290" spans="2:21" x14ac:dyDescent="0.3">
      <c r="B290">
        <v>250</v>
      </c>
      <c r="C290" s="165">
        <f t="shared" si="25"/>
        <v>10</v>
      </c>
      <c r="D290" s="332">
        <f t="shared" si="27"/>
        <v>0.36852745873999998</v>
      </c>
      <c r="E290" s="248">
        <f t="shared" si="30"/>
        <v>1806.7785887999999</v>
      </c>
      <c r="F290" s="248">
        <f t="shared" si="30"/>
        <v>2007.5317653333334</v>
      </c>
      <c r="G290" s="248">
        <f t="shared" si="30"/>
        <v>2208.2849418666665</v>
      </c>
      <c r="H290" s="248">
        <f t="shared" si="30"/>
        <v>2409.0381183999998</v>
      </c>
      <c r="I290" s="248">
        <f t="shared" si="30"/>
        <v>2609.7912949333327</v>
      </c>
      <c r="J290" s="248">
        <f t="shared" si="30"/>
        <v>2810.544471466666</v>
      </c>
      <c r="K290" s="248">
        <f t="shared" si="30"/>
        <v>3011.2976479999993</v>
      </c>
      <c r="L290" s="248">
        <f t="shared" si="30"/>
        <v>3212.0508245333322</v>
      </c>
      <c r="M290" s="248">
        <f t="shared" si="30"/>
        <v>3412.8040010666655</v>
      </c>
      <c r="N290" s="338">
        <v>9033.8929439999993</v>
      </c>
      <c r="O290" s="166">
        <f t="shared" si="26"/>
        <v>2607.3523077093469</v>
      </c>
      <c r="P290" s="346" t="s">
        <v>739</v>
      </c>
    </row>
    <row r="291" spans="2:21" x14ac:dyDescent="0.3">
      <c r="B291">
        <v>251</v>
      </c>
      <c r="C291" s="165">
        <f t="shared" si="25"/>
        <v>10</v>
      </c>
      <c r="D291" s="332">
        <f t="shared" si="27"/>
        <v>0.36852745873999998</v>
      </c>
      <c r="E291" s="248">
        <f t="shared" si="30"/>
        <v>5465.4818798000006</v>
      </c>
      <c r="F291" s="248">
        <f t="shared" si="30"/>
        <v>6072.7576442222226</v>
      </c>
      <c r="G291" s="248">
        <f t="shared" si="30"/>
        <v>6680.0334086444454</v>
      </c>
      <c r="H291" s="248">
        <f t="shared" si="30"/>
        <v>7287.3091730666665</v>
      </c>
      <c r="I291" s="248">
        <f t="shared" si="30"/>
        <v>7894.5849374888885</v>
      </c>
      <c r="J291" s="248">
        <f t="shared" si="30"/>
        <v>8501.8607019111096</v>
      </c>
      <c r="K291" s="248">
        <f t="shared" si="30"/>
        <v>9109.1364663333316</v>
      </c>
      <c r="L291" s="248">
        <f t="shared" si="30"/>
        <v>9716.4122307555535</v>
      </c>
      <c r="M291" s="248">
        <f t="shared" si="30"/>
        <v>10323.687995177774</v>
      </c>
      <c r="N291" s="338">
        <v>27327.409399</v>
      </c>
      <c r="O291" s="166">
        <f t="shared" si="26"/>
        <v>2607.3523077093469</v>
      </c>
      <c r="P291" s="346" t="s">
        <v>739</v>
      </c>
      <c r="Q291" s="327"/>
    </row>
    <row r="292" spans="2:21" x14ac:dyDescent="0.3">
      <c r="B292">
        <v>252</v>
      </c>
      <c r="C292" s="165">
        <f t="shared" si="25"/>
        <v>10</v>
      </c>
      <c r="D292" s="332">
        <f t="shared" si="27"/>
        <v>0.36852745873999998</v>
      </c>
      <c r="E292" s="248">
        <f t="shared" ref="E292:M320" si="31">$N292*E$39</f>
        <v>434.82601320000003</v>
      </c>
      <c r="F292" s="248">
        <f t="shared" si="31"/>
        <v>483.14001466666673</v>
      </c>
      <c r="G292" s="248">
        <f t="shared" si="31"/>
        <v>531.45401613333343</v>
      </c>
      <c r="H292" s="248">
        <f t="shared" si="31"/>
        <v>579.76801760000001</v>
      </c>
      <c r="I292" s="248">
        <f t="shared" si="31"/>
        <v>628.0820190666667</v>
      </c>
      <c r="J292" s="248">
        <f t="shared" si="31"/>
        <v>676.39602053333329</v>
      </c>
      <c r="K292" s="248">
        <f t="shared" si="31"/>
        <v>724.71002199999987</v>
      </c>
      <c r="L292" s="248">
        <f t="shared" si="31"/>
        <v>773.02402346666656</v>
      </c>
      <c r="M292" s="248">
        <f t="shared" si="31"/>
        <v>821.33802493333314</v>
      </c>
      <c r="N292" s="338">
        <v>2174.1300660000002</v>
      </c>
      <c r="O292" s="166">
        <f t="shared" ref="O292:O355" si="32">($R$46*$W$41*N292)/(N292*D292)</f>
        <v>2607.3523077093469</v>
      </c>
      <c r="P292" s="346" t="s">
        <v>739</v>
      </c>
      <c r="Q292" s="327"/>
    </row>
    <row r="293" spans="2:21" x14ac:dyDescent="0.3">
      <c r="B293">
        <v>253</v>
      </c>
      <c r="C293" s="165">
        <f t="shared" si="25"/>
        <v>10</v>
      </c>
      <c r="D293" s="332">
        <f t="shared" si="27"/>
        <v>0.36852745873999998</v>
      </c>
      <c r="E293" s="248">
        <f t="shared" si="31"/>
        <v>1497.7389878000001</v>
      </c>
      <c r="F293" s="248">
        <f t="shared" si="31"/>
        <v>1664.154430888889</v>
      </c>
      <c r="G293" s="248">
        <f t="shared" si="31"/>
        <v>1830.5698739777779</v>
      </c>
      <c r="H293" s="248">
        <f t="shared" si="31"/>
        <v>1996.9853170666665</v>
      </c>
      <c r="I293" s="248">
        <f t="shared" si="31"/>
        <v>2163.4007601555554</v>
      </c>
      <c r="J293" s="248">
        <f t="shared" si="31"/>
        <v>2329.8162032444438</v>
      </c>
      <c r="K293" s="248">
        <f t="shared" si="31"/>
        <v>2496.2316463333327</v>
      </c>
      <c r="L293" s="248">
        <f t="shared" si="31"/>
        <v>2662.6470894222216</v>
      </c>
      <c r="M293" s="248">
        <f t="shared" si="31"/>
        <v>2829.06253251111</v>
      </c>
      <c r="N293" s="338">
        <v>7488.694939</v>
      </c>
      <c r="O293" s="166">
        <f t="shared" si="32"/>
        <v>2607.3523077093469</v>
      </c>
      <c r="P293" s="346" t="s">
        <v>739</v>
      </c>
      <c r="Q293" s="327"/>
    </row>
    <row r="294" spans="2:21" x14ac:dyDescent="0.3">
      <c r="B294">
        <v>254</v>
      </c>
      <c r="C294" s="165">
        <f t="shared" si="25"/>
        <v>10</v>
      </c>
      <c r="D294" s="332">
        <f t="shared" si="27"/>
        <v>0.36852745873999998</v>
      </c>
      <c r="E294" s="248">
        <f t="shared" si="31"/>
        <v>6644.2624652000004</v>
      </c>
      <c r="F294" s="248">
        <f t="shared" si="31"/>
        <v>7382.5138502222226</v>
      </c>
      <c r="G294" s="248">
        <f t="shared" si="31"/>
        <v>8120.7652352444447</v>
      </c>
      <c r="H294" s="248">
        <f t="shared" si="31"/>
        <v>8859.016620266666</v>
      </c>
      <c r="I294" s="248">
        <f t="shared" si="31"/>
        <v>9597.2680052888882</v>
      </c>
      <c r="J294" s="248">
        <f t="shared" si="31"/>
        <v>10335.519390311109</v>
      </c>
      <c r="K294" s="248">
        <f t="shared" si="31"/>
        <v>11073.770775333331</v>
      </c>
      <c r="L294" s="248">
        <f t="shared" si="31"/>
        <v>11812.022160355553</v>
      </c>
      <c r="M294" s="248">
        <f t="shared" si="31"/>
        <v>12550.273545377773</v>
      </c>
      <c r="N294" s="338">
        <v>33221.312325999999</v>
      </c>
      <c r="O294" s="166">
        <f t="shared" si="32"/>
        <v>2607.3523077093469</v>
      </c>
      <c r="P294" s="346" t="s">
        <v>739</v>
      </c>
    </row>
    <row r="295" spans="2:21" x14ac:dyDescent="0.3">
      <c r="B295">
        <v>255</v>
      </c>
      <c r="C295" s="165">
        <f t="shared" si="25"/>
        <v>10</v>
      </c>
      <c r="D295" s="332">
        <f t="shared" si="27"/>
        <v>0.36852745873999998</v>
      </c>
      <c r="E295" s="248">
        <f t="shared" si="31"/>
        <v>744.66623500000003</v>
      </c>
      <c r="F295" s="248">
        <f t="shared" si="31"/>
        <v>827.40692777777781</v>
      </c>
      <c r="G295" s="248">
        <f t="shared" si="31"/>
        <v>910.14762055555559</v>
      </c>
      <c r="H295" s="248">
        <f t="shared" si="31"/>
        <v>992.88831333333326</v>
      </c>
      <c r="I295" s="248">
        <f t="shared" si="31"/>
        <v>1075.629006111111</v>
      </c>
      <c r="J295" s="248">
        <f t="shared" si="31"/>
        <v>1158.3696988888887</v>
      </c>
      <c r="K295" s="248">
        <f t="shared" si="31"/>
        <v>1241.1103916666664</v>
      </c>
      <c r="L295" s="248">
        <f t="shared" si="31"/>
        <v>1323.851084444444</v>
      </c>
      <c r="M295" s="248">
        <f t="shared" si="31"/>
        <v>1406.5917772222217</v>
      </c>
      <c r="N295" s="338">
        <v>3723.3311749999998</v>
      </c>
      <c r="O295" s="166">
        <f t="shared" si="32"/>
        <v>2607.3523077093469</v>
      </c>
      <c r="P295" s="346" t="s">
        <v>739</v>
      </c>
      <c r="Q295" s="327"/>
      <c r="R295" s="44"/>
      <c r="U295" s="52"/>
    </row>
    <row r="296" spans="2:21" x14ac:dyDescent="0.3">
      <c r="B296">
        <v>256</v>
      </c>
      <c r="C296" s="165">
        <f t="shared" si="25"/>
        <v>10</v>
      </c>
      <c r="D296" s="332">
        <f t="shared" si="27"/>
        <v>0.36852745873999998</v>
      </c>
      <c r="E296" s="248">
        <f t="shared" si="31"/>
        <v>647.65769020000005</v>
      </c>
      <c r="F296" s="248">
        <f t="shared" si="31"/>
        <v>719.61965577777778</v>
      </c>
      <c r="G296" s="248">
        <f t="shared" si="31"/>
        <v>791.58162135555563</v>
      </c>
      <c r="H296" s="248">
        <f t="shared" si="31"/>
        <v>863.54358693333324</v>
      </c>
      <c r="I296" s="248">
        <f t="shared" si="31"/>
        <v>935.50555251111098</v>
      </c>
      <c r="J296" s="248">
        <f t="shared" si="31"/>
        <v>1007.4675180888887</v>
      </c>
      <c r="K296" s="248">
        <f t="shared" si="31"/>
        <v>1079.4294836666663</v>
      </c>
      <c r="L296" s="248">
        <f t="shared" si="31"/>
        <v>1151.3914492444442</v>
      </c>
      <c r="M296" s="248">
        <f t="shared" si="31"/>
        <v>1223.3534148222218</v>
      </c>
      <c r="N296" s="338">
        <v>3238.2884509999999</v>
      </c>
      <c r="O296" s="166">
        <f t="shared" si="32"/>
        <v>2607.3523077093469</v>
      </c>
      <c r="P296" s="346" t="s">
        <v>739</v>
      </c>
    </row>
    <row r="297" spans="2:21" x14ac:dyDescent="0.3">
      <c r="B297">
        <v>257</v>
      </c>
      <c r="C297" s="165">
        <f t="shared" si="25"/>
        <v>10</v>
      </c>
      <c r="D297" s="332">
        <f t="shared" si="27"/>
        <v>0.36852745873999998</v>
      </c>
      <c r="E297" s="248">
        <f t="shared" si="31"/>
        <v>649.9261156</v>
      </c>
      <c r="F297" s="248">
        <f t="shared" si="31"/>
        <v>722.14012844444449</v>
      </c>
      <c r="G297" s="248">
        <f t="shared" si="31"/>
        <v>794.35414128888885</v>
      </c>
      <c r="H297" s="248">
        <f t="shared" si="31"/>
        <v>866.56815413333322</v>
      </c>
      <c r="I297" s="248">
        <f t="shared" si="31"/>
        <v>938.78216697777759</v>
      </c>
      <c r="J297" s="248">
        <f t="shared" si="31"/>
        <v>1010.996179822222</v>
      </c>
      <c r="K297" s="248">
        <f t="shared" si="31"/>
        <v>1083.2101926666664</v>
      </c>
      <c r="L297" s="248">
        <f t="shared" si="31"/>
        <v>1155.4242055111108</v>
      </c>
      <c r="M297" s="248">
        <f t="shared" si="31"/>
        <v>1227.6382183555552</v>
      </c>
      <c r="N297" s="338">
        <v>3249.6305779999998</v>
      </c>
      <c r="O297" s="166">
        <f t="shared" si="32"/>
        <v>2607.3523077093464</v>
      </c>
      <c r="P297" s="346" t="s">
        <v>739</v>
      </c>
      <c r="Q297" s="327"/>
      <c r="R297" s="46"/>
    </row>
    <row r="298" spans="2:21" x14ac:dyDescent="0.3">
      <c r="B298">
        <v>258</v>
      </c>
      <c r="C298" s="165">
        <f t="shared" ref="C298:C361" si="33">VLOOKUP(P298,$R$55:$U$68,3,FALSE)</f>
        <v>10</v>
      </c>
      <c r="D298" s="332">
        <f t="shared" si="27"/>
        <v>0.36852745873999998</v>
      </c>
      <c r="E298" s="248">
        <f t="shared" si="31"/>
        <v>464.49345919999996</v>
      </c>
      <c r="F298" s="248">
        <f t="shared" si="31"/>
        <v>516.1038435555555</v>
      </c>
      <c r="G298" s="248">
        <f t="shared" si="31"/>
        <v>567.71422791111115</v>
      </c>
      <c r="H298" s="248">
        <f t="shared" si="31"/>
        <v>619.32461226666658</v>
      </c>
      <c r="I298" s="248">
        <f t="shared" si="31"/>
        <v>670.93499662222212</v>
      </c>
      <c r="J298" s="248">
        <f t="shared" si="31"/>
        <v>722.54538097777765</v>
      </c>
      <c r="K298" s="248">
        <f t="shared" si="31"/>
        <v>774.15576533333308</v>
      </c>
      <c r="L298" s="248">
        <f t="shared" si="31"/>
        <v>825.76614968888862</v>
      </c>
      <c r="M298" s="248">
        <f t="shared" si="31"/>
        <v>877.37653404444404</v>
      </c>
      <c r="N298" s="338">
        <v>2322.4672959999998</v>
      </c>
      <c r="O298" s="166">
        <f t="shared" si="32"/>
        <v>2607.3523077093464</v>
      </c>
      <c r="P298" s="346" t="s">
        <v>739</v>
      </c>
      <c r="R298" s="46"/>
    </row>
    <row r="299" spans="2:21" x14ac:dyDescent="0.3">
      <c r="B299">
        <v>259</v>
      </c>
      <c r="C299" s="165">
        <f t="shared" si="33"/>
        <v>10</v>
      </c>
      <c r="D299" s="332">
        <f t="shared" ref="D299:D362" si="34">D298</f>
        <v>0.36852745873999998</v>
      </c>
      <c r="E299" s="248">
        <f t="shared" si="31"/>
        <v>471.1208196</v>
      </c>
      <c r="F299" s="248">
        <f t="shared" si="31"/>
        <v>523.46757733333334</v>
      </c>
      <c r="G299" s="248">
        <f t="shared" si="31"/>
        <v>575.81433506666667</v>
      </c>
      <c r="H299" s="248">
        <f t="shared" si="31"/>
        <v>628.16109279999989</v>
      </c>
      <c r="I299" s="248">
        <f t="shared" si="31"/>
        <v>680.50785053333323</v>
      </c>
      <c r="J299" s="248">
        <f t="shared" si="31"/>
        <v>732.85460826666645</v>
      </c>
      <c r="K299" s="248">
        <f t="shared" si="31"/>
        <v>785.20136599999978</v>
      </c>
      <c r="L299" s="248">
        <f t="shared" si="31"/>
        <v>837.548123733333</v>
      </c>
      <c r="M299" s="248">
        <f t="shared" si="31"/>
        <v>889.89488146666633</v>
      </c>
      <c r="N299" s="338">
        <v>2355.6040979999998</v>
      </c>
      <c r="O299" s="166">
        <f t="shared" si="32"/>
        <v>2607.3523077093469</v>
      </c>
      <c r="P299" s="346" t="s">
        <v>739</v>
      </c>
    </row>
    <row r="300" spans="2:21" x14ac:dyDescent="0.3">
      <c r="B300">
        <v>260</v>
      </c>
      <c r="C300" s="165">
        <f t="shared" si="33"/>
        <v>10</v>
      </c>
      <c r="D300" s="332">
        <f t="shared" si="34"/>
        <v>0.36852745873999998</v>
      </c>
      <c r="E300" s="248">
        <f t="shared" si="31"/>
        <v>2374.0183747999999</v>
      </c>
      <c r="F300" s="248">
        <f t="shared" si="31"/>
        <v>2637.7981942222223</v>
      </c>
      <c r="G300" s="248">
        <f t="shared" si="31"/>
        <v>2901.5780136444446</v>
      </c>
      <c r="H300" s="248">
        <f t="shared" si="31"/>
        <v>3165.3578330666664</v>
      </c>
      <c r="I300" s="248">
        <f t="shared" si="31"/>
        <v>3429.1376524888883</v>
      </c>
      <c r="J300" s="248">
        <f t="shared" si="31"/>
        <v>3692.9174719111106</v>
      </c>
      <c r="K300" s="248">
        <f t="shared" si="31"/>
        <v>3956.6972913333325</v>
      </c>
      <c r="L300" s="248">
        <f t="shared" si="31"/>
        <v>4220.4771107555543</v>
      </c>
      <c r="M300" s="248">
        <f t="shared" si="31"/>
        <v>4484.2569301777767</v>
      </c>
      <c r="N300" s="338">
        <v>11870.091874</v>
      </c>
      <c r="O300" s="166">
        <f t="shared" si="32"/>
        <v>2607.3523077093464</v>
      </c>
      <c r="P300" s="346" t="s">
        <v>739</v>
      </c>
      <c r="R300" s="47"/>
    </row>
    <row r="301" spans="2:21" x14ac:dyDescent="0.3">
      <c r="B301">
        <v>261</v>
      </c>
      <c r="C301" s="165">
        <f t="shared" si="33"/>
        <v>11</v>
      </c>
      <c r="D301" s="332">
        <f t="shared" si="34"/>
        <v>0.36852745873999998</v>
      </c>
      <c r="E301" s="248">
        <f t="shared" si="31"/>
        <v>444.83377240000004</v>
      </c>
      <c r="F301" s="248">
        <f t="shared" si="31"/>
        <v>494.25974711111115</v>
      </c>
      <c r="G301" s="248">
        <f t="shared" si="31"/>
        <v>543.68572182222226</v>
      </c>
      <c r="H301" s="248">
        <f t="shared" si="31"/>
        <v>593.11169653333332</v>
      </c>
      <c r="I301" s="248">
        <f t="shared" si="31"/>
        <v>642.53767124444437</v>
      </c>
      <c r="J301" s="248">
        <f t="shared" si="31"/>
        <v>691.96364595555542</v>
      </c>
      <c r="K301" s="248">
        <f t="shared" si="31"/>
        <v>741.38962066666647</v>
      </c>
      <c r="L301" s="248">
        <f t="shared" si="31"/>
        <v>790.81559537777753</v>
      </c>
      <c r="M301" s="248">
        <f t="shared" si="31"/>
        <v>840.24157008888858</v>
      </c>
      <c r="N301" s="338">
        <v>2224.168862</v>
      </c>
      <c r="O301" s="166">
        <f t="shared" si="32"/>
        <v>2607.3523077093469</v>
      </c>
      <c r="P301" s="346" t="s">
        <v>740</v>
      </c>
    </row>
    <row r="302" spans="2:21" x14ac:dyDescent="0.3">
      <c r="B302">
        <v>262</v>
      </c>
      <c r="C302" s="165">
        <f t="shared" si="33"/>
        <v>11</v>
      </c>
      <c r="D302" s="332">
        <f t="shared" si="34"/>
        <v>0.36852745873999998</v>
      </c>
      <c r="E302" s="248">
        <f t="shared" si="31"/>
        <v>434.55913959999998</v>
      </c>
      <c r="F302" s="248">
        <f t="shared" si="31"/>
        <v>482.84348844444446</v>
      </c>
      <c r="G302" s="248">
        <f t="shared" si="31"/>
        <v>531.12783728888894</v>
      </c>
      <c r="H302" s="248">
        <f t="shared" si="31"/>
        <v>579.41218613333331</v>
      </c>
      <c r="I302" s="248">
        <f t="shared" si="31"/>
        <v>627.69653497777767</v>
      </c>
      <c r="J302" s="248">
        <f t="shared" si="31"/>
        <v>675.98088382222204</v>
      </c>
      <c r="K302" s="248">
        <f t="shared" si="31"/>
        <v>724.26523266666652</v>
      </c>
      <c r="L302" s="248">
        <f t="shared" si="31"/>
        <v>772.54958151111089</v>
      </c>
      <c r="M302" s="248">
        <f t="shared" si="31"/>
        <v>820.83393035555525</v>
      </c>
      <c r="N302" s="338">
        <v>2172.7956979999999</v>
      </c>
      <c r="O302" s="166">
        <f t="shared" si="32"/>
        <v>2607.3523077093469</v>
      </c>
      <c r="P302" s="346" t="s">
        <v>740</v>
      </c>
    </row>
    <row r="303" spans="2:21" x14ac:dyDescent="0.3">
      <c r="B303">
        <v>263</v>
      </c>
      <c r="C303" s="165">
        <f t="shared" si="33"/>
        <v>10</v>
      </c>
      <c r="D303" s="332">
        <f t="shared" si="34"/>
        <v>0.36852745873999998</v>
      </c>
      <c r="E303" s="248">
        <f t="shared" si="31"/>
        <v>1333.3003860000001</v>
      </c>
      <c r="F303" s="248">
        <f t="shared" si="31"/>
        <v>1481.4448733333336</v>
      </c>
      <c r="G303" s="248">
        <f t="shared" si="31"/>
        <v>1629.5893606666668</v>
      </c>
      <c r="H303" s="248">
        <f t="shared" si="31"/>
        <v>1777.7338480000001</v>
      </c>
      <c r="I303" s="248">
        <f t="shared" si="31"/>
        <v>1925.8783353333333</v>
      </c>
      <c r="J303" s="248">
        <f t="shared" si="31"/>
        <v>2074.0228226666663</v>
      </c>
      <c r="K303" s="248">
        <f t="shared" si="31"/>
        <v>2222.1673099999998</v>
      </c>
      <c r="L303" s="248">
        <f t="shared" si="31"/>
        <v>2370.3117973333328</v>
      </c>
      <c r="M303" s="248">
        <f t="shared" si="31"/>
        <v>2518.4562846666659</v>
      </c>
      <c r="N303" s="338">
        <v>6666.5019300000004</v>
      </c>
      <c r="O303" s="166">
        <f t="shared" si="32"/>
        <v>2607.3523077093469</v>
      </c>
      <c r="P303" s="346" t="s">
        <v>739</v>
      </c>
    </row>
    <row r="304" spans="2:21" x14ac:dyDescent="0.3">
      <c r="B304">
        <v>264</v>
      </c>
      <c r="C304" s="165">
        <f t="shared" si="33"/>
        <v>11</v>
      </c>
      <c r="D304" s="332">
        <f t="shared" si="34"/>
        <v>0.36852745873999998</v>
      </c>
      <c r="E304" s="248">
        <f t="shared" si="31"/>
        <v>731.41151420000006</v>
      </c>
      <c r="F304" s="248">
        <f t="shared" si="31"/>
        <v>812.67946022222225</v>
      </c>
      <c r="G304" s="248">
        <f t="shared" si="31"/>
        <v>893.94740624444444</v>
      </c>
      <c r="H304" s="248">
        <f t="shared" si="31"/>
        <v>975.21535226666663</v>
      </c>
      <c r="I304" s="248">
        <f t="shared" si="31"/>
        <v>1056.4832982888888</v>
      </c>
      <c r="J304" s="248">
        <f t="shared" si="31"/>
        <v>1137.7512443111109</v>
      </c>
      <c r="K304" s="248">
        <f t="shared" si="31"/>
        <v>1219.019190333333</v>
      </c>
      <c r="L304" s="248">
        <f t="shared" si="31"/>
        <v>1300.287136355555</v>
      </c>
      <c r="M304" s="248">
        <f t="shared" si="31"/>
        <v>1381.5550823777774</v>
      </c>
      <c r="N304" s="338">
        <v>3657.0575709999998</v>
      </c>
      <c r="O304" s="166">
        <f t="shared" si="32"/>
        <v>2607.3523077093469</v>
      </c>
      <c r="P304" s="346" t="s">
        <v>740</v>
      </c>
    </row>
    <row r="305" spans="2:16" x14ac:dyDescent="0.3">
      <c r="B305">
        <v>265</v>
      </c>
      <c r="C305" s="165">
        <f t="shared" si="33"/>
        <v>10</v>
      </c>
      <c r="D305" s="332">
        <f t="shared" si="34"/>
        <v>0.36852745873999998</v>
      </c>
      <c r="E305" s="248">
        <f t="shared" si="31"/>
        <v>957.76478559999998</v>
      </c>
      <c r="F305" s="248">
        <f t="shared" si="31"/>
        <v>1064.1830951111112</v>
      </c>
      <c r="G305" s="248">
        <f t="shared" si="31"/>
        <v>1170.6014046222222</v>
      </c>
      <c r="H305" s="248">
        <f t="shared" si="31"/>
        <v>1277.0197141333333</v>
      </c>
      <c r="I305" s="248">
        <f t="shared" si="31"/>
        <v>1383.4380236444442</v>
      </c>
      <c r="J305" s="248">
        <f t="shared" si="31"/>
        <v>1489.8563331555551</v>
      </c>
      <c r="K305" s="248">
        <f t="shared" si="31"/>
        <v>1596.2746426666663</v>
      </c>
      <c r="L305" s="248">
        <f t="shared" si="31"/>
        <v>1702.6929521777772</v>
      </c>
      <c r="M305" s="248">
        <f t="shared" si="31"/>
        <v>1809.1112616888881</v>
      </c>
      <c r="N305" s="338">
        <v>4788.8239279999998</v>
      </c>
      <c r="O305" s="166">
        <f t="shared" si="32"/>
        <v>2607.3523077093469</v>
      </c>
      <c r="P305" s="346" t="s">
        <v>739</v>
      </c>
    </row>
    <row r="306" spans="2:16" x14ac:dyDescent="0.3">
      <c r="B306">
        <v>266</v>
      </c>
      <c r="C306" s="165">
        <f t="shared" si="33"/>
        <v>10</v>
      </c>
      <c r="D306" s="332">
        <f t="shared" si="34"/>
        <v>0.36852745873999998</v>
      </c>
      <c r="E306" s="248">
        <f t="shared" si="31"/>
        <v>1626.5944460000001</v>
      </c>
      <c r="F306" s="248">
        <f t="shared" si="31"/>
        <v>1807.3271622222223</v>
      </c>
      <c r="G306" s="248">
        <f t="shared" si="31"/>
        <v>1988.0598784444446</v>
      </c>
      <c r="H306" s="248">
        <f t="shared" si="31"/>
        <v>2168.7925946666669</v>
      </c>
      <c r="I306" s="248">
        <f t="shared" si="31"/>
        <v>2349.5253108888887</v>
      </c>
      <c r="J306" s="248">
        <f t="shared" si="31"/>
        <v>2530.258027111111</v>
      </c>
      <c r="K306" s="248">
        <f t="shared" si="31"/>
        <v>2710.9907433333328</v>
      </c>
      <c r="L306" s="248">
        <f t="shared" si="31"/>
        <v>2891.7234595555547</v>
      </c>
      <c r="M306" s="248">
        <f t="shared" si="31"/>
        <v>3072.4561757777769</v>
      </c>
      <c r="N306" s="338">
        <v>8132.9722300000003</v>
      </c>
      <c r="O306" s="166">
        <f t="shared" si="32"/>
        <v>2607.3523077093469</v>
      </c>
      <c r="P306" s="346" t="s">
        <v>739</v>
      </c>
    </row>
    <row r="307" spans="2:16" x14ac:dyDescent="0.3">
      <c r="B307">
        <v>267</v>
      </c>
      <c r="C307" s="165">
        <f t="shared" si="33"/>
        <v>11</v>
      </c>
      <c r="D307" s="332">
        <f t="shared" si="34"/>
        <v>0.36852745873999998</v>
      </c>
      <c r="E307" s="248">
        <f t="shared" si="31"/>
        <v>412.85342220000007</v>
      </c>
      <c r="F307" s="248">
        <f t="shared" si="31"/>
        <v>458.72602466666672</v>
      </c>
      <c r="G307" s="248">
        <f t="shared" si="31"/>
        <v>504.59862713333342</v>
      </c>
      <c r="H307" s="248">
        <f t="shared" si="31"/>
        <v>550.47122960000002</v>
      </c>
      <c r="I307" s="248">
        <f t="shared" si="31"/>
        <v>596.34383206666666</v>
      </c>
      <c r="J307" s="248">
        <f t="shared" si="31"/>
        <v>642.21643453333331</v>
      </c>
      <c r="K307" s="248">
        <f t="shared" si="31"/>
        <v>688.08903699999985</v>
      </c>
      <c r="L307" s="248">
        <f t="shared" si="31"/>
        <v>733.9616394666665</v>
      </c>
      <c r="M307" s="248">
        <f t="shared" si="31"/>
        <v>779.83424193333315</v>
      </c>
      <c r="N307" s="338">
        <v>2064.2671110000001</v>
      </c>
      <c r="O307" s="166">
        <f t="shared" si="32"/>
        <v>2607.3523077093469</v>
      </c>
      <c r="P307" s="346" t="s">
        <v>740</v>
      </c>
    </row>
    <row r="308" spans="2:16" x14ac:dyDescent="0.3">
      <c r="B308">
        <v>268</v>
      </c>
      <c r="C308" s="165">
        <f t="shared" si="33"/>
        <v>11</v>
      </c>
      <c r="D308" s="332">
        <f t="shared" si="34"/>
        <v>0.36852745873999998</v>
      </c>
      <c r="E308" s="248">
        <f t="shared" si="31"/>
        <v>673.49994820000006</v>
      </c>
      <c r="F308" s="248">
        <f t="shared" si="31"/>
        <v>748.33327577777789</v>
      </c>
      <c r="G308" s="248">
        <f t="shared" si="31"/>
        <v>823.16660335555559</v>
      </c>
      <c r="H308" s="248">
        <f t="shared" si="31"/>
        <v>897.9999309333333</v>
      </c>
      <c r="I308" s="248">
        <f t="shared" si="31"/>
        <v>972.83325851111101</v>
      </c>
      <c r="J308" s="248">
        <f t="shared" si="31"/>
        <v>1047.6665860888888</v>
      </c>
      <c r="K308" s="248">
        <f t="shared" si="31"/>
        <v>1122.4999136666665</v>
      </c>
      <c r="L308" s="248">
        <f t="shared" si="31"/>
        <v>1197.3332412444443</v>
      </c>
      <c r="M308" s="248">
        <f t="shared" si="31"/>
        <v>1272.1665688222217</v>
      </c>
      <c r="N308" s="338">
        <v>3367.4997410000001</v>
      </c>
      <c r="O308" s="166">
        <f t="shared" si="32"/>
        <v>2607.3523077093464</v>
      </c>
      <c r="P308" s="346" t="s">
        <v>740</v>
      </c>
    </row>
    <row r="309" spans="2:16" x14ac:dyDescent="0.3">
      <c r="B309">
        <v>269</v>
      </c>
      <c r="C309" s="165">
        <f t="shared" si="33"/>
        <v>10</v>
      </c>
      <c r="D309" s="332">
        <f t="shared" si="34"/>
        <v>0.36852745873999998</v>
      </c>
      <c r="E309" s="248">
        <f t="shared" si="31"/>
        <v>976.97968300000002</v>
      </c>
      <c r="F309" s="248">
        <f t="shared" si="31"/>
        <v>1085.5329811111112</v>
      </c>
      <c r="G309" s="248">
        <f t="shared" si="31"/>
        <v>1194.0862792222222</v>
      </c>
      <c r="H309" s="248">
        <f t="shared" si="31"/>
        <v>1302.6395773333331</v>
      </c>
      <c r="I309" s="248">
        <f t="shared" si="31"/>
        <v>1411.1928754444443</v>
      </c>
      <c r="J309" s="248">
        <f t="shared" si="31"/>
        <v>1519.7461735555553</v>
      </c>
      <c r="K309" s="248">
        <f t="shared" si="31"/>
        <v>1628.2994716666662</v>
      </c>
      <c r="L309" s="248">
        <f t="shared" si="31"/>
        <v>1736.8527697777772</v>
      </c>
      <c r="M309" s="248">
        <f t="shared" si="31"/>
        <v>1845.4060678888882</v>
      </c>
      <c r="N309" s="338">
        <v>4884.8984149999997</v>
      </c>
      <c r="O309" s="166">
        <f t="shared" si="32"/>
        <v>2607.3523077093469</v>
      </c>
      <c r="P309" s="346" t="s">
        <v>739</v>
      </c>
    </row>
    <row r="310" spans="2:16" x14ac:dyDescent="0.3">
      <c r="B310">
        <v>270</v>
      </c>
      <c r="C310" s="165">
        <f t="shared" si="33"/>
        <v>10</v>
      </c>
      <c r="D310" s="332">
        <f t="shared" si="34"/>
        <v>0.36852745873999998</v>
      </c>
      <c r="E310" s="248">
        <f t="shared" si="31"/>
        <v>2411.2027596000003</v>
      </c>
      <c r="F310" s="248">
        <f t="shared" si="31"/>
        <v>2679.1141773333334</v>
      </c>
      <c r="G310" s="248">
        <f t="shared" si="31"/>
        <v>2947.0255950666669</v>
      </c>
      <c r="H310" s="248">
        <f t="shared" si="31"/>
        <v>3214.9370128</v>
      </c>
      <c r="I310" s="248">
        <f t="shared" si="31"/>
        <v>3482.8484305333332</v>
      </c>
      <c r="J310" s="248">
        <f t="shared" si="31"/>
        <v>3750.7598482666663</v>
      </c>
      <c r="K310" s="248">
        <f t="shared" si="31"/>
        <v>4018.6712659999989</v>
      </c>
      <c r="L310" s="248">
        <f t="shared" si="31"/>
        <v>4286.5826837333325</v>
      </c>
      <c r="M310" s="248">
        <f t="shared" si="31"/>
        <v>4554.4941014666656</v>
      </c>
      <c r="N310" s="338">
        <v>12056.013798</v>
      </c>
      <c r="O310" s="166">
        <f t="shared" si="32"/>
        <v>2607.3523077093469</v>
      </c>
      <c r="P310" s="346" t="s">
        <v>739</v>
      </c>
    </row>
    <row r="311" spans="2:16" x14ac:dyDescent="0.3">
      <c r="B311">
        <v>271</v>
      </c>
      <c r="C311" s="165">
        <f t="shared" si="33"/>
        <v>10</v>
      </c>
      <c r="D311" s="332">
        <f t="shared" si="34"/>
        <v>0.36852745873999998</v>
      </c>
      <c r="E311" s="248">
        <f t="shared" si="31"/>
        <v>3156.2693050000003</v>
      </c>
      <c r="F311" s="248">
        <f t="shared" si="31"/>
        <v>3506.965894444445</v>
      </c>
      <c r="G311" s="248">
        <f t="shared" si="31"/>
        <v>3857.6624838888893</v>
      </c>
      <c r="H311" s="248">
        <f t="shared" si="31"/>
        <v>4208.3590733333331</v>
      </c>
      <c r="I311" s="248">
        <f t="shared" si="31"/>
        <v>4559.0556627777778</v>
      </c>
      <c r="J311" s="248">
        <f t="shared" si="31"/>
        <v>4909.7522522222216</v>
      </c>
      <c r="K311" s="248">
        <f t="shared" si="31"/>
        <v>5260.4488416666654</v>
      </c>
      <c r="L311" s="248">
        <f t="shared" si="31"/>
        <v>5611.1454311111102</v>
      </c>
      <c r="M311" s="248">
        <f t="shared" si="31"/>
        <v>5961.842020555554</v>
      </c>
      <c r="N311" s="338">
        <v>15781.346525000001</v>
      </c>
      <c r="O311" s="166">
        <f t="shared" si="32"/>
        <v>2607.3523077093473</v>
      </c>
      <c r="P311" s="346" t="s">
        <v>739</v>
      </c>
    </row>
    <row r="312" spans="2:16" x14ac:dyDescent="0.3">
      <c r="B312">
        <v>272</v>
      </c>
      <c r="C312" s="165">
        <f t="shared" si="33"/>
        <v>10</v>
      </c>
      <c r="D312" s="332">
        <f t="shared" si="34"/>
        <v>0.36852745873999998</v>
      </c>
      <c r="E312" s="248">
        <f t="shared" si="31"/>
        <v>1069.2734614000001</v>
      </c>
      <c r="F312" s="248">
        <f t="shared" si="31"/>
        <v>1188.0816237777778</v>
      </c>
      <c r="G312" s="248">
        <f t="shared" si="31"/>
        <v>1306.8897861555558</v>
      </c>
      <c r="H312" s="248">
        <f t="shared" si="31"/>
        <v>1425.6979485333334</v>
      </c>
      <c r="I312" s="248">
        <f t="shared" si="31"/>
        <v>1544.5061109111111</v>
      </c>
      <c r="J312" s="248">
        <f t="shared" si="31"/>
        <v>1663.3142732888887</v>
      </c>
      <c r="K312" s="248">
        <f t="shared" si="31"/>
        <v>1782.1224356666664</v>
      </c>
      <c r="L312" s="248">
        <f t="shared" si="31"/>
        <v>1900.930598044444</v>
      </c>
      <c r="M312" s="248">
        <f t="shared" si="31"/>
        <v>2019.7387604222217</v>
      </c>
      <c r="N312" s="338">
        <v>5346.3673070000004</v>
      </c>
      <c r="O312" s="166">
        <f t="shared" si="32"/>
        <v>2607.3523077093469</v>
      </c>
      <c r="P312" s="346" t="s">
        <v>739</v>
      </c>
    </row>
    <row r="313" spans="2:16" x14ac:dyDescent="0.3">
      <c r="B313">
        <v>273</v>
      </c>
      <c r="C313" s="165">
        <f t="shared" si="33"/>
        <v>10</v>
      </c>
      <c r="D313" s="332">
        <f t="shared" si="34"/>
        <v>0.36852745873999998</v>
      </c>
      <c r="E313" s="248">
        <f t="shared" si="31"/>
        <v>438.02849620000001</v>
      </c>
      <c r="F313" s="248">
        <f t="shared" si="31"/>
        <v>486.69832911111109</v>
      </c>
      <c r="G313" s="248">
        <f t="shared" si="31"/>
        <v>535.36816202222224</v>
      </c>
      <c r="H313" s="248">
        <f t="shared" si="31"/>
        <v>584.03799493333327</v>
      </c>
      <c r="I313" s="248">
        <f t="shared" si="31"/>
        <v>632.7078278444443</v>
      </c>
      <c r="J313" s="248">
        <f t="shared" si="31"/>
        <v>681.37766075555544</v>
      </c>
      <c r="K313" s="248">
        <f t="shared" si="31"/>
        <v>730.04749366666647</v>
      </c>
      <c r="L313" s="248">
        <f t="shared" si="31"/>
        <v>778.7173265777775</v>
      </c>
      <c r="M313" s="248">
        <f t="shared" si="31"/>
        <v>827.38715948888853</v>
      </c>
      <c r="N313" s="338">
        <v>2190.1424809999999</v>
      </c>
      <c r="O313" s="166">
        <f t="shared" si="32"/>
        <v>2607.3523077093469</v>
      </c>
      <c r="P313" s="346" t="s">
        <v>739</v>
      </c>
    </row>
    <row r="314" spans="2:16" x14ac:dyDescent="0.3">
      <c r="B314">
        <v>274</v>
      </c>
      <c r="C314" s="165">
        <f t="shared" si="33"/>
        <v>10</v>
      </c>
      <c r="D314" s="332">
        <f t="shared" si="34"/>
        <v>0.36852745873999998</v>
      </c>
      <c r="E314" s="248">
        <f t="shared" si="31"/>
        <v>746.44539220000001</v>
      </c>
      <c r="F314" s="248">
        <f t="shared" si="31"/>
        <v>829.38376911111118</v>
      </c>
      <c r="G314" s="248">
        <f t="shared" si="31"/>
        <v>912.32214602222223</v>
      </c>
      <c r="H314" s="248">
        <f t="shared" si="31"/>
        <v>995.26052293333328</v>
      </c>
      <c r="I314" s="248">
        <f t="shared" si="31"/>
        <v>1078.1988998444442</v>
      </c>
      <c r="J314" s="248">
        <f t="shared" si="31"/>
        <v>1161.1372767555554</v>
      </c>
      <c r="K314" s="248">
        <f t="shared" si="31"/>
        <v>1244.0756536666663</v>
      </c>
      <c r="L314" s="248">
        <f t="shared" si="31"/>
        <v>1327.0140305777772</v>
      </c>
      <c r="M314" s="248">
        <f t="shared" si="31"/>
        <v>1409.9524074888884</v>
      </c>
      <c r="N314" s="338">
        <v>3732.2269609999998</v>
      </c>
      <c r="O314" s="166">
        <f t="shared" si="32"/>
        <v>2607.3523077093469</v>
      </c>
      <c r="P314" s="346" t="s">
        <v>739</v>
      </c>
    </row>
    <row r="315" spans="2:16" x14ac:dyDescent="0.3">
      <c r="B315">
        <v>275</v>
      </c>
      <c r="C315" s="165">
        <f t="shared" si="33"/>
        <v>12</v>
      </c>
      <c r="D315" s="332">
        <f t="shared" si="34"/>
        <v>0.36852745873999998</v>
      </c>
      <c r="E315" s="248">
        <f t="shared" si="31"/>
        <v>818.94604700000002</v>
      </c>
      <c r="F315" s="248">
        <f t="shared" si="31"/>
        <v>909.94005222222233</v>
      </c>
      <c r="G315" s="248">
        <f t="shared" si="31"/>
        <v>1000.9340574444445</v>
      </c>
      <c r="H315" s="248">
        <f t="shared" si="31"/>
        <v>1091.9280626666666</v>
      </c>
      <c r="I315" s="248">
        <f t="shared" si="31"/>
        <v>1182.9220678888887</v>
      </c>
      <c r="J315" s="248">
        <f t="shared" si="31"/>
        <v>1273.9160731111108</v>
      </c>
      <c r="K315" s="248">
        <f t="shared" si="31"/>
        <v>1364.9100783333331</v>
      </c>
      <c r="L315" s="248">
        <f t="shared" si="31"/>
        <v>1455.9040835555552</v>
      </c>
      <c r="M315" s="248">
        <f t="shared" si="31"/>
        <v>1546.8980887777773</v>
      </c>
      <c r="N315" s="338">
        <v>4094.730235</v>
      </c>
      <c r="O315" s="166">
        <f t="shared" si="32"/>
        <v>2607.3523077093469</v>
      </c>
      <c r="P315" s="346" t="s">
        <v>741</v>
      </c>
    </row>
    <row r="316" spans="2:16" x14ac:dyDescent="0.3">
      <c r="B316">
        <v>276</v>
      </c>
      <c r="C316" s="165">
        <f t="shared" si="33"/>
        <v>13</v>
      </c>
      <c r="D316" s="332">
        <f t="shared" si="34"/>
        <v>0.36852745873999998</v>
      </c>
      <c r="E316" s="248">
        <f t="shared" si="31"/>
        <v>1094.759888</v>
      </c>
      <c r="F316" s="248">
        <f t="shared" si="31"/>
        <v>1216.3998755555556</v>
      </c>
      <c r="G316" s="248">
        <f t="shared" si="31"/>
        <v>1338.0398631111111</v>
      </c>
      <c r="H316" s="248">
        <f t="shared" si="31"/>
        <v>1459.6798506666667</v>
      </c>
      <c r="I316" s="248">
        <f t="shared" si="31"/>
        <v>1581.319838222222</v>
      </c>
      <c r="J316" s="248">
        <f t="shared" si="31"/>
        <v>1702.9598257777775</v>
      </c>
      <c r="K316" s="248">
        <f t="shared" si="31"/>
        <v>1824.5998133333328</v>
      </c>
      <c r="L316" s="248">
        <f t="shared" si="31"/>
        <v>1946.2398008888883</v>
      </c>
      <c r="M316" s="248">
        <f t="shared" si="31"/>
        <v>2067.8797884444439</v>
      </c>
      <c r="N316" s="338">
        <v>5473.7994399999998</v>
      </c>
      <c r="O316" s="166">
        <f t="shared" si="32"/>
        <v>2607.3523077093469</v>
      </c>
      <c r="P316" s="346" t="s">
        <v>742</v>
      </c>
    </row>
    <row r="317" spans="2:16" x14ac:dyDescent="0.3">
      <c r="B317">
        <v>277</v>
      </c>
      <c r="C317" s="165">
        <f t="shared" si="33"/>
        <v>13</v>
      </c>
      <c r="D317" s="332">
        <f t="shared" si="34"/>
        <v>0.36852745873999998</v>
      </c>
      <c r="E317" s="248">
        <f t="shared" si="31"/>
        <v>2786.2935708000005</v>
      </c>
      <c r="F317" s="248">
        <f t="shared" si="31"/>
        <v>3095.8817453333336</v>
      </c>
      <c r="G317" s="248">
        <f t="shared" si="31"/>
        <v>3405.4699198666672</v>
      </c>
      <c r="H317" s="248">
        <f t="shared" si="31"/>
        <v>3715.0580943999998</v>
      </c>
      <c r="I317" s="248">
        <f t="shared" si="31"/>
        <v>4024.646268933333</v>
      </c>
      <c r="J317" s="248">
        <f t="shared" si="31"/>
        <v>4334.2344434666657</v>
      </c>
      <c r="K317" s="248">
        <f t="shared" si="31"/>
        <v>4643.8226179999992</v>
      </c>
      <c r="L317" s="248">
        <f t="shared" si="31"/>
        <v>4953.4107925333319</v>
      </c>
      <c r="M317" s="248">
        <f t="shared" si="31"/>
        <v>5262.9989670666655</v>
      </c>
      <c r="N317" s="338">
        <v>13931.467854</v>
      </c>
      <c r="O317" s="166">
        <f t="shared" si="32"/>
        <v>2607.3523077093469</v>
      </c>
      <c r="P317" s="346" t="s">
        <v>742</v>
      </c>
    </row>
    <row r="318" spans="2:16" x14ac:dyDescent="0.3">
      <c r="B318">
        <v>278</v>
      </c>
      <c r="C318" s="165">
        <f t="shared" si="33"/>
        <v>12</v>
      </c>
      <c r="D318" s="332">
        <f t="shared" si="34"/>
        <v>0.36852745873999998</v>
      </c>
      <c r="E318" s="248">
        <f t="shared" si="31"/>
        <v>476.19141760000002</v>
      </c>
      <c r="F318" s="248">
        <f t="shared" si="31"/>
        <v>529.10157511111117</v>
      </c>
      <c r="G318" s="248">
        <f t="shared" si="31"/>
        <v>582.01173262222233</v>
      </c>
      <c r="H318" s="248">
        <f t="shared" si="31"/>
        <v>634.92189013333336</v>
      </c>
      <c r="I318" s="248">
        <f t="shared" si="31"/>
        <v>687.8320476444444</v>
      </c>
      <c r="J318" s="248">
        <f t="shared" si="31"/>
        <v>740.74220515555544</v>
      </c>
      <c r="K318" s="248">
        <f t="shared" si="31"/>
        <v>793.65236266666648</v>
      </c>
      <c r="L318" s="248">
        <f t="shared" si="31"/>
        <v>846.56252017777763</v>
      </c>
      <c r="M318" s="248">
        <f t="shared" si="31"/>
        <v>899.47267768888867</v>
      </c>
      <c r="N318" s="338">
        <v>2380.9570880000001</v>
      </c>
      <c r="O318" s="166">
        <f t="shared" si="32"/>
        <v>2607.3523077093469</v>
      </c>
      <c r="P318" s="346" t="s">
        <v>741</v>
      </c>
    </row>
    <row r="319" spans="2:16" x14ac:dyDescent="0.3">
      <c r="B319">
        <v>279</v>
      </c>
      <c r="C319" s="165">
        <f t="shared" si="33"/>
        <v>12</v>
      </c>
      <c r="D319" s="332">
        <f t="shared" si="34"/>
        <v>0.36852745873999998</v>
      </c>
      <c r="E319" s="248">
        <f t="shared" si="31"/>
        <v>1377.4234838000002</v>
      </c>
      <c r="F319" s="248">
        <f t="shared" si="31"/>
        <v>1530.4705375555557</v>
      </c>
      <c r="G319" s="248">
        <f t="shared" si="31"/>
        <v>1683.5175913111113</v>
      </c>
      <c r="H319" s="248">
        <f t="shared" si="31"/>
        <v>1836.5646450666666</v>
      </c>
      <c r="I319" s="248">
        <f t="shared" si="31"/>
        <v>1989.611698822222</v>
      </c>
      <c r="J319" s="248">
        <f t="shared" si="31"/>
        <v>2142.6587525777777</v>
      </c>
      <c r="K319" s="248">
        <f t="shared" si="31"/>
        <v>2295.7058063333329</v>
      </c>
      <c r="L319" s="248">
        <f t="shared" si="31"/>
        <v>2448.7528600888882</v>
      </c>
      <c r="M319" s="248">
        <f t="shared" si="31"/>
        <v>2601.7999138444438</v>
      </c>
      <c r="N319" s="338">
        <v>6887.1174190000002</v>
      </c>
      <c r="O319" s="166">
        <f t="shared" si="32"/>
        <v>2607.3523077093469</v>
      </c>
      <c r="P319" s="346" t="s">
        <v>741</v>
      </c>
    </row>
    <row r="320" spans="2:16" x14ac:dyDescent="0.3">
      <c r="B320">
        <v>280</v>
      </c>
      <c r="C320" s="165">
        <f t="shared" si="33"/>
        <v>12</v>
      </c>
      <c r="D320" s="332">
        <f t="shared" si="34"/>
        <v>0.36852745873999998</v>
      </c>
      <c r="E320" s="248">
        <f t="shared" si="31"/>
        <v>1032.1780344000001</v>
      </c>
      <c r="F320" s="248">
        <f t="shared" si="31"/>
        <v>1146.8644826666668</v>
      </c>
      <c r="G320" s="248">
        <f t="shared" si="31"/>
        <v>1261.5509309333336</v>
      </c>
      <c r="H320" s="248">
        <f t="shared" ref="E320:M348" si="35">$N320*H$39</f>
        <v>1376.2373792000001</v>
      </c>
      <c r="I320" s="248">
        <f t="shared" si="35"/>
        <v>1490.9238274666666</v>
      </c>
      <c r="J320" s="248">
        <f t="shared" si="35"/>
        <v>1605.6102757333331</v>
      </c>
      <c r="K320" s="248">
        <f t="shared" si="35"/>
        <v>1720.2967239999998</v>
      </c>
      <c r="L320" s="248">
        <f t="shared" si="35"/>
        <v>1834.9831722666663</v>
      </c>
      <c r="M320" s="248">
        <f t="shared" si="35"/>
        <v>1949.6696205333328</v>
      </c>
      <c r="N320" s="338">
        <v>5160.8901720000003</v>
      </c>
      <c r="O320" s="166">
        <f t="shared" si="32"/>
        <v>2607.3523077093469</v>
      </c>
      <c r="P320" s="346" t="s">
        <v>741</v>
      </c>
    </row>
    <row r="321" spans="2:16" x14ac:dyDescent="0.3">
      <c r="B321">
        <v>281</v>
      </c>
      <c r="C321" s="165">
        <f t="shared" si="33"/>
        <v>12</v>
      </c>
      <c r="D321" s="332">
        <f t="shared" si="34"/>
        <v>0.36852745873999998</v>
      </c>
      <c r="E321" s="248">
        <f t="shared" si="35"/>
        <v>619.01325960000008</v>
      </c>
      <c r="F321" s="248">
        <f t="shared" si="35"/>
        <v>687.79251066666677</v>
      </c>
      <c r="G321" s="248">
        <f t="shared" si="35"/>
        <v>756.57176173333346</v>
      </c>
      <c r="H321" s="248">
        <f t="shared" si="35"/>
        <v>825.35101280000003</v>
      </c>
      <c r="I321" s="248">
        <f t="shared" si="35"/>
        <v>894.13026386666661</v>
      </c>
      <c r="J321" s="248">
        <f t="shared" si="35"/>
        <v>962.90951493333318</v>
      </c>
      <c r="K321" s="248">
        <f t="shared" si="35"/>
        <v>1031.6887659999998</v>
      </c>
      <c r="L321" s="248">
        <f t="shared" si="35"/>
        <v>1100.4680170666663</v>
      </c>
      <c r="M321" s="248">
        <f t="shared" si="35"/>
        <v>1169.2472681333331</v>
      </c>
      <c r="N321" s="338">
        <v>3095.0662980000002</v>
      </c>
      <c r="O321" s="166">
        <f t="shared" si="32"/>
        <v>2607.3523077093473</v>
      </c>
      <c r="P321" s="346" t="s">
        <v>741</v>
      </c>
    </row>
    <row r="322" spans="2:16" x14ac:dyDescent="0.3">
      <c r="B322">
        <v>282</v>
      </c>
      <c r="C322" s="165">
        <f t="shared" si="33"/>
        <v>13</v>
      </c>
      <c r="D322" s="332">
        <f t="shared" si="34"/>
        <v>0.36852745873999998</v>
      </c>
      <c r="E322" s="248">
        <f t="shared" si="35"/>
        <v>633.91370100000006</v>
      </c>
      <c r="F322" s="248">
        <f t="shared" si="35"/>
        <v>704.34855666666681</v>
      </c>
      <c r="G322" s="248">
        <f t="shared" si="35"/>
        <v>774.78341233333344</v>
      </c>
      <c r="H322" s="248">
        <f t="shared" si="35"/>
        <v>845.21826800000008</v>
      </c>
      <c r="I322" s="248">
        <f t="shared" si="35"/>
        <v>915.6531236666666</v>
      </c>
      <c r="J322" s="248">
        <f t="shared" si="35"/>
        <v>986.08797933333324</v>
      </c>
      <c r="K322" s="248">
        <f t="shared" si="35"/>
        <v>1056.5228349999998</v>
      </c>
      <c r="L322" s="248">
        <f t="shared" si="35"/>
        <v>1126.9576906666664</v>
      </c>
      <c r="M322" s="248">
        <f t="shared" si="35"/>
        <v>1197.392546333333</v>
      </c>
      <c r="N322" s="338">
        <v>3169.5685050000002</v>
      </c>
      <c r="O322" s="166">
        <f t="shared" si="32"/>
        <v>2607.3523077093473</v>
      </c>
      <c r="P322" s="346" t="s">
        <v>742</v>
      </c>
    </row>
    <row r="323" spans="2:16" x14ac:dyDescent="0.3">
      <c r="B323">
        <v>283</v>
      </c>
      <c r="C323" s="165">
        <f t="shared" si="33"/>
        <v>13</v>
      </c>
      <c r="D323" s="332">
        <f t="shared" si="34"/>
        <v>0.36852745873999998</v>
      </c>
      <c r="E323" s="248">
        <f t="shared" si="35"/>
        <v>626.44124080000006</v>
      </c>
      <c r="F323" s="248">
        <f t="shared" si="35"/>
        <v>696.04582311111119</v>
      </c>
      <c r="G323" s="248">
        <f t="shared" si="35"/>
        <v>765.65040542222232</v>
      </c>
      <c r="H323" s="248">
        <f t="shared" si="35"/>
        <v>835.25498773333334</v>
      </c>
      <c r="I323" s="248">
        <f t="shared" si="35"/>
        <v>904.85957004444435</v>
      </c>
      <c r="J323" s="248">
        <f t="shared" si="35"/>
        <v>974.46415235555537</v>
      </c>
      <c r="K323" s="248">
        <f t="shared" si="35"/>
        <v>1044.0687346666664</v>
      </c>
      <c r="L323" s="248">
        <f t="shared" si="35"/>
        <v>1113.6733169777774</v>
      </c>
      <c r="M323" s="248">
        <f t="shared" si="35"/>
        <v>1183.2778992888886</v>
      </c>
      <c r="N323" s="338">
        <v>3132.2062040000001</v>
      </c>
      <c r="O323" s="166">
        <f t="shared" si="32"/>
        <v>2607.3523077093469</v>
      </c>
      <c r="P323" s="346" t="s">
        <v>742</v>
      </c>
    </row>
    <row r="324" spans="2:16" x14ac:dyDescent="0.3">
      <c r="B324">
        <v>284</v>
      </c>
      <c r="C324" s="165">
        <f t="shared" si="33"/>
        <v>12</v>
      </c>
      <c r="D324" s="332">
        <f t="shared" si="34"/>
        <v>0.36852745873999998</v>
      </c>
      <c r="E324" s="248">
        <f t="shared" si="35"/>
        <v>916.3104234000001</v>
      </c>
      <c r="F324" s="248">
        <f t="shared" si="35"/>
        <v>1018.1226926666668</v>
      </c>
      <c r="G324" s="248">
        <f t="shared" si="35"/>
        <v>1119.9349619333334</v>
      </c>
      <c r="H324" s="248">
        <f t="shared" si="35"/>
        <v>1221.7472312</v>
      </c>
      <c r="I324" s="248">
        <f t="shared" si="35"/>
        <v>1323.5595004666666</v>
      </c>
      <c r="J324" s="248">
        <f t="shared" si="35"/>
        <v>1425.3717697333332</v>
      </c>
      <c r="K324" s="248">
        <f t="shared" si="35"/>
        <v>1527.1840389999998</v>
      </c>
      <c r="L324" s="248">
        <f t="shared" si="35"/>
        <v>1628.9963082666663</v>
      </c>
      <c r="M324" s="248">
        <f t="shared" si="35"/>
        <v>1730.8085775333329</v>
      </c>
      <c r="N324" s="338">
        <v>4581.5521170000002</v>
      </c>
      <c r="O324" s="166">
        <f t="shared" si="32"/>
        <v>2607.3523077093473</v>
      </c>
      <c r="P324" s="346" t="s">
        <v>741</v>
      </c>
    </row>
    <row r="325" spans="2:16" x14ac:dyDescent="0.3">
      <c r="B325">
        <v>285</v>
      </c>
      <c r="C325" s="165">
        <f t="shared" si="33"/>
        <v>12</v>
      </c>
      <c r="D325" s="332">
        <f t="shared" si="34"/>
        <v>0.36852745873999998</v>
      </c>
      <c r="E325" s="248">
        <f t="shared" si="35"/>
        <v>1129.9872</v>
      </c>
      <c r="F325" s="248">
        <f t="shared" si="35"/>
        <v>1255.5413333333333</v>
      </c>
      <c r="G325" s="248">
        <f t="shared" si="35"/>
        <v>1381.0954666666667</v>
      </c>
      <c r="H325" s="248">
        <f t="shared" si="35"/>
        <v>1506.6496</v>
      </c>
      <c r="I325" s="248">
        <f t="shared" si="35"/>
        <v>1632.203733333333</v>
      </c>
      <c r="J325" s="248">
        <f t="shared" si="35"/>
        <v>1757.7578666666664</v>
      </c>
      <c r="K325" s="248">
        <f t="shared" si="35"/>
        <v>1883.3119999999994</v>
      </c>
      <c r="L325" s="248">
        <f t="shared" si="35"/>
        <v>2008.8661333333328</v>
      </c>
      <c r="M325" s="248">
        <f t="shared" si="35"/>
        <v>2134.4202666666661</v>
      </c>
      <c r="N325" s="338">
        <v>5649.9359999999997</v>
      </c>
      <c r="O325" s="166">
        <f t="shared" si="32"/>
        <v>2607.3523077093469</v>
      </c>
      <c r="P325" s="346" t="s">
        <v>741</v>
      </c>
    </row>
    <row r="326" spans="2:16" x14ac:dyDescent="0.3">
      <c r="B326">
        <v>286</v>
      </c>
      <c r="C326" s="165">
        <f t="shared" si="33"/>
        <v>12</v>
      </c>
      <c r="D326" s="332">
        <f t="shared" si="34"/>
        <v>0.36852745873999998</v>
      </c>
      <c r="E326" s="248">
        <f t="shared" si="35"/>
        <v>549.31477740000003</v>
      </c>
      <c r="F326" s="248">
        <f t="shared" si="35"/>
        <v>610.34975266666675</v>
      </c>
      <c r="G326" s="248">
        <f t="shared" si="35"/>
        <v>671.38472793333335</v>
      </c>
      <c r="H326" s="248">
        <f t="shared" si="35"/>
        <v>732.41970319999996</v>
      </c>
      <c r="I326" s="248">
        <f t="shared" si="35"/>
        <v>793.45467846666656</v>
      </c>
      <c r="J326" s="248">
        <f t="shared" si="35"/>
        <v>854.48965373333317</v>
      </c>
      <c r="K326" s="248">
        <f t="shared" si="35"/>
        <v>915.52462899999978</v>
      </c>
      <c r="L326" s="248">
        <f t="shared" si="35"/>
        <v>976.55960426666638</v>
      </c>
      <c r="M326" s="248">
        <f t="shared" si="35"/>
        <v>1037.594579533333</v>
      </c>
      <c r="N326" s="338">
        <v>2746.573887</v>
      </c>
      <c r="O326" s="166">
        <f t="shared" si="32"/>
        <v>2607.3523077093469</v>
      </c>
      <c r="P326" s="346" t="s">
        <v>741</v>
      </c>
    </row>
    <row r="327" spans="2:16" x14ac:dyDescent="0.3">
      <c r="B327">
        <v>287</v>
      </c>
      <c r="C327" s="165">
        <f t="shared" si="33"/>
        <v>13</v>
      </c>
      <c r="D327" s="332">
        <f t="shared" si="34"/>
        <v>0.36852745873999998</v>
      </c>
      <c r="E327" s="248">
        <f t="shared" si="35"/>
        <v>1146.4444037999999</v>
      </c>
      <c r="F327" s="248">
        <f t="shared" si="35"/>
        <v>1273.8271153333335</v>
      </c>
      <c r="G327" s="248">
        <f t="shared" si="35"/>
        <v>1401.2098268666668</v>
      </c>
      <c r="H327" s="248">
        <f t="shared" si="35"/>
        <v>1528.5925384</v>
      </c>
      <c r="I327" s="248">
        <f t="shared" si="35"/>
        <v>1655.9752499333331</v>
      </c>
      <c r="J327" s="248">
        <f t="shared" si="35"/>
        <v>1783.3579614666662</v>
      </c>
      <c r="K327" s="248">
        <f t="shared" si="35"/>
        <v>1910.7406729999996</v>
      </c>
      <c r="L327" s="248">
        <f t="shared" si="35"/>
        <v>2038.1233845333327</v>
      </c>
      <c r="M327" s="248">
        <f t="shared" si="35"/>
        <v>2165.506096066666</v>
      </c>
      <c r="N327" s="338">
        <v>5732.2220189999998</v>
      </c>
      <c r="O327" s="166">
        <f t="shared" si="32"/>
        <v>2607.3523077093473</v>
      </c>
      <c r="P327" s="346" t="s">
        <v>742</v>
      </c>
    </row>
    <row r="328" spans="2:16" x14ac:dyDescent="0.3">
      <c r="B328">
        <v>288</v>
      </c>
      <c r="C328" s="165">
        <f t="shared" si="33"/>
        <v>13</v>
      </c>
      <c r="D328" s="332">
        <f t="shared" si="34"/>
        <v>0.36852745873999998</v>
      </c>
      <c r="E328" s="248">
        <f t="shared" si="35"/>
        <v>909.41618940000012</v>
      </c>
      <c r="F328" s="248">
        <f t="shared" si="35"/>
        <v>1010.4624326666668</v>
      </c>
      <c r="G328" s="248">
        <f t="shared" si="35"/>
        <v>1111.5086759333335</v>
      </c>
      <c r="H328" s="248">
        <f t="shared" si="35"/>
        <v>1212.5549192000001</v>
      </c>
      <c r="I328" s="248">
        <f t="shared" si="35"/>
        <v>1313.6011624666667</v>
      </c>
      <c r="J328" s="248">
        <f t="shared" si="35"/>
        <v>1414.6474057333332</v>
      </c>
      <c r="K328" s="248">
        <f t="shared" si="35"/>
        <v>1515.6936489999998</v>
      </c>
      <c r="L328" s="248">
        <f t="shared" si="35"/>
        <v>1616.7398922666664</v>
      </c>
      <c r="M328" s="248">
        <f t="shared" si="35"/>
        <v>1717.786135533333</v>
      </c>
      <c r="N328" s="338">
        <v>4547.0809470000004</v>
      </c>
      <c r="O328" s="166">
        <f t="shared" si="32"/>
        <v>2607.3523077093469</v>
      </c>
      <c r="P328" s="346" t="s">
        <v>742</v>
      </c>
    </row>
    <row r="329" spans="2:16" x14ac:dyDescent="0.3">
      <c r="B329">
        <v>289</v>
      </c>
      <c r="C329" s="165">
        <f t="shared" si="33"/>
        <v>12</v>
      </c>
      <c r="D329" s="332">
        <f t="shared" si="34"/>
        <v>0.36852745873999998</v>
      </c>
      <c r="E329" s="248">
        <f t="shared" si="35"/>
        <v>4237.4186405999999</v>
      </c>
      <c r="F329" s="248">
        <f t="shared" si="35"/>
        <v>4708.2429340000008</v>
      </c>
      <c r="G329" s="248">
        <f t="shared" si="35"/>
        <v>5179.0672274000008</v>
      </c>
      <c r="H329" s="248">
        <f t="shared" si="35"/>
        <v>5649.8915207999999</v>
      </c>
      <c r="I329" s="248">
        <f t="shared" si="35"/>
        <v>6120.7158141999998</v>
      </c>
      <c r="J329" s="248">
        <f t="shared" si="35"/>
        <v>6591.5401075999989</v>
      </c>
      <c r="K329" s="248">
        <f t="shared" si="35"/>
        <v>7062.3644009999989</v>
      </c>
      <c r="L329" s="248">
        <f t="shared" si="35"/>
        <v>7533.188694399998</v>
      </c>
      <c r="M329" s="248">
        <f t="shared" si="35"/>
        <v>8004.012987799998</v>
      </c>
      <c r="N329" s="338">
        <v>21187.093203</v>
      </c>
      <c r="O329" s="166">
        <f t="shared" si="32"/>
        <v>2607.3523077093469</v>
      </c>
      <c r="P329" s="346" t="s">
        <v>741</v>
      </c>
    </row>
    <row r="330" spans="2:16" x14ac:dyDescent="0.3">
      <c r="B330">
        <v>290</v>
      </c>
      <c r="C330" s="165">
        <f t="shared" si="33"/>
        <v>12</v>
      </c>
      <c r="D330" s="332">
        <f t="shared" si="34"/>
        <v>0.36852745873999998</v>
      </c>
      <c r="E330" s="248">
        <f t="shared" si="35"/>
        <v>766.68330500000002</v>
      </c>
      <c r="F330" s="248">
        <f t="shared" si="35"/>
        <v>851.87033888888902</v>
      </c>
      <c r="G330" s="248">
        <f t="shared" si="35"/>
        <v>937.05737277777791</v>
      </c>
      <c r="H330" s="248">
        <f t="shared" si="35"/>
        <v>1022.2444066666667</v>
      </c>
      <c r="I330" s="248">
        <f t="shared" si="35"/>
        <v>1107.4314405555556</v>
      </c>
      <c r="J330" s="248">
        <f t="shared" si="35"/>
        <v>1192.6184744444442</v>
      </c>
      <c r="K330" s="248">
        <f t="shared" si="35"/>
        <v>1277.8055083333331</v>
      </c>
      <c r="L330" s="248">
        <f t="shared" si="35"/>
        <v>1362.9925422222218</v>
      </c>
      <c r="M330" s="248">
        <f t="shared" si="35"/>
        <v>1448.1795761111107</v>
      </c>
      <c r="N330" s="338">
        <v>3833.4165250000001</v>
      </c>
      <c r="O330" s="166">
        <f t="shared" si="32"/>
        <v>2607.3523077093469</v>
      </c>
      <c r="P330" s="346" t="s">
        <v>741</v>
      </c>
    </row>
    <row r="331" spans="2:16" x14ac:dyDescent="0.3">
      <c r="B331">
        <v>291</v>
      </c>
      <c r="C331" s="165">
        <f t="shared" si="33"/>
        <v>12</v>
      </c>
      <c r="D331" s="332">
        <f t="shared" si="34"/>
        <v>0.36852745873999998</v>
      </c>
      <c r="E331" s="248">
        <f t="shared" si="35"/>
        <v>725.94060579999996</v>
      </c>
      <c r="F331" s="248">
        <f t="shared" si="35"/>
        <v>806.60067311111106</v>
      </c>
      <c r="G331" s="248">
        <f t="shared" si="35"/>
        <v>887.26074042222228</v>
      </c>
      <c r="H331" s="248">
        <f t="shared" si="35"/>
        <v>967.92080773333328</v>
      </c>
      <c r="I331" s="248">
        <f t="shared" si="35"/>
        <v>1048.5808750444444</v>
      </c>
      <c r="J331" s="248">
        <f t="shared" si="35"/>
        <v>1129.2409423555553</v>
      </c>
      <c r="K331" s="248">
        <f t="shared" si="35"/>
        <v>1209.9010096666664</v>
      </c>
      <c r="L331" s="248">
        <f t="shared" si="35"/>
        <v>1290.5610769777772</v>
      </c>
      <c r="M331" s="248">
        <f t="shared" si="35"/>
        <v>1371.2211442888884</v>
      </c>
      <c r="N331" s="338">
        <v>3629.7030289999998</v>
      </c>
      <c r="O331" s="166">
        <f t="shared" si="32"/>
        <v>2607.3523077093469</v>
      </c>
      <c r="P331" s="346" t="s">
        <v>741</v>
      </c>
    </row>
    <row r="332" spans="2:16" x14ac:dyDescent="0.3">
      <c r="B332">
        <v>292</v>
      </c>
      <c r="C332" s="165">
        <f t="shared" si="33"/>
        <v>12</v>
      </c>
      <c r="D332" s="332">
        <f t="shared" si="34"/>
        <v>0.36852745873999998</v>
      </c>
      <c r="E332" s="248">
        <f t="shared" si="35"/>
        <v>513.82059179999999</v>
      </c>
      <c r="F332" s="248">
        <f t="shared" si="35"/>
        <v>570.91176866666672</v>
      </c>
      <c r="G332" s="248">
        <f t="shared" si="35"/>
        <v>628.00294553333333</v>
      </c>
      <c r="H332" s="248">
        <f t="shared" si="35"/>
        <v>685.09412239999995</v>
      </c>
      <c r="I332" s="248">
        <f t="shared" si="35"/>
        <v>742.18529926666656</v>
      </c>
      <c r="J332" s="248">
        <f t="shared" si="35"/>
        <v>799.27647613333318</v>
      </c>
      <c r="K332" s="248">
        <f t="shared" si="35"/>
        <v>856.36765299999979</v>
      </c>
      <c r="L332" s="248">
        <f t="shared" si="35"/>
        <v>913.45882986666641</v>
      </c>
      <c r="M332" s="248">
        <f t="shared" si="35"/>
        <v>970.55000673333291</v>
      </c>
      <c r="N332" s="338">
        <v>2569.1029589999998</v>
      </c>
      <c r="O332" s="166">
        <f t="shared" si="32"/>
        <v>2607.3523077093469</v>
      </c>
      <c r="P332" s="346" t="s">
        <v>741</v>
      </c>
    </row>
    <row r="333" spans="2:16" x14ac:dyDescent="0.3">
      <c r="B333">
        <v>293</v>
      </c>
      <c r="C333" s="165">
        <f t="shared" si="33"/>
        <v>13</v>
      </c>
      <c r="D333" s="332">
        <f t="shared" si="34"/>
        <v>0.36852745873999998</v>
      </c>
      <c r="E333" s="248">
        <f t="shared" si="35"/>
        <v>5276.4019512000004</v>
      </c>
      <c r="F333" s="248">
        <f t="shared" si="35"/>
        <v>5862.668834666667</v>
      </c>
      <c r="G333" s="248">
        <f t="shared" si="35"/>
        <v>6448.9357181333335</v>
      </c>
      <c r="H333" s="248">
        <f t="shared" si="35"/>
        <v>7035.2026016</v>
      </c>
      <c r="I333" s="248">
        <f t="shared" si="35"/>
        <v>7621.4694850666656</v>
      </c>
      <c r="J333" s="248">
        <f t="shared" si="35"/>
        <v>8207.7363685333312</v>
      </c>
      <c r="K333" s="248">
        <f t="shared" si="35"/>
        <v>8794.0032519999986</v>
      </c>
      <c r="L333" s="248">
        <f t="shared" si="35"/>
        <v>9380.2701354666642</v>
      </c>
      <c r="M333" s="248">
        <f t="shared" si="35"/>
        <v>9966.5370189333298</v>
      </c>
      <c r="N333" s="338">
        <v>26382.009755999999</v>
      </c>
      <c r="O333" s="166">
        <f t="shared" si="32"/>
        <v>2607.3523077093469</v>
      </c>
      <c r="P333" s="346" t="s">
        <v>742</v>
      </c>
    </row>
    <row r="334" spans="2:16" x14ac:dyDescent="0.3">
      <c r="B334">
        <v>294</v>
      </c>
      <c r="C334" s="165">
        <f t="shared" si="33"/>
        <v>13</v>
      </c>
      <c r="D334" s="332">
        <f t="shared" si="34"/>
        <v>0.36852745873999998</v>
      </c>
      <c r="E334" s="248">
        <f t="shared" si="35"/>
        <v>547.31322560000001</v>
      </c>
      <c r="F334" s="248">
        <f t="shared" si="35"/>
        <v>608.1258062222222</v>
      </c>
      <c r="G334" s="248">
        <f t="shared" si="35"/>
        <v>668.93838684444449</v>
      </c>
      <c r="H334" s="248">
        <f t="shared" si="35"/>
        <v>729.75096746666668</v>
      </c>
      <c r="I334" s="248">
        <f t="shared" si="35"/>
        <v>790.56354808888875</v>
      </c>
      <c r="J334" s="248">
        <f t="shared" si="35"/>
        <v>851.37612871111094</v>
      </c>
      <c r="K334" s="248">
        <f t="shared" si="35"/>
        <v>912.18870933333312</v>
      </c>
      <c r="L334" s="248">
        <f t="shared" si="35"/>
        <v>973.00128995555531</v>
      </c>
      <c r="M334" s="248">
        <f t="shared" si="35"/>
        <v>1033.8138705777774</v>
      </c>
      <c r="N334" s="338">
        <v>2736.5661279999999</v>
      </c>
      <c r="O334" s="166">
        <f t="shared" si="32"/>
        <v>2607.3523077093469</v>
      </c>
      <c r="P334" s="346" t="s">
        <v>742</v>
      </c>
    </row>
    <row r="335" spans="2:16" x14ac:dyDescent="0.3">
      <c r="B335">
        <v>295</v>
      </c>
      <c r="C335" s="165">
        <f t="shared" si="33"/>
        <v>13</v>
      </c>
      <c r="D335" s="332">
        <f t="shared" si="34"/>
        <v>0.36852745873999998</v>
      </c>
      <c r="E335" s="248">
        <f t="shared" si="35"/>
        <v>418.90255660000003</v>
      </c>
      <c r="F335" s="248">
        <f t="shared" si="35"/>
        <v>465.44728511111117</v>
      </c>
      <c r="G335" s="248">
        <f t="shared" si="35"/>
        <v>511.99201362222232</v>
      </c>
      <c r="H335" s="248">
        <f t="shared" si="35"/>
        <v>558.53674213333341</v>
      </c>
      <c r="I335" s="248">
        <f t="shared" si="35"/>
        <v>605.08147064444438</v>
      </c>
      <c r="J335" s="248">
        <f t="shared" si="35"/>
        <v>651.62619915555547</v>
      </c>
      <c r="K335" s="248">
        <f t="shared" si="35"/>
        <v>698.17092766666656</v>
      </c>
      <c r="L335" s="248">
        <f t="shared" si="35"/>
        <v>744.71565617777765</v>
      </c>
      <c r="M335" s="248">
        <f t="shared" si="35"/>
        <v>791.26038468888873</v>
      </c>
      <c r="N335" s="338">
        <v>2094.5127830000001</v>
      </c>
      <c r="O335" s="166">
        <f t="shared" si="32"/>
        <v>2607.3523077093469</v>
      </c>
      <c r="P335" s="346" t="s">
        <v>742</v>
      </c>
    </row>
    <row r="336" spans="2:16" x14ac:dyDescent="0.3">
      <c r="B336">
        <v>296</v>
      </c>
      <c r="C336" s="165">
        <f t="shared" si="33"/>
        <v>12</v>
      </c>
      <c r="D336" s="332">
        <f t="shared" si="34"/>
        <v>0.36852745873999998</v>
      </c>
      <c r="E336" s="248">
        <f t="shared" si="35"/>
        <v>1329.3862402000002</v>
      </c>
      <c r="F336" s="248">
        <f t="shared" si="35"/>
        <v>1477.0958224444446</v>
      </c>
      <c r="G336" s="248">
        <f t="shared" si="35"/>
        <v>1624.8054046888892</v>
      </c>
      <c r="H336" s="248">
        <f t="shared" si="35"/>
        <v>1772.5149869333334</v>
      </c>
      <c r="I336" s="248">
        <f t="shared" si="35"/>
        <v>1920.2245691777778</v>
      </c>
      <c r="J336" s="248">
        <f t="shared" si="35"/>
        <v>2067.9341514222219</v>
      </c>
      <c r="K336" s="248">
        <f t="shared" si="35"/>
        <v>2215.6437336666663</v>
      </c>
      <c r="L336" s="248">
        <f t="shared" si="35"/>
        <v>2363.3533159111107</v>
      </c>
      <c r="M336" s="248">
        <f t="shared" si="35"/>
        <v>2511.0628981555546</v>
      </c>
      <c r="N336" s="338">
        <v>6646.9312010000003</v>
      </c>
      <c r="O336" s="166">
        <f t="shared" si="32"/>
        <v>2607.3523077093469</v>
      </c>
      <c r="P336" s="346" t="s">
        <v>741</v>
      </c>
    </row>
    <row r="337" spans="2:16" x14ac:dyDescent="0.3">
      <c r="B337">
        <v>297</v>
      </c>
      <c r="C337" s="165">
        <f t="shared" si="33"/>
        <v>13</v>
      </c>
      <c r="D337" s="332">
        <f t="shared" si="34"/>
        <v>0.36852745873999998</v>
      </c>
      <c r="E337" s="248">
        <f t="shared" si="35"/>
        <v>1061.4006910000001</v>
      </c>
      <c r="F337" s="248">
        <f t="shared" si="35"/>
        <v>1179.3341011111113</v>
      </c>
      <c r="G337" s="248">
        <f t="shared" si="35"/>
        <v>1297.2675112222223</v>
      </c>
      <c r="H337" s="248">
        <f t="shared" si="35"/>
        <v>1415.2009213333333</v>
      </c>
      <c r="I337" s="248">
        <f t="shared" si="35"/>
        <v>1533.1343314444443</v>
      </c>
      <c r="J337" s="248">
        <f t="shared" si="35"/>
        <v>1651.0677415555554</v>
      </c>
      <c r="K337" s="248">
        <f t="shared" si="35"/>
        <v>1769.0011516666664</v>
      </c>
      <c r="L337" s="248">
        <f t="shared" si="35"/>
        <v>1886.9345617777772</v>
      </c>
      <c r="M337" s="248">
        <f t="shared" si="35"/>
        <v>2004.8679718888882</v>
      </c>
      <c r="N337" s="338">
        <v>5307.003455</v>
      </c>
      <c r="O337" s="166">
        <f t="shared" si="32"/>
        <v>2607.3523077093469</v>
      </c>
      <c r="P337" s="346" t="s">
        <v>742</v>
      </c>
    </row>
    <row r="338" spans="2:16" x14ac:dyDescent="0.3">
      <c r="B338">
        <v>298</v>
      </c>
      <c r="C338" s="165">
        <f t="shared" si="33"/>
        <v>13</v>
      </c>
      <c r="D338" s="332">
        <f t="shared" si="34"/>
        <v>0.36852745873999998</v>
      </c>
      <c r="E338" s="248">
        <f t="shared" si="35"/>
        <v>1255.8625700000002</v>
      </c>
      <c r="F338" s="248">
        <f t="shared" si="35"/>
        <v>1395.4028555555558</v>
      </c>
      <c r="G338" s="248">
        <f t="shared" si="35"/>
        <v>1534.9431411111113</v>
      </c>
      <c r="H338" s="248">
        <f t="shared" si="35"/>
        <v>1674.4834266666667</v>
      </c>
      <c r="I338" s="248">
        <f t="shared" si="35"/>
        <v>1814.0237122222222</v>
      </c>
      <c r="J338" s="248">
        <f t="shared" si="35"/>
        <v>1953.5639977777776</v>
      </c>
      <c r="K338" s="248">
        <f t="shared" si="35"/>
        <v>2093.1042833333331</v>
      </c>
      <c r="L338" s="248">
        <f t="shared" si="35"/>
        <v>2232.6445688888884</v>
      </c>
      <c r="M338" s="248">
        <f t="shared" si="35"/>
        <v>2372.1848544444438</v>
      </c>
      <c r="N338" s="338">
        <v>6279.3128500000003</v>
      </c>
      <c r="O338" s="166">
        <f t="shared" si="32"/>
        <v>2607.3523077093469</v>
      </c>
      <c r="P338" s="346" t="s">
        <v>742</v>
      </c>
    </row>
    <row r="339" spans="2:16" x14ac:dyDescent="0.3">
      <c r="B339">
        <v>299</v>
      </c>
      <c r="C339" s="165">
        <f t="shared" si="33"/>
        <v>12</v>
      </c>
      <c r="D339" s="332">
        <f t="shared" si="34"/>
        <v>0.36852745873999998</v>
      </c>
      <c r="E339" s="248">
        <f t="shared" si="35"/>
        <v>555.18599600000005</v>
      </c>
      <c r="F339" s="248">
        <f t="shared" si="35"/>
        <v>616.87332888888886</v>
      </c>
      <c r="G339" s="248">
        <f t="shared" si="35"/>
        <v>678.5606617777778</v>
      </c>
      <c r="H339" s="248">
        <f t="shared" si="35"/>
        <v>740.24799466666661</v>
      </c>
      <c r="I339" s="248">
        <f t="shared" si="35"/>
        <v>801.93532755555543</v>
      </c>
      <c r="J339" s="248">
        <f t="shared" si="35"/>
        <v>863.62266044444425</v>
      </c>
      <c r="K339" s="248">
        <f t="shared" si="35"/>
        <v>925.30999333333307</v>
      </c>
      <c r="L339" s="248">
        <f t="shared" si="35"/>
        <v>986.99732622222189</v>
      </c>
      <c r="M339" s="248">
        <f t="shared" si="35"/>
        <v>1048.6846591111107</v>
      </c>
      <c r="N339" s="338">
        <v>2775.9299799999999</v>
      </c>
      <c r="O339" s="166">
        <f t="shared" si="32"/>
        <v>2607.3523077093469</v>
      </c>
      <c r="P339" s="346" t="s">
        <v>741</v>
      </c>
    </row>
    <row r="340" spans="2:16" x14ac:dyDescent="0.3">
      <c r="B340">
        <v>300</v>
      </c>
      <c r="C340" s="165">
        <f t="shared" si="33"/>
        <v>13</v>
      </c>
      <c r="D340" s="332">
        <f t="shared" si="34"/>
        <v>0.36852745873999998</v>
      </c>
      <c r="E340" s="248">
        <f t="shared" si="35"/>
        <v>1611.9163994</v>
      </c>
      <c r="F340" s="248">
        <f t="shared" si="35"/>
        <v>1791.0182215555558</v>
      </c>
      <c r="G340" s="248">
        <f t="shared" si="35"/>
        <v>1970.1200437111113</v>
      </c>
      <c r="H340" s="248">
        <f t="shared" si="35"/>
        <v>2149.2218658666666</v>
      </c>
      <c r="I340" s="248">
        <f t="shared" si="35"/>
        <v>2328.3236880222221</v>
      </c>
      <c r="J340" s="248">
        <f t="shared" si="35"/>
        <v>2507.4255101777776</v>
      </c>
      <c r="K340" s="248">
        <f t="shared" si="35"/>
        <v>2686.5273323333327</v>
      </c>
      <c r="L340" s="248">
        <f t="shared" si="35"/>
        <v>2865.6291544888882</v>
      </c>
      <c r="M340" s="248">
        <f t="shared" si="35"/>
        <v>3044.7309766444437</v>
      </c>
      <c r="N340" s="338">
        <v>8059.5819970000002</v>
      </c>
      <c r="O340" s="166">
        <f t="shared" si="32"/>
        <v>2607.3523077093469</v>
      </c>
      <c r="P340" s="346" t="s">
        <v>742</v>
      </c>
    </row>
    <row r="341" spans="2:16" x14ac:dyDescent="0.3">
      <c r="B341">
        <v>301</v>
      </c>
      <c r="C341" s="165">
        <f t="shared" si="33"/>
        <v>13</v>
      </c>
      <c r="D341" s="332">
        <f t="shared" si="34"/>
        <v>0.36852745873999998</v>
      </c>
      <c r="E341" s="248">
        <f t="shared" si="35"/>
        <v>1002.7329832</v>
      </c>
      <c r="F341" s="248">
        <f t="shared" si="35"/>
        <v>1114.1477591111111</v>
      </c>
      <c r="G341" s="248">
        <f t="shared" si="35"/>
        <v>1225.5625350222222</v>
      </c>
      <c r="H341" s="248">
        <f t="shared" si="35"/>
        <v>1336.9773109333332</v>
      </c>
      <c r="I341" s="248">
        <f t="shared" si="35"/>
        <v>1448.3920868444443</v>
      </c>
      <c r="J341" s="248">
        <f t="shared" si="35"/>
        <v>1559.8068627555551</v>
      </c>
      <c r="K341" s="248">
        <f t="shared" si="35"/>
        <v>1671.2216386666662</v>
      </c>
      <c r="L341" s="248">
        <f t="shared" si="35"/>
        <v>1782.6364145777773</v>
      </c>
      <c r="M341" s="248">
        <f t="shared" si="35"/>
        <v>1894.0511904888881</v>
      </c>
      <c r="N341" s="338">
        <v>5013.6649159999997</v>
      </c>
      <c r="O341" s="166">
        <f t="shared" si="32"/>
        <v>2607.3523077093469</v>
      </c>
      <c r="P341" s="346" t="s">
        <v>742</v>
      </c>
    </row>
    <row r="342" spans="2:16" x14ac:dyDescent="0.3">
      <c r="B342">
        <v>302</v>
      </c>
      <c r="C342" s="165">
        <f t="shared" si="33"/>
        <v>13</v>
      </c>
      <c r="D342" s="332">
        <f t="shared" si="34"/>
        <v>0.36852745873999998</v>
      </c>
      <c r="E342" s="248">
        <f t="shared" si="35"/>
        <v>527.96489120000001</v>
      </c>
      <c r="F342" s="248">
        <f t="shared" si="35"/>
        <v>586.62765688888885</v>
      </c>
      <c r="G342" s="248">
        <f t="shared" si="35"/>
        <v>645.2904225777778</v>
      </c>
      <c r="H342" s="248">
        <f t="shared" si="35"/>
        <v>703.95318826666664</v>
      </c>
      <c r="I342" s="248">
        <f t="shared" si="35"/>
        <v>762.61595395555548</v>
      </c>
      <c r="J342" s="248">
        <f t="shared" si="35"/>
        <v>821.27871964444421</v>
      </c>
      <c r="K342" s="248">
        <f t="shared" si="35"/>
        <v>879.94148533333305</v>
      </c>
      <c r="L342" s="248">
        <f t="shared" si="35"/>
        <v>938.60425102222189</v>
      </c>
      <c r="M342" s="248">
        <f t="shared" si="35"/>
        <v>997.26701671111073</v>
      </c>
      <c r="N342" s="338">
        <v>2639.8244559999998</v>
      </c>
      <c r="O342" s="166">
        <f t="shared" si="32"/>
        <v>2607.3523077093469</v>
      </c>
      <c r="P342" s="346" t="s">
        <v>742</v>
      </c>
    </row>
    <row r="343" spans="2:16" x14ac:dyDescent="0.3">
      <c r="B343">
        <v>303</v>
      </c>
      <c r="C343" s="165">
        <f t="shared" si="33"/>
        <v>12</v>
      </c>
      <c r="D343" s="332">
        <f t="shared" si="34"/>
        <v>0.36852745873999998</v>
      </c>
      <c r="E343" s="248">
        <f t="shared" si="35"/>
        <v>621.28168500000004</v>
      </c>
      <c r="F343" s="248">
        <f t="shared" si="35"/>
        <v>690.31298333333336</v>
      </c>
      <c r="G343" s="248">
        <f t="shared" si="35"/>
        <v>759.3442816666668</v>
      </c>
      <c r="H343" s="248">
        <f t="shared" si="35"/>
        <v>828.37558000000001</v>
      </c>
      <c r="I343" s="248">
        <f t="shared" si="35"/>
        <v>897.40687833333322</v>
      </c>
      <c r="J343" s="248">
        <f t="shared" si="35"/>
        <v>966.43817666666655</v>
      </c>
      <c r="K343" s="248">
        <f t="shared" si="35"/>
        <v>1035.4694749999999</v>
      </c>
      <c r="L343" s="248">
        <f t="shared" si="35"/>
        <v>1104.500773333333</v>
      </c>
      <c r="M343" s="248">
        <f t="shared" si="35"/>
        <v>1173.5320716666663</v>
      </c>
      <c r="N343" s="338">
        <v>3106.4084250000001</v>
      </c>
      <c r="O343" s="166">
        <f t="shared" si="32"/>
        <v>2607.3523077093469</v>
      </c>
      <c r="P343" s="346" t="s">
        <v>741</v>
      </c>
    </row>
    <row r="344" spans="2:16" x14ac:dyDescent="0.3">
      <c r="B344">
        <v>304</v>
      </c>
      <c r="C344" s="165">
        <f t="shared" si="33"/>
        <v>12</v>
      </c>
      <c r="D344" s="332">
        <f t="shared" si="34"/>
        <v>0.36852745873999998</v>
      </c>
      <c r="E344" s="248">
        <f t="shared" si="35"/>
        <v>554.02954380000006</v>
      </c>
      <c r="F344" s="248">
        <f t="shared" si="35"/>
        <v>615.58838200000002</v>
      </c>
      <c r="G344" s="248">
        <f t="shared" si="35"/>
        <v>677.14722020000011</v>
      </c>
      <c r="H344" s="248">
        <f t="shared" si="35"/>
        <v>738.70605839999996</v>
      </c>
      <c r="I344" s="248">
        <f t="shared" si="35"/>
        <v>800.26489659999993</v>
      </c>
      <c r="J344" s="248">
        <f t="shared" si="35"/>
        <v>861.8237347999999</v>
      </c>
      <c r="K344" s="248">
        <f t="shared" si="35"/>
        <v>923.38257299999987</v>
      </c>
      <c r="L344" s="248">
        <f t="shared" si="35"/>
        <v>984.94141119999972</v>
      </c>
      <c r="M344" s="248">
        <f t="shared" si="35"/>
        <v>1046.5002493999996</v>
      </c>
      <c r="N344" s="338">
        <v>2770.1477190000001</v>
      </c>
      <c r="O344" s="166">
        <f t="shared" si="32"/>
        <v>2607.3523077093473</v>
      </c>
      <c r="P344" s="346" t="s">
        <v>741</v>
      </c>
    </row>
    <row r="345" spans="2:16" x14ac:dyDescent="0.3">
      <c r="B345">
        <v>305</v>
      </c>
      <c r="C345" s="165">
        <f t="shared" si="33"/>
        <v>12</v>
      </c>
      <c r="D345" s="332">
        <f t="shared" si="34"/>
        <v>0.36852745873999998</v>
      </c>
      <c r="E345" s="248">
        <f t="shared" si="35"/>
        <v>4614.8668349999998</v>
      </c>
      <c r="F345" s="248">
        <f t="shared" si="35"/>
        <v>5127.6298166666675</v>
      </c>
      <c r="G345" s="248">
        <f t="shared" si="35"/>
        <v>5640.3927983333342</v>
      </c>
      <c r="H345" s="248">
        <f t="shared" si="35"/>
        <v>6153.15578</v>
      </c>
      <c r="I345" s="248">
        <f t="shared" si="35"/>
        <v>6665.9187616666659</v>
      </c>
      <c r="J345" s="248">
        <f t="shared" si="35"/>
        <v>7178.6817433333317</v>
      </c>
      <c r="K345" s="248">
        <f t="shared" si="35"/>
        <v>7691.4447249999985</v>
      </c>
      <c r="L345" s="248">
        <f t="shared" si="35"/>
        <v>8204.2077066666643</v>
      </c>
      <c r="M345" s="248">
        <f t="shared" si="35"/>
        <v>8716.9706883333311</v>
      </c>
      <c r="N345" s="338">
        <v>23074.334175</v>
      </c>
      <c r="O345" s="166">
        <f t="shared" si="32"/>
        <v>2607.3523077093469</v>
      </c>
      <c r="P345" s="346" t="s">
        <v>741</v>
      </c>
    </row>
    <row r="346" spans="2:16" x14ac:dyDescent="0.3">
      <c r="B346">
        <v>306</v>
      </c>
      <c r="C346" s="165">
        <f t="shared" si="33"/>
        <v>12</v>
      </c>
      <c r="D346" s="332">
        <f t="shared" si="34"/>
        <v>0.36852745873999998</v>
      </c>
      <c r="E346" s="248">
        <f t="shared" si="35"/>
        <v>3292.1969131999999</v>
      </c>
      <c r="F346" s="248">
        <f t="shared" si="35"/>
        <v>3657.9965702222221</v>
      </c>
      <c r="G346" s="248">
        <f t="shared" si="35"/>
        <v>4023.7962272444447</v>
      </c>
      <c r="H346" s="248">
        <f t="shared" si="35"/>
        <v>4389.595884266666</v>
      </c>
      <c r="I346" s="248">
        <f t="shared" si="35"/>
        <v>4755.3955412888881</v>
      </c>
      <c r="J346" s="248">
        <f t="shared" si="35"/>
        <v>5121.1951983111103</v>
      </c>
      <c r="K346" s="248">
        <f t="shared" si="35"/>
        <v>5486.9948553333315</v>
      </c>
      <c r="L346" s="248">
        <f t="shared" si="35"/>
        <v>5852.7945123555537</v>
      </c>
      <c r="M346" s="248">
        <f t="shared" si="35"/>
        <v>6218.5941693777759</v>
      </c>
      <c r="N346" s="338">
        <v>16460.984565999999</v>
      </c>
      <c r="O346" s="166">
        <f t="shared" si="32"/>
        <v>2607.3523077093473</v>
      </c>
      <c r="P346" s="346" t="s">
        <v>741</v>
      </c>
    </row>
    <row r="347" spans="2:16" x14ac:dyDescent="0.3">
      <c r="B347">
        <v>307</v>
      </c>
      <c r="C347" s="165">
        <f t="shared" si="33"/>
        <v>12</v>
      </c>
      <c r="D347" s="332">
        <f t="shared" si="34"/>
        <v>0.36852745873999998</v>
      </c>
      <c r="E347" s="248">
        <f t="shared" si="35"/>
        <v>874.01096159999997</v>
      </c>
      <c r="F347" s="248">
        <f t="shared" si="35"/>
        <v>971.12329066666666</v>
      </c>
      <c r="G347" s="248">
        <f t="shared" si="35"/>
        <v>1068.2356197333334</v>
      </c>
      <c r="H347" s="248">
        <f t="shared" si="35"/>
        <v>1165.3479488</v>
      </c>
      <c r="I347" s="248">
        <f t="shared" si="35"/>
        <v>1262.4602778666665</v>
      </c>
      <c r="J347" s="248">
        <f t="shared" si="35"/>
        <v>1359.572606933333</v>
      </c>
      <c r="K347" s="248">
        <f t="shared" si="35"/>
        <v>1456.6849359999997</v>
      </c>
      <c r="L347" s="248">
        <f t="shared" si="35"/>
        <v>1553.7972650666661</v>
      </c>
      <c r="M347" s="248">
        <f t="shared" si="35"/>
        <v>1650.9095941333328</v>
      </c>
      <c r="N347" s="338">
        <v>4370.0548079999999</v>
      </c>
      <c r="O347" s="166">
        <f t="shared" si="32"/>
        <v>2607.3523077093469</v>
      </c>
      <c r="P347" s="346" t="s">
        <v>741</v>
      </c>
    </row>
    <row r="348" spans="2:16" x14ac:dyDescent="0.3">
      <c r="B348">
        <v>308</v>
      </c>
      <c r="C348" s="165">
        <f t="shared" si="33"/>
        <v>14</v>
      </c>
      <c r="D348" s="332">
        <f t="shared" si="34"/>
        <v>0.36852745873999998</v>
      </c>
      <c r="E348" s="248">
        <f t="shared" si="35"/>
        <v>782.16197240000008</v>
      </c>
      <c r="F348" s="248">
        <f t="shared" si="35"/>
        <v>869.06885822222227</v>
      </c>
      <c r="G348" s="248">
        <f t="shared" si="35"/>
        <v>955.97574404444458</v>
      </c>
      <c r="H348" s="248">
        <f t="shared" si="35"/>
        <v>1042.8826298666668</v>
      </c>
      <c r="I348" s="248">
        <f t="shared" si="35"/>
        <v>1129.7895156888887</v>
      </c>
      <c r="J348" s="248">
        <f t="shared" si="35"/>
        <v>1216.6964015111109</v>
      </c>
      <c r="K348" s="248">
        <f t="shared" ref="H348:M373" si="36">$N348*K$39</f>
        <v>1303.6032873333331</v>
      </c>
      <c r="L348" s="248">
        <f t="shared" si="36"/>
        <v>1390.5101731555551</v>
      </c>
      <c r="M348" s="248">
        <f t="shared" si="36"/>
        <v>1477.4170589777773</v>
      </c>
      <c r="N348" s="338">
        <v>3910.8098620000001</v>
      </c>
      <c r="O348" s="166">
        <f t="shared" si="32"/>
        <v>2607.3523077093469</v>
      </c>
      <c r="P348" s="346" t="s">
        <v>743</v>
      </c>
    </row>
    <row r="349" spans="2:16" x14ac:dyDescent="0.3">
      <c r="B349">
        <v>309</v>
      </c>
      <c r="C349" s="165">
        <f t="shared" si="33"/>
        <v>13</v>
      </c>
      <c r="D349" s="332">
        <f t="shared" si="34"/>
        <v>0.36852745873999998</v>
      </c>
      <c r="E349" s="248">
        <f t="shared" ref="E349:M381" si="37">$N349*E$39</f>
        <v>727.09705800000006</v>
      </c>
      <c r="F349" s="248">
        <f t="shared" si="37"/>
        <v>807.88562000000002</v>
      </c>
      <c r="G349" s="248">
        <f t="shared" si="37"/>
        <v>888.67418200000009</v>
      </c>
      <c r="H349" s="248">
        <f t="shared" si="36"/>
        <v>969.46274400000004</v>
      </c>
      <c r="I349" s="248">
        <f t="shared" si="36"/>
        <v>1050.2513059999999</v>
      </c>
      <c r="J349" s="248">
        <f t="shared" si="36"/>
        <v>1131.0398679999998</v>
      </c>
      <c r="K349" s="248">
        <f t="shared" si="36"/>
        <v>1211.8284299999998</v>
      </c>
      <c r="L349" s="248">
        <f t="shared" si="36"/>
        <v>1292.6169919999998</v>
      </c>
      <c r="M349" s="248">
        <f t="shared" si="36"/>
        <v>1373.4055539999995</v>
      </c>
      <c r="N349" s="338">
        <v>3635.4852900000001</v>
      </c>
      <c r="O349" s="166">
        <f t="shared" si="32"/>
        <v>2607.3523077093469</v>
      </c>
      <c r="P349" s="346" t="s">
        <v>742</v>
      </c>
    </row>
    <row r="350" spans="2:16" x14ac:dyDescent="0.3">
      <c r="B350">
        <v>310</v>
      </c>
      <c r="C350" s="165">
        <f t="shared" si="33"/>
        <v>12</v>
      </c>
      <c r="D350" s="332">
        <f t="shared" si="34"/>
        <v>0.36852745873999998</v>
      </c>
      <c r="E350" s="248">
        <f t="shared" si="37"/>
        <v>819.61323100000016</v>
      </c>
      <c r="F350" s="248">
        <f t="shared" si="37"/>
        <v>910.68136777777795</v>
      </c>
      <c r="G350" s="248">
        <f t="shared" si="37"/>
        <v>1001.7495045555557</v>
      </c>
      <c r="H350" s="248">
        <f t="shared" si="36"/>
        <v>1092.8176413333335</v>
      </c>
      <c r="I350" s="248">
        <f t="shared" si="36"/>
        <v>1183.8857781111112</v>
      </c>
      <c r="J350" s="248">
        <f t="shared" si="36"/>
        <v>1274.9539148888889</v>
      </c>
      <c r="K350" s="248">
        <f t="shared" si="36"/>
        <v>1366.0220516666666</v>
      </c>
      <c r="L350" s="248">
        <f t="shared" si="36"/>
        <v>1457.0901884444443</v>
      </c>
      <c r="M350" s="248">
        <f t="shared" si="36"/>
        <v>1548.1583252222219</v>
      </c>
      <c r="N350" s="338">
        <v>4098.0661550000004</v>
      </c>
      <c r="O350" s="166">
        <f t="shared" si="32"/>
        <v>2607.3523077093469</v>
      </c>
      <c r="P350" s="346" t="s">
        <v>741</v>
      </c>
    </row>
    <row r="351" spans="2:16" x14ac:dyDescent="0.3">
      <c r="B351">
        <v>311</v>
      </c>
      <c r="C351" s="165">
        <f t="shared" si="33"/>
        <v>13</v>
      </c>
      <c r="D351" s="332">
        <f t="shared" si="34"/>
        <v>0.36852745873999998</v>
      </c>
      <c r="E351" s="248">
        <f t="shared" si="37"/>
        <v>802.26644859999999</v>
      </c>
      <c r="F351" s="248">
        <f t="shared" si="37"/>
        <v>891.40716511111111</v>
      </c>
      <c r="G351" s="248">
        <f t="shared" si="37"/>
        <v>980.54788162222223</v>
      </c>
      <c r="H351" s="248">
        <f t="shared" si="36"/>
        <v>1069.6885981333332</v>
      </c>
      <c r="I351" s="248">
        <f t="shared" si="36"/>
        <v>1158.8293146444444</v>
      </c>
      <c r="J351" s="248">
        <f t="shared" si="36"/>
        <v>1247.9700311555553</v>
      </c>
      <c r="K351" s="248">
        <f t="shared" si="36"/>
        <v>1337.1107476666664</v>
      </c>
      <c r="L351" s="248">
        <f t="shared" si="36"/>
        <v>1426.2514641777773</v>
      </c>
      <c r="M351" s="248">
        <f t="shared" si="36"/>
        <v>1515.3921806888884</v>
      </c>
      <c r="N351" s="338">
        <v>4011.3322429999998</v>
      </c>
      <c r="O351" s="166">
        <f t="shared" si="32"/>
        <v>2607.3523077093469</v>
      </c>
      <c r="P351" s="346" t="s">
        <v>742</v>
      </c>
    </row>
    <row r="352" spans="2:16" x14ac:dyDescent="0.3">
      <c r="B352">
        <v>312</v>
      </c>
      <c r="C352" s="165">
        <f t="shared" si="33"/>
        <v>13</v>
      </c>
      <c r="D352" s="332">
        <f t="shared" si="34"/>
        <v>0.36852745873999998</v>
      </c>
      <c r="E352" s="248">
        <f t="shared" si="37"/>
        <v>1092.0021942000001</v>
      </c>
      <c r="F352" s="248">
        <f t="shared" si="37"/>
        <v>1213.3357713333332</v>
      </c>
      <c r="G352" s="248">
        <f t="shared" si="37"/>
        <v>1334.6693484666666</v>
      </c>
      <c r="H352" s="248">
        <f t="shared" si="37"/>
        <v>1456.0029255999998</v>
      </c>
      <c r="I352" s="248">
        <f t="shared" si="37"/>
        <v>1577.3365027333332</v>
      </c>
      <c r="J352" s="248">
        <f t="shared" si="37"/>
        <v>1698.6700798666664</v>
      </c>
      <c r="K352" s="248">
        <f t="shared" si="37"/>
        <v>1820.0036569999995</v>
      </c>
      <c r="L352" s="248">
        <f t="shared" si="37"/>
        <v>1941.3372341333327</v>
      </c>
      <c r="M352" s="248">
        <f t="shared" si="37"/>
        <v>2062.6708112666661</v>
      </c>
      <c r="N352" s="338">
        <v>5460.0109709999997</v>
      </c>
      <c r="O352" s="166">
        <f t="shared" si="32"/>
        <v>2607.3523077093469</v>
      </c>
      <c r="P352" s="346" t="s">
        <v>742</v>
      </c>
    </row>
    <row r="353" spans="2:16" x14ac:dyDescent="0.3">
      <c r="B353">
        <v>313</v>
      </c>
      <c r="C353" s="165">
        <f t="shared" si="33"/>
        <v>13</v>
      </c>
      <c r="D353" s="332">
        <f t="shared" si="34"/>
        <v>0.36852745873999998</v>
      </c>
      <c r="E353" s="248">
        <f t="shared" si="37"/>
        <v>647.9245638000001</v>
      </c>
      <c r="F353" s="248">
        <f t="shared" si="37"/>
        <v>719.91618200000005</v>
      </c>
      <c r="G353" s="248">
        <f t="shared" si="37"/>
        <v>791.90780020000011</v>
      </c>
      <c r="H353" s="248">
        <f t="shared" si="37"/>
        <v>863.89941840000006</v>
      </c>
      <c r="I353" s="248">
        <f t="shared" si="37"/>
        <v>935.89103660000001</v>
      </c>
      <c r="J353" s="248">
        <f t="shared" si="37"/>
        <v>1007.8826547999998</v>
      </c>
      <c r="K353" s="248">
        <f t="shared" si="37"/>
        <v>1079.8742729999999</v>
      </c>
      <c r="L353" s="248">
        <f t="shared" si="37"/>
        <v>1151.8658911999999</v>
      </c>
      <c r="M353" s="248">
        <f t="shared" si="37"/>
        <v>1223.8575093999996</v>
      </c>
      <c r="N353" s="338">
        <v>3239.6228190000002</v>
      </c>
      <c r="O353" s="166">
        <f t="shared" si="32"/>
        <v>2607.3523077093469</v>
      </c>
      <c r="P353" s="346" t="s">
        <v>742</v>
      </c>
    </row>
    <row r="354" spans="2:16" x14ac:dyDescent="0.3">
      <c r="B354">
        <v>314</v>
      </c>
      <c r="C354" s="165">
        <f t="shared" si="33"/>
        <v>13</v>
      </c>
      <c r="D354" s="332">
        <f t="shared" si="34"/>
        <v>0.36852745873999998</v>
      </c>
      <c r="E354" s="248">
        <f t="shared" si="37"/>
        <v>695.3391024</v>
      </c>
      <c r="F354" s="248">
        <f t="shared" si="37"/>
        <v>772.59900266666671</v>
      </c>
      <c r="G354" s="248">
        <f t="shared" si="37"/>
        <v>849.8589029333333</v>
      </c>
      <c r="H354" s="248">
        <f t="shared" si="37"/>
        <v>927.11880319999989</v>
      </c>
      <c r="I354" s="248">
        <f t="shared" si="37"/>
        <v>1004.3787034666665</v>
      </c>
      <c r="J354" s="248">
        <f t="shared" si="37"/>
        <v>1081.6386037333332</v>
      </c>
      <c r="K354" s="248">
        <f t="shared" si="37"/>
        <v>1158.8985039999998</v>
      </c>
      <c r="L354" s="248">
        <f t="shared" si="37"/>
        <v>1236.1584042666661</v>
      </c>
      <c r="M354" s="248">
        <f t="shared" si="37"/>
        <v>1313.4183045333327</v>
      </c>
      <c r="N354" s="338">
        <v>3476.6955119999998</v>
      </c>
      <c r="O354" s="166">
        <f t="shared" si="32"/>
        <v>2607.3523077093469</v>
      </c>
      <c r="P354" s="346" t="s">
        <v>742</v>
      </c>
    </row>
    <row r="355" spans="2:16" x14ac:dyDescent="0.3">
      <c r="B355">
        <v>315</v>
      </c>
      <c r="C355" s="165">
        <f t="shared" si="33"/>
        <v>12</v>
      </c>
      <c r="D355" s="332">
        <f t="shared" si="34"/>
        <v>0.36852745873999998</v>
      </c>
      <c r="E355" s="248">
        <f t="shared" si="37"/>
        <v>454.84153140000001</v>
      </c>
      <c r="F355" s="248">
        <f t="shared" si="37"/>
        <v>505.37947933333334</v>
      </c>
      <c r="G355" s="248">
        <f t="shared" si="37"/>
        <v>555.91742726666666</v>
      </c>
      <c r="H355" s="248">
        <f t="shared" si="37"/>
        <v>606.45537519999993</v>
      </c>
      <c r="I355" s="248">
        <f t="shared" si="37"/>
        <v>656.99332313333321</v>
      </c>
      <c r="J355" s="248">
        <f t="shared" si="37"/>
        <v>707.53127106666648</v>
      </c>
      <c r="K355" s="248">
        <f t="shared" si="37"/>
        <v>758.06921899999986</v>
      </c>
      <c r="L355" s="248">
        <f t="shared" si="37"/>
        <v>808.60716693333313</v>
      </c>
      <c r="M355" s="248">
        <f t="shared" si="37"/>
        <v>859.1451148666664</v>
      </c>
      <c r="N355" s="338">
        <v>2274.2076569999999</v>
      </c>
      <c r="O355" s="166">
        <f t="shared" si="32"/>
        <v>2607.3523077093473</v>
      </c>
      <c r="P355" s="346" t="s">
        <v>741</v>
      </c>
    </row>
    <row r="356" spans="2:16" x14ac:dyDescent="0.3">
      <c r="B356">
        <v>316</v>
      </c>
      <c r="C356" s="165">
        <f t="shared" si="33"/>
        <v>12</v>
      </c>
      <c r="D356" s="332">
        <f t="shared" si="34"/>
        <v>0.36852745873999998</v>
      </c>
      <c r="E356" s="248">
        <f t="shared" si="37"/>
        <v>451.72800639999997</v>
      </c>
      <c r="F356" s="248">
        <f t="shared" si="37"/>
        <v>501.92000711111109</v>
      </c>
      <c r="G356" s="248">
        <f t="shared" si="37"/>
        <v>552.11200782222227</v>
      </c>
      <c r="H356" s="248">
        <f t="shared" si="37"/>
        <v>602.30400853333322</v>
      </c>
      <c r="I356" s="248">
        <f t="shared" si="37"/>
        <v>652.49600924444428</v>
      </c>
      <c r="J356" s="248">
        <f t="shared" si="37"/>
        <v>702.68800995555534</v>
      </c>
      <c r="K356" s="248">
        <f t="shared" si="37"/>
        <v>752.88001066666641</v>
      </c>
      <c r="L356" s="248">
        <f t="shared" si="37"/>
        <v>803.07201137777747</v>
      </c>
      <c r="M356" s="248">
        <f t="shared" si="37"/>
        <v>853.26401208888853</v>
      </c>
      <c r="N356" s="338">
        <v>2258.6400319999998</v>
      </c>
      <c r="O356" s="166">
        <f t="shared" ref="O356:O398" si="38">($R$46*$W$41*N356)/(N356*D356)</f>
        <v>2607.3523077093469</v>
      </c>
      <c r="P356" s="346" t="s">
        <v>741</v>
      </c>
    </row>
    <row r="357" spans="2:16" x14ac:dyDescent="0.3">
      <c r="B357">
        <v>317</v>
      </c>
      <c r="C357" s="165">
        <f t="shared" si="33"/>
        <v>12</v>
      </c>
      <c r="D357" s="332">
        <f t="shared" si="34"/>
        <v>0.36852745873999998</v>
      </c>
      <c r="E357" s="248">
        <f t="shared" si="37"/>
        <v>1010.0720064</v>
      </c>
      <c r="F357" s="248">
        <f t="shared" si="37"/>
        <v>1122.3022293333333</v>
      </c>
      <c r="G357" s="248">
        <f t="shared" si="37"/>
        <v>1234.5324522666667</v>
      </c>
      <c r="H357" s="248">
        <f t="shared" si="37"/>
        <v>1346.7626751999999</v>
      </c>
      <c r="I357" s="248">
        <f t="shared" si="37"/>
        <v>1458.992898133333</v>
      </c>
      <c r="J357" s="248">
        <f t="shared" si="37"/>
        <v>1571.2231210666662</v>
      </c>
      <c r="K357" s="248">
        <f t="shared" si="37"/>
        <v>1683.4533439999996</v>
      </c>
      <c r="L357" s="248">
        <f t="shared" si="37"/>
        <v>1795.6835669333327</v>
      </c>
      <c r="M357" s="248">
        <f t="shared" si="37"/>
        <v>1907.9137898666659</v>
      </c>
      <c r="N357" s="338">
        <v>5050.3600319999996</v>
      </c>
      <c r="O357" s="166">
        <f t="shared" si="38"/>
        <v>2607.3523077093469</v>
      </c>
      <c r="P357" s="346" t="s">
        <v>741</v>
      </c>
    </row>
    <row r="358" spans="2:16" x14ac:dyDescent="0.3">
      <c r="B358">
        <v>318</v>
      </c>
      <c r="C358" s="165">
        <f t="shared" si="33"/>
        <v>13</v>
      </c>
      <c r="D358" s="332">
        <f t="shared" si="34"/>
        <v>0.36852745873999998</v>
      </c>
      <c r="E358" s="248">
        <f t="shared" si="37"/>
        <v>573.28892020000001</v>
      </c>
      <c r="F358" s="248">
        <f t="shared" si="37"/>
        <v>636.98768911111119</v>
      </c>
      <c r="G358" s="248">
        <f t="shared" si="37"/>
        <v>700.68645802222227</v>
      </c>
      <c r="H358" s="248">
        <f t="shared" si="37"/>
        <v>764.38522693333334</v>
      </c>
      <c r="I358" s="248">
        <f t="shared" si="37"/>
        <v>828.08399584444442</v>
      </c>
      <c r="J358" s="248">
        <f t="shared" si="37"/>
        <v>891.78276475555549</v>
      </c>
      <c r="K358" s="248">
        <f t="shared" si="37"/>
        <v>955.48153366666645</v>
      </c>
      <c r="L358" s="248">
        <f t="shared" si="37"/>
        <v>1019.1803025777775</v>
      </c>
      <c r="M358" s="248">
        <f t="shared" si="37"/>
        <v>1082.8790714888885</v>
      </c>
      <c r="N358" s="338">
        <v>2866.4446010000001</v>
      </c>
      <c r="O358" s="166">
        <f t="shared" si="38"/>
        <v>2607.3523077093469</v>
      </c>
      <c r="P358" s="346" t="s">
        <v>742</v>
      </c>
    </row>
    <row r="359" spans="2:16" x14ac:dyDescent="0.3">
      <c r="B359">
        <v>319</v>
      </c>
      <c r="C359" s="165">
        <f t="shared" si="33"/>
        <v>14</v>
      </c>
      <c r="D359" s="332">
        <f t="shared" si="34"/>
        <v>0.36852745873999998</v>
      </c>
      <c r="E359" s="248">
        <f t="shared" si="37"/>
        <v>760.36729720000005</v>
      </c>
      <c r="F359" s="248">
        <f t="shared" si="37"/>
        <v>844.85255244444454</v>
      </c>
      <c r="G359" s="248">
        <f t="shared" si="37"/>
        <v>929.33780768888903</v>
      </c>
      <c r="H359" s="248">
        <f t="shared" si="37"/>
        <v>1013.8230629333334</v>
      </c>
      <c r="I359" s="248">
        <f t="shared" si="37"/>
        <v>1098.3083181777777</v>
      </c>
      <c r="J359" s="248">
        <f t="shared" si="37"/>
        <v>1182.7935734222222</v>
      </c>
      <c r="K359" s="248">
        <f t="shared" si="37"/>
        <v>1267.2788286666664</v>
      </c>
      <c r="L359" s="248">
        <f t="shared" si="37"/>
        <v>1351.7640839111109</v>
      </c>
      <c r="M359" s="248">
        <f t="shared" si="37"/>
        <v>1436.2493391555552</v>
      </c>
      <c r="N359" s="338">
        <v>3801.8364860000001</v>
      </c>
      <c r="O359" s="166">
        <f t="shared" si="38"/>
        <v>2607.3523077093469</v>
      </c>
      <c r="P359" s="346" t="s">
        <v>743</v>
      </c>
    </row>
    <row r="360" spans="2:16" x14ac:dyDescent="0.3">
      <c r="B360">
        <v>320</v>
      </c>
      <c r="C360" s="165">
        <f t="shared" si="33"/>
        <v>13</v>
      </c>
      <c r="D360" s="332">
        <f t="shared" si="34"/>
        <v>0.36852745873999998</v>
      </c>
      <c r="E360" s="248">
        <f t="shared" si="37"/>
        <v>1521.2238624000001</v>
      </c>
      <c r="F360" s="248">
        <f t="shared" si="37"/>
        <v>1690.248736</v>
      </c>
      <c r="G360" s="248">
        <f t="shared" si="37"/>
        <v>1859.2736096000001</v>
      </c>
      <c r="H360" s="248">
        <f t="shared" si="37"/>
        <v>2028.2984832</v>
      </c>
      <c r="I360" s="248">
        <f t="shared" si="37"/>
        <v>2197.3233567999996</v>
      </c>
      <c r="J360" s="248">
        <f t="shared" si="37"/>
        <v>2366.3482303999995</v>
      </c>
      <c r="K360" s="248">
        <f t="shared" si="37"/>
        <v>2535.3731039999993</v>
      </c>
      <c r="L360" s="248">
        <f t="shared" si="37"/>
        <v>2704.3979775999992</v>
      </c>
      <c r="M360" s="248">
        <f t="shared" si="37"/>
        <v>2873.4228511999991</v>
      </c>
      <c r="N360" s="338">
        <v>7606.1193119999998</v>
      </c>
      <c r="O360" s="166">
        <f t="shared" si="38"/>
        <v>2607.3523077093469</v>
      </c>
      <c r="P360" s="346" t="s">
        <v>742</v>
      </c>
    </row>
    <row r="361" spans="2:16" x14ac:dyDescent="0.3">
      <c r="B361">
        <v>321</v>
      </c>
      <c r="C361" s="165">
        <f t="shared" si="33"/>
        <v>13</v>
      </c>
      <c r="D361" s="332">
        <f t="shared" si="34"/>
        <v>0.36852745873999998</v>
      </c>
      <c r="E361" s="248">
        <f t="shared" si="37"/>
        <v>1266.0482448000002</v>
      </c>
      <c r="F361" s="248">
        <f t="shared" si="37"/>
        <v>1406.7202720000003</v>
      </c>
      <c r="G361" s="248">
        <f t="shared" si="37"/>
        <v>1547.3922992000003</v>
      </c>
      <c r="H361" s="248">
        <f t="shared" si="37"/>
        <v>1688.0643264</v>
      </c>
      <c r="I361" s="248">
        <f t="shared" si="37"/>
        <v>1828.7363536</v>
      </c>
      <c r="J361" s="248">
        <f t="shared" si="37"/>
        <v>1969.4083807999998</v>
      </c>
      <c r="K361" s="248">
        <f t="shared" si="37"/>
        <v>2110.0804079999998</v>
      </c>
      <c r="L361" s="248">
        <f t="shared" si="37"/>
        <v>2250.7524351999996</v>
      </c>
      <c r="M361" s="248">
        <f t="shared" si="37"/>
        <v>2391.4244623999994</v>
      </c>
      <c r="N361" s="338">
        <v>6330.2412240000003</v>
      </c>
      <c r="O361" s="166">
        <f t="shared" si="38"/>
        <v>2607.3523077093469</v>
      </c>
      <c r="P361" s="346" t="s">
        <v>742</v>
      </c>
    </row>
    <row r="362" spans="2:16" x14ac:dyDescent="0.3">
      <c r="B362">
        <v>322</v>
      </c>
      <c r="C362" s="165">
        <f t="shared" ref="C362:C425" si="39">VLOOKUP(P362,$R$55:$U$68,3,FALSE)</f>
        <v>13</v>
      </c>
      <c r="D362" s="332">
        <f t="shared" si="34"/>
        <v>0.36852745873999998</v>
      </c>
      <c r="E362" s="248">
        <f t="shared" si="37"/>
        <v>448.43656559999999</v>
      </c>
      <c r="F362" s="248">
        <f t="shared" si="37"/>
        <v>498.26285066666668</v>
      </c>
      <c r="G362" s="248">
        <f t="shared" si="37"/>
        <v>548.08913573333336</v>
      </c>
      <c r="H362" s="248">
        <f t="shared" si="37"/>
        <v>597.91542079999999</v>
      </c>
      <c r="I362" s="248">
        <f t="shared" si="37"/>
        <v>647.74170586666662</v>
      </c>
      <c r="J362" s="248">
        <f t="shared" si="37"/>
        <v>697.56799093333325</v>
      </c>
      <c r="K362" s="248">
        <f t="shared" si="37"/>
        <v>747.39427599999988</v>
      </c>
      <c r="L362" s="248">
        <f t="shared" si="37"/>
        <v>797.22056106666639</v>
      </c>
      <c r="M362" s="248">
        <f t="shared" si="37"/>
        <v>847.04684613333302</v>
      </c>
      <c r="N362" s="338">
        <v>2242.182828</v>
      </c>
      <c r="O362" s="166">
        <f t="shared" si="38"/>
        <v>2607.3523077093469</v>
      </c>
      <c r="P362" s="346" t="s">
        <v>742</v>
      </c>
    </row>
    <row r="363" spans="2:16" x14ac:dyDescent="0.3">
      <c r="B363">
        <v>323</v>
      </c>
      <c r="C363" s="165">
        <f t="shared" si="39"/>
        <v>13</v>
      </c>
      <c r="D363" s="332">
        <f t="shared" ref="D363:D426" si="40">D362</f>
        <v>0.36852745873999998</v>
      </c>
      <c r="E363" s="248">
        <f t="shared" si="37"/>
        <v>514.93256499999995</v>
      </c>
      <c r="F363" s="248">
        <f t="shared" si="37"/>
        <v>572.14729444444447</v>
      </c>
      <c r="G363" s="248">
        <f t="shared" si="37"/>
        <v>629.36202388888887</v>
      </c>
      <c r="H363" s="248">
        <f t="shared" si="37"/>
        <v>686.57675333333327</v>
      </c>
      <c r="I363" s="248">
        <f t="shared" si="37"/>
        <v>743.79148277777767</v>
      </c>
      <c r="J363" s="248">
        <f t="shared" si="37"/>
        <v>801.00621222222208</v>
      </c>
      <c r="K363" s="248">
        <f t="shared" si="37"/>
        <v>858.22094166666648</v>
      </c>
      <c r="L363" s="248">
        <f t="shared" si="37"/>
        <v>915.43567111111076</v>
      </c>
      <c r="M363" s="248">
        <f t="shared" si="37"/>
        <v>972.65040055555517</v>
      </c>
      <c r="N363" s="338">
        <v>2574.6628249999999</v>
      </c>
      <c r="O363" s="166">
        <f t="shared" si="38"/>
        <v>2607.3523077093469</v>
      </c>
      <c r="P363" s="346" t="s">
        <v>742</v>
      </c>
    </row>
    <row r="364" spans="2:16" x14ac:dyDescent="0.3">
      <c r="B364">
        <v>324</v>
      </c>
      <c r="C364" s="165">
        <f t="shared" si="39"/>
        <v>12</v>
      </c>
      <c r="D364" s="332">
        <f t="shared" si="40"/>
        <v>0.36852745873999998</v>
      </c>
      <c r="E364" s="248">
        <f t="shared" si="37"/>
        <v>1041.0738202</v>
      </c>
      <c r="F364" s="248">
        <f t="shared" si="37"/>
        <v>1156.7486891111112</v>
      </c>
      <c r="G364" s="248">
        <f t="shared" si="37"/>
        <v>1272.4235580222223</v>
      </c>
      <c r="H364" s="248">
        <f t="shared" si="37"/>
        <v>1388.0984269333335</v>
      </c>
      <c r="I364" s="248">
        <f t="shared" si="37"/>
        <v>1503.7732958444444</v>
      </c>
      <c r="J364" s="248">
        <f t="shared" si="37"/>
        <v>1619.4481647555554</v>
      </c>
      <c r="K364" s="248">
        <f t="shared" si="37"/>
        <v>1735.1230336666663</v>
      </c>
      <c r="L364" s="248">
        <f t="shared" si="37"/>
        <v>1850.7979025777774</v>
      </c>
      <c r="M364" s="248">
        <f t="shared" si="37"/>
        <v>1966.4727714888884</v>
      </c>
      <c r="N364" s="338">
        <v>5205.3691010000002</v>
      </c>
      <c r="O364" s="166">
        <f t="shared" si="38"/>
        <v>2607.3523077093473</v>
      </c>
      <c r="P364" s="346" t="s">
        <v>741</v>
      </c>
    </row>
    <row r="365" spans="2:16" x14ac:dyDescent="0.3">
      <c r="B365">
        <v>325</v>
      </c>
      <c r="C365" s="165">
        <f t="shared" si="39"/>
        <v>13</v>
      </c>
      <c r="D365" s="332">
        <f t="shared" si="40"/>
        <v>0.36852745873999998</v>
      </c>
      <c r="E365" s="248">
        <f t="shared" si="37"/>
        <v>917.46687559999998</v>
      </c>
      <c r="F365" s="248">
        <f t="shared" si="37"/>
        <v>1019.4076395555555</v>
      </c>
      <c r="G365" s="248">
        <f t="shared" si="37"/>
        <v>1121.3484035111112</v>
      </c>
      <c r="H365" s="248">
        <f t="shared" si="37"/>
        <v>1223.2891674666666</v>
      </c>
      <c r="I365" s="248">
        <f t="shared" si="37"/>
        <v>1325.2299314222221</v>
      </c>
      <c r="J365" s="248">
        <f t="shared" si="37"/>
        <v>1427.1706953777775</v>
      </c>
      <c r="K365" s="248">
        <f t="shared" si="37"/>
        <v>1529.111459333333</v>
      </c>
      <c r="L365" s="248">
        <f t="shared" si="37"/>
        <v>1631.0522232888884</v>
      </c>
      <c r="M365" s="248">
        <f t="shared" si="37"/>
        <v>1732.9929872444436</v>
      </c>
      <c r="N365" s="338">
        <v>4587.3343779999996</v>
      </c>
      <c r="O365" s="166">
        <f t="shared" si="38"/>
        <v>2607.3523077093473</v>
      </c>
      <c r="P365" s="346" t="s">
        <v>742</v>
      </c>
    </row>
    <row r="366" spans="2:16" x14ac:dyDescent="0.3">
      <c r="B366">
        <v>326</v>
      </c>
      <c r="C366" s="165">
        <f t="shared" si="39"/>
        <v>13</v>
      </c>
      <c r="D366" s="332">
        <f t="shared" si="40"/>
        <v>0.36852745873999998</v>
      </c>
      <c r="E366" s="248">
        <f t="shared" si="37"/>
        <v>477.88161680000007</v>
      </c>
      <c r="F366" s="248">
        <f t="shared" si="37"/>
        <v>530.97957422222225</v>
      </c>
      <c r="G366" s="248">
        <f t="shared" si="37"/>
        <v>584.07753164444455</v>
      </c>
      <c r="H366" s="248">
        <f t="shared" si="37"/>
        <v>637.17548906666673</v>
      </c>
      <c r="I366" s="248">
        <f t="shared" si="37"/>
        <v>690.27344648888891</v>
      </c>
      <c r="J366" s="248">
        <f t="shared" si="37"/>
        <v>743.37140391111109</v>
      </c>
      <c r="K366" s="248">
        <f t="shared" si="37"/>
        <v>796.46936133333315</v>
      </c>
      <c r="L366" s="248">
        <f t="shared" si="37"/>
        <v>849.56731875555533</v>
      </c>
      <c r="M366" s="248">
        <f t="shared" si="37"/>
        <v>902.66527617777751</v>
      </c>
      <c r="N366" s="338">
        <v>2389.4080840000001</v>
      </c>
      <c r="O366" s="166">
        <f t="shared" si="38"/>
        <v>2607.3523077093473</v>
      </c>
      <c r="P366" s="346" t="s">
        <v>742</v>
      </c>
    </row>
    <row r="367" spans="2:16" x14ac:dyDescent="0.3">
      <c r="B367">
        <v>327</v>
      </c>
      <c r="C367" s="165">
        <f t="shared" si="39"/>
        <v>13</v>
      </c>
      <c r="D367" s="332">
        <f t="shared" si="40"/>
        <v>0.36852745873999998</v>
      </c>
      <c r="E367" s="248">
        <f t="shared" si="37"/>
        <v>422.28295520000006</v>
      </c>
      <c r="F367" s="248">
        <f t="shared" si="37"/>
        <v>469.20328355555563</v>
      </c>
      <c r="G367" s="248">
        <f t="shared" si="37"/>
        <v>516.1236119111112</v>
      </c>
      <c r="H367" s="248">
        <f t="shared" si="37"/>
        <v>563.04394026666671</v>
      </c>
      <c r="I367" s="248">
        <f t="shared" si="37"/>
        <v>609.96426862222222</v>
      </c>
      <c r="J367" s="248">
        <f t="shared" si="37"/>
        <v>656.88459697777773</v>
      </c>
      <c r="K367" s="248">
        <f t="shared" si="37"/>
        <v>703.80492533333324</v>
      </c>
      <c r="L367" s="248">
        <f t="shared" si="37"/>
        <v>750.72525368888876</v>
      </c>
      <c r="M367" s="248">
        <f t="shared" si="37"/>
        <v>797.64558204444427</v>
      </c>
      <c r="N367" s="338">
        <v>2111.4147760000001</v>
      </c>
      <c r="O367" s="166">
        <f t="shared" si="38"/>
        <v>2607.3523077093469</v>
      </c>
      <c r="P367" s="346" t="s">
        <v>742</v>
      </c>
    </row>
    <row r="368" spans="2:16" x14ac:dyDescent="0.3">
      <c r="B368">
        <v>328</v>
      </c>
      <c r="C368" s="165">
        <f t="shared" si="39"/>
        <v>12</v>
      </c>
      <c r="D368" s="332">
        <f t="shared" si="40"/>
        <v>0.36852745873999998</v>
      </c>
      <c r="E368" s="248">
        <f t="shared" si="37"/>
        <v>524.89584520000005</v>
      </c>
      <c r="F368" s="248">
        <f t="shared" si="37"/>
        <v>583.21760577777775</v>
      </c>
      <c r="G368" s="248">
        <f t="shared" si="37"/>
        <v>641.53936635555556</v>
      </c>
      <c r="H368" s="248">
        <f t="shared" si="37"/>
        <v>699.86112693333325</v>
      </c>
      <c r="I368" s="248">
        <f t="shared" si="37"/>
        <v>758.18288751111106</v>
      </c>
      <c r="J368" s="248">
        <f t="shared" si="37"/>
        <v>816.50464808888876</v>
      </c>
      <c r="K368" s="248">
        <f t="shared" si="37"/>
        <v>874.82640866666645</v>
      </c>
      <c r="L368" s="248">
        <f t="shared" si="37"/>
        <v>933.14816924444415</v>
      </c>
      <c r="M368" s="248">
        <f t="shared" si="37"/>
        <v>991.46992982222184</v>
      </c>
      <c r="N368" s="338">
        <v>2624.4792259999999</v>
      </c>
      <c r="O368" s="166">
        <f t="shared" si="38"/>
        <v>2607.3523077093469</v>
      </c>
      <c r="P368" s="346" t="s">
        <v>741</v>
      </c>
    </row>
    <row r="369" spans="2:16" x14ac:dyDescent="0.3">
      <c r="B369">
        <v>329</v>
      </c>
      <c r="C369" s="165">
        <f t="shared" si="39"/>
        <v>12</v>
      </c>
      <c r="D369" s="332">
        <f t="shared" si="40"/>
        <v>0.36852745873999998</v>
      </c>
      <c r="E369" s="248">
        <f t="shared" si="37"/>
        <v>918.62332779999997</v>
      </c>
      <c r="F369" s="248">
        <f t="shared" si="37"/>
        <v>1020.6925864444445</v>
      </c>
      <c r="G369" s="248">
        <f t="shared" si="37"/>
        <v>1122.761845088889</v>
      </c>
      <c r="H369" s="248">
        <f t="shared" si="37"/>
        <v>1224.8311037333333</v>
      </c>
      <c r="I369" s="248">
        <f t="shared" si="37"/>
        <v>1326.9003623777776</v>
      </c>
      <c r="J369" s="248">
        <f t="shared" si="37"/>
        <v>1428.9696210222219</v>
      </c>
      <c r="K369" s="248">
        <f t="shared" si="37"/>
        <v>1531.0388796666664</v>
      </c>
      <c r="L369" s="248">
        <f t="shared" si="37"/>
        <v>1633.1081383111107</v>
      </c>
      <c r="M369" s="248">
        <f t="shared" si="37"/>
        <v>1735.177396955555</v>
      </c>
      <c r="N369" s="338">
        <v>4593.1166389999999</v>
      </c>
      <c r="O369" s="166">
        <f t="shared" si="38"/>
        <v>2607.3523077093469</v>
      </c>
      <c r="P369" s="346" t="s">
        <v>741</v>
      </c>
    </row>
    <row r="370" spans="2:16" x14ac:dyDescent="0.3">
      <c r="B370">
        <v>330</v>
      </c>
      <c r="C370" s="165">
        <f t="shared" si="39"/>
        <v>13</v>
      </c>
      <c r="D370" s="332">
        <f t="shared" si="40"/>
        <v>0.36852745873999998</v>
      </c>
      <c r="E370" s="248">
        <f t="shared" si="37"/>
        <v>403.0235788</v>
      </c>
      <c r="F370" s="248">
        <f t="shared" si="37"/>
        <v>447.80397644444446</v>
      </c>
      <c r="G370" s="248">
        <f t="shared" si="37"/>
        <v>492.58437408888892</v>
      </c>
      <c r="H370" s="248">
        <f t="shared" si="37"/>
        <v>537.36477173333333</v>
      </c>
      <c r="I370" s="248">
        <f t="shared" si="37"/>
        <v>582.14516937777773</v>
      </c>
      <c r="J370" s="248">
        <f t="shared" si="37"/>
        <v>626.92556702222214</v>
      </c>
      <c r="K370" s="248">
        <f t="shared" si="37"/>
        <v>671.70596466666655</v>
      </c>
      <c r="L370" s="248">
        <f t="shared" si="37"/>
        <v>716.48636231111095</v>
      </c>
      <c r="M370" s="248">
        <f t="shared" si="37"/>
        <v>761.26675995555536</v>
      </c>
      <c r="N370" s="338">
        <v>2015.117894</v>
      </c>
      <c r="O370" s="166">
        <f t="shared" si="38"/>
        <v>2607.3523077093469</v>
      </c>
      <c r="P370" s="346" t="s">
        <v>742</v>
      </c>
    </row>
    <row r="371" spans="2:16" x14ac:dyDescent="0.3">
      <c r="B371">
        <v>331</v>
      </c>
      <c r="C371" s="165">
        <f t="shared" si="39"/>
        <v>12</v>
      </c>
      <c r="D371" s="332">
        <f t="shared" si="40"/>
        <v>0.36852745873999998</v>
      </c>
      <c r="E371" s="248">
        <f t="shared" si="37"/>
        <v>784.56383460000006</v>
      </c>
      <c r="F371" s="248">
        <f t="shared" si="37"/>
        <v>871.73759400000006</v>
      </c>
      <c r="G371" s="248">
        <f t="shared" si="37"/>
        <v>958.91135340000005</v>
      </c>
      <c r="H371" s="248">
        <f t="shared" si="36"/>
        <v>1046.0851127999999</v>
      </c>
      <c r="I371" s="248">
        <f t="shared" si="36"/>
        <v>1133.2588721999998</v>
      </c>
      <c r="J371" s="248">
        <f t="shared" si="36"/>
        <v>1220.4326315999997</v>
      </c>
      <c r="K371" s="248">
        <f t="shared" si="36"/>
        <v>1307.6063909999996</v>
      </c>
      <c r="L371" s="248">
        <f t="shared" si="36"/>
        <v>1394.7801503999995</v>
      </c>
      <c r="M371" s="248">
        <f t="shared" si="36"/>
        <v>1481.9539097999996</v>
      </c>
      <c r="N371" s="338">
        <v>3922.8191729999999</v>
      </c>
      <c r="O371" s="166">
        <f t="shared" si="38"/>
        <v>2607.3523077093469</v>
      </c>
      <c r="P371" s="346" t="s">
        <v>741</v>
      </c>
    </row>
    <row r="372" spans="2:16" x14ac:dyDescent="0.3">
      <c r="B372">
        <v>332</v>
      </c>
      <c r="C372" s="165">
        <f t="shared" si="39"/>
        <v>13</v>
      </c>
      <c r="D372" s="332">
        <f t="shared" si="40"/>
        <v>0.36852745873999998</v>
      </c>
      <c r="E372" s="248">
        <f t="shared" si="37"/>
        <v>518.93566859999999</v>
      </c>
      <c r="F372" s="248">
        <f t="shared" si="37"/>
        <v>576.59518733333334</v>
      </c>
      <c r="G372" s="248">
        <f t="shared" si="37"/>
        <v>634.2547060666667</v>
      </c>
      <c r="H372" s="248">
        <f t="shared" si="36"/>
        <v>691.91422480000006</v>
      </c>
      <c r="I372" s="248">
        <f t="shared" si="36"/>
        <v>749.5737435333333</v>
      </c>
      <c r="J372" s="248">
        <f t="shared" si="36"/>
        <v>807.23326226666654</v>
      </c>
      <c r="K372" s="248">
        <f t="shared" si="36"/>
        <v>864.89278099999979</v>
      </c>
      <c r="L372" s="248">
        <f t="shared" si="36"/>
        <v>922.55229973333314</v>
      </c>
      <c r="M372" s="248">
        <f t="shared" si="36"/>
        <v>980.21181846666639</v>
      </c>
      <c r="N372" s="338">
        <v>2594.678343</v>
      </c>
      <c r="O372" s="166">
        <f t="shared" si="38"/>
        <v>2607.3523077093469</v>
      </c>
      <c r="P372" s="346" t="s">
        <v>742</v>
      </c>
    </row>
    <row r="373" spans="2:16" x14ac:dyDescent="0.3">
      <c r="B373">
        <v>333</v>
      </c>
      <c r="C373" s="165">
        <f t="shared" si="39"/>
        <v>12</v>
      </c>
      <c r="D373" s="332">
        <f t="shared" si="40"/>
        <v>0.36852745873999998</v>
      </c>
      <c r="E373" s="248">
        <f t="shared" si="37"/>
        <v>470.05332520000002</v>
      </c>
      <c r="F373" s="248">
        <f t="shared" si="37"/>
        <v>522.28147244444449</v>
      </c>
      <c r="G373" s="248">
        <f t="shared" si="37"/>
        <v>574.50961968888896</v>
      </c>
      <c r="H373" s="248">
        <f t="shared" si="36"/>
        <v>626.73776693333332</v>
      </c>
      <c r="I373" s="248">
        <f t="shared" si="36"/>
        <v>678.96591417777779</v>
      </c>
      <c r="J373" s="248">
        <f t="shared" si="36"/>
        <v>731.19406142222215</v>
      </c>
      <c r="K373" s="248">
        <f t="shared" si="36"/>
        <v>783.42220866666651</v>
      </c>
      <c r="L373" s="248">
        <f t="shared" si="36"/>
        <v>835.65035591111086</v>
      </c>
      <c r="M373" s="248">
        <f t="shared" si="36"/>
        <v>887.87850315555534</v>
      </c>
      <c r="N373" s="338">
        <v>2350.2666260000001</v>
      </c>
      <c r="O373" s="166">
        <f t="shared" si="38"/>
        <v>2607.3523077093469</v>
      </c>
      <c r="P373" s="346" t="s">
        <v>741</v>
      </c>
    </row>
    <row r="374" spans="2:16" x14ac:dyDescent="0.3">
      <c r="B374">
        <v>334</v>
      </c>
      <c r="C374" s="165">
        <f t="shared" si="39"/>
        <v>13</v>
      </c>
      <c r="D374" s="332">
        <f t="shared" si="40"/>
        <v>0.36852745873999998</v>
      </c>
      <c r="E374" s="248">
        <f t="shared" si="37"/>
        <v>545.00032120000003</v>
      </c>
      <c r="F374" s="248">
        <f t="shared" si="37"/>
        <v>605.5559124444444</v>
      </c>
      <c r="G374" s="248">
        <f t="shared" si="37"/>
        <v>666.11150368888889</v>
      </c>
      <c r="H374" s="248">
        <f t="shared" si="37"/>
        <v>726.66709493333326</v>
      </c>
      <c r="I374" s="248">
        <f t="shared" si="37"/>
        <v>787.22268617777763</v>
      </c>
      <c r="J374" s="248">
        <f t="shared" si="37"/>
        <v>847.778277422222</v>
      </c>
      <c r="K374" s="248">
        <f t="shared" si="37"/>
        <v>908.33386866666638</v>
      </c>
      <c r="L374" s="248">
        <f t="shared" si="37"/>
        <v>968.88945991111075</v>
      </c>
      <c r="M374" s="248">
        <f t="shared" si="37"/>
        <v>1029.4450511555551</v>
      </c>
      <c r="N374" s="338">
        <v>2725.0016059999998</v>
      </c>
      <c r="O374" s="166">
        <f t="shared" si="38"/>
        <v>2607.3523077093469</v>
      </c>
      <c r="P374" s="346" t="s">
        <v>742</v>
      </c>
    </row>
    <row r="375" spans="2:16" x14ac:dyDescent="0.3">
      <c r="B375">
        <v>335</v>
      </c>
      <c r="C375" s="165">
        <f t="shared" si="39"/>
        <v>13</v>
      </c>
      <c r="D375" s="332">
        <f t="shared" si="40"/>
        <v>0.36852745873999998</v>
      </c>
      <c r="E375" s="248">
        <f t="shared" si="37"/>
        <v>502.07815440000007</v>
      </c>
      <c r="F375" s="248">
        <f t="shared" si="37"/>
        <v>557.86461600000007</v>
      </c>
      <c r="G375" s="248">
        <f t="shared" si="37"/>
        <v>613.65107760000012</v>
      </c>
      <c r="H375" s="248">
        <f t="shared" si="37"/>
        <v>669.43753920000006</v>
      </c>
      <c r="I375" s="248">
        <f t="shared" si="37"/>
        <v>725.2240008</v>
      </c>
      <c r="J375" s="248">
        <f t="shared" si="37"/>
        <v>781.01046239999994</v>
      </c>
      <c r="K375" s="248">
        <f t="shared" si="37"/>
        <v>836.79692399999988</v>
      </c>
      <c r="L375" s="248">
        <f t="shared" si="37"/>
        <v>892.58338559999981</v>
      </c>
      <c r="M375" s="248">
        <f t="shared" si="37"/>
        <v>948.36984719999975</v>
      </c>
      <c r="N375" s="338">
        <v>2510.3907720000002</v>
      </c>
      <c r="O375" s="166">
        <f t="shared" si="38"/>
        <v>2607.3523077093469</v>
      </c>
      <c r="P375" s="346" t="s">
        <v>742</v>
      </c>
    </row>
    <row r="376" spans="2:16" x14ac:dyDescent="0.3">
      <c r="B376">
        <v>336</v>
      </c>
      <c r="C376" s="165">
        <f t="shared" si="39"/>
        <v>12</v>
      </c>
      <c r="D376" s="332">
        <f t="shared" si="40"/>
        <v>0.36852745873999998</v>
      </c>
      <c r="E376" s="248">
        <f t="shared" si="37"/>
        <v>518.53535820000002</v>
      </c>
      <c r="F376" s="248">
        <f t="shared" si="37"/>
        <v>576.150398</v>
      </c>
      <c r="G376" s="248">
        <f t="shared" si="37"/>
        <v>633.76543779999997</v>
      </c>
      <c r="H376" s="248">
        <f t="shared" si="37"/>
        <v>691.38047759999995</v>
      </c>
      <c r="I376" s="248">
        <f t="shared" si="37"/>
        <v>748.99551739999993</v>
      </c>
      <c r="J376" s="248">
        <f t="shared" si="37"/>
        <v>806.61055719999979</v>
      </c>
      <c r="K376" s="248">
        <f t="shared" si="37"/>
        <v>864.22559699999977</v>
      </c>
      <c r="L376" s="248">
        <f t="shared" si="37"/>
        <v>921.84063679999974</v>
      </c>
      <c r="M376" s="248">
        <f t="shared" si="37"/>
        <v>979.45567659999961</v>
      </c>
      <c r="N376" s="338">
        <v>2592.6767909999999</v>
      </c>
      <c r="O376" s="166">
        <f t="shared" si="38"/>
        <v>2607.3523077093469</v>
      </c>
      <c r="P376" s="346" t="s">
        <v>741</v>
      </c>
    </row>
    <row r="377" spans="2:16" x14ac:dyDescent="0.3">
      <c r="B377">
        <v>337</v>
      </c>
      <c r="C377" s="165">
        <f t="shared" si="39"/>
        <v>13</v>
      </c>
      <c r="D377" s="332">
        <f t="shared" si="40"/>
        <v>0.36852745873999998</v>
      </c>
      <c r="E377" s="248">
        <f t="shared" si="37"/>
        <v>499.09806620000001</v>
      </c>
      <c r="F377" s="248">
        <f t="shared" si="37"/>
        <v>554.55340688888896</v>
      </c>
      <c r="G377" s="248">
        <f t="shared" si="37"/>
        <v>610.00874757777785</v>
      </c>
      <c r="H377" s="248">
        <f t="shared" si="37"/>
        <v>665.46408826666664</v>
      </c>
      <c r="I377" s="248">
        <f t="shared" si="37"/>
        <v>720.91942895555553</v>
      </c>
      <c r="J377" s="248">
        <f t="shared" si="37"/>
        <v>776.37476964444431</v>
      </c>
      <c r="K377" s="248">
        <f t="shared" si="37"/>
        <v>831.8301103333331</v>
      </c>
      <c r="L377" s="248">
        <f t="shared" si="37"/>
        <v>887.28545102222199</v>
      </c>
      <c r="M377" s="248">
        <f t="shared" si="37"/>
        <v>942.74079171111077</v>
      </c>
      <c r="N377" s="338">
        <v>2495.490331</v>
      </c>
      <c r="O377" s="166">
        <f t="shared" si="38"/>
        <v>2607.3523077093473</v>
      </c>
      <c r="P377" s="346" t="s">
        <v>742</v>
      </c>
    </row>
    <row r="378" spans="2:16" x14ac:dyDescent="0.3">
      <c r="B378">
        <v>338</v>
      </c>
      <c r="C378" s="165">
        <f t="shared" si="39"/>
        <v>13</v>
      </c>
      <c r="D378" s="332">
        <f t="shared" si="40"/>
        <v>0.36852745873999998</v>
      </c>
      <c r="E378" s="248">
        <f t="shared" si="37"/>
        <v>538.32848180000008</v>
      </c>
      <c r="F378" s="248">
        <f t="shared" si="37"/>
        <v>598.14275755555559</v>
      </c>
      <c r="G378" s="248">
        <f t="shared" si="37"/>
        <v>657.95703331111122</v>
      </c>
      <c r="H378" s="248">
        <f t="shared" si="37"/>
        <v>717.77130906666662</v>
      </c>
      <c r="I378" s="248">
        <f t="shared" si="37"/>
        <v>777.58558482222213</v>
      </c>
      <c r="J378" s="248">
        <f t="shared" si="37"/>
        <v>837.39986057777764</v>
      </c>
      <c r="K378" s="248">
        <f t="shared" si="37"/>
        <v>897.21413633333316</v>
      </c>
      <c r="L378" s="248">
        <f t="shared" si="37"/>
        <v>957.02841208888867</v>
      </c>
      <c r="M378" s="248">
        <f t="shared" si="37"/>
        <v>1016.8426878444442</v>
      </c>
      <c r="N378" s="338">
        <v>2691.642409</v>
      </c>
      <c r="O378" s="166">
        <f t="shared" si="38"/>
        <v>2607.3523077093469</v>
      </c>
      <c r="P378" s="346" t="s">
        <v>742</v>
      </c>
    </row>
    <row r="379" spans="2:16" x14ac:dyDescent="0.3">
      <c r="B379">
        <v>339</v>
      </c>
      <c r="C379" s="165">
        <f t="shared" si="39"/>
        <v>13</v>
      </c>
      <c r="D379" s="332">
        <f t="shared" si="40"/>
        <v>0.36852745873999998</v>
      </c>
      <c r="E379" s="248">
        <f t="shared" si="37"/>
        <v>546.69052060000001</v>
      </c>
      <c r="F379" s="248">
        <f t="shared" si="37"/>
        <v>607.43391177777789</v>
      </c>
      <c r="G379" s="248">
        <f t="shared" si="37"/>
        <v>668.17730295555566</v>
      </c>
      <c r="H379" s="248">
        <f t="shared" si="37"/>
        <v>728.92069413333343</v>
      </c>
      <c r="I379" s="248">
        <f t="shared" si="37"/>
        <v>789.66408531111108</v>
      </c>
      <c r="J379" s="248">
        <f t="shared" si="37"/>
        <v>850.40747648888885</v>
      </c>
      <c r="K379" s="248">
        <f t="shared" si="37"/>
        <v>911.1508676666665</v>
      </c>
      <c r="L379" s="248">
        <f t="shared" si="37"/>
        <v>971.89425884444427</v>
      </c>
      <c r="M379" s="248">
        <f t="shared" si="37"/>
        <v>1032.637650022222</v>
      </c>
      <c r="N379" s="338">
        <v>2733.4526030000002</v>
      </c>
      <c r="O379" s="166">
        <f t="shared" si="38"/>
        <v>2607.3523077093473</v>
      </c>
      <c r="P379" s="346" t="s">
        <v>742</v>
      </c>
    </row>
    <row r="380" spans="2:16" x14ac:dyDescent="0.3">
      <c r="B380">
        <v>340</v>
      </c>
      <c r="C380" s="165">
        <f t="shared" si="39"/>
        <v>13</v>
      </c>
      <c r="D380" s="332">
        <f t="shared" si="40"/>
        <v>0.36852745873999998</v>
      </c>
      <c r="E380" s="248">
        <f t="shared" si="37"/>
        <v>590.05747659999997</v>
      </c>
      <c r="F380" s="248">
        <f t="shared" si="37"/>
        <v>655.61941844444448</v>
      </c>
      <c r="G380" s="248">
        <f t="shared" si="37"/>
        <v>721.18136028888887</v>
      </c>
      <c r="H380" s="248">
        <f t="shared" si="37"/>
        <v>786.74330213333326</v>
      </c>
      <c r="I380" s="248">
        <f t="shared" si="37"/>
        <v>852.30524397777765</v>
      </c>
      <c r="J380" s="248">
        <f t="shared" si="37"/>
        <v>917.86718582222204</v>
      </c>
      <c r="K380" s="248">
        <f t="shared" si="37"/>
        <v>983.42912766666643</v>
      </c>
      <c r="L380" s="248">
        <f t="shared" si="37"/>
        <v>1048.9910695111107</v>
      </c>
      <c r="M380" s="248">
        <f t="shared" si="37"/>
        <v>1114.5530113555551</v>
      </c>
      <c r="N380" s="338">
        <v>2950.2873829999999</v>
      </c>
      <c r="O380" s="166">
        <f t="shared" si="38"/>
        <v>2607.3523077093469</v>
      </c>
      <c r="P380" s="346" t="s">
        <v>742</v>
      </c>
    </row>
    <row r="381" spans="2:16" x14ac:dyDescent="0.3">
      <c r="B381">
        <v>341</v>
      </c>
      <c r="C381" s="165">
        <f t="shared" si="39"/>
        <v>13</v>
      </c>
      <c r="D381" s="332">
        <f t="shared" si="40"/>
        <v>0.36852745873999998</v>
      </c>
      <c r="E381" s="248">
        <f t="shared" si="37"/>
        <v>541.04169660000002</v>
      </c>
      <c r="F381" s="248">
        <f t="shared" si="37"/>
        <v>601.15744066666673</v>
      </c>
      <c r="G381" s="248">
        <f t="shared" si="37"/>
        <v>661.27318473333332</v>
      </c>
      <c r="H381" s="248">
        <f t="shared" ref="E381:M398" si="41">$N381*H$39</f>
        <v>721.38892879999992</v>
      </c>
      <c r="I381" s="248">
        <f t="shared" si="41"/>
        <v>781.50467286666651</v>
      </c>
      <c r="J381" s="248">
        <f t="shared" si="41"/>
        <v>841.62041693333322</v>
      </c>
      <c r="K381" s="248">
        <f t="shared" si="41"/>
        <v>901.73616099999981</v>
      </c>
      <c r="L381" s="248">
        <f t="shared" si="41"/>
        <v>961.8519050666664</v>
      </c>
      <c r="M381" s="248">
        <f t="shared" si="41"/>
        <v>1021.967649133333</v>
      </c>
      <c r="N381" s="338">
        <v>2705.2084829999999</v>
      </c>
      <c r="O381" s="166">
        <f t="shared" si="38"/>
        <v>2607.3523077093464</v>
      </c>
      <c r="P381" s="346" t="s">
        <v>742</v>
      </c>
    </row>
    <row r="382" spans="2:16" x14ac:dyDescent="0.3">
      <c r="B382">
        <v>342</v>
      </c>
      <c r="C382" s="165">
        <f t="shared" si="39"/>
        <v>13</v>
      </c>
      <c r="D382" s="332">
        <f t="shared" si="40"/>
        <v>0.36852745873999998</v>
      </c>
      <c r="E382" s="248">
        <f t="shared" si="41"/>
        <v>410.80739139999997</v>
      </c>
      <c r="F382" s="248">
        <f t="shared" si="41"/>
        <v>456.45265711111108</v>
      </c>
      <c r="G382" s="248">
        <f t="shared" si="41"/>
        <v>502.09792282222219</v>
      </c>
      <c r="H382" s="248">
        <f t="shared" si="41"/>
        <v>547.7431885333333</v>
      </c>
      <c r="I382" s="248">
        <f t="shared" si="41"/>
        <v>593.38845424444435</v>
      </c>
      <c r="J382" s="248">
        <f t="shared" si="41"/>
        <v>639.0337199555554</v>
      </c>
      <c r="K382" s="248">
        <f t="shared" si="41"/>
        <v>684.67898566666645</v>
      </c>
      <c r="L382" s="248">
        <f t="shared" si="41"/>
        <v>730.3242513777775</v>
      </c>
      <c r="M382" s="248">
        <f t="shared" si="41"/>
        <v>775.96951708888855</v>
      </c>
      <c r="N382" s="338">
        <v>2054.0369569999998</v>
      </c>
      <c r="O382" s="166">
        <f t="shared" si="38"/>
        <v>2607.3523077093469</v>
      </c>
      <c r="P382" s="346" t="s">
        <v>742</v>
      </c>
    </row>
    <row r="383" spans="2:16" x14ac:dyDescent="0.3">
      <c r="B383">
        <v>343</v>
      </c>
      <c r="C383" s="165">
        <f t="shared" si="39"/>
        <v>13</v>
      </c>
      <c r="D383" s="332">
        <f t="shared" si="40"/>
        <v>0.36852745873999998</v>
      </c>
      <c r="E383" s="248">
        <f t="shared" si="41"/>
        <v>573.60027280000008</v>
      </c>
      <c r="F383" s="248">
        <f t="shared" si="41"/>
        <v>637.33363644444455</v>
      </c>
      <c r="G383" s="248">
        <f t="shared" si="41"/>
        <v>701.06700008888902</v>
      </c>
      <c r="H383" s="248">
        <f t="shared" si="41"/>
        <v>764.80036373333337</v>
      </c>
      <c r="I383" s="248">
        <f t="shared" si="41"/>
        <v>828.53372737777772</v>
      </c>
      <c r="J383" s="248">
        <f t="shared" si="41"/>
        <v>892.26709102222219</v>
      </c>
      <c r="K383" s="248">
        <f t="shared" si="41"/>
        <v>956.00045466666654</v>
      </c>
      <c r="L383" s="248">
        <f t="shared" si="41"/>
        <v>1019.7338183111109</v>
      </c>
      <c r="M383" s="248">
        <f t="shared" si="41"/>
        <v>1083.4671819555554</v>
      </c>
      <c r="N383" s="338">
        <v>2868.0013640000002</v>
      </c>
      <c r="O383" s="166">
        <f t="shared" si="38"/>
        <v>2607.3523077093469</v>
      </c>
      <c r="P383" s="346" t="s">
        <v>742</v>
      </c>
    </row>
    <row r="384" spans="2:16" x14ac:dyDescent="0.3">
      <c r="B384">
        <v>344</v>
      </c>
      <c r="C384" s="165">
        <f t="shared" si="39"/>
        <v>13</v>
      </c>
      <c r="D384" s="332">
        <f t="shared" si="40"/>
        <v>0.36852745873999998</v>
      </c>
      <c r="E384" s="248">
        <f t="shared" si="41"/>
        <v>976.75728839999999</v>
      </c>
      <c r="F384" s="248">
        <f t="shared" si="41"/>
        <v>1085.2858759999999</v>
      </c>
      <c r="G384" s="248">
        <f t="shared" si="41"/>
        <v>1193.8144636</v>
      </c>
      <c r="H384" s="248">
        <f t="shared" si="41"/>
        <v>1302.3430512</v>
      </c>
      <c r="I384" s="248">
        <f t="shared" si="41"/>
        <v>1410.8716387999998</v>
      </c>
      <c r="J384" s="248">
        <f t="shared" si="41"/>
        <v>1519.4002263999996</v>
      </c>
      <c r="K384" s="248">
        <f t="shared" si="41"/>
        <v>1627.9288139999994</v>
      </c>
      <c r="L384" s="248">
        <f t="shared" si="41"/>
        <v>1736.4574015999995</v>
      </c>
      <c r="M384" s="248">
        <f t="shared" si="41"/>
        <v>1844.9859891999993</v>
      </c>
      <c r="N384" s="338">
        <v>4883.7864419999996</v>
      </c>
      <c r="O384" s="166">
        <f t="shared" si="38"/>
        <v>2607.3523077093469</v>
      </c>
      <c r="P384" s="346" t="s">
        <v>742</v>
      </c>
    </row>
    <row r="385" spans="2:17" x14ac:dyDescent="0.3">
      <c r="B385">
        <v>345</v>
      </c>
      <c r="C385" s="165">
        <f t="shared" si="39"/>
        <v>13</v>
      </c>
      <c r="D385" s="332">
        <f t="shared" si="40"/>
        <v>0.36852745873999998</v>
      </c>
      <c r="E385" s="248">
        <f t="shared" si="41"/>
        <v>3370.7467023999998</v>
      </c>
      <c r="F385" s="248">
        <f t="shared" si="41"/>
        <v>3745.274113777778</v>
      </c>
      <c r="G385" s="248">
        <f t="shared" si="41"/>
        <v>4119.8015251555553</v>
      </c>
      <c r="H385" s="248">
        <f t="shared" si="41"/>
        <v>4494.328936533333</v>
      </c>
      <c r="I385" s="248">
        <f t="shared" si="41"/>
        <v>4868.8563479111099</v>
      </c>
      <c r="J385" s="248">
        <f t="shared" si="41"/>
        <v>5243.3837592888876</v>
      </c>
      <c r="K385" s="248">
        <f t="shared" si="41"/>
        <v>5617.9111706666654</v>
      </c>
      <c r="L385" s="248">
        <f t="shared" si="41"/>
        <v>5992.4385820444422</v>
      </c>
      <c r="M385" s="248">
        <f t="shared" si="41"/>
        <v>6366.96599342222</v>
      </c>
      <c r="N385" s="338">
        <v>16853.733511999999</v>
      </c>
      <c r="O385" s="166">
        <f t="shared" si="38"/>
        <v>2607.3523077093469</v>
      </c>
      <c r="P385" s="346" t="s">
        <v>742</v>
      </c>
    </row>
    <row r="386" spans="2:17" x14ac:dyDescent="0.3">
      <c r="B386">
        <v>346</v>
      </c>
      <c r="C386" s="165">
        <f t="shared" si="39"/>
        <v>12</v>
      </c>
      <c r="D386" s="332">
        <f t="shared" si="40"/>
        <v>0.36852745873999998</v>
      </c>
      <c r="E386" s="248">
        <f t="shared" si="41"/>
        <v>1350.6471684000001</v>
      </c>
      <c r="F386" s="248">
        <f t="shared" si="41"/>
        <v>1500.7190760000001</v>
      </c>
      <c r="G386" s="248">
        <f t="shared" si="41"/>
        <v>1650.7909836000001</v>
      </c>
      <c r="H386" s="248">
        <f t="shared" si="41"/>
        <v>1800.8628911999999</v>
      </c>
      <c r="I386" s="248">
        <f t="shared" si="41"/>
        <v>1950.9347987999997</v>
      </c>
      <c r="J386" s="248">
        <f t="shared" si="41"/>
        <v>2101.0067063999995</v>
      </c>
      <c r="K386" s="248">
        <f t="shared" si="41"/>
        <v>2251.0786139999996</v>
      </c>
      <c r="L386" s="248">
        <f t="shared" si="41"/>
        <v>2401.1505215999991</v>
      </c>
      <c r="M386" s="248">
        <f t="shared" si="41"/>
        <v>2551.2224291999992</v>
      </c>
      <c r="N386" s="338">
        <v>6753.235842</v>
      </c>
      <c r="O386" s="166">
        <f t="shared" si="38"/>
        <v>2607.3523077093473</v>
      </c>
      <c r="P386" s="346" t="s">
        <v>741</v>
      </c>
    </row>
    <row r="387" spans="2:17" x14ac:dyDescent="0.3">
      <c r="B387">
        <v>347</v>
      </c>
      <c r="C387" s="165">
        <f t="shared" si="39"/>
        <v>13</v>
      </c>
      <c r="D387" s="332">
        <f t="shared" si="40"/>
        <v>0.36852745873999998</v>
      </c>
      <c r="E387" s="248">
        <f t="shared" si="41"/>
        <v>1990.0317778000001</v>
      </c>
      <c r="F387" s="248">
        <f t="shared" si="41"/>
        <v>2211.1464197777782</v>
      </c>
      <c r="G387" s="248">
        <f t="shared" si="41"/>
        <v>2432.2610617555556</v>
      </c>
      <c r="H387" s="248">
        <f t="shared" si="41"/>
        <v>2653.3757037333335</v>
      </c>
      <c r="I387" s="248">
        <f t="shared" si="41"/>
        <v>2874.4903457111109</v>
      </c>
      <c r="J387" s="248">
        <f t="shared" si="41"/>
        <v>3095.6049876888883</v>
      </c>
      <c r="K387" s="248">
        <f t="shared" si="41"/>
        <v>3316.7196296666662</v>
      </c>
      <c r="L387" s="248">
        <f t="shared" si="41"/>
        <v>3537.8342716444436</v>
      </c>
      <c r="M387" s="248">
        <f t="shared" si="41"/>
        <v>3758.948913622221</v>
      </c>
      <c r="N387" s="338">
        <v>9950.1588890000003</v>
      </c>
      <c r="O387" s="166">
        <f t="shared" si="38"/>
        <v>2607.3523077093464</v>
      </c>
      <c r="P387" s="346" t="s">
        <v>742</v>
      </c>
    </row>
    <row r="388" spans="2:17" x14ac:dyDescent="0.3">
      <c r="B388">
        <v>348</v>
      </c>
      <c r="C388" s="165">
        <f t="shared" si="39"/>
        <v>13</v>
      </c>
      <c r="D388" s="332">
        <f t="shared" si="40"/>
        <v>0.36852745873999998</v>
      </c>
      <c r="E388" s="248">
        <f t="shared" si="41"/>
        <v>1907.0785744000002</v>
      </c>
      <c r="F388" s="248">
        <f t="shared" si="41"/>
        <v>2118.976193777778</v>
      </c>
      <c r="G388" s="248">
        <f t="shared" si="41"/>
        <v>2330.873813155556</v>
      </c>
      <c r="H388" s="248">
        <f t="shared" si="41"/>
        <v>2542.7714325333336</v>
      </c>
      <c r="I388" s="248">
        <f t="shared" si="41"/>
        <v>2754.6690519111107</v>
      </c>
      <c r="J388" s="248">
        <f t="shared" si="41"/>
        <v>2966.5666712888883</v>
      </c>
      <c r="K388" s="248">
        <f t="shared" si="41"/>
        <v>3178.4642906666659</v>
      </c>
      <c r="L388" s="248">
        <f t="shared" si="41"/>
        <v>3390.3619100444434</v>
      </c>
      <c r="M388" s="248">
        <f t="shared" si="41"/>
        <v>3602.259529422221</v>
      </c>
      <c r="N388" s="338">
        <v>9535.3928720000004</v>
      </c>
      <c r="O388" s="166">
        <f t="shared" si="38"/>
        <v>2607.3523077093469</v>
      </c>
      <c r="P388" s="346" t="s">
        <v>742</v>
      </c>
    </row>
    <row r="389" spans="2:17" x14ac:dyDescent="0.3">
      <c r="B389">
        <v>349</v>
      </c>
      <c r="C389" s="165">
        <f t="shared" si="39"/>
        <v>12</v>
      </c>
      <c r="D389" s="332">
        <f t="shared" si="40"/>
        <v>0.36852745873999998</v>
      </c>
      <c r="E389" s="248">
        <f t="shared" si="41"/>
        <v>524.58449259999998</v>
      </c>
      <c r="F389" s="248">
        <f t="shared" si="41"/>
        <v>582.87165844444451</v>
      </c>
      <c r="G389" s="248">
        <f t="shared" si="41"/>
        <v>641.15882428888892</v>
      </c>
      <c r="H389" s="248">
        <f t="shared" si="41"/>
        <v>699.44599013333334</v>
      </c>
      <c r="I389" s="248">
        <f t="shared" si="41"/>
        <v>757.73315597777764</v>
      </c>
      <c r="J389" s="248">
        <f t="shared" si="41"/>
        <v>816.02032182222206</v>
      </c>
      <c r="K389" s="248">
        <f t="shared" si="41"/>
        <v>874.30748766666647</v>
      </c>
      <c r="L389" s="248">
        <f t="shared" si="41"/>
        <v>932.59465351111078</v>
      </c>
      <c r="M389" s="248">
        <f t="shared" si="41"/>
        <v>990.88181935555519</v>
      </c>
      <c r="N389" s="338">
        <v>2622.9224629999999</v>
      </c>
      <c r="O389" s="166">
        <f t="shared" si="38"/>
        <v>2607.3523077093469</v>
      </c>
      <c r="P389" s="346" t="s">
        <v>741</v>
      </c>
    </row>
    <row r="390" spans="2:17" x14ac:dyDescent="0.3">
      <c r="B390">
        <v>350</v>
      </c>
      <c r="C390" s="165">
        <f t="shared" si="39"/>
        <v>12</v>
      </c>
      <c r="D390" s="332">
        <f t="shared" si="40"/>
        <v>0.36852745873999998</v>
      </c>
      <c r="E390" s="248">
        <f t="shared" si="41"/>
        <v>459.7786926</v>
      </c>
      <c r="F390" s="248">
        <f t="shared" si="41"/>
        <v>510.86521400000004</v>
      </c>
      <c r="G390" s="248">
        <f t="shared" si="41"/>
        <v>561.95173539999996</v>
      </c>
      <c r="H390" s="248">
        <f t="shared" si="41"/>
        <v>613.0382568</v>
      </c>
      <c r="I390" s="248">
        <f t="shared" si="41"/>
        <v>664.12477819999992</v>
      </c>
      <c r="J390" s="248">
        <f t="shared" si="41"/>
        <v>715.21129959999985</v>
      </c>
      <c r="K390" s="248">
        <f t="shared" si="41"/>
        <v>766.29782099999977</v>
      </c>
      <c r="L390" s="248">
        <f t="shared" si="41"/>
        <v>817.3843423999997</v>
      </c>
      <c r="M390" s="248">
        <f t="shared" si="41"/>
        <v>868.47086379999973</v>
      </c>
      <c r="N390" s="338">
        <v>2298.8934629999999</v>
      </c>
      <c r="O390" s="166">
        <f t="shared" si="38"/>
        <v>2607.3523077093469</v>
      </c>
      <c r="P390" s="346" t="s">
        <v>741</v>
      </c>
    </row>
    <row r="391" spans="2:17" x14ac:dyDescent="0.3">
      <c r="B391">
        <v>351</v>
      </c>
      <c r="C391" s="165">
        <f t="shared" si="39"/>
        <v>12</v>
      </c>
      <c r="D391" s="332">
        <f t="shared" si="40"/>
        <v>0.36852745873999998</v>
      </c>
      <c r="E391" s="248">
        <f t="shared" si="41"/>
        <v>463.38148580000001</v>
      </c>
      <c r="F391" s="248">
        <f t="shared" si="41"/>
        <v>514.86831755555556</v>
      </c>
      <c r="G391" s="248">
        <f t="shared" si="41"/>
        <v>566.35514931111118</v>
      </c>
      <c r="H391" s="248">
        <f t="shared" si="41"/>
        <v>617.84198106666668</v>
      </c>
      <c r="I391" s="248">
        <f t="shared" si="41"/>
        <v>669.32881282222218</v>
      </c>
      <c r="J391" s="248">
        <f t="shared" si="41"/>
        <v>720.81564457777768</v>
      </c>
      <c r="K391" s="248">
        <f t="shared" si="41"/>
        <v>772.30247633333306</v>
      </c>
      <c r="L391" s="248">
        <f t="shared" si="41"/>
        <v>823.78930808888856</v>
      </c>
      <c r="M391" s="248">
        <f t="shared" si="41"/>
        <v>875.27613984444406</v>
      </c>
      <c r="N391" s="338">
        <v>2316.9074289999999</v>
      </c>
      <c r="O391" s="166">
        <f t="shared" si="38"/>
        <v>2607.3523077093473</v>
      </c>
      <c r="P391" s="346" t="s">
        <v>741</v>
      </c>
    </row>
    <row r="392" spans="2:17" x14ac:dyDescent="0.3">
      <c r="B392">
        <v>352</v>
      </c>
      <c r="C392" s="165">
        <f t="shared" si="39"/>
        <v>13</v>
      </c>
      <c r="D392" s="332">
        <f t="shared" si="40"/>
        <v>0.36852745873999998</v>
      </c>
      <c r="E392" s="248">
        <f t="shared" si="41"/>
        <v>437.62818580000004</v>
      </c>
      <c r="F392" s="248">
        <f t="shared" si="41"/>
        <v>486.25353977777786</v>
      </c>
      <c r="G392" s="248">
        <f t="shared" si="41"/>
        <v>534.87889375555562</v>
      </c>
      <c r="H392" s="248">
        <f t="shared" si="41"/>
        <v>583.50424773333339</v>
      </c>
      <c r="I392" s="248">
        <f t="shared" si="41"/>
        <v>632.12960171111104</v>
      </c>
      <c r="J392" s="248">
        <f t="shared" si="41"/>
        <v>680.7549556888888</v>
      </c>
      <c r="K392" s="248">
        <f t="shared" si="41"/>
        <v>729.38030966666656</v>
      </c>
      <c r="L392" s="248">
        <f t="shared" si="41"/>
        <v>778.00566364444433</v>
      </c>
      <c r="M392" s="248">
        <f t="shared" si="41"/>
        <v>826.63101762222198</v>
      </c>
      <c r="N392" s="338">
        <v>2188.1409290000001</v>
      </c>
      <c r="O392" s="166">
        <f t="shared" si="38"/>
        <v>2607.3523077093469</v>
      </c>
      <c r="P392" s="346" t="s">
        <v>742</v>
      </c>
    </row>
    <row r="393" spans="2:17" x14ac:dyDescent="0.3">
      <c r="B393">
        <v>353</v>
      </c>
      <c r="C393" s="165">
        <f t="shared" si="39"/>
        <v>12</v>
      </c>
      <c r="D393" s="332">
        <f t="shared" si="40"/>
        <v>0.36852745873999998</v>
      </c>
      <c r="E393" s="248">
        <f t="shared" si="41"/>
        <v>882.59539499999994</v>
      </c>
      <c r="F393" s="248">
        <f t="shared" si="41"/>
        <v>980.66154999999992</v>
      </c>
      <c r="G393" s="248">
        <f t="shared" si="41"/>
        <v>1078.727705</v>
      </c>
      <c r="H393" s="248">
        <f t="shared" si="41"/>
        <v>1176.7938599999998</v>
      </c>
      <c r="I393" s="248">
        <f t="shared" si="41"/>
        <v>1274.8600149999997</v>
      </c>
      <c r="J393" s="248">
        <f t="shared" si="41"/>
        <v>1372.9261699999997</v>
      </c>
      <c r="K393" s="248">
        <f t="shared" si="41"/>
        <v>1470.9923249999995</v>
      </c>
      <c r="L393" s="248">
        <f t="shared" si="41"/>
        <v>1569.0584799999995</v>
      </c>
      <c r="M393" s="248">
        <f t="shared" si="41"/>
        <v>1667.1246349999992</v>
      </c>
      <c r="N393" s="338">
        <v>4412.9769749999996</v>
      </c>
      <c r="O393" s="166">
        <f t="shared" si="38"/>
        <v>2607.3523077093473</v>
      </c>
      <c r="P393" s="346" t="s">
        <v>741</v>
      </c>
    </row>
    <row r="394" spans="2:17" x14ac:dyDescent="0.3">
      <c r="B394">
        <v>354</v>
      </c>
      <c r="C394" s="165">
        <f t="shared" si="39"/>
        <v>12</v>
      </c>
      <c r="D394" s="332">
        <f t="shared" si="40"/>
        <v>0.36852745873999998</v>
      </c>
      <c r="E394" s="248">
        <f t="shared" si="41"/>
        <v>2816.3168482000001</v>
      </c>
      <c r="F394" s="248">
        <f t="shared" si="41"/>
        <v>3129.240942444445</v>
      </c>
      <c r="G394" s="248">
        <f t="shared" si="41"/>
        <v>3442.1650366888894</v>
      </c>
      <c r="H394" s="248">
        <f t="shared" si="41"/>
        <v>3755.0891309333333</v>
      </c>
      <c r="I394" s="248">
        <f t="shared" si="41"/>
        <v>4068.0132251777777</v>
      </c>
      <c r="J394" s="248">
        <f t="shared" si="41"/>
        <v>4380.9373194222217</v>
      </c>
      <c r="K394" s="248">
        <f t="shared" si="41"/>
        <v>4693.8614136666656</v>
      </c>
      <c r="L394" s="248">
        <f t="shared" si="41"/>
        <v>5006.7855079111096</v>
      </c>
      <c r="M394" s="248">
        <f t="shared" si="41"/>
        <v>5319.7096021555544</v>
      </c>
      <c r="N394" s="338">
        <v>14081.584241</v>
      </c>
      <c r="O394" s="166">
        <f t="shared" si="38"/>
        <v>2607.3523077093473</v>
      </c>
      <c r="P394" s="346" t="s">
        <v>741</v>
      </c>
    </row>
    <row r="395" spans="2:17" x14ac:dyDescent="0.3">
      <c r="B395">
        <v>355</v>
      </c>
      <c r="C395" s="165">
        <f t="shared" si="39"/>
        <v>13</v>
      </c>
      <c r="D395" s="332">
        <f t="shared" si="40"/>
        <v>0.36852745873999998</v>
      </c>
      <c r="E395" s="248">
        <f t="shared" si="41"/>
        <v>677.01378360000001</v>
      </c>
      <c r="F395" s="248">
        <f t="shared" si="41"/>
        <v>752.23753733333342</v>
      </c>
      <c r="G395" s="248">
        <f t="shared" si="41"/>
        <v>827.46129106666672</v>
      </c>
      <c r="H395" s="248">
        <f t="shared" si="41"/>
        <v>902.68504480000001</v>
      </c>
      <c r="I395" s="248">
        <f t="shared" si="41"/>
        <v>977.9087985333332</v>
      </c>
      <c r="J395" s="248">
        <f t="shared" si="41"/>
        <v>1053.1325522666664</v>
      </c>
      <c r="K395" s="248">
        <f t="shared" si="41"/>
        <v>1128.3563059999997</v>
      </c>
      <c r="L395" s="248">
        <f t="shared" si="41"/>
        <v>1203.580059733333</v>
      </c>
      <c r="M395" s="248">
        <f t="shared" si="41"/>
        <v>1278.8038134666663</v>
      </c>
      <c r="N395" s="338">
        <v>3385.0689179999999</v>
      </c>
      <c r="O395" s="166">
        <f t="shared" si="38"/>
        <v>2607.3523077093469</v>
      </c>
      <c r="P395" s="346" t="s">
        <v>742</v>
      </c>
    </row>
    <row r="396" spans="2:17" x14ac:dyDescent="0.3">
      <c r="B396">
        <v>356</v>
      </c>
      <c r="C396" s="165">
        <f t="shared" si="39"/>
        <v>12</v>
      </c>
      <c r="D396" s="332">
        <f t="shared" si="40"/>
        <v>0.36852745873999998</v>
      </c>
      <c r="E396" s="248">
        <f t="shared" si="41"/>
        <v>444.78929340000008</v>
      </c>
      <c r="F396" s="248">
        <f t="shared" si="41"/>
        <v>494.21032600000007</v>
      </c>
      <c r="G396" s="248">
        <f t="shared" si="41"/>
        <v>543.63135860000011</v>
      </c>
      <c r="H396" s="248">
        <f t="shared" si="41"/>
        <v>593.0523912000001</v>
      </c>
      <c r="I396" s="248">
        <f t="shared" si="41"/>
        <v>642.47342379999998</v>
      </c>
      <c r="J396" s="248">
        <f t="shared" si="41"/>
        <v>691.89445639999997</v>
      </c>
      <c r="K396" s="248">
        <f t="shared" si="41"/>
        <v>741.31548899999996</v>
      </c>
      <c r="L396" s="248">
        <f t="shared" si="41"/>
        <v>790.73652159999983</v>
      </c>
      <c r="M396" s="248">
        <f t="shared" si="41"/>
        <v>840.15755419999982</v>
      </c>
      <c r="N396" s="338">
        <v>2223.9464670000002</v>
      </c>
      <c r="O396" s="166">
        <f t="shared" si="38"/>
        <v>2607.3523077093469</v>
      </c>
      <c r="P396" s="346" t="s">
        <v>741</v>
      </c>
    </row>
    <row r="397" spans="2:17" x14ac:dyDescent="0.3">
      <c r="B397">
        <v>357</v>
      </c>
      <c r="C397" s="165">
        <f t="shared" si="39"/>
        <v>12</v>
      </c>
      <c r="D397" s="332">
        <f t="shared" si="40"/>
        <v>0.36852745873999998</v>
      </c>
      <c r="E397" s="248">
        <f t="shared" si="41"/>
        <v>2120.2216039999998</v>
      </c>
      <c r="F397" s="248">
        <f t="shared" si="41"/>
        <v>2355.8017822222223</v>
      </c>
      <c r="G397" s="248">
        <f t="shared" si="41"/>
        <v>2591.3819604444448</v>
      </c>
      <c r="H397" s="248">
        <f t="shared" si="41"/>
        <v>2826.9621386666668</v>
      </c>
      <c r="I397" s="248">
        <f t="shared" si="41"/>
        <v>3062.5423168888883</v>
      </c>
      <c r="J397" s="248">
        <f t="shared" si="41"/>
        <v>3298.1224951111103</v>
      </c>
      <c r="K397" s="248">
        <f t="shared" si="41"/>
        <v>3533.7026733333323</v>
      </c>
      <c r="L397" s="248">
        <f t="shared" si="41"/>
        <v>3769.2828515555543</v>
      </c>
      <c r="M397" s="248">
        <f t="shared" si="41"/>
        <v>4004.8630297777763</v>
      </c>
      <c r="N397" s="338">
        <v>10601.10802</v>
      </c>
      <c r="O397" s="166">
        <f t="shared" si="38"/>
        <v>2607.3523077093469</v>
      </c>
      <c r="P397" s="346" t="s">
        <v>741</v>
      </c>
    </row>
    <row r="398" spans="2:17" x14ac:dyDescent="0.3">
      <c r="B398">
        <v>358</v>
      </c>
      <c r="C398" s="165">
        <f t="shared" si="39"/>
        <v>13</v>
      </c>
      <c r="D398" s="332">
        <f t="shared" si="40"/>
        <v>0.36852745873999998</v>
      </c>
      <c r="E398" s="248">
        <f t="shared" si="41"/>
        <v>419.92557200000005</v>
      </c>
      <c r="F398" s="248">
        <f t="shared" si="41"/>
        <v>466.58396888888893</v>
      </c>
      <c r="G398" s="248">
        <f t="shared" si="41"/>
        <v>513.24236577777788</v>
      </c>
      <c r="H398" s="248">
        <f t="shared" si="41"/>
        <v>559.90076266666665</v>
      </c>
      <c r="I398" s="248">
        <f t="shared" si="41"/>
        <v>606.55915955555554</v>
      </c>
      <c r="J398" s="248">
        <f t="shared" si="41"/>
        <v>653.21755644444431</v>
      </c>
      <c r="K398" s="248">
        <f t="shared" si="41"/>
        <v>699.8759533333332</v>
      </c>
      <c r="L398" s="248">
        <f t="shared" si="41"/>
        <v>746.53435022222209</v>
      </c>
      <c r="M398" s="248">
        <f t="shared" si="41"/>
        <v>793.19274711111086</v>
      </c>
      <c r="N398" s="338">
        <v>2099.6278600000001</v>
      </c>
      <c r="O398" s="166">
        <f t="shared" si="38"/>
        <v>2607.3523077093469</v>
      </c>
      <c r="P398" s="346" t="s">
        <v>742</v>
      </c>
    </row>
    <row r="399" spans="2:17" x14ac:dyDescent="0.3">
      <c r="B399">
        <v>359</v>
      </c>
      <c r="C399" s="165">
        <f t="shared" si="39"/>
        <v>13</v>
      </c>
      <c r="D399" s="332">
        <f t="shared" si="40"/>
        <v>0.36852745873999998</v>
      </c>
      <c r="E399" s="248">
        <f t="shared" si="30"/>
        <v>874.1443984</v>
      </c>
      <c r="F399" s="248">
        <f t="shared" si="30"/>
        <v>971.27155377777774</v>
      </c>
      <c r="G399" s="248">
        <f t="shared" si="30"/>
        <v>1068.3987091555555</v>
      </c>
      <c r="H399" s="248">
        <f t="shared" si="30"/>
        <v>1165.5258645333333</v>
      </c>
      <c r="I399" s="248">
        <f t="shared" si="30"/>
        <v>1262.653019911111</v>
      </c>
      <c r="J399" s="248">
        <f t="shared" si="30"/>
        <v>1359.7801752888886</v>
      </c>
      <c r="K399" s="248">
        <f t="shared" si="30"/>
        <v>1456.9073306666662</v>
      </c>
      <c r="L399" s="248">
        <f t="shared" si="30"/>
        <v>1554.0344860444438</v>
      </c>
      <c r="M399" s="248">
        <f t="shared" si="30"/>
        <v>1651.1616414222217</v>
      </c>
      <c r="N399" s="338">
        <v>4370.7219919999998</v>
      </c>
      <c r="O399" s="166">
        <f t="shared" si="26"/>
        <v>2607.3523077093469</v>
      </c>
      <c r="P399" s="346" t="s">
        <v>742</v>
      </c>
      <c r="Q399" s="327"/>
    </row>
    <row r="400" spans="2:17" x14ac:dyDescent="0.3">
      <c r="B400">
        <v>360</v>
      </c>
      <c r="C400" s="165">
        <f t="shared" si="39"/>
        <v>12</v>
      </c>
      <c r="D400" s="332">
        <f t="shared" si="40"/>
        <v>0.36852745873999998</v>
      </c>
      <c r="E400" s="248">
        <f t="shared" si="30"/>
        <v>2556.7378164000002</v>
      </c>
      <c r="F400" s="248">
        <f t="shared" si="30"/>
        <v>2840.8197960000002</v>
      </c>
      <c r="G400" s="248">
        <f t="shared" si="30"/>
        <v>3124.9017756000003</v>
      </c>
      <c r="H400" s="248">
        <f t="shared" si="30"/>
        <v>3408.9837552000004</v>
      </c>
      <c r="I400" s="248">
        <f t="shared" si="30"/>
        <v>3693.0657348</v>
      </c>
      <c r="J400" s="248">
        <f t="shared" si="30"/>
        <v>3977.1477143999996</v>
      </c>
      <c r="K400" s="248">
        <f t="shared" si="30"/>
        <v>4261.2296939999997</v>
      </c>
      <c r="L400" s="248">
        <f t="shared" si="30"/>
        <v>4545.3116735999993</v>
      </c>
      <c r="M400" s="248">
        <f t="shared" si="30"/>
        <v>4829.3936531999989</v>
      </c>
      <c r="N400" s="338">
        <v>12783.689082000001</v>
      </c>
      <c r="O400" s="166">
        <f t="shared" si="26"/>
        <v>2607.3523077093473</v>
      </c>
      <c r="P400" s="346" t="s">
        <v>741</v>
      </c>
      <c r="Q400" s="327"/>
    </row>
    <row r="401" spans="2:21" x14ac:dyDescent="0.3">
      <c r="B401">
        <v>361</v>
      </c>
      <c r="C401" s="165">
        <f t="shared" si="39"/>
        <v>13</v>
      </c>
      <c r="D401" s="332">
        <f t="shared" si="40"/>
        <v>0.36852745873999998</v>
      </c>
      <c r="E401" s="248">
        <f t="shared" si="30"/>
        <v>699.0308536</v>
      </c>
      <c r="F401" s="248">
        <f t="shared" si="30"/>
        <v>776.70094844444441</v>
      </c>
      <c r="G401" s="248">
        <f t="shared" si="30"/>
        <v>854.37104328888893</v>
      </c>
      <c r="H401" s="248">
        <f t="shared" si="30"/>
        <v>932.04113813333322</v>
      </c>
      <c r="I401" s="248">
        <f t="shared" si="30"/>
        <v>1009.7112329777776</v>
      </c>
      <c r="J401" s="248">
        <f t="shared" si="30"/>
        <v>1087.3813278222219</v>
      </c>
      <c r="K401" s="248">
        <f t="shared" si="30"/>
        <v>1165.0514226666664</v>
      </c>
      <c r="L401" s="248">
        <f t="shared" si="30"/>
        <v>1242.7215175111107</v>
      </c>
      <c r="M401" s="248">
        <f t="shared" si="30"/>
        <v>1320.391612355555</v>
      </c>
      <c r="N401" s="338">
        <v>3495.1542679999998</v>
      </c>
      <c r="O401" s="166">
        <f t="shared" si="26"/>
        <v>2607.3523077093464</v>
      </c>
      <c r="P401" s="346" t="s">
        <v>742</v>
      </c>
    </row>
    <row r="402" spans="2:21" x14ac:dyDescent="0.3">
      <c r="B402">
        <v>362</v>
      </c>
      <c r="C402" s="165">
        <f t="shared" si="39"/>
        <v>12</v>
      </c>
      <c r="D402" s="332">
        <f t="shared" si="40"/>
        <v>0.36852745873999998</v>
      </c>
      <c r="E402" s="248">
        <f t="shared" si="30"/>
        <v>1067.4943042000002</v>
      </c>
      <c r="F402" s="248">
        <f t="shared" si="30"/>
        <v>1186.1047824444447</v>
      </c>
      <c r="G402" s="248">
        <f t="shared" si="30"/>
        <v>1304.7152606888892</v>
      </c>
      <c r="H402" s="248">
        <f t="shared" si="30"/>
        <v>1423.3257389333335</v>
      </c>
      <c r="I402" s="248">
        <f t="shared" si="30"/>
        <v>1541.9362171777777</v>
      </c>
      <c r="J402" s="248">
        <f t="shared" si="30"/>
        <v>1660.546695422222</v>
      </c>
      <c r="K402" s="248">
        <f t="shared" si="30"/>
        <v>1779.1571736666665</v>
      </c>
      <c r="L402" s="248">
        <f t="shared" si="30"/>
        <v>1897.7676519111108</v>
      </c>
      <c r="M402" s="248">
        <f t="shared" si="30"/>
        <v>2016.378130155555</v>
      </c>
      <c r="N402" s="338">
        <v>5337.4715210000004</v>
      </c>
      <c r="O402" s="166">
        <f t="shared" si="26"/>
        <v>2607.3523077093469</v>
      </c>
      <c r="P402" s="346" t="s">
        <v>741</v>
      </c>
      <c r="Q402" s="327"/>
      <c r="R402" s="44"/>
      <c r="U402" s="52"/>
    </row>
    <row r="403" spans="2:21" x14ac:dyDescent="0.3">
      <c r="B403">
        <v>363</v>
      </c>
      <c r="C403" s="165">
        <f t="shared" si="39"/>
        <v>13</v>
      </c>
      <c r="D403" s="332">
        <f t="shared" si="40"/>
        <v>0.36852745873999998</v>
      </c>
      <c r="E403" s="248">
        <f t="shared" si="30"/>
        <v>1020.1242444</v>
      </c>
      <c r="F403" s="248">
        <f t="shared" si="30"/>
        <v>1133.4713826666666</v>
      </c>
      <c r="G403" s="248">
        <f t="shared" si="30"/>
        <v>1246.8185209333333</v>
      </c>
      <c r="H403" s="248">
        <f t="shared" si="30"/>
        <v>1360.1656591999999</v>
      </c>
      <c r="I403" s="248">
        <f t="shared" si="30"/>
        <v>1473.5127974666664</v>
      </c>
      <c r="J403" s="248">
        <f t="shared" si="30"/>
        <v>1586.859935733333</v>
      </c>
      <c r="K403" s="248">
        <f t="shared" si="30"/>
        <v>1700.2070739999995</v>
      </c>
      <c r="L403" s="248">
        <f t="shared" si="30"/>
        <v>1813.5542122666661</v>
      </c>
      <c r="M403" s="248">
        <f t="shared" si="30"/>
        <v>1926.9013505333326</v>
      </c>
      <c r="N403" s="338">
        <v>5100.6212219999998</v>
      </c>
      <c r="O403" s="166">
        <f t="shared" si="26"/>
        <v>2607.3523077093469</v>
      </c>
      <c r="P403" s="346" t="s">
        <v>742</v>
      </c>
    </row>
    <row r="404" spans="2:21" x14ac:dyDescent="0.3">
      <c r="B404">
        <v>364</v>
      </c>
      <c r="C404" s="165">
        <f t="shared" si="39"/>
        <v>13</v>
      </c>
      <c r="D404" s="332">
        <f t="shared" si="40"/>
        <v>0.36852745873999998</v>
      </c>
      <c r="E404" s="248">
        <f t="shared" ref="E404:M432" si="42">$N404*E$39</f>
        <v>419.43630380000008</v>
      </c>
      <c r="F404" s="248">
        <f t="shared" si="42"/>
        <v>466.04033755555565</v>
      </c>
      <c r="G404" s="248">
        <f t="shared" si="42"/>
        <v>512.64437131111117</v>
      </c>
      <c r="H404" s="248">
        <f t="shared" si="42"/>
        <v>559.24840506666669</v>
      </c>
      <c r="I404" s="248">
        <f t="shared" si="42"/>
        <v>605.85243882222221</v>
      </c>
      <c r="J404" s="248">
        <f t="shared" si="42"/>
        <v>652.45647257777773</v>
      </c>
      <c r="K404" s="248">
        <f t="shared" si="42"/>
        <v>699.06050633333325</v>
      </c>
      <c r="L404" s="248">
        <f t="shared" si="42"/>
        <v>745.66454008888877</v>
      </c>
      <c r="M404" s="248">
        <f t="shared" si="42"/>
        <v>792.26857384444429</v>
      </c>
      <c r="N404" s="338">
        <v>2097.1815190000002</v>
      </c>
      <c r="O404" s="166">
        <f t="shared" si="26"/>
        <v>2607.3523077093469</v>
      </c>
      <c r="P404" s="346" t="s">
        <v>742</v>
      </c>
      <c r="Q404" s="327"/>
      <c r="R404" s="46"/>
    </row>
    <row r="405" spans="2:21" x14ac:dyDescent="0.3">
      <c r="B405">
        <v>365</v>
      </c>
      <c r="C405" s="165">
        <f t="shared" si="39"/>
        <v>13</v>
      </c>
      <c r="D405" s="332">
        <f t="shared" si="40"/>
        <v>0.36852745873999998</v>
      </c>
      <c r="E405" s="248">
        <f t="shared" si="42"/>
        <v>671.4094384</v>
      </c>
      <c r="F405" s="248">
        <f t="shared" si="42"/>
        <v>746.01048711111116</v>
      </c>
      <c r="G405" s="248">
        <f t="shared" si="42"/>
        <v>820.61153582222232</v>
      </c>
      <c r="H405" s="248">
        <f t="shared" si="42"/>
        <v>895.21258453333337</v>
      </c>
      <c r="I405" s="248">
        <f t="shared" si="42"/>
        <v>969.8136332444443</v>
      </c>
      <c r="J405" s="248">
        <f t="shared" si="42"/>
        <v>1044.4146819555554</v>
      </c>
      <c r="K405" s="248">
        <f t="shared" si="42"/>
        <v>1119.0157306666665</v>
      </c>
      <c r="L405" s="248">
        <f t="shared" si="42"/>
        <v>1193.6167793777774</v>
      </c>
      <c r="M405" s="248">
        <f t="shared" si="42"/>
        <v>1268.2178280888884</v>
      </c>
      <c r="N405" s="338">
        <v>3357.047192</v>
      </c>
      <c r="O405" s="166">
        <f t="shared" ref="O405:O468" si="43">($R$46*$W$41*N405)/(N405*D405)</f>
        <v>2607.3523077093469</v>
      </c>
      <c r="P405" s="346" t="s">
        <v>742</v>
      </c>
      <c r="R405" s="46"/>
    </row>
    <row r="406" spans="2:21" x14ac:dyDescent="0.3">
      <c r="B406">
        <v>366</v>
      </c>
      <c r="C406" s="165">
        <f t="shared" si="39"/>
        <v>1</v>
      </c>
      <c r="D406" s="332">
        <f t="shared" si="40"/>
        <v>0.36852745873999998</v>
      </c>
      <c r="E406" s="248">
        <f t="shared" si="42"/>
        <v>507.94937300000004</v>
      </c>
      <c r="F406" s="248">
        <f t="shared" si="42"/>
        <v>564.3881922222223</v>
      </c>
      <c r="G406" s="248">
        <f t="shared" si="42"/>
        <v>620.82701144444457</v>
      </c>
      <c r="H406" s="248">
        <f t="shared" si="42"/>
        <v>677.26583066666672</v>
      </c>
      <c r="I406" s="248">
        <f t="shared" si="42"/>
        <v>733.70464988888887</v>
      </c>
      <c r="J406" s="248">
        <f t="shared" si="42"/>
        <v>790.14346911111102</v>
      </c>
      <c r="K406" s="248">
        <f t="shared" si="42"/>
        <v>846.58228833333317</v>
      </c>
      <c r="L406" s="248">
        <f t="shared" si="42"/>
        <v>903.02110755555532</v>
      </c>
      <c r="M406" s="248">
        <f t="shared" si="42"/>
        <v>959.45992677777747</v>
      </c>
      <c r="N406" s="338">
        <v>2539.7468650000001</v>
      </c>
      <c r="O406" s="166">
        <f t="shared" si="43"/>
        <v>2607.3523077093469</v>
      </c>
      <c r="P406" s="346" t="s">
        <v>729</v>
      </c>
    </row>
    <row r="407" spans="2:21" x14ac:dyDescent="0.3">
      <c r="B407">
        <v>367</v>
      </c>
      <c r="C407" s="165">
        <f t="shared" si="39"/>
        <v>1</v>
      </c>
      <c r="D407" s="332">
        <f t="shared" si="40"/>
        <v>0.36852745873999998</v>
      </c>
      <c r="E407" s="248">
        <f t="shared" si="42"/>
        <v>448.43656559999999</v>
      </c>
      <c r="F407" s="248">
        <f t="shared" si="42"/>
        <v>498.26285066666668</v>
      </c>
      <c r="G407" s="248">
        <f t="shared" si="42"/>
        <v>548.08913573333336</v>
      </c>
      <c r="H407" s="248">
        <f t="shared" si="42"/>
        <v>597.91542079999999</v>
      </c>
      <c r="I407" s="248">
        <f t="shared" si="42"/>
        <v>647.74170586666662</v>
      </c>
      <c r="J407" s="248">
        <f t="shared" si="42"/>
        <v>697.56799093333325</v>
      </c>
      <c r="K407" s="248">
        <f t="shared" si="42"/>
        <v>747.39427599999988</v>
      </c>
      <c r="L407" s="248">
        <f t="shared" si="42"/>
        <v>797.22056106666639</v>
      </c>
      <c r="M407" s="248">
        <f t="shared" si="42"/>
        <v>847.04684613333302</v>
      </c>
      <c r="N407" s="338">
        <v>2242.182828</v>
      </c>
      <c r="O407" s="166">
        <f t="shared" si="43"/>
        <v>2607.3523077093469</v>
      </c>
      <c r="P407" s="346" t="s">
        <v>729</v>
      </c>
      <c r="R407" s="47"/>
    </row>
    <row r="408" spans="2:21" x14ac:dyDescent="0.3">
      <c r="B408">
        <v>368</v>
      </c>
      <c r="C408" s="165">
        <f t="shared" si="39"/>
        <v>1</v>
      </c>
      <c r="D408" s="332">
        <f t="shared" si="40"/>
        <v>0.36852745873999998</v>
      </c>
      <c r="E408" s="248">
        <f t="shared" si="42"/>
        <v>602.73397160000002</v>
      </c>
      <c r="F408" s="248">
        <f t="shared" si="42"/>
        <v>669.70441288888901</v>
      </c>
      <c r="G408" s="248">
        <f t="shared" si="42"/>
        <v>736.67485417777789</v>
      </c>
      <c r="H408" s="248">
        <f t="shared" si="42"/>
        <v>803.64529546666677</v>
      </c>
      <c r="I408" s="248">
        <f t="shared" si="42"/>
        <v>870.61573675555553</v>
      </c>
      <c r="J408" s="248">
        <f t="shared" si="42"/>
        <v>937.58617804444441</v>
      </c>
      <c r="K408" s="248">
        <f t="shared" si="42"/>
        <v>1004.5566193333332</v>
      </c>
      <c r="L408" s="248">
        <f t="shared" si="42"/>
        <v>1071.5270606222221</v>
      </c>
      <c r="M408" s="248">
        <f t="shared" si="42"/>
        <v>1138.4975019111109</v>
      </c>
      <c r="N408" s="338">
        <v>3013.6698580000002</v>
      </c>
      <c r="O408" s="166">
        <f t="shared" si="43"/>
        <v>2607.3523077093469</v>
      </c>
      <c r="P408" s="346" t="s">
        <v>729</v>
      </c>
    </row>
    <row r="409" spans="2:21" x14ac:dyDescent="0.3">
      <c r="B409">
        <v>369</v>
      </c>
      <c r="C409" s="165">
        <f t="shared" si="39"/>
        <v>1</v>
      </c>
      <c r="D409" s="332">
        <f t="shared" si="40"/>
        <v>0.36852745873999998</v>
      </c>
      <c r="E409" s="248">
        <f t="shared" si="42"/>
        <v>525.82990259999997</v>
      </c>
      <c r="F409" s="248">
        <f t="shared" si="42"/>
        <v>584.25544733333334</v>
      </c>
      <c r="G409" s="248">
        <f t="shared" si="42"/>
        <v>642.6809920666667</v>
      </c>
      <c r="H409" s="248">
        <f t="shared" si="42"/>
        <v>701.10653679999996</v>
      </c>
      <c r="I409" s="248">
        <f t="shared" si="42"/>
        <v>759.53208153333321</v>
      </c>
      <c r="J409" s="248">
        <f t="shared" si="42"/>
        <v>817.95762626666647</v>
      </c>
      <c r="K409" s="248">
        <f t="shared" si="42"/>
        <v>876.38317099999972</v>
      </c>
      <c r="L409" s="248">
        <f t="shared" si="42"/>
        <v>934.80871573333297</v>
      </c>
      <c r="M409" s="248">
        <f t="shared" si="42"/>
        <v>993.23426046666634</v>
      </c>
      <c r="N409" s="338">
        <v>2629.1495129999998</v>
      </c>
      <c r="O409" s="166">
        <f t="shared" si="43"/>
        <v>2607.3523077093469</v>
      </c>
      <c r="P409" s="346" t="s">
        <v>729</v>
      </c>
    </row>
    <row r="410" spans="2:21" x14ac:dyDescent="0.3">
      <c r="B410">
        <v>370</v>
      </c>
      <c r="C410" s="165">
        <f t="shared" si="39"/>
        <v>1</v>
      </c>
      <c r="D410" s="332">
        <f t="shared" si="40"/>
        <v>0.36852745873999998</v>
      </c>
      <c r="E410" s="248">
        <f t="shared" si="42"/>
        <v>1156.6300785999999</v>
      </c>
      <c r="F410" s="248">
        <f t="shared" si="42"/>
        <v>1285.144531777778</v>
      </c>
      <c r="G410" s="248">
        <f t="shared" si="42"/>
        <v>1413.6589849555558</v>
      </c>
      <c r="H410" s="248">
        <f t="shared" si="42"/>
        <v>1542.1734381333333</v>
      </c>
      <c r="I410" s="248">
        <f t="shared" si="42"/>
        <v>1670.6878913111109</v>
      </c>
      <c r="J410" s="248">
        <f t="shared" si="42"/>
        <v>1799.2023444888885</v>
      </c>
      <c r="K410" s="248">
        <f t="shared" si="42"/>
        <v>1927.7167976666663</v>
      </c>
      <c r="L410" s="248">
        <f t="shared" si="42"/>
        <v>2056.2312508444438</v>
      </c>
      <c r="M410" s="248">
        <f t="shared" si="42"/>
        <v>2184.7457040222216</v>
      </c>
      <c r="N410" s="338">
        <v>5783.1503929999999</v>
      </c>
      <c r="O410" s="166">
        <f t="shared" si="43"/>
        <v>2607.3523077093473</v>
      </c>
      <c r="P410" s="346" t="s">
        <v>729</v>
      </c>
    </row>
    <row r="411" spans="2:21" x14ac:dyDescent="0.3">
      <c r="B411">
        <v>371</v>
      </c>
      <c r="C411" s="165">
        <f t="shared" si="39"/>
        <v>1</v>
      </c>
      <c r="D411" s="332">
        <f t="shared" si="40"/>
        <v>0.36852745873999998</v>
      </c>
      <c r="E411" s="248">
        <f t="shared" si="42"/>
        <v>1463.8905226000002</v>
      </c>
      <c r="F411" s="248">
        <f t="shared" si="42"/>
        <v>1626.5450251111113</v>
      </c>
      <c r="G411" s="248">
        <f t="shared" si="42"/>
        <v>1789.1995276222224</v>
      </c>
      <c r="H411" s="248">
        <f t="shared" si="42"/>
        <v>1951.8540301333335</v>
      </c>
      <c r="I411" s="248">
        <f t="shared" si="42"/>
        <v>2114.5085326444441</v>
      </c>
      <c r="J411" s="248">
        <f t="shared" si="42"/>
        <v>2277.1630351555555</v>
      </c>
      <c r="K411" s="248">
        <f t="shared" si="42"/>
        <v>2439.8175376666663</v>
      </c>
      <c r="L411" s="248">
        <f t="shared" si="42"/>
        <v>2602.4720401777772</v>
      </c>
      <c r="M411" s="248">
        <f t="shared" si="42"/>
        <v>2765.1265426888881</v>
      </c>
      <c r="N411" s="338">
        <v>7319.4526130000004</v>
      </c>
      <c r="O411" s="166">
        <f t="shared" si="43"/>
        <v>2607.3523077093469</v>
      </c>
      <c r="P411" s="346" t="s">
        <v>729</v>
      </c>
    </row>
    <row r="412" spans="2:21" x14ac:dyDescent="0.3">
      <c r="B412">
        <v>372</v>
      </c>
      <c r="C412" s="165">
        <f t="shared" si="39"/>
        <v>1</v>
      </c>
      <c r="D412" s="332">
        <f t="shared" si="40"/>
        <v>0.36852745873999998</v>
      </c>
      <c r="E412" s="248">
        <f t="shared" si="42"/>
        <v>975.55635719999998</v>
      </c>
      <c r="F412" s="248">
        <f t="shared" si="42"/>
        <v>1083.9515079999999</v>
      </c>
      <c r="G412" s="248">
        <f t="shared" si="42"/>
        <v>1192.3466587999999</v>
      </c>
      <c r="H412" s="248">
        <f t="shared" si="42"/>
        <v>1300.7418095999999</v>
      </c>
      <c r="I412" s="248">
        <f t="shared" si="42"/>
        <v>1409.1369603999997</v>
      </c>
      <c r="J412" s="248">
        <f t="shared" si="42"/>
        <v>1517.5321111999997</v>
      </c>
      <c r="K412" s="248">
        <f t="shared" si="42"/>
        <v>1625.9272619999995</v>
      </c>
      <c r="L412" s="248">
        <f t="shared" si="42"/>
        <v>1734.3224127999993</v>
      </c>
      <c r="M412" s="248">
        <f t="shared" si="42"/>
        <v>1842.7175635999993</v>
      </c>
      <c r="N412" s="338">
        <v>4877.7817859999996</v>
      </c>
      <c r="O412" s="166">
        <f t="shared" si="43"/>
        <v>2607.3523077093469</v>
      </c>
      <c r="P412" s="346" t="s">
        <v>729</v>
      </c>
    </row>
    <row r="413" spans="2:21" x14ac:dyDescent="0.3">
      <c r="B413">
        <v>373</v>
      </c>
      <c r="C413" s="165">
        <f t="shared" si="39"/>
        <v>1</v>
      </c>
      <c r="D413" s="332">
        <f t="shared" si="40"/>
        <v>0.36852745873999998</v>
      </c>
      <c r="E413" s="248">
        <f t="shared" si="42"/>
        <v>1098.0068498000001</v>
      </c>
      <c r="F413" s="248">
        <f t="shared" si="42"/>
        <v>1220.0076108888891</v>
      </c>
      <c r="G413" s="248">
        <f t="shared" si="42"/>
        <v>1342.0083719777779</v>
      </c>
      <c r="H413" s="248">
        <f t="shared" si="42"/>
        <v>1464.0091330666667</v>
      </c>
      <c r="I413" s="248">
        <f t="shared" si="42"/>
        <v>1586.0098941555555</v>
      </c>
      <c r="J413" s="248">
        <f t="shared" si="42"/>
        <v>1708.0106552444443</v>
      </c>
      <c r="K413" s="248">
        <f t="shared" si="42"/>
        <v>1830.011416333333</v>
      </c>
      <c r="L413" s="248">
        <f t="shared" si="42"/>
        <v>1952.0121774222218</v>
      </c>
      <c r="M413" s="248">
        <f t="shared" si="42"/>
        <v>2074.0129385111104</v>
      </c>
      <c r="N413" s="338">
        <v>5490.0342490000003</v>
      </c>
      <c r="O413" s="166">
        <f t="shared" si="43"/>
        <v>2607.3523077093469</v>
      </c>
      <c r="P413" s="346" t="s">
        <v>729</v>
      </c>
    </row>
    <row r="414" spans="2:21" x14ac:dyDescent="0.3">
      <c r="B414">
        <v>374</v>
      </c>
      <c r="C414" s="165">
        <f t="shared" si="39"/>
        <v>1</v>
      </c>
      <c r="D414" s="332">
        <f t="shared" si="40"/>
        <v>0.36852745873999998</v>
      </c>
      <c r="E414" s="248">
        <f t="shared" si="42"/>
        <v>1436.9807702000001</v>
      </c>
      <c r="F414" s="248">
        <f t="shared" si="42"/>
        <v>1596.6453002222224</v>
      </c>
      <c r="G414" s="248">
        <f t="shared" si="42"/>
        <v>1756.3098302444446</v>
      </c>
      <c r="H414" s="248">
        <f t="shared" si="42"/>
        <v>1915.9743602666667</v>
      </c>
      <c r="I414" s="248">
        <f t="shared" si="42"/>
        <v>2075.6388902888889</v>
      </c>
      <c r="J414" s="248">
        <f t="shared" si="42"/>
        <v>2235.3034203111106</v>
      </c>
      <c r="K414" s="248">
        <f t="shared" si="42"/>
        <v>2394.9679503333327</v>
      </c>
      <c r="L414" s="248">
        <f t="shared" si="42"/>
        <v>2554.6324803555549</v>
      </c>
      <c r="M414" s="248">
        <f t="shared" si="42"/>
        <v>2714.297010377777</v>
      </c>
      <c r="N414" s="338">
        <v>7184.903851</v>
      </c>
      <c r="O414" s="166">
        <f t="shared" si="43"/>
        <v>2607.3523077093469</v>
      </c>
      <c r="P414" s="346" t="s">
        <v>729</v>
      </c>
    </row>
    <row r="415" spans="2:21" x14ac:dyDescent="0.3">
      <c r="B415">
        <v>375</v>
      </c>
      <c r="C415" s="165">
        <f t="shared" si="39"/>
        <v>1</v>
      </c>
      <c r="D415" s="332">
        <f t="shared" si="40"/>
        <v>0.36852745873999998</v>
      </c>
      <c r="E415" s="248">
        <f t="shared" si="42"/>
        <v>594.46089060000008</v>
      </c>
      <c r="F415" s="248">
        <f t="shared" si="42"/>
        <v>660.51210066666681</v>
      </c>
      <c r="G415" s="248">
        <f t="shared" si="42"/>
        <v>726.56331073333342</v>
      </c>
      <c r="H415" s="248">
        <f t="shared" si="42"/>
        <v>792.61452080000004</v>
      </c>
      <c r="I415" s="248">
        <f t="shared" si="42"/>
        <v>858.66573086666665</v>
      </c>
      <c r="J415" s="248">
        <f t="shared" si="42"/>
        <v>924.71694093333326</v>
      </c>
      <c r="K415" s="248">
        <f t="shared" si="42"/>
        <v>990.76815099999988</v>
      </c>
      <c r="L415" s="248">
        <f t="shared" si="42"/>
        <v>1056.8193610666665</v>
      </c>
      <c r="M415" s="248">
        <f t="shared" si="42"/>
        <v>1122.870571133333</v>
      </c>
      <c r="N415" s="338">
        <v>2972.3044530000002</v>
      </c>
      <c r="O415" s="166">
        <f t="shared" si="43"/>
        <v>2607.3523077093469</v>
      </c>
      <c r="P415" s="346" t="s">
        <v>729</v>
      </c>
    </row>
    <row r="416" spans="2:21" x14ac:dyDescent="0.3">
      <c r="B416">
        <v>376</v>
      </c>
      <c r="C416" s="165">
        <f t="shared" si="39"/>
        <v>1</v>
      </c>
      <c r="D416" s="332">
        <f t="shared" si="40"/>
        <v>0.36852745873999998</v>
      </c>
      <c r="E416" s="248">
        <f t="shared" si="42"/>
        <v>1272.4976896000001</v>
      </c>
      <c r="F416" s="248">
        <f t="shared" si="42"/>
        <v>1413.886321777778</v>
      </c>
      <c r="G416" s="248">
        <f t="shared" si="42"/>
        <v>1555.2749539555557</v>
      </c>
      <c r="H416" s="248">
        <f t="shared" si="42"/>
        <v>1696.6635861333334</v>
      </c>
      <c r="I416" s="248">
        <f t="shared" si="42"/>
        <v>1838.0522183111109</v>
      </c>
      <c r="J416" s="248">
        <f t="shared" si="42"/>
        <v>1979.4408504888886</v>
      </c>
      <c r="K416" s="248">
        <f t="shared" si="42"/>
        <v>2120.8294826666661</v>
      </c>
      <c r="L416" s="248">
        <f t="shared" si="42"/>
        <v>2262.2181148444438</v>
      </c>
      <c r="M416" s="248">
        <f t="shared" si="42"/>
        <v>2403.6067470222215</v>
      </c>
      <c r="N416" s="338">
        <v>6362.4884480000001</v>
      </c>
      <c r="O416" s="166">
        <f t="shared" si="43"/>
        <v>2607.3523077093464</v>
      </c>
      <c r="P416" s="346" t="s">
        <v>729</v>
      </c>
    </row>
    <row r="417" spans="2:16" x14ac:dyDescent="0.3">
      <c r="B417">
        <v>377</v>
      </c>
      <c r="C417" s="165">
        <f t="shared" si="39"/>
        <v>1</v>
      </c>
      <c r="D417" s="332">
        <f t="shared" si="40"/>
        <v>0.36852745873999998</v>
      </c>
      <c r="E417" s="248">
        <f t="shared" si="42"/>
        <v>1414.4299530000001</v>
      </c>
      <c r="F417" s="248">
        <f t="shared" si="42"/>
        <v>1571.5888366666668</v>
      </c>
      <c r="G417" s="248">
        <f t="shared" si="42"/>
        <v>1728.7477203333335</v>
      </c>
      <c r="H417" s="248">
        <f t="shared" si="42"/>
        <v>1885.906604</v>
      </c>
      <c r="I417" s="248">
        <f t="shared" si="42"/>
        <v>2043.0654876666665</v>
      </c>
      <c r="J417" s="248">
        <f t="shared" si="42"/>
        <v>2200.2243713333332</v>
      </c>
      <c r="K417" s="248">
        <f t="shared" si="42"/>
        <v>2357.3832549999997</v>
      </c>
      <c r="L417" s="248">
        <f t="shared" si="42"/>
        <v>2514.5421386666662</v>
      </c>
      <c r="M417" s="248">
        <f t="shared" si="42"/>
        <v>2671.7010223333327</v>
      </c>
      <c r="N417" s="338">
        <v>7072.1497650000001</v>
      </c>
      <c r="O417" s="166">
        <f t="shared" si="43"/>
        <v>2607.3523077093469</v>
      </c>
      <c r="P417" s="346" t="s">
        <v>729</v>
      </c>
    </row>
    <row r="418" spans="2:16" x14ac:dyDescent="0.3">
      <c r="B418">
        <v>378</v>
      </c>
      <c r="C418" s="165">
        <f t="shared" si="39"/>
        <v>1</v>
      </c>
      <c r="D418" s="332">
        <f t="shared" si="40"/>
        <v>0.36852745873999998</v>
      </c>
      <c r="E418" s="248">
        <f t="shared" si="42"/>
        <v>1515.3081648</v>
      </c>
      <c r="F418" s="248">
        <f t="shared" si="42"/>
        <v>1683.6757386666668</v>
      </c>
      <c r="G418" s="248">
        <f t="shared" si="42"/>
        <v>1852.0433125333334</v>
      </c>
      <c r="H418" s="248">
        <f t="shared" si="42"/>
        <v>2020.4108864</v>
      </c>
      <c r="I418" s="248">
        <f t="shared" si="42"/>
        <v>2188.7784602666666</v>
      </c>
      <c r="J418" s="248">
        <f t="shared" si="42"/>
        <v>2357.1460341333327</v>
      </c>
      <c r="K418" s="248">
        <f t="shared" si="42"/>
        <v>2525.5136079999993</v>
      </c>
      <c r="L418" s="248">
        <f t="shared" si="42"/>
        <v>2693.8811818666659</v>
      </c>
      <c r="M418" s="248">
        <f t="shared" si="42"/>
        <v>2862.2487557333325</v>
      </c>
      <c r="N418" s="338">
        <v>7576.5408239999997</v>
      </c>
      <c r="O418" s="166">
        <f t="shared" si="43"/>
        <v>2607.3523077093469</v>
      </c>
      <c r="P418" s="346" t="s">
        <v>729</v>
      </c>
    </row>
    <row r="419" spans="2:16" x14ac:dyDescent="0.3">
      <c r="B419">
        <v>379</v>
      </c>
      <c r="C419" s="165">
        <f t="shared" si="39"/>
        <v>1</v>
      </c>
      <c r="D419" s="332">
        <f t="shared" si="40"/>
        <v>0.36852745873999998</v>
      </c>
      <c r="E419" s="248">
        <f t="shared" si="42"/>
        <v>405.8257514</v>
      </c>
      <c r="F419" s="248">
        <f t="shared" si="42"/>
        <v>450.91750155555559</v>
      </c>
      <c r="G419" s="248">
        <f t="shared" si="42"/>
        <v>496.00925171111112</v>
      </c>
      <c r="H419" s="248">
        <f t="shared" si="42"/>
        <v>541.10100186666659</v>
      </c>
      <c r="I419" s="248">
        <f t="shared" si="42"/>
        <v>586.19275202222218</v>
      </c>
      <c r="J419" s="248">
        <f t="shared" si="42"/>
        <v>631.28450217777765</v>
      </c>
      <c r="K419" s="248">
        <f t="shared" si="42"/>
        <v>676.37625233333313</v>
      </c>
      <c r="L419" s="248">
        <f t="shared" si="42"/>
        <v>721.46800248888871</v>
      </c>
      <c r="M419" s="248">
        <f t="shared" si="42"/>
        <v>766.55975264444419</v>
      </c>
      <c r="N419" s="338">
        <v>2029.128757</v>
      </c>
      <c r="O419" s="166">
        <f t="shared" si="43"/>
        <v>2607.3523077093469</v>
      </c>
      <c r="P419" s="346" t="s">
        <v>729</v>
      </c>
    </row>
    <row r="420" spans="2:16" x14ac:dyDescent="0.3">
      <c r="B420">
        <v>380</v>
      </c>
      <c r="C420" s="165">
        <f t="shared" si="39"/>
        <v>1</v>
      </c>
      <c r="D420" s="332">
        <f t="shared" si="40"/>
        <v>0.36852745873999998</v>
      </c>
      <c r="E420" s="248">
        <f t="shared" si="42"/>
        <v>661.26824260000012</v>
      </c>
      <c r="F420" s="248">
        <f t="shared" si="42"/>
        <v>734.7424917777779</v>
      </c>
      <c r="G420" s="248">
        <f t="shared" si="42"/>
        <v>808.21674095555568</v>
      </c>
      <c r="H420" s="248">
        <f t="shared" si="42"/>
        <v>881.69099013333334</v>
      </c>
      <c r="I420" s="248">
        <f t="shared" si="42"/>
        <v>955.16523931111101</v>
      </c>
      <c r="J420" s="248">
        <f t="shared" si="42"/>
        <v>1028.6394884888887</v>
      </c>
      <c r="K420" s="248">
        <f t="shared" si="42"/>
        <v>1102.1137376666666</v>
      </c>
      <c r="L420" s="248">
        <f t="shared" si="42"/>
        <v>1175.5879868444442</v>
      </c>
      <c r="M420" s="248">
        <f t="shared" si="42"/>
        <v>1249.0622360222219</v>
      </c>
      <c r="N420" s="338">
        <v>3306.3412130000002</v>
      </c>
      <c r="O420" s="166">
        <f t="shared" si="43"/>
        <v>2607.3523077093469</v>
      </c>
      <c r="P420" s="346" t="s">
        <v>729</v>
      </c>
    </row>
    <row r="421" spans="2:16" x14ac:dyDescent="0.3">
      <c r="B421">
        <v>381</v>
      </c>
      <c r="C421" s="165">
        <f t="shared" si="39"/>
        <v>1</v>
      </c>
      <c r="D421" s="332">
        <f t="shared" si="40"/>
        <v>0.36852745873999998</v>
      </c>
      <c r="E421" s="248">
        <f t="shared" si="42"/>
        <v>431.5345724</v>
      </c>
      <c r="F421" s="248">
        <f t="shared" si="42"/>
        <v>479.48285822222221</v>
      </c>
      <c r="G421" s="248">
        <f t="shared" si="42"/>
        <v>527.43114404444441</v>
      </c>
      <c r="H421" s="248">
        <f t="shared" si="42"/>
        <v>575.37942986666667</v>
      </c>
      <c r="I421" s="248">
        <f t="shared" si="42"/>
        <v>623.32771568888882</v>
      </c>
      <c r="J421" s="248">
        <f t="shared" si="42"/>
        <v>671.27600151111096</v>
      </c>
      <c r="K421" s="248">
        <f t="shared" si="42"/>
        <v>719.22428733333311</v>
      </c>
      <c r="L421" s="248">
        <f t="shared" si="42"/>
        <v>767.17257315555526</v>
      </c>
      <c r="M421" s="248">
        <f t="shared" si="42"/>
        <v>815.12085897777752</v>
      </c>
      <c r="N421" s="338">
        <v>2157.6728619999999</v>
      </c>
      <c r="O421" s="166">
        <f t="shared" si="43"/>
        <v>2607.3523077093469</v>
      </c>
      <c r="P421" s="346" t="s">
        <v>729</v>
      </c>
    </row>
    <row r="422" spans="2:16" x14ac:dyDescent="0.3">
      <c r="B422">
        <v>382</v>
      </c>
      <c r="C422" s="165">
        <f t="shared" si="39"/>
        <v>1</v>
      </c>
      <c r="D422" s="332">
        <f t="shared" si="40"/>
        <v>0.36852745873999998</v>
      </c>
      <c r="E422" s="248">
        <f t="shared" si="42"/>
        <v>861.64581920000001</v>
      </c>
      <c r="F422" s="248">
        <f t="shared" si="42"/>
        <v>957.3842435555556</v>
      </c>
      <c r="G422" s="248">
        <f t="shared" si="42"/>
        <v>1053.1226679111112</v>
      </c>
      <c r="H422" s="248">
        <f t="shared" si="42"/>
        <v>1148.8610922666667</v>
      </c>
      <c r="I422" s="248">
        <f t="shared" si="42"/>
        <v>1244.5995166222222</v>
      </c>
      <c r="J422" s="248">
        <f t="shared" si="42"/>
        <v>1340.3379409777776</v>
      </c>
      <c r="K422" s="248">
        <f t="shared" si="42"/>
        <v>1436.0763653333331</v>
      </c>
      <c r="L422" s="248">
        <f t="shared" si="42"/>
        <v>1531.8147896888884</v>
      </c>
      <c r="M422" s="248">
        <f t="shared" si="42"/>
        <v>1627.5532140444438</v>
      </c>
      <c r="N422" s="338">
        <v>4308.229096</v>
      </c>
      <c r="O422" s="166">
        <f t="shared" si="43"/>
        <v>2607.3523077093469</v>
      </c>
      <c r="P422" s="346" t="s">
        <v>729</v>
      </c>
    </row>
    <row r="423" spans="2:16" x14ac:dyDescent="0.3">
      <c r="B423">
        <v>383</v>
      </c>
      <c r="C423" s="165">
        <f t="shared" si="39"/>
        <v>1</v>
      </c>
      <c r="D423" s="332">
        <f t="shared" si="40"/>
        <v>0.36852745873999998</v>
      </c>
      <c r="E423" s="248">
        <f t="shared" si="42"/>
        <v>572.3993418</v>
      </c>
      <c r="F423" s="248">
        <f t="shared" si="42"/>
        <v>635.99926866666669</v>
      </c>
      <c r="G423" s="248">
        <f t="shared" si="42"/>
        <v>699.59919553333339</v>
      </c>
      <c r="H423" s="248">
        <f t="shared" si="42"/>
        <v>763.19912239999996</v>
      </c>
      <c r="I423" s="248">
        <f t="shared" si="42"/>
        <v>826.79904926666654</v>
      </c>
      <c r="J423" s="248">
        <f t="shared" si="42"/>
        <v>890.39897613333324</v>
      </c>
      <c r="K423" s="248">
        <f t="shared" si="42"/>
        <v>953.99890299999981</v>
      </c>
      <c r="L423" s="248">
        <f t="shared" si="42"/>
        <v>1017.5988298666664</v>
      </c>
      <c r="M423" s="248">
        <f t="shared" si="42"/>
        <v>1081.1987567333331</v>
      </c>
      <c r="N423" s="338">
        <v>2861.996709</v>
      </c>
      <c r="O423" s="166">
        <f t="shared" si="43"/>
        <v>2607.3523077093469</v>
      </c>
      <c r="P423" s="346" t="s">
        <v>729</v>
      </c>
    </row>
    <row r="424" spans="2:16" x14ac:dyDescent="0.3">
      <c r="B424">
        <v>384</v>
      </c>
      <c r="C424" s="165">
        <f t="shared" si="39"/>
        <v>1</v>
      </c>
      <c r="D424" s="332">
        <f t="shared" si="40"/>
        <v>0.36852745873999998</v>
      </c>
      <c r="E424" s="248">
        <f t="shared" si="42"/>
        <v>442.87669940000001</v>
      </c>
      <c r="F424" s="248">
        <f t="shared" si="42"/>
        <v>492.08522155555556</v>
      </c>
      <c r="G424" s="248">
        <f t="shared" si="42"/>
        <v>541.29374371111112</v>
      </c>
      <c r="H424" s="248">
        <f t="shared" si="42"/>
        <v>590.50226586666656</v>
      </c>
      <c r="I424" s="248">
        <f t="shared" si="42"/>
        <v>639.71078802222212</v>
      </c>
      <c r="J424" s="248">
        <f t="shared" si="42"/>
        <v>688.91931017777756</v>
      </c>
      <c r="K424" s="248">
        <f t="shared" si="42"/>
        <v>738.12783233333312</v>
      </c>
      <c r="L424" s="248">
        <f t="shared" si="42"/>
        <v>787.33635448888856</v>
      </c>
      <c r="M424" s="248">
        <f t="shared" si="42"/>
        <v>836.54487664444412</v>
      </c>
      <c r="N424" s="338">
        <v>2214.3834969999998</v>
      </c>
      <c r="O424" s="166">
        <f t="shared" si="43"/>
        <v>2607.3523077093469</v>
      </c>
      <c r="P424" s="346" t="s">
        <v>729</v>
      </c>
    </row>
    <row r="425" spans="2:16" x14ac:dyDescent="0.3">
      <c r="B425">
        <v>385</v>
      </c>
      <c r="C425" s="165">
        <f t="shared" si="39"/>
        <v>1</v>
      </c>
      <c r="D425" s="332">
        <f t="shared" si="40"/>
        <v>0.36852745873999998</v>
      </c>
      <c r="E425" s="248">
        <f t="shared" si="42"/>
        <v>420.99306619999999</v>
      </c>
      <c r="F425" s="248">
        <f t="shared" si="42"/>
        <v>467.77007355555554</v>
      </c>
      <c r="G425" s="248">
        <f t="shared" si="42"/>
        <v>514.54708091111115</v>
      </c>
      <c r="H425" s="248">
        <f t="shared" si="42"/>
        <v>561.32408826666665</v>
      </c>
      <c r="I425" s="248">
        <f t="shared" si="42"/>
        <v>608.10109562222215</v>
      </c>
      <c r="J425" s="248">
        <f t="shared" si="42"/>
        <v>654.87810297777764</v>
      </c>
      <c r="K425" s="248">
        <f t="shared" si="42"/>
        <v>701.65511033333314</v>
      </c>
      <c r="L425" s="248">
        <f t="shared" si="42"/>
        <v>748.43211768888864</v>
      </c>
      <c r="M425" s="248">
        <f t="shared" si="42"/>
        <v>795.20912504444414</v>
      </c>
      <c r="N425" s="338">
        <v>2104.9653309999999</v>
      </c>
      <c r="O425" s="166">
        <f t="shared" si="43"/>
        <v>2607.3523077093469</v>
      </c>
      <c r="P425" s="346" t="s">
        <v>729</v>
      </c>
    </row>
    <row r="426" spans="2:16" x14ac:dyDescent="0.3">
      <c r="B426">
        <v>386</v>
      </c>
      <c r="C426" s="165">
        <f t="shared" ref="C426:C472" si="44">VLOOKUP(P426,$R$55:$U$68,3,FALSE)</f>
        <v>1</v>
      </c>
      <c r="D426" s="332">
        <f t="shared" si="40"/>
        <v>0.36852745873999998</v>
      </c>
      <c r="E426" s="248">
        <f t="shared" si="42"/>
        <v>570.75362140000004</v>
      </c>
      <c r="F426" s="248">
        <f t="shared" si="42"/>
        <v>634.1706904444444</v>
      </c>
      <c r="G426" s="248">
        <f t="shared" si="42"/>
        <v>697.58775948888888</v>
      </c>
      <c r="H426" s="248">
        <f t="shared" si="42"/>
        <v>761.00482853333324</v>
      </c>
      <c r="I426" s="248">
        <f t="shared" si="42"/>
        <v>824.42189757777771</v>
      </c>
      <c r="J426" s="248">
        <f t="shared" si="42"/>
        <v>887.83896662222207</v>
      </c>
      <c r="K426" s="248">
        <f t="shared" si="42"/>
        <v>951.25603566666643</v>
      </c>
      <c r="L426" s="248">
        <f t="shared" si="42"/>
        <v>1014.6731047111108</v>
      </c>
      <c r="M426" s="248">
        <f t="shared" si="42"/>
        <v>1078.0901737555553</v>
      </c>
      <c r="N426" s="338">
        <v>2853.7681069999999</v>
      </c>
      <c r="O426" s="166">
        <f t="shared" si="43"/>
        <v>2607.3523077093469</v>
      </c>
      <c r="P426" s="346" t="s">
        <v>729</v>
      </c>
    </row>
    <row r="427" spans="2:16" x14ac:dyDescent="0.3">
      <c r="B427">
        <v>387</v>
      </c>
      <c r="C427" s="165">
        <f t="shared" si="44"/>
        <v>1</v>
      </c>
      <c r="D427" s="332">
        <f t="shared" ref="D427:D472" si="45">D426</f>
        <v>0.36852745873999998</v>
      </c>
      <c r="E427" s="248">
        <f t="shared" si="42"/>
        <v>482.41846759999999</v>
      </c>
      <c r="F427" s="248">
        <f t="shared" si="42"/>
        <v>536.02051955555555</v>
      </c>
      <c r="G427" s="248">
        <f t="shared" si="42"/>
        <v>589.62257151111112</v>
      </c>
      <c r="H427" s="248">
        <f t="shared" si="42"/>
        <v>643.22462346666669</v>
      </c>
      <c r="I427" s="248">
        <f t="shared" si="42"/>
        <v>696.82667542222214</v>
      </c>
      <c r="J427" s="248">
        <f t="shared" si="42"/>
        <v>750.42872737777759</v>
      </c>
      <c r="K427" s="248">
        <f t="shared" si="42"/>
        <v>804.03077933333316</v>
      </c>
      <c r="L427" s="248">
        <f t="shared" si="42"/>
        <v>857.63283128888861</v>
      </c>
      <c r="M427" s="248">
        <f t="shared" si="42"/>
        <v>911.23488324444418</v>
      </c>
      <c r="N427" s="338">
        <v>2412.0923379999999</v>
      </c>
      <c r="O427" s="166">
        <f t="shared" si="43"/>
        <v>2607.3523077093464</v>
      </c>
      <c r="P427" s="346" t="s">
        <v>729</v>
      </c>
    </row>
    <row r="428" spans="2:16" x14ac:dyDescent="0.3">
      <c r="B428">
        <v>388</v>
      </c>
      <c r="C428" s="165">
        <f t="shared" si="44"/>
        <v>1</v>
      </c>
      <c r="D428" s="332">
        <f t="shared" si="45"/>
        <v>0.36852745873999998</v>
      </c>
      <c r="E428" s="248">
        <f t="shared" si="42"/>
        <v>416.27829980000001</v>
      </c>
      <c r="F428" s="248">
        <f t="shared" si="42"/>
        <v>462.53144422222221</v>
      </c>
      <c r="G428" s="248">
        <f t="shared" si="42"/>
        <v>508.78458864444445</v>
      </c>
      <c r="H428" s="248">
        <f t="shared" si="42"/>
        <v>555.03773306666665</v>
      </c>
      <c r="I428" s="248">
        <f t="shared" si="42"/>
        <v>601.29087748888878</v>
      </c>
      <c r="J428" s="248">
        <f t="shared" si="42"/>
        <v>647.54402191111092</v>
      </c>
      <c r="K428" s="248">
        <f t="shared" si="42"/>
        <v>693.79716633333317</v>
      </c>
      <c r="L428" s="248">
        <f t="shared" si="42"/>
        <v>740.0503107555553</v>
      </c>
      <c r="M428" s="248">
        <f t="shared" si="42"/>
        <v>786.30345517777744</v>
      </c>
      <c r="N428" s="338">
        <v>2081.3914989999998</v>
      </c>
      <c r="O428" s="166">
        <f t="shared" si="43"/>
        <v>2607.3523077093469</v>
      </c>
      <c r="P428" s="346" t="s">
        <v>729</v>
      </c>
    </row>
    <row r="429" spans="2:16" x14ac:dyDescent="0.3">
      <c r="B429">
        <v>389</v>
      </c>
      <c r="C429" s="165">
        <f t="shared" si="44"/>
        <v>1</v>
      </c>
      <c r="D429" s="332">
        <f t="shared" si="45"/>
        <v>0.36852745873999998</v>
      </c>
      <c r="E429" s="248">
        <f t="shared" si="42"/>
        <v>441.09754220000008</v>
      </c>
      <c r="F429" s="248">
        <f t="shared" si="42"/>
        <v>490.10838022222231</v>
      </c>
      <c r="G429" s="248">
        <f t="shared" si="42"/>
        <v>539.1192182444446</v>
      </c>
      <c r="H429" s="248">
        <f t="shared" si="42"/>
        <v>588.13005626666677</v>
      </c>
      <c r="I429" s="248">
        <f t="shared" si="42"/>
        <v>637.14089428888894</v>
      </c>
      <c r="J429" s="248">
        <f t="shared" si="42"/>
        <v>686.15173231111112</v>
      </c>
      <c r="K429" s="248">
        <f t="shared" si="42"/>
        <v>735.16257033333329</v>
      </c>
      <c r="L429" s="248">
        <f t="shared" si="42"/>
        <v>784.17340835555547</v>
      </c>
      <c r="M429" s="248">
        <f t="shared" si="42"/>
        <v>833.18424637777764</v>
      </c>
      <c r="N429" s="338">
        <v>2205.4877110000002</v>
      </c>
      <c r="O429" s="166">
        <f t="shared" si="43"/>
        <v>2607.3523077093469</v>
      </c>
      <c r="P429" s="346" t="s">
        <v>729</v>
      </c>
    </row>
    <row r="430" spans="2:16" x14ac:dyDescent="0.3">
      <c r="B430">
        <v>390</v>
      </c>
      <c r="C430" s="165">
        <f t="shared" si="44"/>
        <v>1</v>
      </c>
      <c r="D430" s="332">
        <f t="shared" si="45"/>
        <v>0.36852745873999998</v>
      </c>
      <c r="E430" s="248">
        <f t="shared" si="42"/>
        <v>448.88135499999999</v>
      </c>
      <c r="F430" s="248">
        <f t="shared" si="42"/>
        <v>498.75706111111111</v>
      </c>
      <c r="G430" s="248">
        <f t="shared" si="42"/>
        <v>548.63276722222224</v>
      </c>
      <c r="H430" s="248">
        <f t="shared" si="42"/>
        <v>598.50847333333331</v>
      </c>
      <c r="I430" s="248">
        <f t="shared" si="42"/>
        <v>648.38417944444438</v>
      </c>
      <c r="J430" s="248">
        <f t="shared" si="42"/>
        <v>698.25988555555546</v>
      </c>
      <c r="K430" s="248">
        <f t="shared" si="42"/>
        <v>748.13559166666653</v>
      </c>
      <c r="L430" s="248">
        <f t="shared" si="42"/>
        <v>798.01129777777749</v>
      </c>
      <c r="M430" s="248">
        <f t="shared" si="42"/>
        <v>847.88700388888856</v>
      </c>
      <c r="N430" s="338">
        <v>2244.4067749999999</v>
      </c>
      <c r="O430" s="166">
        <f t="shared" si="43"/>
        <v>2607.3523077093473</v>
      </c>
      <c r="P430" s="346" t="s">
        <v>729</v>
      </c>
    </row>
    <row r="431" spans="2:16" x14ac:dyDescent="0.3">
      <c r="B431">
        <v>391</v>
      </c>
      <c r="C431" s="165">
        <f t="shared" si="44"/>
        <v>1</v>
      </c>
      <c r="D431" s="332">
        <f t="shared" si="45"/>
        <v>0.36852745873999998</v>
      </c>
      <c r="E431" s="248">
        <f t="shared" si="42"/>
        <v>851.50462340000001</v>
      </c>
      <c r="F431" s="248">
        <f t="shared" si="42"/>
        <v>946.11624822222223</v>
      </c>
      <c r="G431" s="248">
        <f t="shared" si="42"/>
        <v>1040.7278730444446</v>
      </c>
      <c r="H431" s="248">
        <f t="shared" si="42"/>
        <v>1135.3394978666665</v>
      </c>
      <c r="I431" s="248">
        <f t="shared" si="42"/>
        <v>1229.9511226888887</v>
      </c>
      <c r="J431" s="248">
        <f t="shared" si="42"/>
        <v>1324.5627475111107</v>
      </c>
      <c r="K431" s="248">
        <f t="shared" si="42"/>
        <v>1419.1743723333329</v>
      </c>
      <c r="L431" s="248">
        <f t="shared" si="42"/>
        <v>1513.7859971555552</v>
      </c>
      <c r="M431" s="248">
        <f t="shared" si="42"/>
        <v>1608.3976219777771</v>
      </c>
      <c r="N431" s="338">
        <v>4257.5231169999997</v>
      </c>
      <c r="O431" s="166">
        <f t="shared" si="43"/>
        <v>2607.3523077093469</v>
      </c>
      <c r="P431" s="346" t="s">
        <v>729</v>
      </c>
    </row>
    <row r="432" spans="2:16" x14ac:dyDescent="0.3">
      <c r="B432">
        <v>392</v>
      </c>
      <c r="C432" s="165">
        <f t="shared" si="44"/>
        <v>1</v>
      </c>
      <c r="D432" s="332">
        <f t="shared" si="45"/>
        <v>0.36852745873999998</v>
      </c>
      <c r="E432" s="248">
        <f t="shared" si="42"/>
        <v>441.54233160000007</v>
      </c>
      <c r="F432" s="248">
        <f t="shared" si="42"/>
        <v>490.60259066666674</v>
      </c>
      <c r="G432" s="248">
        <f t="shared" si="42"/>
        <v>539.66284973333347</v>
      </c>
      <c r="H432" s="248">
        <f t="shared" ref="H432:M458" si="46">$N432*H$39</f>
        <v>588.72310880000009</v>
      </c>
      <c r="I432" s="248">
        <f t="shared" si="46"/>
        <v>637.78336786666671</v>
      </c>
      <c r="J432" s="248">
        <f t="shared" si="46"/>
        <v>686.84362693333333</v>
      </c>
      <c r="K432" s="248">
        <f t="shared" si="46"/>
        <v>735.90388599999994</v>
      </c>
      <c r="L432" s="248">
        <f t="shared" si="46"/>
        <v>784.96414506666656</v>
      </c>
      <c r="M432" s="248">
        <f t="shared" si="46"/>
        <v>834.02440413333318</v>
      </c>
      <c r="N432" s="338">
        <v>2207.7116580000002</v>
      </c>
      <c r="O432" s="166">
        <f t="shared" si="43"/>
        <v>2607.3523077093469</v>
      </c>
      <c r="P432" s="346" t="s">
        <v>729</v>
      </c>
    </row>
    <row r="433" spans="2:16" x14ac:dyDescent="0.3">
      <c r="B433">
        <v>393</v>
      </c>
      <c r="C433" s="165">
        <f t="shared" si="44"/>
        <v>1</v>
      </c>
      <c r="D433" s="332">
        <f t="shared" si="45"/>
        <v>0.36852745873999998</v>
      </c>
      <c r="E433" s="248">
        <f t="shared" ref="E433:M472" si="47">$N433*E$39</f>
        <v>486.24365560000001</v>
      </c>
      <c r="F433" s="248">
        <f t="shared" si="47"/>
        <v>540.27072844444444</v>
      </c>
      <c r="G433" s="248">
        <f t="shared" si="47"/>
        <v>594.29780128888888</v>
      </c>
      <c r="H433" s="248">
        <f t="shared" si="46"/>
        <v>648.32487413333331</v>
      </c>
      <c r="I433" s="248">
        <f t="shared" si="46"/>
        <v>702.35194697777763</v>
      </c>
      <c r="J433" s="248">
        <f t="shared" si="46"/>
        <v>756.37901982222206</v>
      </c>
      <c r="K433" s="248">
        <f t="shared" si="46"/>
        <v>810.40609266666638</v>
      </c>
      <c r="L433" s="248">
        <f t="shared" si="46"/>
        <v>864.43316551111081</v>
      </c>
      <c r="M433" s="248">
        <f t="shared" si="46"/>
        <v>918.46023835555525</v>
      </c>
      <c r="N433" s="338">
        <v>2431.2182779999998</v>
      </c>
      <c r="O433" s="166">
        <f t="shared" si="43"/>
        <v>2607.3523077093469</v>
      </c>
      <c r="P433" s="346" t="s">
        <v>729</v>
      </c>
    </row>
    <row r="434" spans="2:16" x14ac:dyDescent="0.3">
      <c r="B434">
        <v>394</v>
      </c>
      <c r="C434" s="165">
        <f t="shared" si="44"/>
        <v>1</v>
      </c>
      <c r="D434" s="332">
        <f t="shared" si="45"/>
        <v>0.36852745873999998</v>
      </c>
      <c r="E434" s="248">
        <f t="shared" si="47"/>
        <v>727.18601580000006</v>
      </c>
      <c r="F434" s="248">
        <f t="shared" si="47"/>
        <v>807.98446200000012</v>
      </c>
      <c r="G434" s="248">
        <f t="shared" si="47"/>
        <v>888.78290820000007</v>
      </c>
      <c r="H434" s="248">
        <f t="shared" si="46"/>
        <v>969.58135440000001</v>
      </c>
      <c r="I434" s="248">
        <f t="shared" si="46"/>
        <v>1050.3798006</v>
      </c>
      <c r="J434" s="248">
        <f t="shared" si="46"/>
        <v>1131.1782467999999</v>
      </c>
      <c r="K434" s="248">
        <f t="shared" si="46"/>
        <v>1211.9766929999998</v>
      </c>
      <c r="L434" s="248">
        <f t="shared" si="46"/>
        <v>1292.7751391999998</v>
      </c>
      <c r="M434" s="248">
        <f t="shared" si="46"/>
        <v>1373.5735853999997</v>
      </c>
      <c r="N434" s="338">
        <v>3635.9300790000002</v>
      </c>
      <c r="O434" s="166">
        <f t="shared" si="43"/>
        <v>2607.3523077093469</v>
      </c>
      <c r="P434" s="346" t="s">
        <v>729</v>
      </c>
    </row>
    <row r="435" spans="2:16" x14ac:dyDescent="0.3">
      <c r="B435">
        <v>395</v>
      </c>
      <c r="C435" s="165">
        <f t="shared" si="44"/>
        <v>1</v>
      </c>
      <c r="D435" s="332">
        <f t="shared" si="45"/>
        <v>0.36852745873999998</v>
      </c>
      <c r="E435" s="248">
        <f t="shared" si="47"/>
        <v>515.46631220000006</v>
      </c>
      <c r="F435" s="248">
        <f t="shared" si="47"/>
        <v>572.74034688888889</v>
      </c>
      <c r="G435" s="248">
        <f t="shared" si="47"/>
        <v>630.01438157777784</v>
      </c>
      <c r="H435" s="248">
        <f t="shared" si="46"/>
        <v>687.28841626666667</v>
      </c>
      <c r="I435" s="248">
        <f t="shared" si="46"/>
        <v>744.56245095555551</v>
      </c>
      <c r="J435" s="248">
        <f t="shared" si="46"/>
        <v>801.83648564444434</v>
      </c>
      <c r="K435" s="248">
        <f t="shared" si="46"/>
        <v>859.11052033333317</v>
      </c>
      <c r="L435" s="248">
        <f t="shared" si="46"/>
        <v>916.384555022222</v>
      </c>
      <c r="M435" s="248">
        <f t="shared" si="46"/>
        <v>973.65858971111084</v>
      </c>
      <c r="N435" s="338">
        <v>2577.331561</v>
      </c>
      <c r="O435" s="166">
        <f t="shared" si="43"/>
        <v>2607.3523077093469</v>
      </c>
      <c r="P435" s="346" t="s">
        <v>729</v>
      </c>
    </row>
    <row r="436" spans="2:16" x14ac:dyDescent="0.3">
      <c r="B436">
        <v>396</v>
      </c>
      <c r="C436" s="165">
        <f t="shared" si="44"/>
        <v>1</v>
      </c>
      <c r="D436" s="332">
        <f t="shared" si="45"/>
        <v>0.36852745873999998</v>
      </c>
      <c r="E436" s="248">
        <f t="shared" si="47"/>
        <v>458.62224040000001</v>
      </c>
      <c r="F436" s="248">
        <f t="shared" si="47"/>
        <v>509.58026711111114</v>
      </c>
      <c r="G436" s="248">
        <f t="shared" si="47"/>
        <v>560.53829382222227</v>
      </c>
      <c r="H436" s="248">
        <f t="shared" si="46"/>
        <v>611.49632053333335</v>
      </c>
      <c r="I436" s="248">
        <f t="shared" si="46"/>
        <v>662.45434724444442</v>
      </c>
      <c r="J436" s="248">
        <f t="shared" si="46"/>
        <v>713.41237395555549</v>
      </c>
      <c r="K436" s="248">
        <f t="shared" si="46"/>
        <v>764.37040066666657</v>
      </c>
      <c r="L436" s="248">
        <f t="shared" si="46"/>
        <v>815.32842737777753</v>
      </c>
      <c r="M436" s="248">
        <f t="shared" si="46"/>
        <v>866.2864540888886</v>
      </c>
      <c r="N436" s="338">
        <v>2293.111202</v>
      </c>
      <c r="O436" s="166">
        <f t="shared" si="43"/>
        <v>2607.3523077093469</v>
      </c>
      <c r="P436" s="346" t="s">
        <v>729</v>
      </c>
    </row>
    <row r="437" spans="2:16" x14ac:dyDescent="0.3">
      <c r="B437">
        <v>397</v>
      </c>
      <c r="C437" s="165">
        <f t="shared" si="44"/>
        <v>1</v>
      </c>
      <c r="D437" s="332">
        <f t="shared" si="45"/>
        <v>0.36852745873999998</v>
      </c>
      <c r="E437" s="248">
        <f t="shared" si="47"/>
        <v>506.12573700000007</v>
      </c>
      <c r="F437" s="248">
        <f t="shared" si="47"/>
        <v>562.36193000000003</v>
      </c>
      <c r="G437" s="248">
        <f t="shared" si="47"/>
        <v>618.5981230000001</v>
      </c>
      <c r="H437" s="248">
        <f t="shared" si="46"/>
        <v>674.83431600000006</v>
      </c>
      <c r="I437" s="248">
        <f t="shared" si="46"/>
        <v>731.07050900000002</v>
      </c>
      <c r="J437" s="248">
        <f t="shared" si="46"/>
        <v>787.30670199999986</v>
      </c>
      <c r="K437" s="248">
        <f t="shared" si="46"/>
        <v>843.54289499999982</v>
      </c>
      <c r="L437" s="248">
        <f t="shared" si="46"/>
        <v>899.77908799999977</v>
      </c>
      <c r="M437" s="248">
        <f t="shared" si="46"/>
        <v>956.01528099999973</v>
      </c>
      <c r="N437" s="338">
        <v>2530.6286850000001</v>
      </c>
      <c r="O437" s="166">
        <f t="shared" si="43"/>
        <v>2607.3523077093469</v>
      </c>
      <c r="P437" s="346" t="s">
        <v>729</v>
      </c>
    </row>
    <row r="438" spans="2:16" x14ac:dyDescent="0.3">
      <c r="B438">
        <v>398</v>
      </c>
      <c r="C438" s="165">
        <f t="shared" si="44"/>
        <v>1</v>
      </c>
      <c r="D438" s="332">
        <f t="shared" si="45"/>
        <v>0.36852745873999998</v>
      </c>
      <c r="E438" s="248">
        <f t="shared" si="47"/>
        <v>635.82629500000007</v>
      </c>
      <c r="F438" s="248">
        <f t="shared" si="47"/>
        <v>706.47366111111114</v>
      </c>
      <c r="G438" s="248">
        <f t="shared" si="47"/>
        <v>777.12102722222232</v>
      </c>
      <c r="H438" s="248">
        <f t="shared" si="46"/>
        <v>847.76839333333339</v>
      </c>
      <c r="I438" s="248">
        <f t="shared" si="46"/>
        <v>918.41575944444435</v>
      </c>
      <c r="J438" s="248">
        <f t="shared" si="46"/>
        <v>989.06312555555542</v>
      </c>
      <c r="K438" s="248">
        <f t="shared" si="46"/>
        <v>1059.7104916666665</v>
      </c>
      <c r="L438" s="248">
        <f t="shared" si="46"/>
        <v>1130.3578577777776</v>
      </c>
      <c r="M438" s="248">
        <f t="shared" si="46"/>
        <v>1201.0052238888886</v>
      </c>
      <c r="N438" s="338">
        <v>3179.1314750000001</v>
      </c>
      <c r="O438" s="166">
        <f t="shared" si="43"/>
        <v>2607.3523077093469</v>
      </c>
      <c r="P438" s="346" t="s">
        <v>729</v>
      </c>
    </row>
    <row r="439" spans="2:16" x14ac:dyDescent="0.3">
      <c r="B439">
        <v>399</v>
      </c>
      <c r="C439" s="165">
        <f t="shared" si="44"/>
        <v>1</v>
      </c>
      <c r="D439" s="332">
        <f t="shared" si="45"/>
        <v>0.36852745873999998</v>
      </c>
      <c r="E439" s="248">
        <f t="shared" si="47"/>
        <v>869.56306860000007</v>
      </c>
      <c r="F439" s="248">
        <f t="shared" si="47"/>
        <v>966.18118733333347</v>
      </c>
      <c r="G439" s="248">
        <f t="shared" si="47"/>
        <v>1062.7993060666668</v>
      </c>
      <c r="H439" s="248">
        <f t="shared" si="46"/>
        <v>1159.4174247999999</v>
      </c>
      <c r="I439" s="248">
        <f t="shared" si="46"/>
        <v>1256.0355435333333</v>
      </c>
      <c r="J439" s="248">
        <f t="shared" si="46"/>
        <v>1352.6536622666665</v>
      </c>
      <c r="K439" s="248">
        <f t="shared" si="46"/>
        <v>1449.2717809999997</v>
      </c>
      <c r="L439" s="248">
        <f t="shared" si="46"/>
        <v>1545.8898997333331</v>
      </c>
      <c r="M439" s="248">
        <f t="shared" si="46"/>
        <v>1642.5080184666663</v>
      </c>
      <c r="N439" s="338">
        <v>4347.8153430000002</v>
      </c>
      <c r="O439" s="166">
        <f t="shared" si="43"/>
        <v>2607.3523077093469</v>
      </c>
      <c r="P439" s="346" t="s">
        <v>729</v>
      </c>
    </row>
    <row r="440" spans="2:16" x14ac:dyDescent="0.3">
      <c r="B440">
        <v>400</v>
      </c>
      <c r="C440" s="165">
        <f t="shared" si="44"/>
        <v>1</v>
      </c>
      <c r="D440" s="332">
        <f t="shared" si="45"/>
        <v>0.36852745873999998</v>
      </c>
      <c r="E440" s="248">
        <f t="shared" si="47"/>
        <v>482.46294660000007</v>
      </c>
      <c r="F440" s="248">
        <f t="shared" si="47"/>
        <v>536.06994066666675</v>
      </c>
      <c r="G440" s="248">
        <f t="shared" si="47"/>
        <v>589.67693473333338</v>
      </c>
      <c r="H440" s="248">
        <f t="shared" si="46"/>
        <v>643.28392880000001</v>
      </c>
      <c r="I440" s="248">
        <f t="shared" si="46"/>
        <v>696.89092286666664</v>
      </c>
      <c r="J440" s="248">
        <f t="shared" si="46"/>
        <v>750.49791693333327</v>
      </c>
      <c r="K440" s="248">
        <f t="shared" si="46"/>
        <v>804.1049109999999</v>
      </c>
      <c r="L440" s="248">
        <f t="shared" si="46"/>
        <v>857.71190506666653</v>
      </c>
      <c r="M440" s="248">
        <f t="shared" si="46"/>
        <v>911.31889913333305</v>
      </c>
      <c r="N440" s="338">
        <v>2412.3147330000002</v>
      </c>
      <c r="O440" s="166">
        <f t="shared" si="43"/>
        <v>2607.3523077093469</v>
      </c>
      <c r="P440" s="346" t="s">
        <v>729</v>
      </c>
    </row>
    <row r="441" spans="2:16" x14ac:dyDescent="0.3">
      <c r="B441">
        <v>401</v>
      </c>
      <c r="C441" s="165">
        <f t="shared" si="44"/>
        <v>1</v>
      </c>
      <c r="D441" s="332">
        <f t="shared" si="45"/>
        <v>0.36852745873999998</v>
      </c>
      <c r="E441" s="248">
        <f t="shared" si="47"/>
        <v>655.39702380000006</v>
      </c>
      <c r="F441" s="248">
        <f t="shared" si="47"/>
        <v>728.21891533333337</v>
      </c>
      <c r="G441" s="248">
        <f t="shared" si="47"/>
        <v>801.04080686666668</v>
      </c>
      <c r="H441" s="248">
        <f t="shared" si="46"/>
        <v>873.8626984</v>
      </c>
      <c r="I441" s="248">
        <f t="shared" si="46"/>
        <v>946.6845899333332</v>
      </c>
      <c r="J441" s="248">
        <f t="shared" si="46"/>
        <v>1019.5064814666665</v>
      </c>
      <c r="K441" s="248">
        <f t="shared" si="46"/>
        <v>1092.3283729999998</v>
      </c>
      <c r="L441" s="248">
        <f t="shared" si="46"/>
        <v>1165.150264533333</v>
      </c>
      <c r="M441" s="248">
        <f t="shared" si="46"/>
        <v>1237.9721560666662</v>
      </c>
      <c r="N441" s="338">
        <v>3276.9851189999999</v>
      </c>
      <c r="O441" s="166">
        <f t="shared" si="43"/>
        <v>2607.3523077093469</v>
      </c>
      <c r="P441" s="346" t="s">
        <v>729</v>
      </c>
    </row>
    <row r="442" spans="2:16" x14ac:dyDescent="0.3">
      <c r="B442">
        <v>402</v>
      </c>
      <c r="C442" s="165">
        <f t="shared" si="44"/>
        <v>1</v>
      </c>
      <c r="D442" s="332">
        <f t="shared" si="45"/>
        <v>0.36852745873999998</v>
      </c>
      <c r="E442" s="248">
        <f t="shared" si="47"/>
        <v>689.82371520000004</v>
      </c>
      <c r="F442" s="248">
        <f t="shared" si="47"/>
        <v>766.47079466666673</v>
      </c>
      <c r="G442" s="248">
        <f t="shared" si="47"/>
        <v>843.11787413333332</v>
      </c>
      <c r="H442" s="248">
        <f t="shared" si="46"/>
        <v>919.7649535999999</v>
      </c>
      <c r="I442" s="248">
        <f t="shared" si="46"/>
        <v>996.41203306666648</v>
      </c>
      <c r="J442" s="248">
        <f t="shared" si="46"/>
        <v>1073.0591125333331</v>
      </c>
      <c r="K442" s="248">
        <f t="shared" si="46"/>
        <v>1149.7061919999996</v>
      </c>
      <c r="L442" s="248">
        <f t="shared" si="46"/>
        <v>1226.3532714666662</v>
      </c>
      <c r="M442" s="248">
        <f t="shared" si="46"/>
        <v>1303.0003509333328</v>
      </c>
      <c r="N442" s="338">
        <v>3449.1185759999998</v>
      </c>
      <c r="O442" s="166">
        <f t="shared" si="43"/>
        <v>2607.3523077093469</v>
      </c>
      <c r="P442" s="346" t="s">
        <v>729</v>
      </c>
    </row>
    <row r="443" spans="2:16" x14ac:dyDescent="0.3">
      <c r="B443">
        <v>403</v>
      </c>
      <c r="C443" s="165">
        <f t="shared" si="44"/>
        <v>1</v>
      </c>
      <c r="D443" s="332">
        <f t="shared" si="45"/>
        <v>0.36852745873999998</v>
      </c>
      <c r="E443" s="248">
        <f t="shared" si="47"/>
        <v>478.5932798</v>
      </c>
      <c r="F443" s="248">
        <f t="shared" si="47"/>
        <v>531.77031088888896</v>
      </c>
      <c r="G443" s="248">
        <f t="shared" si="47"/>
        <v>584.9473419777778</v>
      </c>
      <c r="H443" s="248">
        <f t="shared" si="46"/>
        <v>638.12437306666664</v>
      </c>
      <c r="I443" s="248">
        <f t="shared" si="46"/>
        <v>691.30140415555547</v>
      </c>
      <c r="J443" s="248">
        <f t="shared" si="46"/>
        <v>744.47843524444431</v>
      </c>
      <c r="K443" s="248">
        <f t="shared" si="46"/>
        <v>797.65546633333315</v>
      </c>
      <c r="L443" s="248">
        <f t="shared" si="46"/>
        <v>850.83249742222199</v>
      </c>
      <c r="M443" s="248">
        <f t="shared" si="46"/>
        <v>904.00952851111083</v>
      </c>
      <c r="N443" s="338">
        <v>2392.9663989999999</v>
      </c>
      <c r="O443" s="166">
        <f t="shared" si="43"/>
        <v>2607.3523077093469</v>
      </c>
      <c r="P443" s="346" t="s">
        <v>729</v>
      </c>
    </row>
    <row r="444" spans="2:16" x14ac:dyDescent="0.3">
      <c r="B444">
        <v>404</v>
      </c>
      <c r="C444" s="165">
        <f t="shared" si="44"/>
        <v>1</v>
      </c>
      <c r="D444" s="332">
        <f t="shared" si="45"/>
        <v>0.36852745873999998</v>
      </c>
      <c r="E444" s="248">
        <f t="shared" si="47"/>
        <v>516.13349600000004</v>
      </c>
      <c r="F444" s="248">
        <f t="shared" si="47"/>
        <v>573.48166222222233</v>
      </c>
      <c r="G444" s="248">
        <f t="shared" si="47"/>
        <v>630.8298284444445</v>
      </c>
      <c r="H444" s="248">
        <f t="shared" si="46"/>
        <v>688.17799466666668</v>
      </c>
      <c r="I444" s="248">
        <f t="shared" si="46"/>
        <v>745.52616088888885</v>
      </c>
      <c r="J444" s="248">
        <f t="shared" si="46"/>
        <v>802.87432711111103</v>
      </c>
      <c r="K444" s="248">
        <f t="shared" si="46"/>
        <v>860.2224933333332</v>
      </c>
      <c r="L444" s="248">
        <f t="shared" si="46"/>
        <v>917.57065955555538</v>
      </c>
      <c r="M444" s="248">
        <f t="shared" si="46"/>
        <v>974.91882577777744</v>
      </c>
      <c r="N444" s="338">
        <v>2580.6674800000001</v>
      </c>
      <c r="O444" s="166">
        <f t="shared" si="43"/>
        <v>2607.3523077093469</v>
      </c>
      <c r="P444" s="346" t="s">
        <v>729</v>
      </c>
    </row>
    <row r="445" spans="2:16" x14ac:dyDescent="0.3">
      <c r="B445">
        <v>405</v>
      </c>
      <c r="C445" s="165">
        <f t="shared" si="44"/>
        <v>1</v>
      </c>
      <c r="D445" s="332">
        <f t="shared" si="45"/>
        <v>0.36852745873999998</v>
      </c>
      <c r="E445" s="248">
        <f t="shared" si="47"/>
        <v>1193.3251954</v>
      </c>
      <c r="F445" s="248">
        <f t="shared" si="47"/>
        <v>1325.9168837777779</v>
      </c>
      <c r="G445" s="248">
        <f t="shared" si="47"/>
        <v>1458.5085721555556</v>
      </c>
      <c r="H445" s="248">
        <f t="shared" si="46"/>
        <v>1591.1002605333333</v>
      </c>
      <c r="I445" s="248">
        <f t="shared" si="46"/>
        <v>1723.6919489111108</v>
      </c>
      <c r="J445" s="248">
        <f t="shared" si="46"/>
        <v>1856.2836372888885</v>
      </c>
      <c r="K445" s="248">
        <f t="shared" si="46"/>
        <v>1988.8753256666662</v>
      </c>
      <c r="L445" s="248">
        <f t="shared" si="46"/>
        <v>2121.4670140444437</v>
      </c>
      <c r="M445" s="248">
        <f t="shared" si="46"/>
        <v>2254.0587024222214</v>
      </c>
      <c r="N445" s="338">
        <v>5966.6259769999997</v>
      </c>
      <c r="O445" s="166">
        <f t="shared" si="43"/>
        <v>2607.3523077093469</v>
      </c>
      <c r="P445" s="346" t="s">
        <v>729</v>
      </c>
    </row>
    <row r="446" spans="2:16" x14ac:dyDescent="0.3">
      <c r="B446">
        <v>406</v>
      </c>
      <c r="C446" s="165">
        <f t="shared" si="44"/>
        <v>1</v>
      </c>
      <c r="D446" s="332">
        <f t="shared" si="45"/>
        <v>0.36852745873999998</v>
      </c>
      <c r="E446" s="248">
        <f t="shared" si="47"/>
        <v>671.58735420000005</v>
      </c>
      <c r="F446" s="248">
        <f t="shared" si="47"/>
        <v>746.20817133333344</v>
      </c>
      <c r="G446" s="248">
        <f t="shared" si="47"/>
        <v>820.82898846666671</v>
      </c>
      <c r="H446" s="248">
        <f t="shared" si="46"/>
        <v>895.44980559999999</v>
      </c>
      <c r="I446" s="248">
        <f t="shared" si="46"/>
        <v>970.07062273333327</v>
      </c>
      <c r="J446" s="248">
        <f t="shared" si="46"/>
        <v>1044.6914398666665</v>
      </c>
      <c r="K446" s="248">
        <f t="shared" si="46"/>
        <v>1119.3122569999998</v>
      </c>
      <c r="L446" s="248">
        <f t="shared" si="46"/>
        <v>1193.9330741333331</v>
      </c>
      <c r="M446" s="248">
        <f t="shared" si="46"/>
        <v>1268.5538912666664</v>
      </c>
      <c r="N446" s="338">
        <v>3357.9367710000001</v>
      </c>
      <c r="O446" s="166">
        <f t="shared" si="43"/>
        <v>2607.3523077093469</v>
      </c>
      <c r="P446" s="346" t="s">
        <v>729</v>
      </c>
    </row>
    <row r="447" spans="2:16" x14ac:dyDescent="0.3">
      <c r="B447">
        <v>407</v>
      </c>
      <c r="C447" s="165">
        <f t="shared" si="44"/>
        <v>1</v>
      </c>
      <c r="D447" s="332">
        <f t="shared" si="45"/>
        <v>0.36852745873999998</v>
      </c>
      <c r="E447" s="248">
        <f t="shared" si="47"/>
        <v>668.91861840000001</v>
      </c>
      <c r="F447" s="248">
        <f t="shared" si="47"/>
        <v>743.24290933333339</v>
      </c>
      <c r="G447" s="248">
        <f t="shared" si="47"/>
        <v>817.56720026666676</v>
      </c>
      <c r="H447" s="248">
        <f t="shared" si="46"/>
        <v>891.89149120000002</v>
      </c>
      <c r="I447" s="248">
        <f t="shared" si="46"/>
        <v>966.21578213333328</v>
      </c>
      <c r="J447" s="248">
        <f t="shared" si="46"/>
        <v>1040.5400730666665</v>
      </c>
      <c r="K447" s="248">
        <f t="shared" si="46"/>
        <v>1114.8643639999998</v>
      </c>
      <c r="L447" s="248">
        <f t="shared" si="46"/>
        <v>1189.1886549333331</v>
      </c>
      <c r="M447" s="248">
        <f t="shared" si="46"/>
        <v>1263.5129458666663</v>
      </c>
      <c r="N447" s="338">
        <v>3344.5930920000001</v>
      </c>
      <c r="O447" s="166">
        <f t="shared" si="43"/>
        <v>2607.3523077093469</v>
      </c>
      <c r="P447" s="346" t="s">
        <v>729</v>
      </c>
    </row>
    <row r="448" spans="2:16" x14ac:dyDescent="0.3">
      <c r="B448">
        <v>408</v>
      </c>
      <c r="C448" s="165">
        <f t="shared" si="44"/>
        <v>1</v>
      </c>
      <c r="D448" s="332">
        <f t="shared" si="45"/>
        <v>0.36852745873999998</v>
      </c>
      <c r="E448" s="248">
        <f t="shared" si="47"/>
        <v>548.06936740000003</v>
      </c>
      <c r="F448" s="248">
        <f t="shared" si="47"/>
        <v>608.9659637777778</v>
      </c>
      <c r="G448" s="248">
        <f t="shared" si="47"/>
        <v>669.86256015555557</v>
      </c>
      <c r="H448" s="248">
        <f t="shared" si="46"/>
        <v>730.75915653333334</v>
      </c>
      <c r="I448" s="248">
        <f t="shared" si="46"/>
        <v>791.65575291111111</v>
      </c>
      <c r="J448" s="248">
        <f t="shared" si="46"/>
        <v>852.55234928888876</v>
      </c>
      <c r="K448" s="248">
        <f t="shared" si="46"/>
        <v>913.44894566666653</v>
      </c>
      <c r="L448" s="248">
        <f t="shared" si="46"/>
        <v>974.34554204444419</v>
      </c>
      <c r="M448" s="248">
        <f t="shared" si="46"/>
        <v>1035.2421384222218</v>
      </c>
      <c r="N448" s="338">
        <v>2740.3468370000001</v>
      </c>
      <c r="O448" s="166">
        <f t="shared" si="43"/>
        <v>2607.3523077093469</v>
      </c>
      <c r="P448" s="346" t="s">
        <v>729</v>
      </c>
    </row>
    <row r="449" spans="2:16" x14ac:dyDescent="0.3">
      <c r="B449">
        <v>409</v>
      </c>
      <c r="C449" s="165">
        <f t="shared" si="44"/>
        <v>1</v>
      </c>
      <c r="D449" s="332">
        <f t="shared" si="45"/>
        <v>0.36852745873999998</v>
      </c>
      <c r="E449" s="248">
        <f t="shared" si="47"/>
        <v>917.86718600000006</v>
      </c>
      <c r="F449" s="248">
        <f t="shared" si="47"/>
        <v>1019.852428888889</v>
      </c>
      <c r="G449" s="248">
        <f t="shared" si="47"/>
        <v>1121.8376717777778</v>
      </c>
      <c r="H449" s="248">
        <f t="shared" si="46"/>
        <v>1223.8229146666667</v>
      </c>
      <c r="I449" s="248">
        <f t="shared" si="46"/>
        <v>1325.8081575555555</v>
      </c>
      <c r="J449" s="248">
        <f t="shared" si="46"/>
        <v>1427.7934004444442</v>
      </c>
      <c r="K449" s="248">
        <f t="shared" si="46"/>
        <v>1529.7786433333331</v>
      </c>
      <c r="L449" s="248">
        <f t="shared" si="46"/>
        <v>1631.7638862222218</v>
      </c>
      <c r="M449" s="248">
        <f t="shared" si="46"/>
        <v>1733.7491291111107</v>
      </c>
      <c r="N449" s="338">
        <v>4589.3359300000002</v>
      </c>
      <c r="O449" s="166">
        <f t="shared" si="43"/>
        <v>2607.3523077093469</v>
      </c>
      <c r="P449" s="346" t="s">
        <v>729</v>
      </c>
    </row>
    <row r="450" spans="2:16" x14ac:dyDescent="0.3">
      <c r="B450">
        <v>410</v>
      </c>
      <c r="C450" s="165">
        <f t="shared" si="44"/>
        <v>1</v>
      </c>
      <c r="D450" s="332">
        <f t="shared" si="45"/>
        <v>0.36852745873999998</v>
      </c>
      <c r="E450" s="248">
        <f t="shared" si="47"/>
        <v>446.43501379999998</v>
      </c>
      <c r="F450" s="248">
        <f t="shared" si="47"/>
        <v>496.03890422222224</v>
      </c>
      <c r="G450" s="248">
        <f t="shared" si="47"/>
        <v>545.64279464444451</v>
      </c>
      <c r="H450" s="248">
        <f t="shared" si="46"/>
        <v>595.2466850666666</v>
      </c>
      <c r="I450" s="248">
        <f t="shared" si="46"/>
        <v>644.85057548888881</v>
      </c>
      <c r="J450" s="248">
        <f t="shared" si="46"/>
        <v>694.45446591111101</v>
      </c>
      <c r="K450" s="248">
        <f t="shared" si="46"/>
        <v>744.05835633333311</v>
      </c>
      <c r="L450" s="248">
        <f t="shared" si="46"/>
        <v>793.66224675555532</v>
      </c>
      <c r="M450" s="248">
        <f t="shared" si="46"/>
        <v>843.26613717777752</v>
      </c>
      <c r="N450" s="338">
        <v>2232.1750689999999</v>
      </c>
      <c r="O450" s="166">
        <f t="shared" si="43"/>
        <v>2607.3523077093469</v>
      </c>
      <c r="P450" s="346" t="s">
        <v>729</v>
      </c>
    </row>
    <row r="451" spans="2:16" x14ac:dyDescent="0.3">
      <c r="B451">
        <v>411</v>
      </c>
      <c r="C451" s="165">
        <f t="shared" si="44"/>
        <v>1</v>
      </c>
      <c r="D451" s="332">
        <f t="shared" si="45"/>
        <v>0.36852745873999998</v>
      </c>
      <c r="E451" s="248">
        <f t="shared" si="47"/>
        <v>481.17305759999999</v>
      </c>
      <c r="F451" s="248">
        <f t="shared" si="47"/>
        <v>534.63673066666672</v>
      </c>
      <c r="G451" s="248">
        <f t="shared" si="47"/>
        <v>588.10040373333334</v>
      </c>
      <c r="H451" s="248">
        <f t="shared" si="46"/>
        <v>641.56407679999995</v>
      </c>
      <c r="I451" s="248">
        <f t="shared" si="46"/>
        <v>695.02774986666657</v>
      </c>
      <c r="J451" s="248">
        <f t="shared" si="46"/>
        <v>748.49142293333318</v>
      </c>
      <c r="K451" s="248">
        <f t="shared" si="46"/>
        <v>801.9550959999998</v>
      </c>
      <c r="L451" s="248">
        <f t="shared" si="46"/>
        <v>855.41876906666641</v>
      </c>
      <c r="M451" s="248">
        <f t="shared" si="46"/>
        <v>908.88244213333303</v>
      </c>
      <c r="N451" s="338">
        <v>2405.865288</v>
      </c>
      <c r="O451" s="166">
        <f t="shared" si="43"/>
        <v>2607.3523077093469</v>
      </c>
      <c r="P451" s="346" t="s">
        <v>729</v>
      </c>
    </row>
    <row r="452" spans="2:16" x14ac:dyDescent="0.3">
      <c r="B452">
        <v>412</v>
      </c>
      <c r="C452" s="165">
        <f t="shared" si="44"/>
        <v>1</v>
      </c>
      <c r="D452" s="332">
        <f t="shared" si="45"/>
        <v>0.36852745873999998</v>
      </c>
      <c r="E452" s="248">
        <f t="shared" si="47"/>
        <v>551.18289240000001</v>
      </c>
      <c r="F452" s="248">
        <f t="shared" si="47"/>
        <v>612.4254360000001</v>
      </c>
      <c r="G452" s="248">
        <f t="shared" si="47"/>
        <v>673.66797960000008</v>
      </c>
      <c r="H452" s="248">
        <f t="shared" si="46"/>
        <v>734.91052320000006</v>
      </c>
      <c r="I452" s="248">
        <f t="shared" si="46"/>
        <v>796.15306680000003</v>
      </c>
      <c r="J452" s="248">
        <f t="shared" si="46"/>
        <v>857.3956103999999</v>
      </c>
      <c r="K452" s="248">
        <f t="shared" si="46"/>
        <v>918.63815399999987</v>
      </c>
      <c r="L452" s="248">
        <f t="shared" si="46"/>
        <v>979.88069759999985</v>
      </c>
      <c r="M452" s="248">
        <f t="shared" si="46"/>
        <v>1041.1232411999997</v>
      </c>
      <c r="N452" s="338">
        <v>2755.9144620000002</v>
      </c>
      <c r="O452" s="166">
        <f t="shared" si="43"/>
        <v>2607.3523077093469</v>
      </c>
      <c r="P452" s="346" t="s">
        <v>729</v>
      </c>
    </row>
    <row r="453" spans="2:16" x14ac:dyDescent="0.3">
      <c r="B453">
        <v>413</v>
      </c>
      <c r="C453" s="165">
        <f t="shared" si="44"/>
        <v>1</v>
      </c>
      <c r="D453" s="332">
        <f t="shared" si="45"/>
        <v>0.36852745873999998</v>
      </c>
      <c r="E453" s="248">
        <f t="shared" si="47"/>
        <v>781.0499992</v>
      </c>
      <c r="F453" s="248">
        <f t="shared" si="47"/>
        <v>867.83333244444452</v>
      </c>
      <c r="G453" s="248">
        <f t="shared" si="47"/>
        <v>954.61666568888893</v>
      </c>
      <c r="H453" s="248">
        <f t="shared" si="46"/>
        <v>1041.3999989333333</v>
      </c>
      <c r="I453" s="248">
        <f t="shared" si="46"/>
        <v>1128.1833321777776</v>
      </c>
      <c r="J453" s="248">
        <f t="shared" si="46"/>
        <v>1214.9666654222219</v>
      </c>
      <c r="K453" s="248">
        <f t="shared" si="46"/>
        <v>1301.7499986666664</v>
      </c>
      <c r="L453" s="248">
        <f t="shared" si="46"/>
        <v>1388.5333319111107</v>
      </c>
      <c r="M453" s="248">
        <f t="shared" si="46"/>
        <v>1475.316665155555</v>
      </c>
      <c r="N453" s="338">
        <v>3905.249996</v>
      </c>
      <c r="O453" s="166">
        <f t="shared" si="43"/>
        <v>2607.3523077093469</v>
      </c>
      <c r="P453" s="346" t="s">
        <v>729</v>
      </c>
    </row>
    <row r="454" spans="2:16" x14ac:dyDescent="0.3">
      <c r="B454">
        <v>414</v>
      </c>
      <c r="C454" s="165">
        <f t="shared" si="44"/>
        <v>1</v>
      </c>
      <c r="D454" s="332">
        <f t="shared" si="45"/>
        <v>0.36852745873999998</v>
      </c>
      <c r="E454" s="248">
        <f t="shared" si="47"/>
        <v>543.39907979999998</v>
      </c>
      <c r="F454" s="248">
        <f t="shared" si="47"/>
        <v>603.77675533333331</v>
      </c>
      <c r="G454" s="248">
        <f t="shared" si="47"/>
        <v>664.15443086666664</v>
      </c>
      <c r="H454" s="248">
        <f t="shared" si="46"/>
        <v>724.53210639999998</v>
      </c>
      <c r="I454" s="248">
        <f t="shared" si="46"/>
        <v>784.90978193333319</v>
      </c>
      <c r="J454" s="248">
        <f t="shared" si="46"/>
        <v>845.28745746666652</v>
      </c>
      <c r="K454" s="248">
        <f t="shared" si="46"/>
        <v>905.66513299999974</v>
      </c>
      <c r="L454" s="248">
        <f t="shared" si="46"/>
        <v>966.04280853333307</v>
      </c>
      <c r="M454" s="248">
        <f t="shared" si="46"/>
        <v>1026.4204840666664</v>
      </c>
      <c r="N454" s="338">
        <v>2716.9953989999999</v>
      </c>
      <c r="O454" s="166">
        <f t="shared" si="43"/>
        <v>2607.3523077093473</v>
      </c>
      <c r="P454" s="346" t="s">
        <v>729</v>
      </c>
    </row>
    <row r="455" spans="2:16" x14ac:dyDescent="0.3">
      <c r="B455">
        <v>415</v>
      </c>
      <c r="C455" s="165">
        <f t="shared" si="44"/>
        <v>1</v>
      </c>
      <c r="D455" s="332">
        <f t="shared" si="45"/>
        <v>0.36852745873999998</v>
      </c>
      <c r="E455" s="248">
        <f t="shared" si="47"/>
        <v>427.88730020000003</v>
      </c>
      <c r="F455" s="248">
        <f t="shared" si="47"/>
        <v>475.43033355555559</v>
      </c>
      <c r="G455" s="248">
        <f t="shared" si="47"/>
        <v>522.97336691111116</v>
      </c>
      <c r="H455" s="248">
        <f t="shared" si="46"/>
        <v>570.51640026666666</v>
      </c>
      <c r="I455" s="248">
        <f t="shared" si="46"/>
        <v>618.05943362222217</v>
      </c>
      <c r="J455" s="248">
        <f t="shared" si="46"/>
        <v>665.60246697777768</v>
      </c>
      <c r="K455" s="248">
        <f t="shared" si="46"/>
        <v>713.14550033333319</v>
      </c>
      <c r="L455" s="248">
        <f t="shared" si="46"/>
        <v>760.6885336888887</v>
      </c>
      <c r="M455" s="248">
        <f t="shared" si="46"/>
        <v>808.2315670444442</v>
      </c>
      <c r="N455" s="338">
        <v>2139.4365010000001</v>
      </c>
      <c r="O455" s="166">
        <f t="shared" si="43"/>
        <v>2607.3523077093469</v>
      </c>
      <c r="P455" s="346" t="s">
        <v>729</v>
      </c>
    </row>
    <row r="456" spans="2:16" x14ac:dyDescent="0.3">
      <c r="B456">
        <v>416</v>
      </c>
      <c r="C456" s="165">
        <f t="shared" si="44"/>
        <v>1</v>
      </c>
      <c r="D456" s="332">
        <f t="shared" si="45"/>
        <v>0.36852745873999998</v>
      </c>
      <c r="E456" s="248">
        <f t="shared" si="47"/>
        <v>460.84618700000004</v>
      </c>
      <c r="F456" s="248">
        <f t="shared" si="47"/>
        <v>512.05131888888889</v>
      </c>
      <c r="G456" s="248">
        <f t="shared" si="47"/>
        <v>563.25645077777779</v>
      </c>
      <c r="H456" s="248">
        <f t="shared" si="46"/>
        <v>614.46158266666669</v>
      </c>
      <c r="I456" s="248">
        <f t="shared" si="46"/>
        <v>665.66671455555547</v>
      </c>
      <c r="J456" s="248">
        <f t="shared" si="46"/>
        <v>716.87184644444437</v>
      </c>
      <c r="K456" s="248">
        <f t="shared" si="46"/>
        <v>768.07697833333316</v>
      </c>
      <c r="L456" s="248">
        <f t="shared" si="46"/>
        <v>819.28211022222206</v>
      </c>
      <c r="M456" s="248">
        <f t="shared" si="46"/>
        <v>870.48724211111085</v>
      </c>
      <c r="N456" s="338">
        <v>2304.230935</v>
      </c>
      <c r="O456" s="166">
        <f t="shared" si="43"/>
        <v>2607.3523077093469</v>
      </c>
      <c r="P456" s="346" t="s">
        <v>729</v>
      </c>
    </row>
    <row r="457" spans="2:16" x14ac:dyDescent="0.3">
      <c r="B457">
        <v>417</v>
      </c>
      <c r="C457" s="165">
        <f t="shared" si="44"/>
        <v>1</v>
      </c>
      <c r="D457" s="332">
        <f t="shared" si="45"/>
        <v>0.36852745873999998</v>
      </c>
      <c r="E457" s="248">
        <f t="shared" si="47"/>
        <v>408.85031860000004</v>
      </c>
      <c r="F457" s="248">
        <f t="shared" si="47"/>
        <v>454.27813177777779</v>
      </c>
      <c r="G457" s="248">
        <f t="shared" si="47"/>
        <v>499.70594495555559</v>
      </c>
      <c r="H457" s="248">
        <f t="shared" si="46"/>
        <v>545.13375813333334</v>
      </c>
      <c r="I457" s="248">
        <f t="shared" si="46"/>
        <v>590.56157131111104</v>
      </c>
      <c r="J457" s="248">
        <f t="shared" si="46"/>
        <v>635.98938448888873</v>
      </c>
      <c r="K457" s="248">
        <f t="shared" si="46"/>
        <v>681.41719766666654</v>
      </c>
      <c r="L457" s="248">
        <f t="shared" si="46"/>
        <v>726.84501084444423</v>
      </c>
      <c r="M457" s="248">
        <f t="shared" si="46"/>
        <v>772.27282402222193</v>
      </c>
      <c r="N457" s="338">
        <v>2044.251593</v>
      </c>
      <c r="O457" s="166">
        <f t="shared" si="43"/>
        <v>2607.3523077093473</v>
      </c>
      <c r="P457" s="346" t="s">
        <v>729</v>
      </c>
    </row>
    <row r="458" spans="2:16" x14ac:dyDescent="0.3">
      <c r="B458">
        <v>418</v>
      </c>
      <c r="C458" s="165">
        <f t="shared" si="44"/>
        <v>1</v>
      </c>
      <c r="D458" s="332">
        <f t="shared" si="45"/>
        <v>0.36852745873999998</v>
      </c>
      <c r="E458" s="248">
        <f t="shared" si="47"/>
        <v>493.49372100000005</v>
      </c>
      <c r="F458" s="248">
        <f t="shared" si="47"/>
        <v>548.3263566666667</v>
      </c>
      <c r="G458" s="248">
        <f t="shared" si="47"/>
        <v>603.15899233333334</v>
      </c>
      <c r="H458" s="248">
        <f t="shared" si="46"/>
        <v>657.99162799999999</v>
      </c>
      <c r="I458" s="248">
        <f t="shared" si="46"/>
        <v>712.82426366666664</v>
      </c>
      <c r="J458" s="248">
        <f t="shared" si="46"/>
        <v>767.65689933333317</v>
      </c>
      <c r="K458" s="248">
        <f t="shared" si="46"/>
        <v>822.48953499999982</v>
      </c>
      <c r="L458" s="248">
        <f t="shared" si="46"/>
        <v>877.32217066666647</v>
      </c>
      <c r="M458" s="248">
        <f t="shared" si="46"/>
        <v>932.154806333333</v>
      </c>
      <c r="N458" s="338">
        <v>2467.468605</v>
      </c>
      <c r="O458" s="166">
        <f t="shared" si="43"/>
        <v>2607.3523077093469</v>
      </c>
      <c r="P458" s="346" t="s">
        <v>729</v>
      </c>
    </row>
    <row r="459" spans="2:16" x14ac:dyDescent="0.3">
      <c r="B459">
        <v>419</v>
      </c>
      <c r="C459" s="165">
        <f t="shared" si="44"/>
        <v>1</v>
      </c>
      <c r="D459" s="332">
        <f t="shared" si="45"/>
        <v>0.36852745873999998</v>
      </c>
      <c r="E459" s="248">
        <f t="shared" si="47"/>
        <v>709.75027560000001</v>
      </c>
      <c r="F459" s="248">
        <f t="shared" si="47"/>
        <v>788.61141733333341</v>
      </c>
      <c r="G459" s="248">
        <f t="shared" si="47"/>
        <v>867.47255906666669</v>
      </c>
      <c r="H459" s="248">
        <f t="shared" si="47"/>
        <v>946.33370079999997</v>
      </c>
      <c r="I459" s="248">
        <f t="shared" si="47"/>
        <v>1025.1948425333333</v>
      </c>
      <c r="J459" s="248">
        <f t="shared" si="47"/>
        <v>1104.0559842666664</v>
      </c>
      <c r="K459" s="248">
        <f t="shared" si="47"/>
        <v>1182.9171259999998</v>
      </c>
      <c r="L459" s="248">
        <f t="shared" si="47"/>
        <v>1261.778267733333</v>
      </c>
      <c r="M459" s="248">
        <f t="shared" si="47"/>
        <v>1340.6394094666662</v>
      </c>
      <c r="N459" s="338">
        <v>3548.7513779999999</v>
      </c>
      <c r="O459" s="166">
        <f t="shared" si="43"/>
        <v>2607.3523077093469</v>
      </c>
      <c r="P459" s="346" t="s">
        <v>729</v>
      </c>
    </row>
    <row r="460" spans="2:16" x14ac:dyDescent="0.3">
      <c r="B460">
        <v>420</v>
      </c>
      <c r="C460" s="165">
        <f t="shared" si="44"/>
        <v>1</v>
      </c>
      <c r="D460" s="332">
        <f t="shared" si="45"/>
        <v>0.36852745873999998</v>
      </c>
      <c r="E460" s="248">
        <f t="shared" si="47"/>
        <v>587.16634620000002</v>
      </c>
      <c r="F460" s="248">
        <f t="shared" si="47"/>
        <v>652.40705133333347</v>
      </c>
      <c r="G460" s="248">
        <f t="shared" si="47"/>
        <v>717.64775646666681</v>
      </c>
      <c r="H460" s="248">
        <f t="shared" si="47"/>
        <v>782.88846160000003</v>
      </c>
      <c r="I460" s="248">
        <f t="shared" si="47"/>
        <v>848.12916673333336</v>
      </c>
      <c r="J460" s="248">
        <f t="shared" si="47"/>
        <v>913.36987186666659</v>
      </c>
      <c r="K460" s="248">
        <f t="shared" si="47"/>
        <v>978.61057699999981</v>
      </c>
      <c r="L460" s="248">
        <f t="shared" si="47"/>
        <v>1043.8512821333331</v>
      </c>
      <c r="M460" s="248">
        <f t="shared" si="47"/>
        <v>1109.0919872666664</v>
      </c>
      <c r="N460" s="338">
        <v>2935.8317310000002</v>
      </c>
      <c r="O460" s="166">
        <f t="shared" si="43"/>
        <v>2607.3523077093469</v>
      </c>
      <c r="P460" s="346" t="s">
        <v>729</v>
      </c>
    </row>
    <row r="461" spans="2:16" x14ac:dyDescent="0.3">
      <c r="B461">
        <v>421</v>
      </c>
      <c r="C461" s="165">
        <f t="shared" si="44"/>
        <v>1</v>
      </c>
      <c r="D461" s="332">
        <f t="shared" si="45"/>
        <v>0.36852745873999998</v>
      </c>
      <c r="E461" s="248">
        <f t="shared" si="47"/>
        <v>669.76371800000004</v>
      </c>
      <c r="F461" s="248">
        <f t="shared" si="47"/>
        <v>744.18190888888887</v>
      </c>
      <c r="G461" s="248">
        <f t="shared" si="47"/>
        <v>818.60009977777781</v>
      </c>
      <c r="H461" s="248">
        <f t="shared" si="47"/>
        <v>893.01829066666664</v>
      </c>
      <c r="I461" s="248">
        <f t="shared" si="47"/>
        <v>967.43648155555547</v>
      </c>
      <c r="J461" s="248">
        <f t="shared" si="47"/>
        <v>1041.8546724444443</v>
      </c>
      <c r="K461" s="248">
        <f t="shared" si="47"/>
        <v>1116.2728633333331</v>
      </c>
      <c r="L461" s="248">
        <f t="shared" si="47"/>
        <v>1190.6910542222217</v>
      </c>
      <c r="M461" s="248">
        <f t="shared" si="47"/>
        <v>1265.1092451111106</v>
      </c>
      <c r="N461" s="338">
        <v>3348.8185899999999</v>
      </c>
      <c r="O461" s="166">
        <f t="shared" si="43"/>
        <v>2607.3523077093469</v>
      </c>
      <c r="P461" s="346" t="s">
        <v>729</v>
      </c>
    </row>
    <row r="462" spans="2:16" x14ac:dyDescent="0.3">
      <c r="B462">
        <v>422</v>
      </c>
      <c r="C462" s="165">
        <f t="shared" si="44"/>
        <v>1</v>
      </c>
      <c r="D462" s="332">
        <f t="shared" si="45"/>
        <v>0.36852745873999998</v>
      </c>
      <c r="E462" s="248">
        <f t="shared" si="47"/>
        <v>553.98506500000008</v>
      </c>
      <c r="F462" s="248">
        <f t="shared" si="47"/>
        <v>615.53896111111123</v>
      </c>
      <c r="G462" s="248">
        <f t="shared" si="47"/>
        <v>677.09285722222228</v>
      </c>
      <c r="H462" s="248">
        <f t="shared" si="47"/>
        <v>738.64675333333332</v>
      </c>
      <c r="I462" s="248">
        <f t="shared" si="47"/>
        <v>800.20064944444437</v>
      </c>
      <c r="J462" s="248">
        <f t="shared" si="47"/>
        <v>861.75454555555541</v>
      </c>
      <c r="K462" s="248">
        <f t="shared" si="47"/>
        <v>923.30844166666657</v>
      </c>
      <c r="L462" s="248">
        <f t="shared" si="47"/>
        <v>984.86233777777761</v>
      </c>
      <c r="M462" s="248">
        <f t="shared" si="47"/>
        <v>1046.4162338888887</v>
      </c>
      <c r="N462" s="338">
        <v>2769.9253250000002</v>
      </c>
      <c r="O462" s="166">
        <f t="shared" si="43"/>
        <v>2607.3523077093473</v>
      </c>
      <c r="P462" s="346" t="s">
        <v>729</v>
      </c>
    </row>
    <row r="463" spans="2:16" x14ac:dyDescent="0.3">
      <c r="B463">
        <v>423</v>
      </c>
      <c r="C463" s="165">
        <f t="shared" si="44"/>
        <v>1</v>
      </c>
      <c r="D463" s="332">
        <f t="shared" si="45"/>
        <v>0.36852745873999998</v>
      </c>
      <c r="E463" s="248">
        <f t="shared" si="47"/>
        <v>610.07299480000006</v>
      </c>
      <c r="F463" s="248">
        <f t="shared" si="47"/>
        <v>677.85888311111114</v>
      </c>
      <c r="G463" s="248">
        <f t="shared" si="47"/>
        <v>745.64477142222233</v>
      </c>
      <c r="H463" s="248">
        <f t="shared" si="47"/>
        <v>813.4306597333333</v>
      </c>
      <c r="I463" s="248">
        <f t="shared" si="47"/>
        <v>881.21654804444438</v>
      </c>
      <c r="J463" s="248">
        <f t="shared" si="47"/>
        <v>949.00243635555546</v>
      </c>
      <c r="K463" s="248">
        <f t="shared" si="47"/>
        <v>1016.7883246666664</v>
      </c>
      <c r="L463" s="248">
        <f t="shared" si="47"/>
        <v>1084.5742129777775</v>
      </c>
      <c r="M463" s="248">
        <f t="shared" si="47"/>
        <v>1152.3601012888885</v>
      </c>
      <c r="N463" s="338">
        <v>3050.3649740000001</v>
      </c>
      <c r="O463" s="166">
        <f t="shared" si="43"/>
        <v>2607.3523077093469</v>
      </c>
      <c r="P463" s="346" t="s">
        <v>729</v>
      </c>
    </row>
    <row r="464" spans="2:16" x14ac:dyDescent="0.3">
      <c r="B464">
        <v>424</v>
      </c>
      <c r="C464" s="165">
        <f t="shared" si="44"/>
        <v>1</v>
      </c>
      <c r="D464" s="332">
        <f t="shared" si="45"/>
        <v>0.36852745873999998</v>
      </c>
      <c r="E464" s="248">
        <f t="shared" si="47"/>
        <v>749.11412800000005</v>
      </c>
      <c r="F464" s="248">
        <f t="shared" si="47"/>
        <v>832.34903111111112</v>
      </c>
      <c r="G464" s="248">
        <f t="shared" si="47"/>
        <v>915.5839342222223</v>
      </c>
      <c r="H464" s="248">
        <f t="shared" si="47"/>
        <v>998.81883733333325</v>
      </c>
      <c r="I464" s="248">
        <f t="shared" si="47"/>
        <v>1082.0537404444444</v>
      </c>
      <c r="J464" s="248">
        <f t="shared" si="47"/>
        <v>1165.2886435555554</v>
      </c>
      <c r="K464" s="248">
        <f t="shared" si="47"/>
        <v>1248.5235466666663</v>
      </c>
      <c r="L464" s="248">
        <f t="shared" si="47"/>
        <v>1331.7584497777773</v>
      </c>
      <c r="M464" s="248">
        <f t="shared" si="47"/>
        <v>1414.9933528888885</v>
      </c>
      <c r="N464" s="338">
        <v>3745.5706399999999</v>
      </c>
      <c r="O464" s="166">
        <f t="shared" si="43"/>
        <v>2607.3523077093469</v>
      </c>
      <c r="P464" s="346" t="s">
        <v>729</v>
      </c>
    </row>
    <row r="465" spans="2:16" x14ac:dyDescent="0.3">
      <c r="B465">
        <v>425</v>
      </c>
      <c r="C465" s="165">
        <f t="shared" si="44"/>
        <v>1</v>
      </c>
      <c r="D465" s="332">
        <f t="shared" si="45"/>
        <v>0.36852745873999998</v>
      </c>
      <c r="E465" s="248">
        <f t="shared" si="47"/>
        <v>405.95918820000003</v>
      </c>
      <c r="F465" s="248">
        <f t="shared" si="47"/>
        <v>451.06576466666672</v>
      </c>
      <c r="G465" s="248">
        <f t="shared" si="47"/>
        <v>496.17234113333342</v>
      </c>
      <c r="H465" s="248">
        <f t="shared" si="47"/>
        <v>541.2789176</v>
      </c>
      <c r="I465" s="248">
        <f t="shared" si="47"/>
        <v>586.38549406666664</v>
      </c>
      <c r="J465" s="248">
        <f t="shared" si="47"/>
        <v>631.49207053333328</v>
      </c>
      <c r="K465" s="248">
        <f t="shared" si="47"/>
        <v>676.59864699999991</v>
      </c>
      <c r="L465" s="248">
        <f t="shared" si="47"/>
        <v>721.70522346666655</v>
      </c>
      <c r="M465" s="248">
        <f t="shared" si="47"/>
        <v>766.81179993333308</v>
      </c>
      <c r="N465" s="338">
        <v>2029.7959410000001</v>
      </c>
      <c r="O465" s="166">
        <f t="shared" si="43"/>
        <v>2607.3523077093469</v>
      </c>
      <c r="P465" s="346" t="s">
        <v>729</v>
      </c>
    </row>
    <row r="466" spans="2:16" x14ac:dyDescent="0.3">
      <c r="B466">
        <v>426</v>
      </c>
      <c r="C466" s="165">
        <f t="shared" si="44"/>
        <v>1</v>
      </c>
      <c r="D466" s="332">
        <f t="shared" si="45"/>
        <v>0.36852745873999998</v>
      </c>
      <c r="E466" s="248">
        <f t="shared" si="47"/>
        <v>649.70372100000009</v>
      </c>
      <c r="F466" s="248">
        <f t="shared" si="47"/>
        <v>721.89302333333342</v>
      </c>
      <c r="G466" s="248">
        <f t="shared" si="47"/>
        <v>794.08232566666675</v>
      </c>
      <c r="H466" s="248">
        <f t="shared" si="47"/>
        <v>866.27162800000008</v>
      </c>
      <c r="I466" s="248">
        <f t="shared" si="47"/>
        <v>938.46093033333329</v>
      </c>
      <c r="J466" s="248">
        <f t="shared" si="47"/>
        <v>1010.6502326666665</v>
      </c>
      <c r="K466" s="248">
        <f t="shared" si="47"/>
        <v>1082.8395349999998</v>
      </c>
      <c r="L466" s="248">
        <f t="shared" si="47"/>
        <v>1155.0288373333331</v>
      </c>
      <c r="M466" s="248">
        <f t="shared" si="47"/>
        <v>1227.2181396666663</v>
      </c>
      <c r="N466" s="338">
        <v>3248.5186050000002</v>
      </c>
      <c r="O466" s="166">
        <f t="shared" si="43"/>
        <v>2607.3523077093469</v>
      </c>
      <c r="P466" s="346" t="s">
        <v>729</v>
      </c>
    </row>
    <row r="467" spans="2:16" x14ac:dyDescent="0.3">
      <c r="B467">
        <v>427</v>
      </c>
      <c r="C467" s="165">
        <f t="shared" si="44"/>
        <v>1</v>
      </c>
      <c r="D467" s="332">
        <f t="shared" si="45"/>
        <v>0.36852745873999998</v>
      </c>
      <c r="E467" s="248">
        <f t="shared" si="47"/>
        <v>575.46838779999996</v>
      </c>
      <c r="F467" s="248">
        <f t="shared" si="47"/>
        <v>639.4093197777778</v>
      </c>
      <c r="G467" s="248">
        <f t="shared" si="47"/>
        <v>703.35025175555563</v>
      </c>
      <c r="H467" s="248">
        <f t="shared" si="47"/>
        <v>767.29118373333336</v>
      </c>
      <c r="I467" s="248">
        <f t="shared" si="47"/>
        <v>831.23211571111096</v>
      </c>
      <c r="J467" s="248">
        <f t="shared" si="47"/>
        <v>895.17304768888869</v>
      </c>
      <c r="K467" s="248">
        <f t="shared" si="47"/>
        <v>959.11397966666641</v>
      </c>
      <c r="L467" s="248">
        <f t="shared" si="47"/>
        <v>1023.0549116444441</v>
      </c>
      <c r="M467" s="248">
        <f t="shared" si="47"/>
        <v>1086.9958436222219</v>
      </c>
      <c r="N467" s="338">
        <v>2877.3419389999999</v>
      </c>
      <c r="O467" s="166">
        <f t="shared" si="43"/>
        <v>2607.3523077093469</v>
      </c>
      <c r="P467" s="346" t="s">
        <v>729</v>
      </c>
    </row>
    <row r="468" spans="2:16" x14ac:dyDescent="0.3">
      <c r="B468">
        <v>428</v>
      </c>
      <c r="C468" s="165">
        <f t="shared" si="44"/>
        <v>1</v>
      </c>
      <c r="D468" s="332">
        <f t="shared" si="45"/>
        <v>0.36852745873999998</v>
      </c>
      <c r="E468" s="248">
        <f t="shared" si="47"/>
        <v>401.19994259999999</v>
      </c>
      <c r="F468" s="248">
        <f t="shared" si="47"/>
        <v>445.777714</v>
      </c>
      <c r="G468" s="248">
        <f t="shared" si="47"/>
        <v>490.35548540000002</v>
      </c>
      <c r="H468" s="248">
        <f t="shared" si="47"/>
        <v>534.93325679999998</v>
      </c>
      <c r="I468" s="248">
        <f t="shared" si="47"/>
        <v>579.51102819999994</v>
      </c>
      <c r="J468" s="248">
        <f t="shared" si="47"/>
        <v>624.0887995999999</v>
      </c>
      <c r="K468" s="248">
        <f t="shared" si="47"/>
        <v>668.66657099999986</v>
      </c>
      <c r="L468" s="248">
        <f t="shared" si="47"/>
        <v>713.24434239999982</v>
      </c>
      <c r="M468" s="248">
        <f t="shared" si="47"/>
        <v>757.82211379999978</v>
      </c>
      <c r="N468" s="338">
        <v>2005.9997129999999</v>
      </c>
      <c r="O468" s="166">
        <f t="shared" si="43"/>
        <v>2607.3523077093473</v>
      </c>
      <c r="P468" s="346" t="s">
        <v>729</v>
      </c>
    </row>
    <row r="469" spans="2:16" x14ac:dyDescent="0.3">
      <c r="B469">
        <v>429</v>
      </c>
      <c r="C469" s="165">
        <f t="shared" si="44"/>
        <v>1</v>
      </c>
      <c r="D469" s="332">
        <f t="shared" si="45"/>
        <v>0.36852745873999998</v>
      </c>
      <c r="E469" s="248">
        <f t="shared" si="47"/>
        <v>401.15546380000001</v>
      </c>
      <c r="F469" s="248">
        <f t="shared" si="47"/>
        <v>445.72829311111116</v>
      </c>
      <c r="G469" s="248">
        <f t="shared" si="47"/>
        <v>490.30112242222225</v>
      </c>
      <c r="H469" s="248">
        <f t="shared" si="47"/>
        <v>534.87395173333334</v>
      </c>
      <c r="I469" s="248">
        <f t="shared" si="47"/>
        <v>579.44678104444438</v>
      </c>
      <c r="J469" s="248">
        <f t="shared" si="47"/>
        <v>624.01961035555541</v>
      </c>
      <c r="K469" s="248">
        <f t="shared" si="47"/>
        <v>668.59243966666656</v>
      </c>
      <c r="L469" s="248">
        <f t="shared" si="47"/>
        <v>713.1652689777776</v>
      </c>
      <c r="M469" s="248">
        <f t="shared" si="47"/>
        <v>757.73809828888864</v>
      </c>
      <c r="N469" s="338">
        <v>2005.777319</v>
      </c>
      <c r="O469" s="166">
        <f t="shared" ref="O469:O472" si="48">($R$46*$W$41*N469)/(N469*D469)</f>
        <v>2607.3523077093473</v>
      </c>
      <c r="P469" s="346" t="s">
        <v>729</v>
      </c>
    </row>
    <row r="470" spans="2:16" x14ac:dyDescent="0.3">
      <c r="B470">
        <v>430</v>
      </c>
      <c r="C470" s="165">
        <f t="shared" si="44"/>
        <v>1</v>
      </c>
      <c r="D470" s="332">
        <f t="shared" si="45"/>
        <v>0.36852745873999998</v>
      </c>
      <c r="E470" s="248">
        <f t="shared" si="47"/>
        <v>404.89169379999998</v>
      </c>
      <c r="F470" s="248">
        <f t="shared" si="47"/>
        <v>449.87965977777782</v>
      </c>
      <c r="G470" s="248">
        <f t="shared" si="47"/>
        <v>494.86762575555559</v>
      </c>
      <c r="H470" s="248">
        <f t="shared" si="47"/>
        <v>539.85559173333331</v>
      </c>
      <c r="I470" s="248">
        <f t="shared" si="47"/>
        <v>584.84355771111109</v>
      </c>
      <c r="J470" s="248">
        <f t="shared" si="47"/>
        <v>629.83152368888875</v>
      </c>
      <c r="K470" s="248">
        <f t="shared" si="47"/>
        <v>674.81948966666653</v>
      </c>
      <c r="L470" s="248">
        <f t="shared" si="47"/>
        <v>719.80745564444419</v>
      </c>
      <c r="M470" s="248">
        <f t="shared" si="47"/>
        <v>764.79542162222197</v>
      </c>
      <c r="N470" s="338">
        <v>2024.4584689999999</v>
      </c>
      <c r="O470" s="166">
        <f t="shared" si="48"/>
        <v>2607.3523077093469</v>
      </c>
      <c r="P470" s="346" t="s">
        <v>729</v>
      </c>
    </row>
    <row r="471" spans="2:16" x14ac:dyDescent="0.3">
      <c r="B471">
        <v>431</v>
      </c>
      <c r="C471" s="165">
        <f t="shared" si="44"/>
        <v>1</v>
      </c>
      <c r="D471" s="332">
        <f t="shared" si="45"/>
        <v>0.36852745873999998</v>
      </c>
      <c r="E471" s="248">
        <f t="shared" si="47"/>
        <v>409.25062880000002</v>
      </c>
      <c r="F471" s="248">
        <f t="shared" si="47"/>
        <v>454.72292088888895</v>
      </c>
      <c r="G471" s="248">
        <f t="shared" si="47"/>
        <v>500.19521297777783</v>
      </c>
      <c r="H471" s="248">
        <f t="shared" si="47"/>
        <v>545.66750506666665</v>
      </c>
      <c r="I471" s="248">
        <f t="shared" si="47"/>
        <v>591.13979715555547</v>
      </c>
      <c r="J471" s="248">
        <f t="shared" si="47"/>
        <v>636.61208924444429</v>
      </c>
      <c r="K471" s="248">
        <f t="shared" si="47"/>
        <v>682.08438133333323</v>
      </c>
      <c r="L471" s="248">
        <f t="shared" si="47"/>
        <v>727.55667342222205</v>
      </c>
      <c r="M471" s="248">
        <f t="shared" si="47"/>
        <v>773.02896551111087</v>
      </c>
      <c r="N471" s="338">
        <v>2046.253144</v>
      </c>
      <c r="O471" s="166">
        <f t="shared" si="48"/>
        <v>2607.3523077093469</v>
      </c>
      <c r="P471" s="346" t="s">
        <v>729</v>
      </c>
    </row>
    <row r="472" spans="2:16" x14ac:dyDescent="0.3">
      <c r="B472">
        <v>432</v>
      </c>
      <c r="C472" s="167">
        <f t="shared" si="44"/>
        <v>1</v>
      </c>
      <c r="D472" s="333">
        <f t="shared" si="45"/>
        <v>0.36852745873999998</v>
      </c>
      <c r="E472" s="249">
        <f t="shared" si="47"/>
        <v>697.0293018000001</v>
      </c>
      <c r="F472" s="249">
        <f t="shared" si="47"/>
        <v>774.47700200000008</v>
      </c>
      <c r="G472" s="249">
        <f t="shared" si="47"/>
        <v>851.92470220000007</v>
      </c>
      <c r="H472" s="249">
        <f t="shared" si="47"/>
        <v>929.37240240000006</v>
      </c>
      <c r="I472" s="249">
        <f t="shared" si="47"/>
        <v>1006.8201025999999</v>
      </c>
      <c r="J472" s="249">
        <f t="shared" si="47"/>
        <v>1084.2678027999998</v>
      </c>
      <c r="K472" s="249">
        <f t="shared" si="47"/>
        <v>1161.7155029999999</v>
      </c>
      <c r="L472" s="249">
        <f t="shared" si="47"/>
        <v>1239.1632031999998</v>
      </c>
      <c r="M472" s="249">
        <f t="shared" si="47"/>
        <v>1316.6109033999996</v>
      </c>
      <c r="N472" s="331">
        <v>3485.1465090000002</v>
      </c>
      <c r="O472" s="168">
        <f t="shared" si="48"/>
        <v>2607.3523077093469</v>
      </c>
      <c r="P472" s="346" t="s">
        <v>729</v>
      </c>
    </row>
    <row r="473" spans="2:16" x14ac:dyDescent="0.3">
      <c r="C473" s="2"/>
      <c r="E473" s="84">
        <f t="shared" ref="E473:N473" si="49">SUM(E41:E472)</f>
        <v>383494.88245179999</v>
      </c>
      <c r="F473" s="84">
        <f t="shared" si="49"/>
        <v>426105.42494644434</v>
      </c>
      <c r="G473" s="84">
        <f t="shared" si="49"/>
        <v>468715.96744108899</v>
      </c>
      <c r="H473" s="84">
        <f t="shared" si="49"/>
        <v>511326.50993573322</v>
      </c>
      <c r="I473" s="84">
        <f t="shared" si="49"/>
        <v>553937.05243037769</v>
      </c>
      <c r="J473" s="84">
        <f t="shared" si="49"/>
        <v>596547.59492502257</v>
      </c>
      <c r="K473" s="84">
        <f t="shared" si="49"/>
        <v>639158.1374196664</v>
      </c>
      <c r="L473" s="84">
        <f t="shared" si="49"/>
        <v>681768.67991431081</v>
      </c>
      <c r="M473" s="84">
        <f t="shared" si="49"/>
        <v>724379.22240895522</v>
      </c>
      <c r="N473" s="84">
        <f t="shared" si="49"/>
        <v>1917474.4122590004</v>
      </c>
    </row>
    <row r="474" spans="2:16" x14ac:dyDescent="0.3">
      <c r="C474"/>
      <c r="E474" s="31">
        <f>E473*$D472</f>
        <v>141328.39446975687</v>
      </c>
      <c r="F474" s="31">
        <f t="shared" ref="F474:N474" si="50">F473*$D472</f>
        <v>157031.54941084093</v>
      </c>
      <c r="G474" s="31">
        <f t="shared" si="50"/>
        <v>172734.70435192509</v>
      </c>
      <c r="H474" s="31">
        <f t="shared" si="50"/>
        <v>188437.85929300913</v>
      </c>
      <c r="I474" s="31">
        <f t="shared" si="50"/>
        <v>204141.01423409322</v>
      </c>
      <c r="J474" s="31">
        <f t="shared" si="50"/>
        <v>219844.16917517746</v>
      </c>
      <c r="K474" s="31">
        <f t="shared" si="50"/>
        <v>235547.32411626136</v>
      </c>
      <c r="L474" s="31">
        <f t="shared" si="50"/>
        <v>251250.47905734542</v>
      </c>
      <c r="M474" s="31">
        <f t="shared" si="50"/>
        <v>266953.63399842952</v>
      </c>
      <c r="N474" s="31">
        <f t="shared" si="50"/>
        <v>706641.97234878445</v>
      </c>
    </row>
    <row r="475" spans="2:16" x14ac:dyDescent="0.3">
      <c r="C475" s="52" t="s">
        <v>3</v>
      </c>
      <c r="D475" s="52"/>
      <c r="E475" s="52" t="s">
        <v>3</v>
      </c>
      <c r="F475" s="52" t="s">
        <v>3</v>
      </c>
    </row>
    <row r="476" spans="2:16" ht="28.8" x14ac:dyDescent="0.3">
      <c r="C476" s="23" t="s">
        <v>82</v>
      </c>
      <c r="D476" s="23" t="s">
        <v>83</v>
      </c>
      <c r="E476" s="23" t="s">
        <v>84</v>
      </c>
      <c r="F476" s="23" t="s">
        <v>84</v>
      </c>
    </row>
    <row r="477" spans="2:16" x14ac:dyDescent="0.3">
      <c r="B477" t="s">
        <v>18</v>
      </c>
      <c r="C477" s="327" t="s">
        <v>27</v>
      </c>
      <c r="D477" s="327" t="s">
        <v>28</v>
      </c>
      <c r="E477" s="327" t="s">
        <v>29</v>
      </c>
      <c r="F477" s="327" t="s">
        <v>30</v>
      </c>
    </row>
    <row r="478" spans="2:16" x14ac:dyDescent="0.3">
      <c r="B478">
        <v>1</v>
      </c>
      <c r="C478" s="179">
        <v>7990735.0903794887</v>
      </c>
      <c r="D478" s="194">
        <v>0</v>
      </c>
      <c r="E478" s="180">
        <f>F478*365/350</f>
        <v>20179.736053670433</v>
      </c>
      <c r="F478" s="181">
        <v>19350.431832286718</v>
      </c>
      <c r="H478" s="327" t="s">
        <v>27</v>
      </c>
      <c r="I478" t="s">
        <v>69</v>
      </c>
      <c r="M478" s="204"/>
    </row>
    <row r="479" spans="2:16" x14ac:dyDescent="0.3">
      <c r="B479">
        <v>2</v>
      </c>
      <c r="C479" s="184">
        <f t="shared" ref="C479:F481" si="51">C478</f>
        <v>7990735.0903794887</v>
      </c>
      <c r="D479" s="195">
        <f t="shared" si="51"/>
        <v>0</v>
      </c>
      <c r="E479" s="182">
        <f t="shared" si="51"/>
        <v>20179.736053670433</v>
      </c>
      <c r="F479" s="183">
        <f t="shared" si="51"/>
        <v>19350.431832286718</v>
      </c>
      <c r="H479" s="327" t="s">
        <v>28</v>
      </c>
      <c r="I479" t="s">
        <v>70</v>
      </c>
      <c r="M479" s="204"/>
    </row>
    <row r="480" spans="2:16" x14ac:dyDescent="0.3">
      <c r="B480">
        <v>3</v>
      </c>
      <c r="C480" s="184">
        <f t="shared" si="51"/>
        <v>7990735.0903794887</v>
      </c>
      <c r="D480" s="195">
        <f t="shared" si="51"/>
        <v>0</v>
      </c>
      <c r="E480" s="182">
        <f t="shared" si="51"/>
        <v>20179.736053670433</v>
      </c>
      <c r="F480" s="183">
        <f t="shared" si="51"/>
        <v>19350.431832286718</v>
      </c>
      <c r="H480" s="327" t="s">
        <v>29</v>
      </c>
      <c r="I480" t="s">
        <v>73</v>
      </c>
      <c r="M480" s="204"/>
    </row>
    <row r="481" spans="2:23" x14ac:dyDescent="0.3">
      <c r="B481">
        <v>4</v>
      </c>
      <c r="C481" s="184">
        <f t="shared" si="51"/>
        <v>7990735.0903794887</v>
      </c>
      <c r="D481" s="195">
        <f t="shared" si="51"/>
        <v>0</v>
      </c>
      <c r="E481" s="182">
        <f t="shared" si="51"/>
        <v>20179.736053670433</v>
      </c>
      <c r="F481" s="183">
        <f t="shared" si="51"/>
        <v>19350.431832286718</v>
      </c>
      <c r="H481" s="327" t="s">
        <v>30</v>
      </c>
      <c r="I481" t="s">
        <v>74</v>
      </c>
      <c r="M481" s="204"/>
    </row>
    <row r="482" spans="2:23" x14ac:dyDescent="0.3">
      <c r="B482">
        <v>5</v>
      </c>
      <c r="C482" s="184">
        <f t="shared" ref="C482:F482" si="52">C481</f>
        <v>7990735.0903794887</v>
      </c>
      <c r="D482" s="195">
        <f t="shared" si="52"/>
        <v>0</v>
      </c>
      <c r="E482" s="182">
        <f t="shared" si="52"/>
        <v>20179.736053670433</v>
      </c>
      <c r="F482" s="183">
        <f t="shared" si="52"/>
        <v>19350.431832286718</v>
      </c>
      <c r="H482" s="327"/>
      <c r="M482" s="204"/>
    </row>
    <row r="483" spans="2:23" x14ac:dyDescent="0.3">
      <c r="B483">
        <v>6</v>
      </c>
      <c r="C483" s="184">
        <f t="shared" ref="C483:F483" si="53">C480</f>
        <v>7990735.0903794887</v>
      </c>
      <c r="D483" s="195">
        <f t="shared" si="53"/>
        <v>0</v>
      </c>
      <c r="E483" s="182">
        <f t="shared" si="53"/>
        <v>20179.736053670433</v>
      </c>
      <c r="F483" s="183">
        <f t="shared" si="53"/>
        <v>19350.431832286718</v>
      </c>
      <c r="H483" s="368"/>
      <c r="M483" s="204"/>
    </row>
    <row r="484" spans="2:23" x14ac:dyDescent="0.3">
      <c r="B484">
        <v>7</v>
      </c>
      <c r="C484" s="184">
        <f t="shared" ref="C484:F484" si="54">C483</f>
        <v>7990735.0903794887</v>
      </c>
      <c r="D484" s="195">
        <f t="shared" si="54"/>
        <v>0</v>
      </c>
      <c r="E484" s="182">
        <f t="shared" si="54"/>
        <v>20179.736053670433</v>
      </c>
      <c r="F484" s="183">
        <f t="shared" si="54"/>
        <v>19350.431832286718</v>
      </c>
      <c r="H484" s="368"/>
      <c r="M484" s="204"/>
    </row>
    <row r="485" spans="2:23" x14ac:dyDescent="0.3">
      <c r="B485">
        <v>8</v>
      </c>
      <c r="C485" s="184">
        <f t="shared" ref="C485:F485" si="55">C482</f>
        <v>7990735.0903794887</v>
      </c>
      <c r="D485" s="195">
        <f t="shared" si="55"/>
        <v>0</v>
      </c>
      <c r="E485" s="182">
        <f t="shared" si="55"/>
        <v>20179.736053670433</v>
      </c>
      <c r="F485" s="183">
        <f t="shared" si="55"/>
        <v>19350.431832286718</v>
      </c>
      <c r="H485" s="327"/>
      <c r="M485" s="204"/>
    </row>
    <row r="486" spans="2:23" x14ac:dyDescent="0.3">
      <c r="B486">
        <v>9</v>
      </c>
      <c r="C486" s="185">
        <f t="shared" ref="C486:F486" si="56">C485</f>
        <v>7990735.0903794887</v>
      </c>
      <c r="D486" s="58">
        <f t="shared" si="56"/>
        <v>0</v>
      </c>
      <c r="E486" s="186">
        <f t="shared" si="56"/>
        <v>20179.736053670433</v>
      </c>
      <c r="F486" s="187">
        <f t="shared" si="56"/>
        <v>19350.431832286718</v>
      </c>
      <c r="H486" s="327"/>
      <c r="M486" s="204"/>
    </row>
    <row r="487" spans="2:23" x14ac:dyDescent="0.3">
      <c r="C487"/>
      <c r="D487"/>
      <c r="E487"/>
      <c r="F487"/>
      <c r="M487" s="204"/>
    </row>
    <row r="488" spans="2:23" x14ac:dyDescent="0.3">
      <c r="I488">
        <f>1233.48</f>
        <v>1233.48</v>
      </c>
      <c r="J488" t="s">
        <v>240</v>
      </c>
    </row>
    <row r="489" spans="2:23" x14ac:dyDescent="0.3">
      <c r="D489" s="52" t="s">
        <v>1</v>
      </c>
      <c r="I489" s="327"/>
    </row>
    <row r="490" spans="2:23" x14ac:dyDescent="0.3">
      <c r="B490" t="s">
        <v>31</v>
      </c>
      <c r="D490" s="329">
        <v>1</v>
      </c>
      <c r="E490" s="8">
        <v>2</v>
      </c>
      <c r="F490" s="8">
        <v>3</v>
      </c>
      <c r="G490" s="8">
        <v>4</v>
      </c>
      <c r="H490" s="8">
        <v>5</v>
      </c>
      <c r="I490" s="329">
        <v>6</v>
      </c>
      <c r="J490" s="8">
        <v>7</v>
      </c>
      <c r="K490" s="8">
        <v>8</v>
      </c>
      <c r="L490" s="8">
        <v>9</v>
      </c>
      <c r="M490" s="8">
        <v>10</v>
      </c>
      <c r="N490" s="329">
        <v>11</v>
      </c>
      <c r="O490" s="8">
        <v>12</v>
      </c>
      <c r="P490" s="8">
        <v>13</v>
      </c>
      <c r="Q490" s="8">
        <v>14</v>
      </c>
      <c r="R490" s="8"/>
      <c r="S490" s="8"/>
      <c r="T490" s="8"/>
      <c r="U490" s="8"/>
    </row>
    <row r="491" spans="2:23" x14ac:dyDescent="0.3">
      <c r="B491" s="22" t="s">
        <v>239</v>
      </c>
      <c r="C491" s="327" t="s">
        <v>32</v>
      </c>
      <c r="D491" s="241">
        <f>I488*U55</f>
        <v>2653712572.4400001</v>
      </c>
      <c r="E491" s="242">
        <f>I488*U56</f>
        <v>119318220.84</v>
      </c>
      <c r="F491" s="242">
        <f>I488*U57</f>
        <v>43704663.359999999</v>
      </c>
      <c r="G491" s="242">
        <f>I488*U58</f>
        <v>262894059.36000001</v>
      </c>
      <c r="H491" s="242">
        <f>I488*U59</f>
        <v>216051422.88</v>
      </c>
      <c r="I491" s="354">
        <f>I488*U60</f>
        <v>171565966.68000001</v>
      </c>
      <c r="J491" s="354">
        <f>I488*U61</f>
        <v>13300614.84</v>
      </c>
      <c r="K491" s="361">
        <f>I488*U62</f>
        <v>56246688</v>
      </c>
      <c r="L491" s="361">
        <f>I488*U63</f>
        <v>1992662270.4000001</v>
      </c>
      <c r="M491" s="361">
        <f>I488*U64</f>
        <v>44169685.32</v>
      </c>
      <c r="N491" s="361">
        <f>I488*U65</f>
        <v>19725812.16</v>
      </c>
      <c r="O491" s="361">
        <f>I488*U66</f>
        <v>195506580</v>
      </c>
      <c r="P491" s="361">
        <f>I488*U67</f>
        <v>459709361.63999999</v>
      </c>
      <c r="Q491" s="135">
        <f>I488*U68</f>
        <v>2854272.72</v>
      </c>
      <c r="R491" s="8"/>
      <c r="S491" s="82"/>
      <c r="T491" s="8"/>
      <c r="U491" s="8"/>
    </row>
    <row r="492" spans="2:23" x14ac:dyDescent="0.3">
      <c r="G492"/>
      <c r="I492" s="204"/>
      <c r="J492" s="204"/>
    </row>
    <row r="493" spans="2:23" x14ac:dyDescent="0.3">
      <c r="B493" t="s">
        <v>563</v>
      </c>
      <c r="D493" s="329">
        <v>1</v>
      </c>
      <c r="E493" s="289"/>
      <c r="F493" s="82"/>
      <c r="G493"/>
      <c r="I493" s="204"/>
      <c r="J493" s="204"/>
      <c r="W493" s="43"/>
    </row>
    <row r="494" spans="2:23" x14ac:dyDescent="0.3">
      <c r="B494" s="22" t="s">
        <v>86</v>
      </c>
      <c r="C494" s="327" t="s">
        <v>568</v>
      </c>
      <c r="D494" s="306">
        <v>1051.4656015347828</v>
      </c>
      <c r="E494" s="52" t="s">
        <v>3</v>
      </c>
      <c r="F494" s="82"/>
      <c r="G494"/>
      <c r="H494" t="s">
        <v>588</v>
      </c>
      <c r="I494" s="204" t="s">
        <v>589</v>
      </c>
      <c r="J494" s="204" t="s">
        <v>590</v>
      </c>
      <c r="W494" s="43"/>
    </row>
    <row r="495" spans="2:23" x14ac:dyDescent="0.3">
      <c r="G495"/>
      <c r="H495">
        <v>0.32500000000000001</v>
      </c>
      <c r="I495" s="203">
        <v>0.27500000000000002</v>
      </c>
      <c r="J495" s="203">
        <v>0.4</v>
      </c>
      <c r="W495" s="43"/>
    </row>
    <row r="496" spans="2:23" x14ac:dyDescent="0.3">
      <c r="B496" t="s">
        <v>37</v>
      </c>
      <c r="E496" s="327" t="s">
        <v>40</v>
      </c>
      <c r="G496"/>
      <c r="H496" s="46">
        <f>H495*E487</f>
        <v>0</v>
      </c>
      <c r="I496" s="46">
        <f>I495*E487</f>
        <v>0</v>
      </c>
      <c r="J496" s="46">
        <f>F487*J495</f>
        <v>0</v>
      </c>
      <c r="W496" s="43"/>
    </row>
    <row r="497" spans="2:23" x14ac:dyDescent="0.3">
      <c r="B497" s="327" t="s">
        <v>38</v>
      </c>
      <c r="D497" s="52" t="s">
        <v>3</v>
      </c>
      <c r="E497" s="329">
        <v>1</v>
      </c>
      <c r="F497" s="82"/>
      <c r="G497" s="82"/>
      <c r="H497" s="301">
        <f>F487*H495</f>
        <v>0</v>
      </c>
      <c r="I497" s="301">
        <f>F487*I495</f>
        <v>0</v>
      </c>
      <c r="J497" s="301">
        <f>F487*J495</f>
        <v>0</v>
      </c>
      <c r="K497" s="82"/>
      <c r="L497" s="82"/>
      <c r="W497" s="43"/>
    </row>
    <row r="498" spans="2:23" x14ac:dyDescent="0.3">
      <c r="C498" s="327" t="s">
        <v>39</v>
      </c>
      <c r="D498" s="329">
        <v>1</v>
      </c>
      <c r="E498" s="246">
        <f>H495</f>
        <v>0.32500000000000001</v>
      </c>
      <c r="F498" s="212"/>
      <c r="G498" s="212"/>
      <c r="H498" s="182"/>
      <c r="I498" s="212"/>
      <c r="J498" s="82"/>
      <c r="K498" s="82"/>
      <c r="L498" s="82"/>
      <c r="W498" s="43"/>
    </row>
    <row r="499" spans="2:23" x14ac:dyDescent="0.3">
      <c r="D499" s="329">
        <v>2</v>
      </c>
      <c r="E499" s="188">
        <f>I495+J495</f>
        <v>0.67500000000000004</v>
      </c>
      <c r="F499" s="212"/>
      <c r="G499" s="212"/>
      <c r="H499" s="182"/>
      <c r="I499" s="301">
        <f>SUM(I496:J496)</f>
        <v>0</v>
      </c>
      <c r="J499" s="301"/>
      <c r="K499" s="82"/>
      <c r="L499" s="82"/>
      <c r="W499" s="43"/>
    </row>
    <row r="500" spans="2:23" x14ac:dyDescent="0.3">
      <c r="I500" s="301">
        <f>SUM(I497:J497)</f>
        <v>0</v>
      </c>
      <c r="J500" s="143"/>
      <c r="K500" s="143"/>
      <c r="L500" s="143"/>
      <c r="W500" s="43"/>
    </row>
    <row r="501" spans="2:23" x14ac:dyDescent="0.3">
      <c r="B501" t="s">
        <v>87</v>
      </c>
      <c r="E501" s="327" t="s">
        <v>39</v>
      </c>
      <c r="W501" s="43"/>
    </row>
    <row r="502" spans="2:23" x14ac:dyDescent="0.3">
      <c r="B502" s="327" t="s">
        <v>88</v>
      </c>
      <c r="D502" s="52"/>
      <c r="E502" s="329">
        <v>1</v>
      </c>
      <c r="F502" s="329">
        <v>2</v>
      </c>
      <c r="G502" s="82"/>
      <c r="W502" s="43"/>
    </row>
    <row r="503" spans="2:23" x14ac:dyDescent="0.3">
      <c r="B503" s="22" t="s">
        <v>89</v>
      </c>
      <c r="C503" s="327" t="s">
        <v>47</v>
      </c>
      <c r="D503" s="329">
        <v>1</v>
      </c>
      <c r="E503" s="189">
        <v>1719.4243527483081</v>
      </c>
      <c r="F503" s="176">
        <v>2579.136529122462</v>
      </c>
      <c r="G503" s="82"/>
      <c r="H503" s="204">
        <v>4</v>
      </c>
      <c r="I503" s="204">
        <f>$H$503*E503</f>
        <v>6877.6974109932326</v>
      </c>
      <c r="J503" s="204">
        <f>$H$503*F503</f>
        <v>10316.546116489848</v>
      </c>
      <c r="W503" s="43"/>
    </row>
    <row r="504" spans="2:23" x14ac:dyDescent="0.3">
      <c r="D504" s="329">
        <v>2</v>
      </c>
      <c r="E504" s="190">
        <v>2005.9950782063595</v>
      </c>
      <c r="F504" s="178">
        <v>3438.8487054966163</v>
      </c>
      <c r="G504" s="82"/>
      <c r="I504" s="204">
        <f t="shared" ref="I504:I506" si="57">$H$503*E504</f>
        <v>8023.980312825438</v>
      </c>
      <c r="J504" s="204">
        <f t="shared" ref="J504:J506" si="58">$H$503*F504</f>
        <v>13755.394821986465</v>
      </c>
      <c r="K504" s="204"/>
      <c r="L504" s="204"/>
    </row>
    <row r="505" spans="2:23" x14ac:dyDescent="0.3">
      <c r="D505" s="329">
        <v>3</v>
      </c>
      <c r="E505" s="190">
        <v>1432.8536272902568</v>
      </c>
      <c r="F505" s="178">
        <v>1719.4243527483081</v>
      </c>
      <c r="G505" s="82"/>
      <c r="I505" s="204">
        <f t="shared" si="57"/>
        <v>5731.4145091610271</v>
      </c>
      <c r="J505" s="204">
        <f t="shared" si="58"/>
        <v>6877.6974109932326</v>
      </c>
      <c r="K505" s="204"/>
      <c r="L505" s="204"/>
    </row>
    <row r="506" spans="2:23" x14ac:dyDescent="0.3">
      <c r="D506" s="329">
        <v>4</v>
      </c>
      <c r="E506" s="210">
        <v>1146.2829018322054</v>
      </c>
      <c r="F506" s="211">
        <v>2579.136529122462</v>
      </c>
      <c r="G506" s="143"/>
      <c r="I506" s="204">
        <f t="shared" si="57"/>
        <v>4585.1316073288217</v>
      </c>
      <c r="J506" s="204">
        <f t="shared" si="58"/>
        <v>10316.546116489848</v>
      </c>
      <c r="K506" s="204"/>
      <c r="L506" s="204"/>
    </row>
    <row r="507" spans="2:23" x14ac:dyDescent="0.3">
      <c r="E507" s="177">
        <f>SUM(E503:E506)</f>
        <v>6304.5559600771294</v>
      </c>
      <c r="F507" s="177">
        <f>SUM(F503:F506)</f>
        <v>10316.546116489848</v>
      </c>
      <c r="G507" s="143"/>
      <c r="H507" s="203"/>
      <c r="I507" s="203"/>
      <c r="J507" s="203"/>
    </row>
    <row r="508" spans="2:23" x14ac:dyDescent="0.3">
      <c r="C508"/>
      <c r="D508" s="52"/>
      <c r="E508" s="52"/>
    </row>
    <row r="509" spans="2:23" x14ac:dyDescent="0.3">
      <c r="B509" t="s">
        <v>44</v>
      </c>
      <c r="D509" s="329">
        <v>1</v>
      </c>
      <c r="E509" s="329">
        <v>2</v>
      </c>
    </row>
    <row r="510" spans="2:23" x14ac:dyDescent="0.3">
      <c r="B510" s="22" t="s">
        <v>473</v>
      </c>
      <c r="C510" s="327" t="s">
        <v>43</v>
      </c>
      <c r="D510" s="12">
        <v>66.14</v>
      </c>
      <c r="E510" s="135">
        <v>66.14</v>
      </c>
      <c r="F510" s="220" t="s">
        <v>488</v>
      </c>
      <c r="G510" s="220"/>
    </row>
    <row r="511" spans="2:23" x14ac:dyDescent="0.3">
      <c r="G511" s="220"/>
    </row>
    <row r="512" spans="2:23" x14ac:dyDescent="0.3">
      <c r="B512" t="s">
        <v>46</v>
      </c>
      <c r="D512" s="327" t="s">
        <v>40</v>
      </c>
    </row>
    <row r="513" spans="1:19" x14ac:dyDescent="0.3">
      <c r="B513" s="327" t="s">
        <v>45</v>
      </c>
      <c r="D513" s="329">
        <v>1</v>
      </c>
      <c r="E513" s="329">
        <v>2</v>
      </c>
      <c r="F513" s="329">
        <v>3</v>
      </c>
      <c r="G513" s="329">
        <v>4</v>
      </c>
      <c r="H513" s="329">
        <v>5</v>
      </c>
      <c r="I513" s="329">
        <v>6</v>
      </c>
      <c r="J513" s="329">
        <v>7</v>
      </c>
      <c r="K513" s="329">
        <v>8</v>
      </c>
      <c r="L513" s="329">
        <v>9</v>
      </c>
      <c r="Q513" s="329"/>
      <c r="R513" s="329"/>
      <c r="S513" s="329"/>
    </row>
    <row r="514" spans="1:19" x14ac:dyDescent="0.3">
      <c r="A514" s="22"/>
      <c r="B514" s="327" t="s">
        <v>470</v>
      </c>
      <c r="C514" s="51">
        <v>1</v>
      </c>
      <c r="D514" s="339">
        <v>135.69040100000001</v>
      </c>
      <c r="E514" s="334">
        <v>67.095119999999994</v>
      </c>
      <c r="F514" s="334">
        <v>363.51740000000001</v>
      </c>
      <c r="G514" s="334">
        <v>49.288356</v>
      </c>
      <c r="H514" s="334">
        <v>96.470707000000004</v>
      </c>
      <c r="I514" s="334">
        <v>180.92060900000001</v>
      </c>
      <c r="J514" s="334">
        <v>254.38305299999999</v>
      </c>
      <c r="K514" s="334">
        <v>39.302289000000002</v>
      </c>
      <c r="L514" s="320">
        <v>87.828096000000002</v>
      </c>
      <c r="N514" t="s">
        <v>679</v>
      </c>
      <c r="Q514" s="48"/>
      <c r="R514" s="48"/>
      <c r="S514" s="48"/>
    </row>
    <row r="515" spans="1:19" x14ac:dyDescent="0.3">
      <c r="B515" s="22"/>
      <c r="C515" s="51">
        <v>2</v>
      </c>
      <c r="D515" s="340">
        <v>93.552957000000006</v>
      </c>
      <c r="E515" s="335">
        <v>33.143723000000001</v>
      </c>
      <c r="F515" s="335">
        <v>357.785191</v>
      </c>
      <c r="G515" s="335">
        <v>65.628501999999997</v>
      </c>
      <c r="H515" s="335">
        <v>97.598020000000005</v>
      </c>
      <c r="I515" s="335">
        <v>182.047923</v>
      </c>
      <c r="J515" s="335">
        <v>193.280272</v>
      </c>
      <c r="K515" s="335">
        <v>45.296641999999999</v>
      </c>
      <c r="L515" s="341">
        <v>53.122914999999999</v>
      </c>
      <c r="N515" t="s">
        <v>680</v>
      </c>
      <c r="Q515" s="48"/>
      <c r="R515" s="48"/>
      <c r="S515" s="48"/>
    </row>
    <row r="516" spans="1:19" x14ac:dyDescent="0.3">
      <c r="B516" s="22"/>
      <c r="C516" s="51">
        <v>3</v>
      </c>
      <c r="D516" s="340">
        <v>89.026880000000006</v>
      </c>
      <c r="E516" s="335">
        <v>28.617647000000002</v>
      </c>
      <c r="F516" s="335">
        <v>360.41130700000002</v>
      </c>
      <c r="G516" s="335">
        <v>68.254619000000005</v>
      </c>
      <c r="H516" s="335">
        <v>102.293488</v>
      </c>
      <c r="I516" s="335">
        <v>186.743391</v>
      </c>
      <c r="J516" s="335">
        <v>195.90638799999999</v>
      </c>
      <c r="K516" s="335">
        <v>50.285083999999998</v>
      </c>
      <c r="L516" s="341">
        <v>48.596837999999998</v>
      </c>
      <c r="N516" t="s">
        <v>681</v>
      </c>
      <c r="Q516" s="48"/>
      <c r="R516" s="48"/>
      <c r="S516" s="48"/>
    </row>
    <row r="517" spans="1:19" x14ac:dyDescent="0.3">
      <c r="B517" s="22"/>
      <c r="C517" s="51">
        <v>4</v>
      </c>
      <c r="D517" s="340">
        <v>139.01254900000001</v>
      </c>
      <c r="E517" s="335">
        <v>70.417269000000005</v>
      </c>
      <c r="F517" s="335">
        <v>364.46281800000003</v>
      </c>
      <c r="G517" s="335">
        <v>50.099510000000002</v>
      </c>
      <c r="H517" s="335">
        <v>99.792856</v>
      </c>
      <c r="I517" s="335">
        <v>184.24275800000001</v>
      </c>
      <c r="J517" s="335">
        <v>210.148301</v>
      </c>
      <c r="K517" s="335">
        <v>42.624437</v>
      </c>
      <c r="L517" s="341">
        <v>88.773514000000006</v>
      </c>
      <c r="N517" t="s">
        <v>682</v>
      </c>
      <c r="Q517" s="48"/>
      <c r="R517" s="48"/>
      <c r="S517" s="48"/>
    </row>
    <row r="518" spans="1:19" x14ac:dyDescent="0.3">
      <c r="B518" s="22"/>
      <c r="C518" s="51">
        <v>5</v>
      </c>
      <c r="D518" s="340">
        <v>89.330268000000004</v>
      </c>
      <c r="E518" s="335">
        <v>28.921035</v>
      </c>
      <c r="F518" s="335">
        <v>358.08189599999997</v>
      </c>
      <c r="G518" s="335">
        <v>65.925207</v>
      </c>
      <c r="H518" s="335">
        <v>103.45739</v>
      </c>
      <c r="I518" s="335">
        <v>189.10125600000001</v>
      </c>
      <c r="J518" s="335">
        <v>193.12140099999999</v>
      </c>
      <c r="K518" s="335">
        <v>58.953082000000002</v>
      </c>
      <c r="L518" s="341">
        <v>42.687403000000003</v>
      </c>
      <c r="N518" t="s">
        <v>683</v>
      </c>
      <c r="Q518" s="48"/>
      <c r="R518" s="48"/>
      <c r="S518" s="48"/>
    </row>
    <row r="519" spans="1:19" x14ac:dyDescent="0.3">
      <c r="B519" s="22"/>
      <c r="C519" s="51">
        <v>6</v>
      </c>
      <c r="D519" s="340">
        <v>174.854601</v>
      </c>
      <c r="E519" s="335">
        <v>116.86915</v>
      </c>
      <c r="F519" s="335">
        <v>360.53608000000003</v>
      </c>
      <c r="G519" s="335">
        <v>38.363905000000003</v>
      </c>
      <c r="H519" s="335">
        <v>135.63934800000001</v>
      </c>
      <c r="I519" s="335">
        <v>220.08924999999999</v>
      </c>
      <c r="J519" s="335">
        <v>260.83286900000002</v>
      </c>
      <c r="K519" s="335">
        <v>85.729707000000005</v>
      </c>
      <c r="L519" s="341">
        <v>119.91193699999999</v>
      </c>
      <c r="N519" t="s">
        <v>684</v>
      </c>
      <c r="Q519" s="48"/>
      <c r="R519" s="48"/>
      <c r="S519" s="48"/>
    </row>
    <row r="520" spans="1:19" x14ac:dyDescent="0.3">
      <c r="B520" s="22"/>
      <c r="C520" s="51">
        <v>7</v>
      </c>
      <c r="D520" s="340">
        <v>154.59192999999999</v>
      </c>
      <c r="E520" s="335">
        <v>94.164053999999993</v>
      </c>
      <c r="F520" s="335">
        <v>368.62065100000001</v>
      </c>
      <c r="G520" s="335">
        <v>25.701612999999998</v>
      </c>
      <c r="H520" s="335">
        <v>143.03426300000001</v>
      </c>
      <c r="I520" s="335">
        <v>227.48416499999999</v>
      </c>
      <c r="J520" s="335">
        <v>259.48630400000002</v>
      </c>
      <c r="K520" s="335">
        <v>61.636215</v>
      </c>
      <c r="L520" s="341">
        <v>100.876277</v>
      </c>
      <c r="N520" t="s">
        <v>685</v>
      </c>
      <c r="Q520" s="48"/>
      <c r="R520" s="48"/>
      <c r="S520" s="48"/>
    </row>
    <row r="521" spans="1:19" x14ac:dyDescent="0.3">
      <c r="B521" s="22"/>
      <c r="C521" s="51">
        <v>8</v>
      </c>
      <c r="D521" s="340">
        <v>155.87089599999999</v>
      </c>
      <c r="E521" s="335">
        <v>95.443021000000002</v>
      </c>
      <c r="F521" s="335">
        <v>356.32845099999997</v>
      </c>
      <c r="G521" s="335">
        <v>26.867166000000001</v>
      </c>
      <c r="H521" s="335">
        <v>135.84661700000001</v>
      </c>
      <c r="I521" s="335">
        <v>220.29651899999999</v>
      </c>
      <c r="J521" s="335">
        <v>256.62523900000002</v>
      </c>
      <c r="K521" s="335">
        <v>85.936976000000001</v>
      </c>
      <c r="L521" s="341">
        <v>102.155243</v>
      </c>
      <c r="Q521" s="48"/>
      <c r="R521" s="48"/>
      <c r="S521" s="48"/>
    </row>
    <row r="522" spans="1:19" x14ac:dyDescent="0.3">
      <c r="B522" s="22"/>
      <c r="C522" s="51">
        <v>9</v>
      </c>
      <c r="D522" s="340">
        <v>93.295128000000005</v>
      </c>
      <c r="E522" s="335">
        <v>32.885894</v>
      </c>
      <c r="F522" s="335">
        <v>349.285955</v>
      </c>
      <c r="G522" s="335">
        <v>57.129266000000001</v>
      </c>
      <c r="H522" s="335">
        <v>107.42224899999999</v>
      </c>
      <c r="I522" s="335">
        <v>193.30877699999999</v>
      </c>
      <c r="J522" s="335">
        <v>184.59001499999999</v>
      </c>
      <c r="K522" s="335">
        <v>64.326195999999996</v>
      </c>
      <c r="L522" s="341">
        <v>40.649149999999999</v>
      </c>
      <c r="Q522" s="48"/>
      <c r="R522" s="48"/>
      <c r="S522" s="48"/>
    </row>
    <row r="523" spans="1:19" x14ac:dyDescent="0.3">
      <c r="B523" s="22"/>
      <c r="C523" s="51">
        <v>10</v>
      </c>
      <c r="D523" s="340">
        <v>155.602396</v>
      </c>
      <c r="E523" s="335">
        <v>95.174520000000001</v>
      </c>
      <c r="F523" s="335">
        <v>362.00271600000002</v>
      </c>
      <c r="G523" s="335">
        <v>26.711959</v>
      </c>
      <c r="H523" s="335">
        <v>144.04472799999999</v>
      </c>
      <c r="I523" s="335">
        <v>228.494631</v>
      </c>
      <c r="J523" s="335">
        <v>215.30002400000001</v>
      </c>
      <c r="K523" s="335">
        <v>82.041297</v>
      </c>
      <c r="L523" s="341">
        <v>99.683908000000002</v>
      </c>
      <c r="Q523" s="48"/>
      <c r="R523" s="48"/>
      <c r="S523" s="48"/>
    </row>
    <row r="524" spans="1:19" x14ac:dyDescent="0.3">
      <c r="B524" s="22"/>
      <c r="C524" s="51">
        <v>11</v>
      </c>
      <c r="D524" s="340">
        <v>145.41127700000001</v>
      </c>
      <c r="E524" s="335">
        <v>84.983401999999998</v>
      </c>
      <c r="F524" s="335">
        <v>359.42342300000001</v>
      </c>
      <c r="G524" s="335">
        <v>17.56812</v>
      </c>
      <c r="H524" s="335">
        <v>133.85361</v>
      </c>
      <c r="I524" s="335">
        <v>218.30351300000001</v>
      </c>
      <c r="J524" s="335">
        <v>205.10890599999999</v>
      </c>
      <c r="K524" s="335">
        <v>65.046566999999996</v>
      </c>
      <c r="L524" s="341">
        <v>88.029945999999995</v>
      </c>
      <c r="Q524" s="48"/>
      <c r="R524" s="48"/>
      <c r="S524" s="48"/>
    </row>
    <row r="525" spans="1:19" x14ac:dyDescent="0.3">
      <c r="B525" s="22"/>
      <c r="C525" s="51">
        <v>12</v>
      </c>
      <c r="D525" s="340">
        <v>170.14207400000001</v>
      </c>
      <c r="E525" s="335">
        <v>109.714198</v>
      </c>
      <c r="F525" s="335">
        <v>352.42724600000003</v>
      </c>
      <c r="G525" s="335">
        <v>31.208953999999999</v>
      </c>
      <c r="H525" s="335">
        <v>149.88087100000001</v>
      </c>
      <c r="I525" s="335">
        <v>243.58967100000001</v>
      </c>
      <c r="J525" s="335">
        <v>252.72403399999999</v>
      </c>
      <c r="K525" s="335">
        <v>99.971231000000003</v>
      </c>
      <c r="L525" s="341">
        <v>112.756985</v>
      </c>
      <c r="Q525" s="48"/>
      <c r="R525" s="48"/>
      <c r="S525" s="48"/>
    </row>
    <row r="526" spans="1:19" x14ac:dyDescent="0.3">
      <c r="B526" s="22"/>
      <c r="C526" s="51">
        <v>13</v>
      </c>
      <c r="D526" s="340">
        <v>169.29425900000001</v>
      </c>
      <c r="E526" s="335">
        <v>108.866383</v>
      </c>
      <c r="F526" s="335">
        <v>361.67776300000003</v>
      </c>
      <c r="G526" s="335">
        <v>39.505589000000001</v>
      </c>
      <c r="H526" s="335">
        <v>145.108845</v>
      </c>
      <c r="I526" s="335">
        <v>229.55874800000001</v>
      </c>
      <c r="J526" s="335">
        <v>261.97455200000002</v>
      </c>
      <c r="K526" s="335">
        <v>94.948221000000004</v>
      </c>
      <c r="L526" s="341">
        <v>115.574848</v>
      </c>
      <c r="Q526" s="48"/>
      <c r="R526" s="48"/>
      <c r="S526" s="48"/>
    </row>
    <row r="527" spans="1:19" x14ac:dyDescent="0.3">
      <c r="B527" s="22"/>
      <c r="C527" s="51">
        <v>14</v>
      </c>
      <c r="D527" s="340">
        <v>177.65359000000001</v>
      </c>
      <c r="E527" s="335">
        <v>117.225714</v>
      </c>
      <c r="F527" s="335">
        <v>355.61733900000002</v>
      </c>
      <c r="G527" s="335">
        <v>38.720469000000001</v>
      </c>
      <c r="H527" s="335">
        <v>157.387328</v>
      </c>
      <c r="I527" s="335">
        <v>251.10118700000001</v>
      </c>
      <c r="J527" s="335">
        <v>255.91412800000001</v>
      </c>
      <c r="K527" s="335">
        <v>107.477687</v>
      </c>
      <c r="L527" s="341">
        <v>120.268501</v>
      </c>
      <c r="Q527" s="48"/>
      <c r="R527" s="48"/>
      <c r="S527" s="48"/>
    </row>
    <row r="528" spans="1:19" x14ac:dyDescent="0.3">
      <c r="B528" s="22"/>
      <c r="C528" s="51">
        <v>15</v>
      </c>
      <c r="D528" s="340">
        <v>148.86915300000001</v>
      </c>
      <c r="E528" s="335">
        <v>88.441276999999999</v>
      </c>
      <c r="F528" s="335">
        <v>362.88129900000001</v>
      </c>
      <c r="G528" s="335">
        <v>13.480342</v>
      </c>
      <c r="H528" s="335">
        <v>137.311486</v>
      </c>
      <c r="I528" s="335">
        <v>221.76138800000001</v>
      </c>
      <c r="J528" s="335">
        <v>253.74695199999999</v>
      </c>
      <c r="K528" s="335">
        <v>75.308053999999998</v>
      </c>
      <c r="L528" s="341">
        <v>95.153499999999994</v>
      </c>
      <c r="Q528" s="48"/>
      <c r="R528" s="48"/>
      <c r="S528" s="48"/>
    </row>
    <row r="529" spans="2:19" x14ac:dyDescent="0.3">
      <c r="B529" s="22"/>
      <c r="C529" s="51">
        <v>16</v>
      </c>
      <c r="D529" s="340">
        <v>140.19593800000001</v>
      </c>
      <c r="E529" s="335">
        <v>79.768062999999998</v>
      </c>
      <c r="F529" s="335">
        <v>354.20808399999999</v>
      </c>
      <c r="G529" s="335">
        <v>12.572568</v>
      </c>
      <c r="H529" s="335">
        <v>128.53700000000001</v>
      </c>
      <c r="I529" s="335">
        <v>212.98690199999999</v>
      </c>
      <c r="J529" s="335">
        <v>199.89356699999999</v>
      </c>
      <c r="K529" s="335">
        <v>66.634839999999997</v>
      </c>
      <c r="L529" s="341">
        <v>82.814606999999995</v>
      </c>
      <c r="Q529" s="48"/>
      <c r="R529" s="48"/>
      <c r="S529" s="48"/>
    </row>
    <row r="530" spans="2:19" x14ac:dyDescent="0.3">
      <c r="B530" s="22"/>
      <c r="C530" s="51">
        <v>17</v>
      </c>
      <c r="D530" s="340">
        <v>156.505495</v>
      </c>
      <c r="E530" s="335">
        <v>96.077618999999999</v>
      </c>
      <c r="F530" s="335">
        <v>347.813335</v>
      </c>
      <c r="G530" s="335">
        <v>18.652792999999999</v>
      </c>
      <c r="H530" s="335">
        <v>144.94782799999999</v>
      </c>
      <c r="I530" s="335">
        <v>229.39773</v>
      </c>
      <c r="J530" s="335">
        <v>200.501756</v>
      </c>
      <c r="K530" s="335">
        <v>82.944395999999998</v>
      </c>
      <c r="L530" s="341">
        <v>102.78984199999999</v>
      </c>
      <c r="Q530" s="48"/>
      <c r="R530" s="48"/>
      <c r="S530" s="48"/>
    </row>
    <row r="531" spans="2:19" x14ac:dyDescent="0.3">
      <c r="B531" s="22"/>
      <c r="C531" s="51">
        <v>18</v>
      </c>
      <c r="D531" s="340">
        <v>161.050254</v>
      </c>
      <c r="E531" s="335">
        <v>100.622379</v>
      </c>
      <c r="F531" s="335">
        <v>375.07897500000001</v>
      </c>
      <c r="G531" s="335">
        <v>24.103276000000001</v>
      </c>
      <c r="H531" s="335">
        <v>145.658107</v>
      </c>
      <c r="I531" s="335">
        <v>230.10800900000001</v>
      </c>
      <c r="J531" s="335">
        <v>265.94462800000002</v>
      </c>
      <c r="K531" s="335">
        <v>87.489155999999994</v>
      </c>
      <c r="L531" s="341">
        <v>103.66892300000001</v>
      </c>
      <c r="Q531" s="48"/>
      <c r="R531" s="48"/>
      <c r="S531" s="48"/>
    </row>
    <row r="532" spans="2:19" x14ac:dyDescent="0.3">
      <c r="B532" s="22"/>
      <c r="C532" s="51">
        <v>19</v>
      </c>
      <c r="D532" s="340">
        <v>146.535222</v>
      </c>
      <c r="E532" s="335">
        <v>86.107346000000007</v>
      </c>
      <c r="F532" s="335">
        <v>354.13165800000002</v>
      </c>
      <c r="G532" s="335">
        <v>7.6021010000000002</v>
      </c>
      <c r="H532" s="335">
        <v>135.532916</v>
      </c>
      <c r="I532" s="335">
        <v>219.98281800000001</v>
      </c>
      <c r="J532" s="335">
        <v>205.46592100000001</v>
      </c>
      <c r="K532" s="335">
        <v>74.819970999999995</v>
      </c>
      <c r="L532" s="341">
        <v>89.831795</v>
      </c>
      <c r="Q532" s="48"/>
      <c r="R532" s="48"/>
      <c r="S532" s="48"/>
    </row>
    <row r="533" spans="2:19" x14ac:dyDescent="0.3">
      <c r="B533" s="22"/>
      <c r="C533" s="51">
        <v>20</v>
      </c>
      <c r="D533" s="340">
        <v>167.73616699999999</v>
      </c>
      <c r="E533" s="335">
        <v>107.308291</v>
      </c>
      <c r="F533" s="335">
        <v>350.02133900000001</v>
      </c>
      <c r="G533" s="335">
        <v>28.803046999999999</v>
      </c>
      <c r="H533" s="335">
        <v>156.73386099999999</v>
      </c>
      <c r="I533" s="335">
        <v>241.183764</v>
      </c>
      <c r="J533" s="335">
        <v>250.318127</v>
      </c>
      <c r="K533" s="335">
        <v>106.617093</v>
      </c>
      <c r="L533" s="341">
        <v>110.351078</v>
      </c>
      <c r="Q533" s="48"/>
      <c r="R533" s="48"/>
      <c r="S533" s="48"/>
    </row>
    <row r="534" spans="2:19" x14ac:dyDescent="0.3">
      <c r="B534" s="22"/>
      <c r="C534" s="51">
        <v>21</v>
      </c>
      <c r="D534" s="340">
        <v>122.031604</v>
      </c>
      <c r="E534" s="335">
        <v>61.603729000000001</v>
      </c>
      <c r="F534" s="335">
        <v>326.23568999999998</v>
      </c>
      <c r="G534" s="335">
        <v>29.944407999999999</v>
      </c>
      <c r="H534" s="335">
        <v>111.871988</v>
      </c>
      <c r="I534" s="335">
        <v>196.32189099999999</v>
      </c>
      <c r="J534" s="335">
        <v>178.09631200000001</v>
      </c>
      <c r="K534" s="335">
        <v>61.755220000000001</v>
      </c>
      <c r="L534" s="341">
        <v>64.467704999999995</v>
      </c>
      <c r="Q534" s="48"/>
      <c r="R534" s="48"/>
      <c r="S534" s="48"/>
    </row>
    <row r="535" spans="2:19" x14ac:dyDescent="0.3">
      <c r="B535" s="22"/>
      <c r="C535" s="51">
        <v>22</v>
      </c>
      <c r="D535" s="340">
        <v>156.43816699999999</v>
      </c>
      <c r="E535" s="335">
        <v>96.010292000000007</v>
      </c>
      <c r="F535" s="335">
        <v>340.41418700000003</v>
      </c>
      <c r="G535" s="335">
        <v>17.505047000000001</v>
      </c>
      <c r="H535" s="335">
        <v>145.43586099999999</v>
      </c>
      <c r="I535" s="335">
        <v>229.88576399999999</v>
      </c>
      <c r="J535" s="335">
        <v>240.71097599999999</v>
      </c>
      <c r="K535" s="335">
        <v>95.319092999999995</v>
      </c>
      <c r="L535" s="341">
        <v>99.053077999999999</v>
      </c>
      <c r="Q535" s="48"/>
      <c r="R535" s="48"/>
      <c r="S535" s="48"/>
    </row>
    <row r="536" spans="2:19" x14ac:dyDescent="0.3">
      <c r="B536" s="22"/>
      <c r="C536" s="51">
        <v>23</v>
      </c>
      <c r="D536" s="340">
        <v>125.10927700000001</v>
      </c>
      <c r="E536" s="335">
        <v>64.681402000000006</v>
      </c>
      <c r="F536" s="335">
        <v>318.85180800000001</v>
      </c>
      <c r="G536" s="335">
        <v>34.939720000000001</v>
      </c>
      <c r="H536" s="335">
        <v>115.817345</v>
      </c>
      <c r="I536" s="335">
        <v>200.267248</v>
      </c>
      <c r="J536" s="335">
        <v>171.54022900000001</v>
      </c>
      <c r="K536" s="335">
        <v>65.700576999999996</v>
      </c>
      <c r="L536" s="341">
        <v>67.100328000000005</v>
      </c>
      <c r="Q536" s="48"/>
      <c r="R536" s="48"/>
      <c r="S536" s="48"/>
    </row>
    <row r="537" spans="2:19" x14ac:dyDescent="0.3">
      <c r="B537" s="22"/>
      <c r="C537" s="51">
        <v>24</v>
      </c>
      <c r="D537" s="340">
        <v>271.549665</v>
      </c>
      <c r="E537" s="335">
        <v>206.88247699999999</v>
      </c>
      <c r="F537" s="335">
        <v>345.930027</v>
      </c>
      <c r="G537" s="335">
        <v>128.37723299999999</v>
      </c>
      <c r="H537" s="335">
        <v>256.872726</v>
      </c>
      <c r="I537" s="335">
        <v>341.32262900000001</v>
      </c>
      <c r="J537" s="335">
        <v>352.83121499999999</v>
      </c>
      <c r="K537" s="335">
        <v>206.19127900000001</v>
      </c>
      <c r="L537" s="341">
        <v>211.773809</v>
      </c>
      <c r="Q537" s="48"/>
      <c r="R537" s="48"/>
      <c r="S537" s="48"/>
    </row>
    <row r="538" spans="2:19" x14ac:dyDescent="0.3">
      <c r="B538" s="22"/>
      <c r="C538" s="51">
        <v>25</v>
      </c>
      <c r="D538" s="340">
        <v>155.28871699999999</v>
      </c>
      <c r="E538" s="335">
        <v>94.860842000000005</v>
      </c>
      <c r="F538" s="335">
        <v>345.07024699999999</v>
      </c>
      <c r="G538" s="335">
        <v>8.4632959999999997</v>
      </c>
      <c r="H538" s="335">
        <v>144.28641099999999</v>
      </c>
      <c r="I538" s="335">
        <v>228.73631399999999</v>
      </c>
      <c r="J538" s="335">
        <v>197.758668</v>
      </c>
      <c r="K538" s="335">
        <v>94.169642999999994</v>
      </c>
      <c r="L538" s="341">
        <v>101.56930699999999</v>
      </c>
      <c r="Q538" s="48"/>
      <c r="R538" s="48"/>
      <c r="S538" s="48"/>
    </row>
    <row r="539" spans="2:19" x14ac:dyDescent="0.3">
      <c r="B539" s="22"/>
      <c r="C539" s="51">
        <v>26</v>
      </c>
      <c r="D539" s="340">
        <v>174.10008199999999</v>
      </c>
      <c r="E539" s="335">
        <v>113.672207</v>
      </c>
      <c r="F539" s="335">
        <v>342.49627099999998</v>
      </c>
      <c r="G539" s="335">
        <v>28.578261999999999</v>
      </c>
      <c r="H539" s="335">
        <v>163.09777600000001</v>
      </c>
      <c r="I539" s="335">
        <v>247.54767899999999</v>
      </c>
      <c r="J539" s="335">
        <v>242.79306</v>
      </c>
      <c r="K539" s="335">
        <v>112.981008</v>
      </c>
      <c r="L539" s="341">
        <v>116.71499300000001</v>
      </c>
      <c r="Q539" s="48"/>
      <c r="R539" s="48"/>
      <c r="S539" s="48"/>
    </row>
    <row r="540" spans="2:19" x14ac:dyDescent="0.3">
      <c r="B540" s="22"/>
      <c r="C540" s="51">
        <v>27</v>
      </c>
      <c r="D540" s="340">
        <v>196.38741300000001</v>
      </c>
      <c r="E540" s="335">
        <v>135.95953800000001</v>
      </c>
      <c r="F540" s="335">
        <v>353.21693199999999</v>
      </c>
      <c r="G540" s="335">
        <v>57.337398</v>
      </c>
      <c r="H540" s="335">
        <v>185.37834699999999</v>
      </c>
      <c r="I540" s="335">
        <v>269.83501000000001</v>
      </c>
      <c r="J540" s="335">
        <v>253.51372000000001</v>
      </c>
      <c r="K540" s="335">
        <v>135.268339</v>
      </c>
      <c r="L540" s="341">
        <v>139.00232399999999</v>
      </c>
      <c r="Q540" s="48"/>
      <c r="R540" s="48"/>
      <c r="S540" s="48"/>
    </row>
    <row r="541" spans="2:19" x14ac:dyDescent="0.3">
      <c r="B541" s="22"/>
      <c r="C541" s="51">
        <v>28</v>
      </c>
      <c r="D541" s="340">
        <v>169.23435699999999</v>
      </c>
      <c r="E541" s="335">
        <v>108.806482</v>
      </c>
      <c r="F541" s="335">
        <v>337.63054699999998</v>
      </c>
      <c r="G541" s="335">
        <v>23.712537000000001</v>
      </c>
      <c r="H541" s="335">
        <v>158.23205200000001</v>
      </c>
      <c r="I541" s="335">
        <v>242.68195399999999</v>
      </c>
      <c r="J541" s="335">
        <v>237.927335</v>
      </c>
      <c r="K541" s="335">
        <v>108.115284</v>
      </c>
      <c r="L541" s="341">
        <v>111.84926900000001</v>
      </c>
      <c r="Q541" s="48"/>
      <c r="R541" s="48"/>
      <c r="S541" s="48"/>
    </row>
    <row r="542" spans="2:19" x14ac:dyDescent="0.3">
      <c r="B542" s="22"/>
      <c r="C542" s="51">
        <v>29</v>
      </c>
      <c r="D542" s="340">
        <v>164.57375500000001</v>
      </c>
      <c r="E542" s="335">
        <v>104.14587899999999</v>
      </c>
      <c r="F542" s="335">
        <v>335.127904</v>
      </c>
      <c r="G542" s="335">
        <v>18.111747000000001</v>
      </c>
      <c r="H542" s="335">
        <v>153.571449</v>
      </c>
      <c r="I542" s="335">
        <v>238.02135200000001</v>
      </c>
      <c r="J542" s="335">
        <v>235.42469199999999</v>
      </c>
      <c r="K542" s="335">
        <v>103.45468099999999</v>
      </c>
      <c r="L542" s="341">
        <v>107.188666</v>
      </c>
      <c r="Q542" s="48"/>
      <c r="R542" s="48"/>
      <c r="S542" s="48"/>
    </row>
    <row r="543" spans="2:19" x14ac:dyDescent="0.3">
      <c r="B543" s="22"/>
      <c r="C543" s="51">
        <v>30</v>
      </c>
      <c r="D543" s="340">
        <v>158.679363</v>
      </c>
      <c r="E543" s="335">
        <v>98.251487999999995</v>
      </c>
      <c r="F543" s="335">
        <v>338.23109699999998</v>
      </c>
      <c r="G543" s="335">
        <v>11.853942</v>
      </c>
      <c r="H543" s="335">
        <v>147.67705699999999</v>
      </c>
      <c r="I543" s="335">
        <v>232.12696</v>
      </c>
      <c r="J543" s="335">
        <v>238.527886</v>
      </c>
      <c r="K543" s="335">
        <v>97.560288999999997</v>
      </c>
      <c r="L543" s="341">
        <v>101.294274</v>
      </c>
      <c r="Q543" s="48"/>
      <c r="R543" s="48"/>
      <c r="S543" s="48"/>
    </row>
    <row r="544" spans="2:19" x14ac:dyDescent="0.3">
      <c r="B544" s="22"/>
      <c r="C544" s="51">
        <v>31</v>
      </c>
      <c r="D544" s="340">
        <v>163.82199399999999</v>
      </c>
      <c r="E544" s="335">
        <v>103.394119</v>
      </c>
      <c r="F544" s="335">
        <v>326.74688300000003</v>
      </c>
      <c r="G544" s="335">
        <v>17.359985999999999</v>
      </c>
      <c r="H544" s="335">
        <v>152.81968800000001</v>
      </c>
      <c r="I544" s="335">
        <v>237.26959099999999</v>
      </c>
      <c r="J544" s="335">
        <v>179.435303</v>
      </c>
      <c r="K544" s="335">
        <v>102.70292000000001</v>
      </c>
      <c r="L544" s="341">
        <v>106.436905</v>
      </c>
      <c r="Q544" s="48"/>
      <c r="R544" s="48"/>
      <c r="S544" s="48"/>
    </row>
    <row r="545" spans="2:19" x14ac:dyDescent="0.3">
      <c r="B545" s="22"/>
      <c r="C545" s="51">
        <v>32</v>
      </c>
      <c r="D545" s="340">
        <v>160.70558600000001</v>
      </c>
      <c r="E545" s="335">
        <v>100.277711</v>
      </c>
      <c r="F545" s="335">
        <v>328.914197</v>
      </c>
      <c r="G545" s="335">
        <v>15.469917000000001</v>
      </c>
      <c r="H545" s="335">
        <v>149.70328000000001</v>
      </c>
      <c r="I545" s="335">
        <v>234.15318300000001</v>
      </c>
      <c r="J545" s="335">
        <v>181.60261800000001</v>
      </c>
      <c r="K545" s="335">
        <v>99.586512999999997</v>
      </c>
      <c r="L545" s="341">
        <v>103.320498</v>
      </c>
      <c r="Q545" s="48"/>
      <c r="R545" s="48"/>
      <c r="S545" s="48"/>
    </row>
    <row r="546" spans="2:19" x14ac:dyDescent="0.3">
      <c r="B546" s="22"/>
      <c r="C546" s="51">
        <v>33</v>
      </c>
      <c r="D546" s="340">
        <v>302.54150900000002</v>
      </c>
      <c r="E546" s="335">
        <v>237.87432100000001</v>
      </c>
      <c r="F546" s="335">
        <v>333.42336799999998</v>
      </c>
      <c r="G546" s="335">
        <v>159.369077</v>
      </c>
      <c r="H546" s="335">
        <v>287.86457000000001</v>
      </c>
      <c r="I546" s="335">
        <v>372.31447300000002</v>
      </c>
      <c r="J546" s="335">
        <v>340.32455499999998</v>
      </c>
      <c r="K546" s="335">
        <v>237.18312299999999</v>
      </c>
      <c r="L546" s="341">
        <v>242.76565199999999</v>
      </c>
      <c r="Q546" s="48"/>
      <c r="R546" s="48"/>
      <c r="S546" s="48"/>
    </row>
    <row r="547" spans="2:19" x14ac:dyDescent="0.3">
      <c r="B547" s="22"/>
      <c r="C547" s="51">
        <v>34</v>
      </c>
      <c r="D547" s="340">
        <v>168.99045799999999</v>
      </c>
      <c r="E547" s="335">
        <v>108.562583</v>
      </c>
      <c r="F547" s="335">
        <v>332.08870999999999</v>
      </c>
      <c r="G547" s="335">
        <v>22.528449999999999</v>
      </c>
      <c r="H547" s="335">
        <v>157.98815300000001</v>
      </c>
      <c r="I547" s="335">
        <v>242.43805499999999</v>
      </c>
      <c r="J547" s="335">
        <v>232.38549900000001</v>
      </c>
      <c r="K547" s="335">
        <v>107.871385</v>
      </c>
      <c r="L547" s="341">
        <v>111.60536999999999</v>
      </c>
      <c r="Q547" s="48"/>
      <c r="R547" s="48"/>
      <c r="S547" s="48"/>
    </row>
    <row r="548" spans="2:19" x14ac:dyDescent="0.3">
      <c r="B548" s="22"/>
      <c r="C548" s="51">
        <v>35</v>
      </c>
      <c r="D548" s="340">
        <v>188.71684099999999</v>
      </c>
      <c r="E548" s="335">
        <v>128.28896599999999</v>
      </c>
      <c r="F548" s="335">
        <v>333.16032300000001</v>
      </c>
      <c r="G548" s="335">
        <v>43.733113000000003</v>
      </c>
      <c r="H548" s="335">
        <v>177.71453500000001</v>
      </c>
      <c r="I548" s="335">
        <v>262.16443800000002</v>
      </c>
      <c r="J548" s="335">
        <v>185.84874400000001</v>
      </c>
      <c r="K548" s="335">
        <v>127.597767</v>
      </c>
      <c r="L548" s="341">
        <v>131.33175299999999</v>
      </c>
      <c r="Q548" s="48"/>
      <c r="R548" s="48"/>
      <c r="S548" s="48"/>
    </row>
    <row r="549" spans="2:19" x14ac:dyDescent="0.3">
      <c r="B549" s="22"/>
      <c r="C549" s="51">
        <v>36</v>
      </c>
      <c r="D549" s="340">
        <v>196.32218900000001</v>
      </c>
      <c r="E549" s="335">
        <v>135.89431400000001</v>
      </c>
      <c r="F549" s="335">
        <v>335.75720999999999</v>
      </c>
      <c r="G549" s="335">
        <v>50.800369000000003</v>
      </c>
      <c r="H549" s="335">
        <v>185.319883</v>
      </c>
      <c r="I549" s="335">
        <v>269.76978600000001</v>
      </c>
      <c r="J549" s="335">
        <v>188.44562999999999</v>
      </c>
      <c r="K549" s="335">
        <v>135.20311599999999</v>
      </c>
      <c r="L549" s="341">
        <v>138.93710100000001</v>
      </c>
      <c r="Q549" s="48"/>
      <c r="R549" s="48"/>
      <c r="S549" s="48"/>
    </row>
    <row r="550" spans="2:19" x14ac:dyDescent="0.3">
      <c r="B550" s="22"/>
      <c r="C550" s="51">
        <v>37</v>
      </c>
      <c r="D550" s="340">
        <v>178.75434000000001</v>
      </c>
      <c r="E550" s="335">
        <v>118.326465</v>
      </c>
      <c r="F550" s="335">
        <v>324.41019</v>
      </c>
      <c r="G550" s="335">
        <v>32.292332000000002</v>
      </c>
      <c r="H550" s="335">
        <v>167.75203400000001</v>
      </c>
      <c r="I550" s="335">
        <v>252.20193699999999</v>
      </c>
      <c r="J550" s="335">
        <v>177.09861100000001</v>
      </c>
      <c r="K550" s="335">
        <v>117.635266</v>
      </c>
      <c r="L550" s="341">
        <v>121.36925100000001</v>
      </c>
      <c r="Q550" s="48"/>
      <c r="R550" s="48"/>
      <c r="S550" s="48"/>
    </row>
    <row r="551" spans="2:19" x14ac:dyDescent="0.3">
      <c r="B551" s="22"/>
      <c r="C551" s="51">
        <v>38</v>
      </c>
      <c r="D551" s="340">
        <v>155.96347399999999</v>
      </c>
      <c r="E551" s="335">
        <v>95.535597999999993</v>
      </c>
      <c r="F551" s="335">
        <v>309.85495200000003</v>
      </c>
      <c r="G551" s="335">
        <v>35.087378999999999</v>
      </c>
      <c r="H551" s="335">
        <v>144.96116799999999</v>
      </c>
      <c r="I551" s="335">
        <v>229.41107099999999</v>
      </c>
      <c r="J551" s="335">
        <v>210.15174099999999</v>
      </c>
      <c r="K551" s="335">
        <v>94.844399999999993</v>
      </c>
      <c r="L551" s="341">
        <v>93.433813000000001</v>
      </c>
      <c r="Q551" s="48"/>
      <c r="R551" s="48"/>
      <c r="S551" s="48"/>
    </row>
    <row r="552" spans="2:19" x14ac:dyDescent="0.3">
      <c r="B552" s="22"/>
      <c r="C552" s="51">
        <v>39</v>
      </c>
      <c r="D552" s="340">
        <v>143.20466400000001</v>
      </c>
      <c r="E552" s="335">
        <v>82.776787999999996</v>
      </c>
      <c r="F552" s="335">
        <v>310.57220000000001</v>
      </c>
      <c r="G552" s="335">
        <v>66.936786999999995</v>
      </c>
      <c r="H552" s="335">
        <v>141.79752400000001</v>
      </c>
      <c r="I552" s="335">
        <v>226.24742699999999</v>
      </c>
      <c r="J552" s="335">
        <v>154.46513300000001</v>
      </c>
      <c r="K552" s="335">
        <v>91.680757</v>
      </c>
      <c r="L552" s="341">
        <v>68.761723000000003</v>
      </c>
      <c r="Q552" s="48"/>
      <c r="R552" s="48"/>
      <c r="S552" s="48"/>
    </row>
    <row r="553" spans="2:19" x14ac:dyDescent="0.3">
      <c r="B553" s="22"/>
      <c r="C553" s="51">
        <v>40</v>
      </c>
      <c r="D553" s="340">
        <v>181.89523600000001</v>
      </c>
      <c r="E553" s="335">
        <v>121.46736</v>
      </c>
      <c r="F553" s="335">
        <v>315.88661300000001</v>
      </c>
      <c r="G553" s="335">
        <v>35.433227000000002</v>
      </c>
      <c r="H553" s="335">
        <v>170.89293000000001</v>
      </c>
      <c r="I553" s="335">
        <v>255.34283300000001</v>
      </c>
      <c r="J553" s="335">
        <v>168.57503399999999</v>
      </c>
      <c r="K553" s="335">
        <v>120.776162</v>
      </c>
      <c r="L553" s="341">
        <v>124.510147</v>
      </c>
      <c r="Q553" s="48"/>
      <c r="R553" s="48"/>
      <c r="S553" s="48"/>
    </row>
    <row r="554" spans="2:19" x14ac:dyDescent="0.3">
      <c r="B554" s="22"/>
      <c r="C554" s="51">
        <v>41</v>
      </c>
      <c r="D554" s="340">
        <v>168.07857899999999</v>
      </c>
      <c r="E554" s="335">
        <v>107.650704</v>
      </c>
      <c r="F554" s="335">
        <v>300.85007200000001</v>
      </c>
      <c r="G554" s="335">
        <v>35.900950999999999</v>
      </c>
      <c r="H554" s="335">
        <v>157.07627299999999</v>
      </c>
      <c r="I554" s="335">
        <v>241.52617599999999</v>
      </c>
      <c r="J554" s="335">
        <v>153.53849299999999</v>
      </c>
      <c r="K554" s="335">
        <v>106.95950499999999</v>
      </c>
      <c r="L554" s="341">
        <v>110.69349</v>
      </c>
      <c r="Q554" s="48"/>
      <c r="R554" s="48"/>
      <c r="S554" s="48"/>
    </row>
    <row r="555" spans="2:19" x14ac:dyDescent="0.3">
      <c r="B555" s="22"/>
      <c r="C555" s="51">
        <v>42</v>
      </c>
      <c r="D555" s="340">
        <v>153.85862800000001</v>
      </c>
      <c r="E555" s="335">
        <v>93.430751999999998</v>
      </c>
      <c r="F555" s="335">
        <v>294.22628900000001</v>
      </c>
      <c r="G555" s="335">
        <v>60.319167</v>
      </c>
      <c r="H555" s="335">
        <v>142.8312</v>
      </c>
      <c r="I555" s="335">
        <v>227.281102</v>
      </c>
      <c r="J555" s="335">
        <v>146.91470899999999</v>
      </c>
      <c r="K555" s="335">
        <v>92.714432000000002</v>
      </c>
      <c r="L555" s="341">
        <v>94.349497</v>
      </c>
      <c r="Q555" s="48"/>
      <c r="R555" s="48"/>
      <c r="S555" s="48"/>
    </row>
    <row r="556" spans="2:19" x14ac:dyDescent="0.3">
      <c r="B556" s="22"/>
      <c r="C556" s="51">
        <v>43</v>
      </c>
      <c r="D556" s="340">
        <v>155.418735</v>
      </c>
      <c r="E556" s="335">
        <v>94.990859</v>
      </c>
      <c r="F556" s="335">
        <v>290.97361799999999</v>
      </c>
      <c r="G556" s="335">
        <v>61.822847000000003</v>
      </c>
      <c r="H556" s="335">
        <v>144.39130700000001</v>
      </c>
      <c r="I556" s="335">
        <v>228.84120999999999</v>
      </c>
      <c r="J556" s="335">
        <v>143.66203899999999</v>
      </c>
      <c r="K556" s="335">
        <v>94.274539000000004</v>
      </c>
      <c r="L556" s="341">
        <v>95.909604999999999</v>
      </c>
      <c r="Q556" s="48"/>
      <c r="R556" s="48"/>
      <c r="S556" s="48"/>
    </row>
    <row r="557" spans="2:19" x14ac:dyDescent="0.3">
      <c r="B557" s="22"/>
      <c r="C557" s="51">
        <v>44</v>
      </c>
      <c r="D557" s="340">
        <v>194.82904300000001</v>
      </c>
      <c r="E557" s="335">
        <v>134.40116699999999</v>
      </c>
      <c r="F557" s="335">
        <v>311.03405299999997</v>
      </c>
      <c r="G557" s="335">
        <v>48.003622</v>
      </c>
      <c r="H557" s="335">
        <v>183.82673700000001</v>
      </c>
      <c r="I557" s="335">
        <v>268.27663999999999</v>
      </c>
      <c r="J557" s="335">
        <v>163.72247400000001</v>
      </c>
      <c r="K557" s="335">
        <v>133.709969</v>
      </c>
      <c r="L557" s="341">
        <v>137.44395399999999</v>
      </c>
      <c r="Q557" s="48"/>
      <c r="R557" s="48"/>
      <c r="S557" s="48"/>
    </row>
    <row r="558" spans="2:19" x14ac:dyDescent="0.3">
      <c r="B558" s="22"/>
      <c r="C558" s="51">
        <v>45</v>
      </c>
      <c r="D558" s="340">
        <v>189.62994399999999</v>
      </c>
      <c r="E558" s="335">
        <v>129.20206899999999</v>
      </c>
      <c r="F558" s="335">
        <v>296.92241799999999</v>
      </c>
      <c r="G558" s="335">
        <v>46.041589000000002</v>
      </c>
      <c r="H558" s="335">
        <v>178.62763799999999</v>
      </c>
      <c r="I558" s="335">
        <v>263.077541</v>
      </c>
      <c r="J558" s="335">
        <v>149.610839</v>
      </c>
      <c r="K558" s="335">
        <v>128.51087000000001</v>
      </c>
      <c r="L558" s="341">
        <v>132.244855</v>
      </c>
      <c r="Q558" s="48"/>
      <c r="R558" s="48"/>
      <c r="S558" s="48"/>
    </row>
    <row r="559" spans="2:19" x14ac:dyDescent="0.3">
      <c r="B559" s="22"/>
      <c r="C559" s="51">
        <v>46</v>
      </c>
      <c r="D559" s="340">
        <v>160.53912299999999</v>
      </c>
      <c r="E559" s="335">
        <v>100.11124700000001</v>
      </c>
      <c r="F559" s="335">
        <v>281.78041100000002</v>
      </c>
      <c r="G559" s="335">
        <v>66.9452</v>
      </c>
      <c r="H559" s="335">
        <v>149.511695</v>
      </c>
      <c r="I559" s="335">
        <v>233.96159800000001</v>
      </c>
      <c r="J559" s="335">
        <v>123.713463</v>
      </c>
      <c r="K559" s="335">
        <v>99.394926999999996</v>
      </c>
      <c r="L559" s="341">
        <v>101.029993</v>
      </c>
      <c r="Q559" s="48"/>
      <c r="R559" s="48"/>
      <c r="S559" s="48"/>
    </row>
    <row r="560" spans="2:19" x14ac:dyDescent="0.3">
      <c r="B560" s="22"/>
      <c r="C560" s="51">
        <v>47</v>
      </c>
      <c r="D560" s="340">
        <v>168.37277</v>
      </c>
      <c r="E560" s="335">
        <v>107.94489400000001</v>
      </c>
      <c r="F560" s="335">
        <v>285.24115599999999</v>
      </c>
      <c r="G560" s="335">
        <v>74.692089999999993</v>
      </c>
      <c r="H560" s="335">
        <v>157.34534199999999</v>
      </c>
      <c r="I560" s="335">
        <v>241.79524499999999</v>
      </c>
      <c r="J560" s="335">
        <v>126.52011299999999</v>
      </c>
      <c r="K560" s="335">
        <v>107.22857399999999</v>
      </c>
      <c r="L560" s="341">
        <v>108.86364</v>
      </c>
      <c r="Q560" s="48"/>
      <c r="R560" s="48"/>
      <c r="S560" s="48"/>
    </row>
    <row r="561" spans="2:19" x14ac:dyDescent="0.3">
      <c r="B561" s="22"/>
      <c r="C561" s="51">
        <v>48</v>
      </c>
      <c r="D561" s="340">
        <v>261.655845</v>
      </c>
      <c r="E561" s="335">
        <v>196.98865699999999</v>
      </c>
      <c r="F561" s="335">
        <v>269.69978500000002</v>
      </c>
      <c r="G561" s="335">
        <v>118.483413</v>
      </c>
      <c r="H561" s="335">
        <v>246.97890599999999</v>
      </c>
      <c r="I561" s="335">
        <v>331.428809</v>
      </c>
      <c r="J561" s="335">
        <v>207.06309400000001</v>
      </c>
      <c r="K561" s="335">
        <v>196.297459</v>
      </c>
      <c r="L561" s="341">
        <v>201.879988</v>
      </c>
      <c r="Q561" s="48"/>
      <c r="R561" s="48"/>
      <c r="S561" s="48"/>
    </row>
    <row r="562" spans="2:19" x14ac:dyDescent="0.3">
      <c r="B562" s="22"/>
      <c r="C562" s="51">
        <v>49</v>
      </c>
      <c r="D562" s="340">
        <v>368.68895600000002</v>
      </c>
      <c r="E562" s="335">
        <v>304.02176800000001</v>
      </c>
      <c r="F562" s="335">
        <v>264.20214800000002</v>
      </c>
      <c r="G562" s="335">
        <v>204.85678300000001</v>
      </c>
      <c r="H562" s="335">
        <v>354.01201700000001</v>
      </c>
      <c r="I562" s="335">
        <v>438.46191900000002</v>
      </c>
      <c r="J562" s="335">
        <v>271.10333600000001</v>
      </c>
      <c r="K562" s="335">
        <v>303.33057000000002</v>
      </c>
      <c r="L562" s="341">
        <v>308.91309899999999</v>
      </c>
      <c r="Q562" s="48"/>
      <c r="R562" s="48"/>
      <c r="S562" s="48"/>
    </row>
    <row r="563" spans="2:19" x14ac:dyDescent="0.3">
      <c r="B563" s="22"/>
      <c r="C563" s="51">
        <v>50</v>
      </c>
      <c r="D563" s="340">
        <v>356.42572699999999</v>
      </c>
      <c r="E563" s="335">
        <v>291.75853899999998</v>
      </c>
      <c r="F563" s="335">
        <v>267.18491899999998</v>
      </c>
      <c r="G563" s="335">
        <v>192.59355400000001</v>
      </c>
      <c r="H563" s="335">
        <v>341.74878699999999</v>
      </c>
      <c r="I563" s="335">
        <v>426.19869</v>
      </c>
      <c r="J563" s="335">
        <v>274.08610700000003</v>
      </c>
      <c r="K563" s="335">
        <v>291.06734</v>
      </c>
      <c r="L563" s="341">
        <v>296.64987000000002</v>
      </c>
      <c r="Q563" s="48"/>
      <c r="R563" s="48"/>
      <c r="S563" s="48"/>
    </row>
    <row r="564" spans="2:19" x14ac:dyDescent="0.3">
      <c r="B564" s="22"/>
      <c r="C564" s="51">
        <v>51</v>
      </c>
      <c r="D564" s="340">
        <v>212.98550299999999</v>
      </c>
      <c r="E564" s="335">
        <v>152.301491</v>
      </c>
      <c r="F564" s="335">
        <v>238.82889800000001</v>
      </c>
      <c r="G564" s="335">
        <v>124.271911</v>
      </c>
      <c r="H564" s="335">
        <v>201.70193800000001</v>
      </c>
      <c r="I564" s="335">
        <v>286.15184099999999</v>
      </c>
      <c r="J564" s="335">
        <v>99.072875999999994</v>
      </c>
      <c r="K564" s="335">
        <v>151.585171</v>
      </c>
      <c r="L564" s="341">
        <v>156.561137</v>
      </c>
      <c r="Q564" s="48"/>
      <c r="R564" s="48"/>
      <c r="S564" s="48"/>
    </row>
    <row r="565" spans="2:19" x14ac:dyDescent="0.3">
      <c r="B565" s="22"/>
      <c r="C565" s="51">
        <v>52</v>
      </c>
      <c r="D565" s="340">
        <v>366.02885800000001</v>
      </c>
      <c r="E565" s="335">
        <v>301.36167</v>
      </c>
      <c r="F565" s="335">
        <v>260.08614699999998</v>
      </c>
      <c r="G565" s="335">
        <v>202.196686</v>
      </c>
      <c r="H565" s="335">
        <v>351.35191900000001</v>
      </c>
      <c r="I565" s="335">
        <v>435.80182200000002</v>
      </c>
      <c r="J565" s="335">
        <v>266.98733499999997</v>
      </c>
      <c r="K565" s="335">
        <v>300.67047200000002</v>
      </c>
      <c r="L565" s="341">
        <v>306.25300099999998</v>
      </c>
      <c r="Q565" s="48"/>
      <c r="R565" s="48"/>
      <c r="S565" s="48"/>
    </row>
    <row r="566" spans="2:19" x14ac:dyDescent="0.3">
      <c r="B566" s="22"/>
      <c r="C566" s="51">
        <v>53</v>
      </c>
      <c r="D566" s="340">
        <v>215.64068599999999</v>
      </c>
      <c r="E566" s="335">
        <v>154.94608400000001</v>
      </c>
      <c r="F566" s="335">
        <v>241.259106</v>
      </c>
      <c r="G566" s="335">
        <v>126.702118</v>
      </c>
      <c r="H566" s="335">
        <v>204.346532</v>
      </c>
      <c r="I566" s="335">
        <v>288.79643399999998</v>
      </c>
      <c r="J566" s="335">
        <v>94.021248999999997</v>
      </c>
      <c r="K566" s="335">
        <v>154.22976399999999</v>
      </c>
      <c r="L566" s="341">
        <v>151.50951000000001</v>
      </c>
      <c r="Q566" s="48"/>
      <c r="R566" s="48"/>
      <c r="S566" s="48"/>
    </row>
    <row r="567" spans="2:19" x14ac:dyDescent="0.3">
      <c r="B567" s="22"/>
      <c r="C567" s="51">
        <v>54</v>
      </c>
      <c r="D567" s="340">
        <v>223.71241499999999</v>
      </c>
      <c r="E567" s="335">
        <v>163.01781299999999</v>
      </c>
      <c r="F567" s="335">
        <v>234.04895200000001</v>
      </c>
      <c r="G567" s="335">
        <v>137.922177</v>
      </c>
      <c r="H567" s="335">
        <v>212.41826</v>
      </c>
      <c r="I567" s="335">
        <v>296.86816299999998</v>
      </c>
      <c r="J567" s="335">
        <v>86.523494999999997</v>
      </c>
      <c r="K567" s="335">
        <v>162.301492</v>
      </c>
      <c r="L567" s="341">
        <v>151.97710900000001</v>
      </c>
      <c r="Q567" s="48"/>
      <c r="R567" s="48"/>
      <c r="S567" s="48"/>
    </row>
    <row r="568" spans="2:19" x14ac:dyDescent="0.3">
      <c r="B568" s="22"/>
      <c r="C568" s="51">
        <v>55</v>
      </c>
      <c r="D568" s="340">
        <v>344.36799200000002</v>
      </c>
      <c r="E568" s="335">
        <v>279.70080400000001</v>
      </c>
      <c r="F568" s="335">
        <v>234.535629</v>
      </c>
      <c r="G568" s="335">
        <v>180.535819</v>
      </c>
      <c r="H568" s="335">
        <v>329.69105300000001</v>
      </c>
      <c r="I568" s="335">
        <v>414.14095500000002</v>
      </c>
      <c r="J568" s="335">
        <v>241.43681699999999</v>
      </c>
      <c r="K568" s="335">
        <v>279.00960600000002</v>
      </c>
      <c r="L568" s="341">
        <v>284.59213499999998</v>
      </c>
      <c r="Q568" s="48"/>
      <c r="R568" s="48"/>
      <c r="S568" s="48"/>
    </row>
    <row r="569" spans="2:19" x14ac:dyDescent="0.3">
      <c r="B569" s="22"/>
      <c r="C569" s="51">
        <v>56</v>
      </c>
      <c r="D569" s="340">
        <v>396.02424200000002</v>
      </c>
      <c r="E569" s="335">
        <v>331.35705400000001</v>
      </c>
      <c r="F569" s="335">
        <v>235.77729600000001</v>
      </c>
      <c r="G569" s="335">
        <v>197.457819</v>
      </c>
      <c r="H569" s="335">
        <v>381.34730300000001</v>
      </c>
      <c r="I569" s="335">
        <v>464.99716999999998</v>
      </c>
      <c r="J569" s="335">
        <v>242.678484</v>
      </c>
      <c r="K569" s="335">
        <v>330.66585600000002</v>
      </c>
      <c r="L569" s="341">
        <v>336.24838499999998</v>
      </c>
      <c r="Q569" s="48"/>
      <c r="R569" s="48"/>
      <c r="S569" s="48"/>
    </row>
    <row r="570" spans="2:19" x14ac:dyDescent="0.3">
      <c r="B570" s="22"/>
      <c r="C570" s="51">
        <v>57</v>
      </c>
      <c r="D570" s="340">
        <v>347.54932000000002</v>
      </c>
      <c r="E570" s="335">
        <v>282.88213200000001</v>
      </c>
      <c r="F570" s="335">
        <v>233.45969500000001</v>
      </c>
      <c r="G570" s="335">
        <v>183.71714700000001</v>
      </c>
      <c r="H570" s="335">
        <v>332.87238000000002</v>
      </c>
      <c r="I570" s="335">
        <v>417.32228300000003</v>
      </c>
      <c r="J570" s="335">
        <v>240.360882</v>
      </c>
      <c r="K570" s="335">
        <v>282.19093299999997</v>
      </c>
      <c r="L570" s="341">
        <v>287.77346299999999</v>
      </c>
      <c r="Q570" s="48"/>
      <c r="R570" s="48"/>
      <c r="S570" s="48"/>
    </row>
    <row r="571" spans="2:19" x14ac:dyDescent="0.3">
      <c r="B571" s="22"/>
      <c r="C571" s="51">
        <v>58</v>
      </c>
      <c r="D571" s="340">
        <v>402.64903299999997</v>
      </c>
      <c r="E571" s="335">
        <v>337.98184500000002</v>
      </c>
      <c r="F571" s="335">
        <v>224.748852</v>
      </c>
      <c r="G571" s="335">
        <v>259.47660000000002</v>
      </c>
      <c r="H571" s="335">
        <v>387.97209400000003</v>
      </c>
      <c r="I571" s="335">
        <v>471.62196</v>
      </c>
      <c r="J571" s="335">
        <v>231.65003999999999</v>
      </c>
      <c r="K571" s="335">
        <v>337.29064599999998</v>
      </c>
      <c r="L571" s="341">
        <v>342.873176</v>
      </c>
      <c r="Q571" s="48"/>
      <c r="R571" s="48"/>
      <c r="S571" s="48"/>
    </row>
    <row r="572" spans="2:19" x14ac:dyDescent="0.3">
      <c r="B572" s="22"/>
      <c r="C572" s="51">
        <v>59</v>
      </c>
      <c r="D572" s="340">
        <v>418.81695000000002</v>
      </c>
      <c r="E572" s="335">
        <v>354.14976200000001</v>
      </c>
      <c r="F572" s="335">
        <v>248.69398200000001</v>
      </c>
      <c r="G572" s="335">
        <v>275.64451700000001</v>
      </c>
      <c r="H572" s="335">
        <v>404.14001100000002</v>
      </c>
      <c r="I572" s="335">
        <v>487.78987799999999</v>
      </c>
      <c r="J572" s="335">
        <v>258.47614499999997</v>
      </c>
      <c r="K572" s="335">
        <v>353.45856400000002</v>
      </c>
      <c r="L572" s="341">
        <v>359.04109299999999</v>
      </c>
      <c r="Q572" s="48"/>
      <c r="R572" s="48"/>
      <c r="S572" s="48"/>
    </row>
    <row r="573" spans="2:19" x14ac:dyDescent="0.3">
      <c r="B573" s="22"/>
      <c r="C573" s="51">
        <v>60</v>
      </c>
      <c r="D573" s="340">
        <v>414.47865400000001</v>
      </c>
      <c r="E573" s="335">
        <v>349.811466</v>
      </c>
      <c r="F573" s="335">
        <v>245.22492</v>
      </c>
      <c r="G573" s="335">
        <v>271.30622199999999</v>
      </c>
      <c r="H573" s="335">
        <v>399.801715</v>
      </c>
      <c r="I573" s="335">
        <v>483.45158199999997</v>
      </c>
      <c r="J573" s="335">
        <v>255.00708299999999</v>
      </c>
      <c r="K573" s="335">
        <v>349.12026800000001</v>
      </c>
      <c r="L573" s="341">
        <v>354.70279699999998</v>
      </c>
      <c r="Q573" s="48"/>
      <c r="R573" s="48"/>
      <c r="S573" s="48"/>
    </row>
    <row r="574" spans="2:19" x14ac:dyDescent="0.3">
      <c r="B574" s="22"/>
      <c r="C574" s="51">
        <v>61</v>
      </c>
      <c r="D574" s="340">
        <v>437.80656499999998</v>
      </c>
      <c r="E574" s="335">
        <v>373.13937700000002</v>
      </c>
      <c r="F574" s="335">
        <v>224.717761</v>
      </c>
      <c r="G574" s="335">
        <v>294.63413300000002</v>
      </c>
      <c r="H574" s="335">
        <v>423.12962599999997</v>
      </c>
      <c r="I574" s="335">
        <v>506.779493</v>
      </c>
      <c r="J574" s="335">
        <v>231.61894799999999</v>
      </c>
      <c r="K574" s="335">
        <v>372.44817899999998</v>
      </c>
      <c r="L574" s="341">
        <v>378.030708</v>
      </c>
      <c r="Q574" s="48"/>
      <c r="R574" s="48"/>
      <c r="S574" s="48"/>
    </row>
    <row r="575" spans="2:19" x14ac:dyDescent="0.3">
      <c r="B575" s="22"/>
      <c r="C575" s="51">
        <v>62</v>
      </c>
      <c r="D575" s="340">
        <v>442.78101600000002</v>
      </c>
      <c r="E575" s="335">
        <v>378.11382900000001</v>
      </c>
      <c r="F575" s="335">
        <v>224.74132399999999</v>
      </c>
      <c r="G575" s="335">
        <v>299.60858400000001</v>
      </c>
      <c r="H575" s="335">
        <v>428.10407700000002</v>
      </c>
      <c r="I575" s="335">
        <v>511.75394399999999</v>
      </c>
      <c r="J575" s="335">
        <v>237.11782700000001</v>
      </c>
      <c r="K575" s="335">
        <v>377.42263000000003</v>
      </c>
      <c r="L575" s="341">
        <v>383.00515999999999</v>
      </c>
      <c r="Q575" s="48"/>
      <c r="R575" s="48"/>
      <c r="S575" s="48"/>
    </row>
    <row r="576" spans="2:19" x14ac:dyDescent="0.3">
      <c r="B576" s="22"/>
      <c r="C576" s="51">
        <v>63</v>
      </c>
      <c r="D576" s="340">
        <v>244.27931100000001</v>
      </c>
      <c r="E576" s="335">
        <v>183.58470800000001</v>
      </c>
      <c r="F576" s="335">
        <v>212.40836400000001</v>
      </c>
      <c r="G576" s="335">
        <v>153.75114600000001</v>
      </c>
      <c r="H576" s="335">
        <v>232.98515599999999</v>
      </c>
      <c r="I576" s="335">
        <v>317.43505900000002</v>
      </c>
      <c r="J576" s="335">
        <v>86.005905999999996</v>
      </c>
      <c r="K576" s="335">
        <v>182.86838800000001</v>
      </c>
      <c r="L576" s="341">
        <v>162.94135800000001</v>
      </c>
      <c r="Q576" s="48"/>
      <c r="R576" s="48"/>
      <c r="S576" s="48"/>
    </row>
    <row r="577" spans="2:19" x14ac:dyDescent="0.3">
      <c r="B577" s="22"/>
      <c r="C577" s="51">
        <v>64</v>
      </c>
      <c r="D577" s="340">
        <v>259.42442</v>
      </c>
      <c r="E577" s="335">
        <v>198.72981799999999</v>
      </c>
      <c r="F577" s="335">
        <v>190.817071</v>
      </c>
      <c r="G577" s="335">
        <v>144.402029</v>
      </c>
      <c r="H577" s="335">
        <v>248.13026500000001</v>
      </c>
      <c r="I577" s="335">
        <v>332.58016800000001</v>
      </c>
      <c r="J577" s="335">
        <v>128.05100100000001</v>
      </c>
      <c r="K577" s="335">
        <v>198.013497</v>
      </c>
      <c r="L577" s="341">
        <v>199.648563</v>
      </c>
      <c r="Q577" s="48"/>
      <c r="R577" s="48"/>
      <c r="S577" s="48"/>
    </row>
    <row r="578" spans="2:19" x14ac:dyDescent="0.3">
      <c r="B578" s="22"/>
      <c r="C578" s="51">
        <v>65</v>
      </c>
      <c r="D578" s="340">
        <v>277.64996400000001</v>
      </c>
      <c r="E578" s="335">
        <v>216.95536200000001</v>
      </c>
      <c r="F578" s="335">
        <v>174.814348</v>
      </c>
      <c r="G578" s="335">
        <v>137.91555600000001</v>
      </c>
      <c r="H578" s="335">
        <v>266.35581000000002</v>
      </c>
      <c r="I578" s="335">
        <v>350.80571200000003</v>
      </c>
      <c r="J578" s="335">
        <v>136.210294</v>
      </c>
      <c r="K578" s="335">
        <v>216.23904200000001</v>
      </c>
      <c r="L578" s="341">
        <v>217.87410700000001</v>
      </c>
      <c r="Q578" s="48"/>
      <c r="R578" s="48"/>
      <c r="S578" s="48"/>
    </row>
    <row r="579" spans="2:19" x14ac:dyDescent="0.3">
      <c r="B579" s="22"/>
      <c r="C579" s="51">
        <v>66</v>
      </c>
      <c r="D579" s="340">
        <v>267.21027800000002</v>
      </c>
      <c r="E579" s="335">
        <v>206.51567600000001</v>
      </c>
      <c r="F579" s="335">
        <v>185.885153</v>
      </c>
      <c r="G579" s="335">
        <v>149.08183399999999</v>
      </c>
      <c r="H579" s="335">
        <v>255.916124</v>
      </c>
      <c r="I579" s="335">
        <v>340.36602599999998</v>
      </c>
      <c r="J579" s="335">
        <v>121.29510000000001</v>
      </c>
      <c r="K579" s="335">
        <v>205.79935599999999</v>
      </c>
      <c r="L579" s="341">
        <v>207.43442099999999</v>
      </c>
      <c r="Q579" s="48"/>
      <c r="R579" s="48"/>
      <c r="S579" s="48"/>
    </row>
    <row r="580" spans="2:19" x14ac:dyDescent="0.3">
      <c r="B580" s="22"/>
      <c r="C580" s="51">
        <v>67</v>
      </c>
      <c r="D580" s="340">
        <v>326.32649700000002</v>
      </c>
      <c r="E580" s="335">
        <v>265.63189499999999</v>
      </c>
      <c r="F580" s="335">
        <v>159.86458099999999</v>
      </c>
      <c r="G580" s="335">
        <v>240.954286</v>
      </c>
      <c r="H580" s="335">
        <v>315.03234200000003</v>
      </c>
      <c r="I580" s="335">
        <v>399.48224499999998</v>
      </c>
      <c r="J580" s="335">
        <v>106.178495</v>
      </c>
      <c r="K580" s="335">
        <v>264.91557399999999</v>
      </c>
      <c r="L580" s="341">
        <v>266.55063999999999</v>
      </c>
      <c r="Q580" s="48"/>
      <c r="R580" s="48"/>
      <c r="S580" s="48"/>
    </row>
    <row r="581" spans="2:19" x14ac:dyDescent="0.3">
      <c r="B581" s="22"/>
      <c r="C581" s="51">
        <v>68</v>
      </c>
      <c r="D581" s="340">
        <v>302.11261999999999</v>
      </c>
      <c r="E581" s="335">
        <v>241.41801799999999</v>
      </c>
      <c r="F581" s="335">
        <v>162.65349399999999</v>
      </c>
      <c r="G581" s="335">
        <v>216.740409</v>
      </c>
      <c r="H581" s="335">
        <v>290.818465</v>
      </c>
      <c r="I581" s="335">
        <v>375.26836800000001</v>
      </c>
      <c r="J581" s="335">
        <v>61.959620999999999</v>
      </c>
      <c r="K581" s="335">
        <v>240.701697</v>
      </c>
      <c r="L581" s="341">
        <v>242.33676299999999</v>
      </c>
      <c r="Q581" s="48"/>
      <c r="R581" s="48"/>
      <c r="S581" s="48"/>
    </row>
    <row r="582" spans="2:19" x14ac:dyDescent="0.3">
      <c r="B582" s="22"/>
      <c r="C582" s="51">
        <v>69</v>
      </c>
      <c r="D582" s="340">
        <v>113.566924</v>
      </c>
      <c r="E582" s="335">
        <v>88.486346999999995</v>
      </c>
      <c r="F582" s="335">
        <v>410.22969000000001</v>
      </c>
      <c r="G582" s="335">
        <v>117.309331</v>
      </c>
      <c r="H582" s="335">
        <v>43.409469999999999</v>
      </c>
      <c r="I582" s="335">
        <v>127.80318699999999</v>
      </c>
      <c r="J582" s="335">
        <v>301.13270299999999</v>
      </c>
      <c r="K582" s="335">
        <v>37.482677000000002</v>
      </c>
      <c r="L582" s="341">
        <v>116.627875</v>
      </c>
      <c r="Q582" s="48"/>
      <c r="R582" s="48"/>
      <c r="S582" s="48"/>
    </row>
    <row r="583" spans="2:19" x14ac:dyDescent="0.3">
      <c r="B583" s="22"/>
      <c r="C583" s="51">
        <v>70</v>
      </c>
      <c r="D583" s="340">
        <v>74.874635999999995</v>
      </c>
      <c r="E583" s="335">
        <v>69.497456999999997</v>
      </c>
      <c r="F583" s="335">
        <v>407.80721</v>
      </c>
      <c r="G583" s="335">
        <v>114.886852</v>
      </c>
      <c r="H583" s="335">
        <v>42.011516</v>
      </c>
      <c r="I583" s="335">
        <v>126.405232</v>
      </c>
      <c r="J583" s="335">
        <v>298.71022299999998</v>
      </c>
      <c r="K583" s="335">
        <v>29.459233999999999</v>
      </c>
      <c r="L583" s="341">
        <v>97.638985000000005</v>
      </c>
      <c r="Q583" s="48"/>
      <c r="R583" s="48"/>
      <c r="S583" s="48"/>
    </row>
    <row r="584" spans="2:19" x14ac:dyDescent="0.3">
      <c r="B584" s="22"/>
      <c r="C584" s="51">
        <v>71</v>
      </c>
      <c r="D584" s="340">
        <v>94.066139000000007</v>
      </c>
      <c r="E584" s="335">
        <v>78.799691999999993</v>
      </c>
      <c r="F584" s="335">
        <v>397.38595800000002</v>
      </c>
      <c r="G584" s="335">
        <v>104.465599</v>
      </c>
      <c r="H584" s="335">
        <v>41.890231999999997</v>
      </c>
      <c r="I584" s="335">
        <v>126.28394900000001</v>
      </c>
      <c r="J584" s="335">
        <v>288.288971</v>
      </c>
      <c r="K584" s="335">
        <v>24.638945</v>
      </c>
      <c r="L584" s="341">
        <v>106.94122</v>
      </c>
      <c r="Q584" s="48"/>
      <c r="R584" s="48"/>
      <c r="S584" s="48"/>
    </row>
    <row r="585" spans="2:19" x14ac:dyDescent="0.3">
      <c r="B585" s="22"/>
      <c r="C585" s="51">
        <v>72</v>
      </c>
      <c r="D585" s="340">
        <v>81.299007000000003</v>
      </c>
      <c r="E585" s="335">
        <v>78.722479000000007</v>
      </c>
      <c r="F585" s="335">
        <v>397.30874499999999</v>
      </c>
      <c r="G585" s="335">
        <v>104.388386</v>
      </c>
      <c r="H585" s="335">
        <v>34.747836999999997</v>
      </c>
      <c r="I585" s="335">
        <v>119.141554</v>
      </c>
      <c r="J585" s="335">
        <v>288.21175799999997</v>
      </c>
      <c r="K585" s="335">
        <v>24.561731999999999</v>
      </c>
      <c r="L585" s="341">
        <v>106.864007</v>
      </c>
      <c r="Q585" s="48"/>
      <c r="R585" s="48"/>
      <c r="S585" s="48"/>
    </row>
    <row r="586" spans="2:19" x14ac:dyDescent="0.3">
      <c r="B586" s="22"/>
      <c r="C586" s="51">
        <v>73</v>
      </c>
      <c r="D586" s="340">
        <v>57.983728999999997</v>
      </c>
      <c r="E586" s="335">
        <v>60.556320999999997</v>
      </c>
      <c r="F586" s="335">
        <v>421.50404800000001</v>
      </c>
      <c r="G586" s="335">
        <v>128.58368899999999</v>
      </c>
      <c r="H586" s="335">
        <v>38.032358000000002</v>
      </c>
      <c r="I586" s="335">
        <v>122.426074</v>
      </c>
      <c r="J586" s="335">
        <v>312.407061</v>
      </c>
      <c r="K586" s="335">
        <v>43.070070000000001</v>
      </c>
      <c r="L586" s="341">
        <v>88.365393999999995</v>
      </c>
      <c r="Q586" s="48"/>
      <c r="R586" s="48"/>
      <c r="S586" s="48"/>
    </row>
    <row r="587" spans="2:19" x14ac:dyDescent="0.3">
      <c r="B587" s="22"/>
      <c r="C587" s="51">
        <v>74</v>
      </c>
      <c r="D587" s="340">
        <v>55.637096</v>
      </c>
      <c r="E587" s="335">
        <v>41.457366</v>
      </c>
      <c r="F587" s="335">
        <v>417.63158299999998</v>
      </c>
      <c r="G587" s="335">
        <v>125.47489400000001</v>
      </c>
      <c r="H587" s="335">
        <v>39.287388</v>
      </c>
      <c r="I587" s="335">
        <v>124.931253</v>
      </c>
      <c r="J587" s="335">
        <v>298.30683399999998</v>
      </c>
      <c r="K587" s="335">
        <v>58.700221999999997</v>
      </c>
      <c r="L587" s="341">
        <v>69.054317999999995</v>
      </c>
      <c r="Q587" s="48"/>
      <c r="R587" s="48"/>
      <c r="S587" s="48"/>
    </row>
    <row r="588" spans="2:19" x14ac:dyDescent="0.3">
      <c r="B588" s="22"/>
      <c r="C588" s="51">
        <v>75</v>
      </c>
      <c r="D588" s="340">
        <v>76.193586999999994</v>
      </c>
      <c r="E588" s="335">
        <v>69.965104999999994</v>
      </c>
      <c r="F588" s="335">
        <v>404.13162899999998</v>
      </c>
      <c r="G588" s="335">
        <v>111.21127</v>
      </c>
      <c r="H588" s="335">
        <v>37.389673000000002</v>
      </c>
      <c r="I588" s="335">
        <v>121.78339</v>
      </c>
      <c r="J588" s="335">
        <v>295.03464200000002</v>
      </c>
      <c r="K588" s="335">
        <v>31.384616000000001</v>
      </c>
      <c r="L588" s="341">
        <v>98.106633000000002</v>
      </c>
      <c r="Q588" s="48"/>
      <c r="R588" s="48"/>
      <c r="S588" s="48"/>
    </row>
    <row r="589" spans="2:19" x14ac:dyDescent="0.3">
      <c r="B589" s="22"/>
      <c r="C589" s="51">
        <v>76</v>
      </c>
      <c r="D589" s="340">
        <v>53.236127000000003</v>
      </c>
      <c r="E589" s="335">
        <v>40.569240000000001</v>
      </c>
      <c r="F589" s="335">
        <v>416.74345699999998</v>
      </c>
      <c r="G589" s="335">
        <v>124.58676800000001</v>
      </c>
      <c r="H589" s="335">
        <v>42.176426999999997</v>
      </c>
      <c r="I589" s="335">
        <v>127.82029300000001</v>
      </c>
      <c r="J589" s="335">
        <v>265.63782099999997</v>
      </c>
      <c r="K589" s="335">
        <v>59.347244000000003</v>
      </c>
      <c r="L589" s="341">
        <v>68.088554999999999</v>
      </c>
      <c r="Q589" s="48"/>
      <c r="R589" s="48"/>
      <c r="S589" s="48"/>
    </row>
    <row r="590" spans="2:19" x14ac:dyDescent="0.3">
      <c r="B590" s="22"/>
      <c r="C590" s="51">
        <v>77</v>
      </c>
      <c r="D590" s="340">
        <v>37.771028999999999</v>
      </c>
      <c r="E590" s="335">
        <v>45.856057</v>
      </c>
      <c r="F590" s="335">
        <v>421.78906699999999</v>
      </c>
      <c r="G590" s="335">
        <v>129.63237799999999</v>
      </c>
      <c r="H590" s="335">
        <v>52.911931000000003</v>
      </c>
      <c r="I590" s="335">
        <v>138.55579599999999</v>
      </c>
      <c r="J590" s="335">
        <v>302.46431699999999</v>
      </c>
      <c r="K590" s="335">
        <v>71.239290999999994</v>
      </c>
      <c r="L590" s="341">
        <v>72.158570999999995</v>
      </c>
      <c r="Q590" s="48"/>
      <c r="R590" s="48"/>
      <c r="S590" s="48"/>
    </row>
    <row r="591" spans="2:19" x14ac:dyDescent="0.3">
      <c r="B591" s="22"/>
      <c r="C591" s="51">
        <v>78</v>
      </c>
      <c r="D591" s="340">
        <v>28.148530999999998</v>
      </c>
      <c r="E591" s="335">
        <v>43.880282000000001</v>
      </c>
      <c r="F591" s="335">
        <v>419.81329099999999</v>
      </c>
      <c r="G591" s="335">
        <v>127.65660200000001</v>
      </c>
      <c r="H591" s="335">
        <v>61.040194999999997</v>
      </c>
      <c r="I591" s="335">
        <v>146.68405999999999</v>
      </c>
      <c r="J591" s="335">
        <v>300.488542</v>
      </c>
      <c r="K591" s="335">
        <v>69.263515999999996</v>
      </c>
      <c r="L591" s="341">
        <v>70.182795999999996</v>
      </c>
      <c r="Q591" s="48"/>
      <c r="R591" s="48"/>
      <c r="S591" s="48"/>
    </row>
    <row r="592" spans="2:19" x14ac:dyDescent="0.3">
      <c r="B592" s="22"/>
      <c r="C592" s="51">
        <v>79</v>
      </c>
      <c r="D592" s="340">
        <v>74.764847000000003</v>
      </c>
      <c r="E592" s="335">
        <v>59.498398999999999</v>
      </c>
      <c r="F592" s="335">
        <v>410.68946799999998</v>
      </c>
      <c r="G592" s="335">
        <v>117.769109</v>
      </c>
      <c r="H592" s="335">
        <v>43.409114000000002</v>
      </c>
      <c r="I592" s="335">
        <v>127.80283</v>
      </c>
      <c r="J592" s="335">
        <v>301.59248100000002</v>
      </c>
      <c r="K592" s="335">
        <v>32.341490999999998</v>
      </c>
      <c r="L592" s="341">
        <v>87.307472000000004</v>
      </c>
      <c r="Q592" s="48"/>
      <c r="R592" s="48"/>
      <c r="S592" s="48"/>
    </row>
    <row r="593" spans="2:19" x14ac:dyDescent="0.3">
      <c r="B593" s="22"/>
      <c r="C593" s="51">
        <v>80</v>
      </c>
      <c r="D593" s="340">
        <v>116.511848</v>
      </c>
      <c r="E593" s="335">
        <v>83.072650999999993</v>
      </c>
      <c r="F593" s="335">
        <v>399.92307599999998</v>
      </c>
      <c r="G593" s="335">
        <v>107.002718</v>
      </c>
      <c r="H593" s="335">
        <v>58.617077999999999</v>
      </c>
      <c r="I593" s="335">
        <v>143.066981</v>
      </c>
      <c r="J593" s="335">
        <v>290.82608900000002</v>
      </c>
      <c r="K593" s="335">
        <v>27.386953999999999</v>
      </c>
      <c r="L593" s="341">
        <v>113.219095</v>
      </c>
      <c r="Q593" s="48"/>
      <c r="R593" s="48"/>
      <c r="S593" s="48"/>
    </row>
    <row r="594" spans="2:19" x14ac:dyDescent="0.3">
      <c r="B594" s="22"/>
      <c r="C594" s="51">
        <v>81</v>
      </c>
      <c r="D594" s="340">
        <v>24.000786999999999</v>
      </c>
      <c r="E594" s="335">
        <v>44.278010000000002</v>
      </c>
      <c r="F594" s="335">
        <v>420.21102000000002</v>
      </c>
      <c r="G594" s="335">
        <v>128.05433099999999</v>
      </c>
      <c r="H594" s="335">
        <v>68.342923999999996</v>
      </c>
      <c r="I594" s="335">
        <v>153.98679000000001</v>
      </c>
      <c r="J594" s="335">
        <v>300.88627100000002</v>
      </c>
      <c r="K594" s="335">
        <v>69.661244999999994</v>
      </c>
      <c r="L594" s="341">
        <v>70.580524999999994</v>
      </c>
      <c r="Q594" s="48"/>
      <c r="R594" s="48"/>
      <c r="S594" s="48"/>
    </row>
    <row r="595" spans="2:19" x14ac:dyDescent="0.3">
      <c r="B595" s="22"/>
      <c r="C595" s="51">
        <v>82</v>
      </c>
      <c r="D595" s="340">
        <v>50.904383000000003</v>
      </c>
      <c r="E595" s="335">
        <v>38.237496</v>
      </c>
      <c r="F595" s="335">
        <v>414.41171300000002</v>
      </c>
      <c r="G595" s="335">
        <v>122.25502400000001</v>
      </c>
      <c r="H595" s="335">
        <v>41.463980999999997</v>
      </c>
      <c r="I595" s="335">
        <v>127.10784700000001</v>
      </c>
      <c r="J595" s="335">
        <v>263.30607800000001</v>
      </c>
      <c r="K595" s="335">
        <v>57.015501</v>
      </c>
      <c r="L595" s="341">
        <v>65.756810999999999</v>
      </c>
      <c r="Q595" s="48"/>
      <c r="R595" s="48"/>
      <c r="S595" s="48"/>
    </row>
    <row r="596" spans="2:19" x14ac:dyDescent="0.3">
      <c r="B596" s="22"/>
      <c r="C596" s="51">
        <v>83</v>
      </c>
      <c r="D596" s="340">
        <v>110.540702</v>
      </c>
      <c r="E596" s="335">
        <v>78.106442999999999</v>
      </c>
      <c r="F596" s="335">
        <v>394.95686799999999</v>
      </c>
      <c r="G596" s="335">
        <v>102.03651000000001</v>
      </c>
      <c r="H596" s="335">
        <v>47.258167</v>
      </c>
      <c r="I596" s="335">
        <v>131.651884</v>
      </c>
      <c r="J596" s="335">
        <v>285.85988099999997</v>
      </c>
      <c r="K596" s="335">
        <v>22.420746000000001</v>
      </c>
      <c r="L596" s="341">
        <v>108.252888</v>
      </c>
      <c r="Q596" s="48"/>
      <c r="R596" s="48"/>
      <c r="S596" s="48"/>
    </row>
    <row r="597" spans="2:19" x14ac:dyDescent="0.3">
      <c r="B597" s="22"/>
      <c r="C597" s="51">
        <v>84</v>
      </c>
      <c r="D597" s="340">
        <v>108.004915</v>
      </c>
      <c r="E597" s="335">
        <v>74.565717000000006</v>
      </c>
      <c r="F597" s="335">
        <v>391.62703299999998</v>
      </c>
      <c r="G597" s="335">
        <v>98.706675000000004</v>
      </c>
      <c r="H597" s="335">
        <v>45.776947</v>
      </c>
      <c r="I597" s="335">
        <v>130.17066299999999</v>
      </c>
      <c r="J597" s="335">
        <v>282.53004600000003</v>
      </c>
      <c r="K597" s="335">
        <v>18.880020999999999</v>
      </c>
      <c r="L597" s="341">
        <v>104.71216200000001</v>
      </c>
      <c r="Q597" s="48"/>
      <c r="R597" s="48"/>
      <c r="S597" s="48"/>
    </row>
    <row r="598" spans="2:19" x14ac:dyDescent="0.3">
      <c r="B598" s="22"/>
      <c r="C598" s="51">
        <v>85</v>
      </c>
      <c r="D598" s="340">
        <v>78.212243000000001</v>
      </c>
      <c r="E598" s="335">
        <v>62.945794999999997</v>
      </c>
      <c r="F598" s="335">
        <v>403.473052</v>
      </c>
      <c r="G598" s="335">
        <v>110.552694</v>
      </c>
      <c r="H598" s="335">
        <v>46.85651</v>
      </c>
      <c r="I598" s="335">
        <v>131.250226</v>
      </c>
      <c r="J598" s="335">
        <v>294.37606499999998</v>
      </c>
      <c r="K598" s="335">
        <v>24.591899999999999</v>
      </c>
      <c r="L598" s="341">
        <v>90.754868000000002</v>
      </c>
      <c r="Q598" s="48"/>
      <c r="R598" s="48"/>
      <c r="S598" s="48"/>
    </row>
    <row r="599" spans="2:19" x14ac:dyDescent="0.3">
      <c r="B599" s="22"/>
      <c r="C599" s="51">
        <v>86</v>
      </c>
      <c r="D599" s="340">
        <v>114.944405</v>
      </c>
      <c r="E599" s="335">
        <v>81.505207999999996</v>
      </c>
      <c r="F599" s="335">
        <v>398.35563300000001</v>
      </c>
      <c r="G599" s="335">
        <v>105.435275</v>
      </c>
      <c r="H599" s="335">
        <v>60.278891000000002</v>
      </c>
      <c r="I599" s="335">
        <v>144.728793</v>
      </c>
      <c r="J599" s="335">
        <v>289.258646</v>
      </c>
      <c r="K599" s="335">
        <v>25.819510999999999</v>
      </c>
      <c r="L599" s="341">
        <v>111.651652</v>
      </c>
      <c r="Q599" s="48"/>
      <c r="R599" s="48"/>
      <c r="S599" s="48"/>
    </row>
    <row r="600" spans="2:19" x14ac:dyDescent="0.3">
      <c r="B600" s="22"/>
      <c r="C600" s="51">
        <v>87</v>
      </c>
      <c r="D600" s="340">
        <v>60.288445000000003</v>
      </c>
      <c r="E600" s="335">
        <v>109.874405</v>
      </c>
      <c r="F600" s="335">
        <v>486.113426</v>
      </c>
      <c r="G600" s="335">
        <v>193.65072599999999</v>
      </c>
      <c r="H600" s="335">
        <v>126.189745</v>
      </c>
      <c r="I600" s="335">
        <v>211.83234999999999</v>
      </c>
      <c r="J600" s="335">
        <v>366.48266599999999</v>
      </c>
      <c r="K600" s="335">
        <v>135.25764000000001</v>
      </c>
      <c r="L600" s="341">
        <v>135.83673400000001</v>
      </c>
      <c r="Q600" s="48"/>
      <c r="R600" s="48"/>
      <c r="S600" s="48"/>
    </row>
    <row r="601" spans="2:19" x14ac:dyDescent="0.3">
      <c r="B601" s="22"/>
      <c r="C601" s="51">
        <v>88</v>
      </c>
      <c r="D601" s="340">
        <v>77.940005999999997</v>
      </c>
      <c r="E601" s="335">
        <v>47.037249000000003</v>
      </c>
      <c r="F601" s="335">
        <v>401.63747899999998</v>
      </c>
      <c r="G601" s="335">
        <v>108.71711999999999</v>
      </c>
      <c r="H601" s="335">
        <v>48.620640000000002</v>
      </c>
      <c r="I601" s="335">
        <v>133.07054199999999</v>
      </c>
      <c r="J601" s="335">
        <v>274.73295999999999</v>
      </c>
      <c r="K601" s="335">
        <v>22.775456999999999</v>
      </c>
      <c r="L601" s="341">
        <v>77.183694000000003</v>
      </c>
      <c r="Q601" s="48"/>
      <c r="R601" s="48"/>
      <c r="S601" s="48"/>
    </row>
    <row r="602" spans="2:19" x14ac:dyDescent="0.3">
      <c r="B602" s="22"/>
      <c r="C602" s="51">
        <v>89</v>
      </c>
      <c r="D602" s="340">
        <v>40.533321000000001</v>
      </c>
      <c r="E602" s="335">
        <v>40.722318000000001</v>
      </c>
      <c r="F602" s="335">
        <v>416.655328</v>
      </c>
      <c r="G602" s="335">
        <v>124.498639</v>
      </c>
      <c r="H602" s="335">
        <v>55.433798000000003</v>
      </c>
      <c r="I602" s="335">
        <v>141.077664</v>
      </c>
      <c r="J602" s="335">
        <v>297.330579</v>
      </c>
      <c r="K602" s="335">
        <v>66.105552000000003</v>
      </c>
      <c r="L602" s="341">
        <v>67.024833000000001</v>
      </c>
      <c r="Q602" s="48"/>
      <c r="R602" s="48"/>
      <c r="S602" s="48"/>
    </row>
    <row r="603" spans="2:19" x14ac:dyDescent="0.3">
      <c r="B603" s="22"/>
      <c r="C603" s="51">
        <v>90</v>
      </c>
      <c r="D603" s="340">
        <v>37.815356999999999</v>
      </c>
      <c r="E603" s="335">
        <v>36.758634999999998</v>
      </c>
      <c r="F603" s="335">
        <v>412.691644</v>
      </c>
      <c r="G603" s="335">
        <v>120.534955</v>
      </c>
      <c r="H603" s="335">
        <v>59.10407</v>
      </c>
      <c r="I603" s="335">
        <v>144.74793600000001</v>
      </c>
      <c r="J603" s="335">
        <v>293.366895</v>
      </c>
      <c r="K603" s="335">
        <v>62.141869</v>
      </c>
      <c r="L603" s="341">
        <v>63.061149</v>
      </c>
      <c r="Q603" s="48"/>
      <c r="R603" s="48"/>
      <c r="S603" s="48"/>
    </row>
    <row r="604" spans="2:19" x14ac:dyDescent="0.3">
      <c r="B604" s="22"/>
      <c r="C604" s="51">
        <v>91</v>
      </c>
      <c r="D604" s="340">
        <v>60.082318999999998</v>
      </c>
      <c r="E604" s="335">
        <v>43.842813</v>
      </c>
      <c r="F604" s="335">
        <v>405.67601200000001</v>
      </c>
      <c r="G604" s="335">
        <v>113.519323</v>
      </c>
      <c r="H604" s="335">
        <v>50.159936999999999</v>
      </c>
      <c r="I604" s="335">
        <v>134.60983999999999</v>
      </c>
      <c r="J604" s="335">
        <v>268.91139500000003</v>
      </c>
      <c r="K604" s="335">
        <v>48.422721000000003</v>
      </c>
      <c r="L604" s="341">
        <v>71.362128999999996</v>
      </c>
      <c r="Q604" s="48"/>
      <c r="R604" s="48"/>
      <c r="S604" s="48"/>
    </row>
    <row r="605" spans="2:19" x14ac:dyDescent="0.3">
      <c r="B605" s="22"/>
      <c r="C605" s="51">
        <v>92</v>
      </c>
      <c r="D605" s="340">
        <v>84.099388000000005</v>
      </c>
      <c r="E605" s="335">
        <v>59.781846999999999</v>
      </c>
      <c r="F605" s="335">
        <v>398.22553199999999</v>
      </c>
      <c r="G605" s="335">
        <v>105.30517399999999</v>
      </c>
      <c r="H605" s="335">
        <v>51.236268000000003</v>
      </c>
      <c r="I605" s="335">
        <v>135.686171</v>
      </c>
      <c r="J605" s="335">
        <v>289.12854499999997</v>
      </c>
      <c r="K605" s="335">
        <v>19.363510999999999</v>
      </c>
      <c r="L605" s="341">
        <v>89.928291999999999</v>
      </c>
      <c r="Q605" s="48"/>
      <c r="R605" s="48"/>
      <c r="S605" s="48"/>
    </row>
    <row r="606" spans="2:19" x14ac:dyDescent="0.3">
      <c r="B606" s="22"/>
      <c r="C606" s="51">
        <v>93</v>
      </c>
      <c r="D606" s="340">
        <v>52.93562</v>
      </c>
      <c r="E606" s="335">
        <v>34.090347999999999</v>
      </c>
      <c r="F606" s="335">
        <v>410.264565</v>
      </c>
      <c r="G606" s="335">
        <v>118.107876</v>
      </c>
      <c r="H606" s="335">
        <v>45.470759000000001</v>
      </c>
      <c r="I606" s="335">
        <v>131.11462399999999</v>
      </c>
      <c r="J606" s="335">
        <v>259.15893</v>
      </c>
      <c r="K606" s="335">
        <v>54.100304000000001</v>
      </c>
      <c r="L606" s="341">
        <v>61.609664000000002</v>
      </c>
      <c r="Q606" s="48"/>
      <c r="R606" s="48"/>
      <c r="S606" s="48"/>
    </row>
    <row r="607" spans="2:19" x14ac:dyDescent="0.3">
      <c r="B607" s="22"/>
      <c r="C607" s="51">
        <v>94</v>
      </c>
      <c r="D607" s="340">
        <v>51.667392999999997</v>
      </c>
      <c r="E607" s="335">
        <v>30.059481000000002</v>
      </c>
      <c r="F607" s="335">
        <v>406.233698</v>
      </c>
      <c r="G607" s="335">
        <v>114.077009</v>
      </c>
      <c r="H607" s="335">
        <v>50.304009000000001</v>
      </c>
      <c r="I607" s="335">
        <v>135.94787500000001</v>
      </c>
      <c r="J607" s="335">
        <v>286.90894900000001</v>
      </c>
      <c r="K607" s="335">
        <v>53.002305</v>
      </c>
      <c r="L607" s="341">
        <v>57.578795999999997</v>
      </c>
      <c r="Q607" s="48"/>
      <c r="R607" s="48"/>
      <c r="S607" s="48"/>
    </row>
    <row r="608" spans="2:19" x14ac:dyDescent="0.3">
      <c r="B608" s="22"/>
      <c r="C608" s="51">
        <v>95</v>
      </c>
      <c r="D608" s="340">
        <v>59.577008999999997</v>
      </c>
      <c r="E608" s="335">
        <v>102.57035500000001</v>
      </c>
      <c r="F608" s="335">
        <v>478.80937499999999</v>
      </c>
      <c r="G608" s="335">
        <v>186.346676</v>
      </c>
      <c r="H608" s="335">
        <v>125.478309</v>
      </c>
      <c r="I608" s="335">
        <v>211.120914</v>
      </c>
      <c r="J608" s="335">
        <v>359.17861499999998</v>
      </c>
      <c r="K608" s="335">
        <v>127.95358899999999</v>
      </c>
      <c r="L608" s="341">
        <v>128.53268399999999</v>
      </c>
      <c r="Q608" s="48"/>
      <c r="R608" s="48"/>
      <c r="S608" s="48"/>
    </row>
    <row r="609" spans="2:19" x14ac:dyDescent="0.3">
      <c r="B609" s="22"/>
      <c r="C609" s="51">
        <v>96</v>
      </c>
      <c r="D609" s="340">
        <v>27.571297999999999</v>
      </c>
      <c r="E609" s="335">
        <v>69.128926000000007</v>
      </c>
      <c r="F609" s="335">
        <v>445.36794700000002</v>
      </c>
      <c r="G609" s="335">
        <v>152.905247</v>
      </c>
      <c r="H609" s="335">
        <v>89.388232000000002</v>
      </c>
      <c r="I609" s="335">
        <v>186.649798</v>
      </c>
      <c r="J609" s="335">
        <v>325.73718700000001</v>
      </c>
      <c r="K609" s="335">
        <v>94.512161000000006</v>
      </c>
      <c r="L609" s="341">
        <v>84.73527</v>
      </c>
      <c r="Q609" s="48"/>
      <c r="R609" s="48"/>
      <c r="S609" s="48"/>
    </row>
    <row r="610" spans="2:19" x14ac:dyDescent="0.3">
      <c r="B610" s="22"/>
      <c r="C610" s="51">
        <v>97</v>
      </c>
      <c r="D610" s="340">
        <v>130.325354</v>
      </c>
      <c r="E610" s="335">
        <v>92.353324000000001</v>
      </c>
      <c r="F610" s="335">
        <v>400.58819</v>
      </c>
      <c r="G610" s="335">
        <v>83.649665999999996</v>
      </c>
      <c r="H610" s="335">
        <v>91.110101</v>
      </c>
      <c r="I610" s="335">
        <v>175.56000299999999</v>
      </c>
      <c r="J610" s="335">
        <v>291.49120299999998</v>
      </c>
      <c r="K610" s="335">
        <v>41.20046</v>
      </c>
      <c r="L610" s="341">
        <v>122.18940600000001</v>
      </c>
      <c r="Q610" s="48"/>
      <c r="R610" s="48"/>
      <c r="S610" s="48"/>
    </row>
    <row r="611" spans="2:19" x14ac:dyDescent="0.3">
      <c r="B611" s="22"/>
      <c r="C611" s="51">
        <v>98</v>
      </c>
      <c r="D611" s="340">
        <v>31.090266</v>
      </c>
      <c r="E611" s="335">
        <v>47.819951000000003</v>
      </c>
      <c r="F611" s="335">
        <v>423.75296100000003</v>
      </c>
      <c r="G611" s="335">
        <v>131.596272</v>
      </c>
      <c r="H611" s="335">
        <v>77.635390999999998</v>
      </c>
      <c r="I611" s="335">
        <v>163.279257</v>
      </c>
      <c r="J611" s="335">
        <v>304.42821199999997</v>
      </c>
      <c r="K611" s="335">
        <v>73.203186000000002</v>
      </c>
      <c r="L611" s="341">
        <v>74.122466000000003</v>
      </c>
      <c r="Q611" s="48"/>
      <c r="R611" s="48"/>
      <c r="S611" s="48"/>
    </row>
    <row r="612" spans="2:19" x14ac:dyDescent="0.3">
      <c r="B612" s="22"/>
      <c r="C612" s="51">
        <v>99</v>
      </c>
      <c r="D612" s="340">
        <v>37.983696000000002</v>
      </c>
      <c r="E612" s="335">
        <v>30.257709999999999</v>
      </c>
      <c r="F612" s="335">
        <v>406.19072</v>
      </c>
      <c r="G612" s="335">
        <v>114.034031</v>
      </c>
      <c r="H612" s="335">
        <v>65.447643999999997</v>
      </c>
      <c r="I612" s="335">
        <v>151.09151</v>
      </c>
      <c r="J612" s="335">
        <v>286.865971</v>
      </c>
      <c r="K612" s="335">
        <v>55.640945000000002</v>
      </c>
      <c r="L612" s="341">
        <v>56.560225000000003</v>
      </c>
      <c r="Q612" s="48"/>
      <c r="R612" s="48"/>
      <c r="S612" s="48"/>
    </row>
    <row r="613" spans="2:19" x14ac:dyDescent="0.3">
      <c r="B613" s="22"/>
      <c r="C613" s="51">
        <v>100</v>
      </c>
      <c r="D613" s="340">
        <v>120.234261</v>
      </c>
      <c r="E613" s="335">
        <v>89.562558999999993</v>
      </c>
      <c r="F613" s="335">
        <v>400.75673599999999</v>
      </c>
      <c r="G613" s="335">
        <v>91.267019000000005</v>
      </c>
      <c r="H613" s="335">
        <v>75.580224000000001</v>
      </c>
      <c r="I613" s="335">
        <v>160.03012699999999</v>
      </c>
      <c r="J613" s="335">
        <v>291.65974899999998</v>
      </c>
      <c r="K613" s="335">
        <v>31.109366999999999</v>
      </c>
      <c r="L613" s="341">
        <v>116.941508</v>
      </c>
      <c r="Q613" s="48"/>
      <c r="R613" s="48"/>
      <c r="S613" s="48"/>
    </row>
    <row r="614" spans="2:19" x14ac:dyDescent="0.3">
      <c r="B614" s="22"/>
      <c r="C614" s="51">
        <v>101</v>
      </c>
      <c r="D614" s="340">
        <v>30.062049999999999</v>
      </c>
      <c r="E614" s="335">
        <v>60.257620000000003</v>
      </c>
      <c r="F614" s="335">
        <v>436.19063</v>
      </c>
      <c r="G614" s="335">
        <v>144.033941</v>
      </c>
      <c r="H614" s="335">
        <v>99.995238999999998</v>
      </c>
      <c r="I614" s="335">
        <v>185.639104</v>
      </c>
      <c r="J614" s="335">
        <v>316.865881</v>
      </c>
      <c r="K614" s="335">
        <v>85.640855000000002</v>
      </c>
      <c r="L614" s="341">
        <v>77.551952</v>
      </c>
      <c r="Q614" s="48"/>
      <c r="R614" s="48"/>
      <c r="S614" s="48"/>
    </row>
    <row r="615" spans="2:19" x14ac:dyDescent="0.3">
      <c r="B615" s="22"/>
      <c r="C615" s="51">
        <v>102</v>
      </c>
      <c r="D615" s="340">
        <v>111.703377</v>
      </c>
      <c r="E615" s="335">
        <v>78.652117000000004</v>
      </c>
      <c r="F615" s="335">
        <v>395.11460499999998</v>
      </c>
      <c r="G615" s="335">
        <v>100.69917599999999</v>
      </c>
      <c r="H615" s="335">
        <v>63.588061000000003</v>
      </c>
      <c r="I615" s="335">
        <v>148.03796299999999</v>
      </c>
      <c r="J615" s="335">
        <v>286.01761800000003</v>
      </c>
      <c r="K615" s="335">
        <v>22.578482999999999</v>
      </c>
      <c r="L615" s="341">
        <v>108.410624</v>
      </c>
      <c r="Q615" s="48"/>
      <c r="R615" s="48"/>
      <c r="S615" s="48"/>
    </row>
    <row r="616" spans="2:19" x14ac:dyDescent="0.3">
      <c r="B616" s="22"/>
      <c r="C616" s="51">
        <v>103</v>
      </c>
      <c r="D616" s="340">
        <v>58.379925</v>
      </c>
      <c r="E616" s="335">
        <v>36.772013999999999</v>
      </c>
      <c r="F616" s="335">
        <v>408.102845</v>
      </c>
      <c r="G616" s="335">
        <v>115.946156</v>
      </c>
      <c r="H616" s="335">
        <v>56.464402999999997</v>
      </c>
      <c r="I616" s="335">
        <v>142.10826900000001</v>
      </c>
      <c r="J616" s="335">
        <v>288.77809600000001</v>
      </c>
      <c r="K616" s="335">
        <v>45.043125000000003</v>
      </c>
      <c r="L616" s="341">
        <v>64.291329000000005</v>
      </c>
      <c r="Q616" s="48"/>
      <c r="R616" s="48"/>
      <c r="S616" s="48"/>
    </row>
    <row r="617" spans="2:19" x14ac:dyDescent="0.3">
      <c r="B617" s="22"/>
      <c r="C617" s="51">
        <v>104</v>
      </c>
      <c r="D617" s="340">
        <v>33.560524999999998</v>
      </c>
      <c r="E617" s="335">
        <v>63.756095000000002</v>
      </c>
      <c r="F617" s="335">
        <v>439.68910499999998</v>
      </c>
      <c r="G617" s="335">
        <v>147.53241600000001</v>
      </c>
      <c r="H617" s="335">
        <v>103.493714</v>
      </c>
      <c r="I617" s="335">
        <v>189.13758000000001</v>
      </c>
      <c r="J617" s="335">
        <v>320.36435599999999</v>
      </c>
      <c r="K617" s="335">
        <v>89.139330000000001</v>
      </c>
      <c r="L617" s="341">
        <v>87.491945000000001</v>
      </c>
      <c r="Q617" s="48"/>
      <c r="R617" s="48"/>
      <c r="S617" s="48"/>
    </row>
    <row r="618" spans="2:19" x14ac:dyDescent="0.3">
      <c r="B618" s="22"/>
      <c r="C618" s="51">
        <v>105</v>
      </c>
      <c r="D618" s="340">
        <v>53.596001999999999</v>
      </c>
      <c r="E618" s="335">
        <v>31.988091000000001</v>
      </c>
      <c r="F618" s="335">
        <v>408.162308</v>
      </c>
      <c r="G618" s="335">
        <v>116.005619</v>
      </c>
      <c r="H618" s="335">
        <v>51.680480000000003</v>
      </c>
      <c r="I618" s="335">
        <v>137.32434599999999</v>
      </c>
      <c r="J618" s="335">
        <v>288.837559</v>
      </c>
      <c r="K618" s="335">
        <v>54.930914999999999</v>
      </c>
      <c r="L618" s="341">
        <v>59.507406000000003</v>
      </c>
      <c r="Q618" s="48"/>
      <c r="R618" s="48"/>
      <c r="S618" s="48"/>
    </row>
    <row r="619" spans="2:19" x14ac:dyDescent="0.3">
      <c r="B619" s="22"/>
      <c r="C619" s="51">
        <v>106</v>
      </c>
      <c r="D619" s="340">
        <v>35.026018999999998</v>
      </c>
      <c r="E619" s="335">
        <v>32.742415000000001</v>
      </c>
      <c r="F619" s="335">
        <v>408.67542500000002</v>
      </c>
      <c r="G619" s="335">
        <v>116.518736</v>
      </c>
      <c r="H619" s="335">
        <v>67.932349000000002</v>
      </c>
      <c r="I619" s="335">
        <v>153.57621499999999</v>
      </c>
      <c r="J619" s="335">
        <v>289.35067600000002</v>
      </c>
      <c r="K619" s="335">
        <v>58.12565</v>
      </c>
      <c r="L619" s="341">
        <v>59.044930000000001</v>
      </c>
      <c r="Q619" s="48"/>
      <c r="R619" s="48"/>
      <c r="S619" s="48"/>
    </row>
    <row r="620" spans="2:19" x14ac:dyDescent="0.3">
      <c r="B620" s="22"/>
      <c r="C620" s="51">
        <v>107</v>
      </c>
      <c r="D620" s="340">
        <v>69.710601999999994</v>
      </c>
      <c r="E620" s="335">
        <v>36.340176999999997</v>
      </c>
      <c r="F620" s="335">
        <v>392.26569699999999</v>
      </c>
      <c r="G620" s="335">
        <v>100.109008</v>
      </c>
      <c r="H620" s="335">
        <v>69.831179000000006</v>
      </c>
      <c r="I620" s="335">
        <v>155.47504499999999</v>
      </c>
      <c r="J620" s="335">
        <v>272.94094799999999</v>
      </c>
      <c r="K620" s="335">
        <v>24.961897</v>
      </c>
      <c r="L620" s="341">
        <v>66.433642000000006</v>
      </c>
      <c r="Q620" s="48"/>
      <c r="R620" s="48"/>
      <c r="S620" s="48"/>
    </row>
    <row r="621" spans="2:19" x14ac:dyDescent="0.3">
      <c r="B621" s="22"/>
      <c r="C621" s="51">
        <v>108</v>
      </c>
      <c r="D621" s="340">
        <v>100.411006</v>
      </c>
      <c r="E621" s="335">
        <v>66.971808999999993</v>
      </c>
      <c r="F621" s="335">
        <v>383.82223499999998</v>
      </c>
      <c r="G621" s="335">
        <v>90.901876000000001</v>
      </c>
      <c r="H621" s="335">
        <v>58.857222</v>
      </c>
      <c r="I621" s="335">
        <v>143.30712500000001</v>
      </c>
      <c r="J621" s="335">
        <v>274.72524800000002</v>
      </c>
      <c r="K621" s="335">
        <v>11.286113</v>
      </c>
      <c r="L621" s="341">
        <v>97.118253999999993</v>
      </c>
      <c r="Q621" s="48"/>
      <c r="R621" s="48"/>
      <c r="S621" s="48"/>
    </row>
    <row r="622" spans="2:19" x14ac:dyDescent="0.3">
      <c r="B622" s="22"/>
      <c r="C622" s="51">
        <v>109</v>
      </c>
      <c r="D622" s="340">
        <v>60.19435</v>
      </c>
      <c r="E622" s="335">
        <v>30.732309999999998</v>
      </c>
      <c r="F622" s="335">
        <v>403.78884299999999</v>
      </c>
      <c r="G622" s="335">
        <v>111.632154</v>
      </c>
      <c r="H622" s="335">
        <v>74.321472</v>
      </c>
      <c r="I622" s="335">
        <v>159.965338</v>
      </c>
      <c r="J622" s="335">
        <v>284.46409399999999</v>
      </c>
      <c r="K622" s="335">
        <v>39.767209000000001</v>
      </c>
      <c r="L622" s="341">
        <v>58.352466999999997</v>
      </c>
      <c r="Q622" s="48"/>
      <c r="R622" s="48"/>
      <c r="S622" s="48"/>
    </row>
    <row r="623" spans="2:19" x14ac:dyDescent="0.3">
      <c r="B623" s="22"/>
      <c r="C623" s="51">
        <v>110</v>
      </c>
      <c r="D623" s="340">
        <v>56.278447999999997</v>
      </c>
      <c r="E623" s="335">
        <v>79.070957000000007</v>
      </c>
      <c r="F623" s="335">
        <v>455.309977</v>
      </c>
      <c r="G623" s="335">
        <v>162.84727699999999</v>
      </c>
      <c r="H623" s="335">
        <v>122.179748</v>
      </c>
      <c r="I623" s="335">
        <v>207.82235299999999</v>
      </c>
      <c r="J623" s="335">
        <v>335.67921699999999</v>
      </c>
      <c r="K623" s="335">
        <v>104.45419099999999</v>
      </c>
      <c r="L623" s="341">
        <v>94.380125000000007</v>
      </c>
      <c r="Q623" s="48"/>
      <c r="R623" s="48"/>
      <c r="S623" s="48"/>
    </row>
    <row r="624" spans="2:19" x14ac:dyDescent="0.3">
      <c r="B624" s="22"/>
      <c r="C624" s="51">
        <v>111</v>
      </c>
      <c r="D624" s="340">
        <v>41.508721999999999</v>
      </c>
      <c r="E624" s="335">
        <v>41.567540999999999</v>
      </c>
      <c r="F624" s="335">
        <v>417.53588000000002</v>
      </c>
      <c r="G624" s="335">
        <v>125.37919100000001</v>
      </c>
      <c r="H624" s="335">
        <v>82.206080999999998</v>
      </c>
      <c r="I624" s="335">
        <v>167.84994699999999</v>
      </c>
      <c r="J624" s="335">
        <v>298.21113100000002</v>
      </c>
      <c r="K624" s="335">
        <v>66.986103999999997</v>
      </c>
      <c r="L624" s="341">
        <v>62.596406999999999</v>
      </c>
      <c r="Q624" s="48"/>
      <c r="R624" s="48"/>
      <c r="S624" s="48"/>
    </row>
    <row r="625" spans="2:19" x14ac:dyDescent="0.3">
      <c r="B625" s="22"/>
      <c r="C625" s="51">
        <v>112</v>
      </c>
      <c r="D625" s="340">
        <v>43.239973999999997</v>
      </c>
      <c r="E625" s="335">
        <v>43.298791999999999</v>
      </c>
      <c r="F625" s="335">
        <v>419.26713100000001</v>
      </c>
      <c r="G625" s="335">
        <v>127.11044200000001</v>
      </c>
      <c r="H625" s="335">
        <v>83.937332999999995</v>
      </c>
      <c r="I625" s="335">
        <v>169.581198</v>
      </c>
      <c r="J625" s="335">
        <v>299.94238200000001</v>
      </c>
      <c r="K625" s="335">
        <v>68.717355999999995</v>
      </c>
      <c r="L625" s="341">
        <v>64.327658999999997</v>
      </c>
      <c r="Q625" s="48"/>
      <c r="R625" s="48"/>
      <c r="S625" s="48"/>
    </row>
    <row r="626" spans="2:19" x14ac:dyDescent="0.3">
      <c r="B626" s="22"/>
      <c r="C626" s="51">
        <v>113</v>
      </c>
      <c r="D626" s="340">
        <v>54.463189</v>
      </c>
      <c r="E626" s="335">
        <v>70.942854999999994</v>
      </c>
      <c r="F626" s="335">
        <v>447.18187599999999</v>
      </c>
      <c r="G626" s="335">
        <v>154.719176</v>
      </c>
      <c r="H626" s="335">
        <v>113.827234</v>
      </c>
      <c r="I626" s="335">
        <v>199.47110000000001</v>
      </c>
      <c r="J626" s="335">
        <v>327.55111599999998</v>
      </c>
      <c r="K626" s="335">
        <v>96.326089999999994</v>
      </c>
      <c r="L626" s="341">
        <v>86.549199999999999</v>
      </c>
      <c r="Q626" s="48"/>
      <c r="R626" s="48"/>
      <c r="S626" s="48"/>
    </row>
    <row r="627" spans="2:19" x14ac:dyDescent="0.3">
      <c r="B627" s="22"/>
      <c r="C627" s="51">
        <v>114</v>
      </c>
      <c r="D627" s="340">
        <v>37.905472000000003</v>
      </c>
      <c r="E627" s="335">
        <v>53.688898999999999</v>
      </c>
      <c r="F627" s="335">
        <v>429.62190900000002</v>
      </c>
      <c r="G627" s="335">
        <v>137.46521999999999</v>
      </c>
      <c r="H627" s="335">
        <v>96.573278000000002</v>
      </c>
      <c r="I627" s="335">
        <v>182.21714299999999</v>
      </c>
      <c r="J627" s="335">
        <v>310.29716000000002</v>
      </c>
      <c r="K627" s="335">
        <v>79.072134000000005</v>
      </c>
      <c r="L627" s="341">
        <v>74.682435999999996</v>
      </c>
      <c r="Q627" s="48"/>
      <c r="R627" s="48"/>
      <c r="S627" s="48"/>
    </row>
    <row r="628" spans="2:19" x14ac:dyDescent="0.3">
      <c r="B628" s="22"/>
      <c r="C628" s="51">
        <v>115</v>
      </c>
      <c r="D628" s="340">
        <v>34.266939000000001</v>
      </c>
      <c r="E628" s="335">
        <v>56.492680999999997</v>
      </c>
      <c r="F628" s="335">
        <v>432.42569099999997</v>
      </c>
      <c r="G628" s="335">
        <v>140.269002</v>
      </c>
      <c r="H628" s="335">
        <v>99.37706</v>
      </c>
      <c r="I628" s="335">
        <v>185.020926</v>
      </c>
      <c r="J628" s="335">
        <v>313.10094199999997</v>
      </c>
      <c r="K628" s="335">
        <v>81.875916000000004</v>
      </c>
      <c r="L628" s="341">
        <v>72.099025999999995</v>
      </c>
      <c r="Q628" s="48"/>
      <c r="R628" s="48"/>
      <c r="S628" s="48"/>
    </row>
    <row r="629" spans="2:19" x14ac:dyDescent="0.3">
      <c r="B629" s="22"/>
      <c r="C629" s="51">
        <v>116</v>
      </c>
      <c r="D629" s="340">
        <v>59.515872000000002</v>
      </c>
      <c r="E629" s="335">
        <v>81.227924999999999</v>
      </c>
      <c r="F629" s="335">
        <v>457.46694600000001</v>
      </c>
      <c r="G629" s="335">
        <v>165.00424599999999</v>
      </c>
      <c r="H629" s="335">
        <v>125.41717199999999</v>
      </c>
      <c r="I629" s="335">
        <v>211.059777</v>
      </c>
      <c r="J629" s="335">
        <v>337.836186</v>
      </c>
      <c r="K629" s="335">
        <v>106.61116</v>
      </c>
      <c r="L629" s="341">
        <v>95.940679000000003</v>
      </c>
      <c r="Q629" s="48"/>
      <c r="R629" s="48"/>
      <c r="S629" s="48"/>
    </row>
    <row r="630" spans="2:19" x14ac:dyDescent="0.3">
      <c r="B630" s="22"/>
      <c r="C630" s="51">
        <v>117</v>
      </c>
      <c r="D630" s="340">
        <v>75.697073000000003</v>
      </c>
      <c r="E630" s="335">
        <v>85.129519999999999</v>
      </c>
      <c r="F630" s="335">
        <v>461.36854099999999</v>
      </c>
      <c r="G630" s="335">
        <v>168.90584100000001</v>
      </c>
      <c r="H630" s="335">
        <v>129.47607199999999</v>
      </c>
      <c r="I630" s="335">
        <v>215.11993699999999</v>
      </c>
      <c r="J630" s="335">
        <v>341.73778099999998</v>
      </c>
      <c r="K630" s="335">
        <v>110.512755</v>
      </c>
      <c r="L630" s="341">
        <v>99.842273000000006</v>
      </c>
      <c r="Q630" s="48"/>
      <c r="R630" s="48"/>
      <c r="S630" s="48"/>
    </row>
    <row r="631" spans="2:19" x14ac:dyDescent="0.3">
      <c r="B631" s="22"/>
      <c r="C631" s="51">
        <v>118</v>
      </c>
      <c r="D631" s="340">
        <v>45.009044000000003</v>
      </c>
      <c r="E631" s="335">
        <v>23.059449000000001</v>
      </c>
      <c r="F631" s="335">
        <v>398.992459</v>
      </c>
      <c r="G631" s="335">
        <v>106.83577</v>
      </c>
      <c r="H631" s="335">
        <v>61.557057999999998</v>
      </c>
      <c r="I631" s="335">
        <v>147.20092399999999</v>
      </c>
      <c r="J631" s="335">
        <v>279.66771</v>
      </c>
      <c r="K631" s="335">
        <v>48.442684</v>
      </c>
      <c r="L631" s="341">
        <v>49.361964</v>
      </c>
      <c r="Q631" s="48"/>
      <c r="R631" s="48"/>
      <c r="S631" s="48"/>
    </row>
    <row r="632" spans="2:19" x14ac:dyDescent="0.3">
      <c r="B632" s="22"/>
      <c r="C632" s="51">
        <v>119</v>
      </c>
      <c r="D632" s="340">
        <v>116.540353</v>
      </c>
      <c r="E632" s="335">
        <v>83.489092999999997</v>
      </c>
      <c r="F632" s="335">
        <v>397.06282800000002</v>
      </c>
      <c r="G632" s="335">
        <v>80.124302999999998</v>
      </c>
      <c r="H632" s="335">
        <v>77.325100000000006</v>
      </c>
      <c r="I632" s="335">
        <v>161.775002</v>
      </c>
      <c r="J632" s="335">
        <v>287.96584100000001</v>
      </c>
      <c r="K632" s="335">
        <v>27.415458999999998</v>
      </c>
      <c r="L632" s="341">
        <v>113.24760000000001</v>
      </c>
      <c r="Q632" s="48"/>
      <c r="R632" s="48"/>
      <c r="S632" s="48"/>
    </row>
    <row r="633" spans="2:19" x14ac:dyDescent="0.3">
      <c r="B633" s="22"/>
      <c r="C633" s="51">
        <v>120</v>
      </c>
      <c r="D633" s="340">
        <v>111.20822099999999</v>
      </c>
      <c r="E633" s="335">
        <v>60.622646000000003</v>
      </c>
      <c r="F633" s="335">
        <v>377.08513399999998</v>
      </c>
      <c r="G633" s="335">
        <v>68.502221000000006</v>
      </c>
      <c r="H633" s="335">
        <v>71.990352000000001</v>
      </c>
      <c r="I633" s="335">
        <v>156.44025500000001</v>
      </c>
      <c r="J633" s="335">
        <v>267.98814700000003</v>
      </c>
      <c r="K633" s="335">
        <v>22.083327000000001</v>
      </c>
      <c r="L633" s="341">
        <v>100.250812</v>
      </c>
      <c r="Q633" s="48"/>
      <c r="R633" s="48"/>
      <c r="S633" s="48"/>
    </row>
    <row r="634" spans="2:19" x14ac:dyDescent="0.3">
      <c r="B634" s="22"/>
      <c r="C634" s="51">
        <v>121</v>
      </c>
      <c r="D634" s="340">
        <v>97.991489999999999</v>
      </c>
      <c r="E634" s="335">
        <v>64.552291999999994</v>
      </c>
      <c r="F634" s="335">
        <v>381.40271799999999</v>
      </c>
      <c r="G634" s="335">
        <v>88.482359000000002</v>
      </c>
      <c r="H634" s="335">
        <v>58.773620999999999</v>
      </c>
      <c r="I634" s="335">
        <v>143.223523</v>
      </c>
      <c r="J634" s="335">
        <v>272.30573099999998</v>
      </c>
      <c r="K634" s="335">
        <v>8.8665959999999995</v>
      </c>
      <c r="L634" s="341">
        <v>94.698736999999994</v>
      </c>
      <c r="Q634" s="48"/>
      <c r="R634" s="48"/>
      <c r="S634" s="48"/>
    </row>
    <row r="635" spans="2:19" x14ac:dyDescent="0.3">
      <c r="B635" s="22"/>
      <c r="C635" s="51">
        <v>122</v>
      </c>
      <c r="D635" s="340">
        <v>45.809519999999999</v>
      </c>
      <c r="E635" s="335">
        <v>48.654774000000003</v>
      </c>
      <c r="F635" s="335">
        <v>424.587784</v>
      </c>
      <c r="G635" s="335">
        <v>132.431095</v>
      </c>
      <c r="H635" s="335">
        <v>91.539152999999999</v>
      </c>
      <c r="I635" s="335">
        <v>177.183018</v>
      </c>
      <c r="J635" s="335">
        <v>305.263035</v>
      </c>
      <c r="K635" s="335">
        <v>74.038009000000002</v>
      </c>
      <c r="L635" s="341">
        <v>69.648311000000007</v>
      </c>
      <c r="Q635" s="48"/>
      <c r="R635" s="48"/>
      <c r="S635" s="48"/>
    </row>
    <row r="636" spans="2:19" x14ac:dyDescent="0.3">
      <c r="B636" s="22"/>
      <c r="C636" s="51">
        <v>123</v>
      </c>
      <c r="D636" s="340">
        <v>36.882207999999999</v>
      </c>
      <c r="E636" s="335">
        <v>52.659661</v>
      </c>
      <c r="F636" s="335">
        <v>428.592671</v>
      </c>
      <c r="G636" s="335">
        <v>136.435982</v>
      </c>
      <c r="H636" s="335">
        <v>95.544039999999995</v>
      </c>
      <c r="I636" s="335">
        <v>181.187905</v>
      </c>
      <c r="J636" s="335">
        <v>309.267922</v>
      </c>
      <c r="K636" s="335">
        <v>78.042895999999999</v>
      </c>
      <c r="L636" s="341">
        <v>68.266005000000007</v>
      </c>
      <c r="Q636" s="48"/>
      <c r="R636" s="48"/>
      <c r="S636" s="48"/>
    </row>
    <row r="637" spans="2:19" x14ac:dyDescent="0.3">
      <c r="B637" s="22"/>
      <c r="C637" s="51">
        <v>124</v>
      </c>
      <c r="D637" s="340">
        <v>97.118908000000005</v>
      </c>
      <c r="E637" s="335">
        <v>57.616174999999998</v>
      </c>
      <c r="F637" s="335">
        <v>374.07866300000001</v>
      </c>
      <c r="G637" s="335">
        <v>75.242552000000003</v>
      </c>
      <c r="H637" s="335">
        <v>58.198543000000001</v>
      </c>
      <c r="I637" s="335">
        <v>142.64844500000001</v>
      </c>
      <c r="J637" s="335">
        <v>264.98167599999999</v>
      </c>
      <c r="K637" s="335">
        <v>7.994014</v>
      </c>
      <c r="L637" s="341">
        <v>93.826155</v>
      </c>
      <c r="Q637" s="48"/>
      <c r="R637" s="48"/>
      <c r="S637" s="48"/>
    </row>
    <row r="638" spans="2:19" x14ac:dyDescent="0.3">
      <c r="B638" s="22"/>
      <c r="C638" s="51">
        <v>125</v>
      </c>
      <c r="D638" s="340">
        <v>74.089922000000001</v>
      </c>
      <c r="E638" s="335">
        <v>40.650725000000001</v>
      </c>
      <c r="F638" s="335">
        <v>391.71218399999998</v>
      </c>
      <c r="G638" s="335">
        <v>99.555496000000005</v>
      </c>
      <c r="H638" s="335">
        <v>70.915051000000005</v>
      </c>
      <c r="I638" s="335">
        <v>156.55891600000001</v>
      </c>
      <c r="J638" s="335">
        <v>272.38743499999998</v>
      </c>
      <c r="K638" s="335">
        <v>17.961628000000001</v>
      </c>
      <c r="L638" s="341">
        <v>70.797168999999997</v>
      </c>
      <c r="Q638" s="48"/>
      <c r="R638" s="48"/>
      <c r="S638" s="48"/>
    </row>
    <row r="639" spans="2:19" x14ac:dyDescent="0.3">
      <c r="B639" s="22"/>
      <c r="C639" s="51">
        <v>126</v>
      </c>
      <c r="D639" s="340">
        <v>67.290671000000003</v>
      </c>
      <c r="E639" s="335">
        <v>33.920245999999999</v>
      </c>
      <c r="F639" s="335">
        <v>399.30972100000002</v>
      </c>
      <c r="G639" s="335">
        <v>107.153032</v>
      </c>
      <c r="H639" s="335">
        <v>74.674441999999999</v>
      </c>
      <c r="I639" s="335">
        <v>160.318308</v>
      </c>
      <c r="J639" s="335">
        <v>279.98497099999997</v>
      </c>
      <c r="K639" s="335">
        <v>29.805160000000001</v>
      </c>
      <c r="L639" s="341">
        <v>63.922136000000002</v>
      </c>
      <c r="Q639" s="48"/>
      <c r="R639" s="48"/>
      <c r="S639" s="48"/>
    </row>
    <row r="640" spans="2:19" x14ac:dyDescent="0.3">
      <c r="B640" s="22"/>
      <c r="C640" s="51">
        <v>127</v>
      </c>
      <c r="D640" s="340">
        <v>61.698160999999999</v>
      </c>
      <c r="E640" s="335">
        <v>80.171227000000002</v>
      </c>
      <c r="F640" s="335">
        <v>456.41024800000002</v>
      </c>
      <c r="G640" s="335">
        <v>163.94754800000001</v>
      </c>
      <c r="H640" s="335">
        <v>124.517779</v>
      </c>
      <c r="I640" s="335">
        <v>210.40430699999999</v>
      </c>
      <c r="J640" s="335">
        <v>336.77948800000001</v>
      </c>
      <c r="K640" s="335">
        <v>105.554462</v>
      </c>
      <c r="L640" s="341">
        <v>94.883981000000006</v>
      </c>
      <c r="Q640" s="48"/>
      <c r="R640" s="48"/>
      <c r="S640" s="48"/>
    </row>
    <row r="641" spans="2:19" x14ac:dyDescent="0.3">
      <c r="B641" s="22"/>
      <c r="C641" s="51">
        <v>128</v>
      </c>
      <c r="D641" s="340">
        <v>78.269381999999993</v>
      </c>
      <c r="E641" s="335">
        <v>87.701830000000001</v>
      </c>
      <c r="F641" s="335">
        <v>463.94085000000001</v>
      </c>
      <c r="G641" s="335">
        <v>171.47815</v>
      </c>
      <c r="H641" s="335">
        <v>132.04838100000001</v>
      </c>
      <c r="I641" s="335">
        <v>217.934909</v>
      </c>
      <c r="J641" s="335">
        <v>344.31009</v>
      </c>
      <c r="K641" s="335">
        <v>113.085064</v>
      </c>
      <c r="L641" s="341">
        <v>102.41458299999999</v>
      </c>
      <c r="Q641" s="48"/>
      <c r="R641" s="48"/>
      <c r="S641" s="48"/>
    </row>
    <row r="642" spans="2:19" x14ac:dyDescent="0.3">
      <c r="B642" s="22"/>
      <c r="C642" s="51">
        <v>129</v>
      </c>
      <c r="D642" s="340">
        <v>103.80879400000001</v>
      </c>
      <c r="E642" s="335">
        <v>51.133879</v>
      </c>
      <c r="F642" s="335">
        <v>367.59636699999999</v>
      </c>
      <c r="G642" s="335">
        <v>67.756251000000006</v>
      </c>
      <c r="H642" s="335">
        <v>64.798992999999996</v>
      </c>
      <c r="I642" s="335">
        <v>149.248896</v>
      </c>
      <c r="J642" s="335">
        <v>258.49937999999997</v>
      </c>
      <c r="K642" s="335">
        <v>14.683901000000001</v>
      </c>
      <c r="L642" s="341">
        <v>90.762045999999998</v>
      </c>
      <c r="Q642" s="48"/>
      <c r="R642" s="48"/>
      <c r="S642" s="48"/>
    </row>
    <row r="643" spans="2:19" x14ac:dyDescent="0.3">
      <c r="B643" s="22"/>
      <c r="C643" s="51">
        <v>130</v>
      </c>
      <c r="D643" s="340">
        <v>131.52098899999999</v>
      </c>
      <c r="E643" s="335">
        <v>81.242153000000002</v>
      </c>
      <c r="F643" s="335">
        <v>389.47701899999998</v>
      </c>
      <c r="G643" s="335">
        <v>72.538494</v>
      </c>
      <c r="H643" s="335">
        <v>92.305734999999999</v>
      </c>
      <c r="I643" s="335">
        <v>176.755638</v>
      </c>
      <c r="J643" s="335">
        <v>280.38003200000003</v>
      </c>
      <c r="K643" s="335">
        <v>42.396095000000003</v>
      </c>
      <c r="L643" s="341">
        <v>111.07823399999999</v>
      </c>
      <c r="Q643" s="48"/>
      <c r="R643" s="48"/>
      <c r="S643" s="48"/>
    </row>
    <row r="644" spans="2:19" x14ac:dyDescent="0.3">
      <c r="B644" s="22"/>
      <c r="C644" s="51">
        <v>131</v>
      </c>
      <c r="D644" s="340">
        <v>57.090457999999998</v>
      </c>
      <c r="E644" s="335">
        <v>18.168272000000002</v>
      </c>
      <c r="F644" s="335">
        <v>391.37058400000001</v>
      </c>
      <c r="G644" s="335">
        <v>99.213894999999994</v>
      </c>
      <c r="H644" s="335">
        <v>71.217579000000001</v>
      </c>
      <c r="I644" s="335">
        <v>156.861445</v>
      </c>
      <c r="J644" s="335">
        <v>272.04583500000001</v>
      </c>
      <c r="K644" s="335">
        <v>38.001327000000003</v>
      </c>
      <c r="L644" s="341">
        <v>48.462988000000003</v>
      </c>
      <c r="Q644" s="48"/>
      <c r="R644" s="48"/>
      <c r="S644" s="48"/>
    </row>
    <row r="645" spans="2:19" x14ac:dyDescent="0.3">
      <c r="B645" s="22"/>
      <c r="C645" s="51">
        <v>132</v>
      </c>
      <c r="D645" s="340">
        <v>54.056240000000003</v>
      </c>
      <c r="E645" s="335">
        <v>16.764664</v>
      </c>
      <c r="F645" s="335">
        <v>392.679214</v>
      </c>
      <c r="G645" s="335">
        <v>100.522526</v>
      </c>
      <c r="H645" s="335">
        <v>68.183362000000002</v>
      </c>
      <c r="I645" s="335">
        <v>153.82722699999999</v>
      </c>
      <c r="J645" s="335">
        <v>242.978036</v>
      </c>
      <c r="K645" s="335">
        <v>45.999085999999998</v>
      </c>
      <c r="L645" s="341">
        <v>45.42877</v>
      </c>
      <c r="Q645" s="48"/>
      <c r="R645" s="48"/>
      <c r="S645" s="48"/>
    </row>
    <row r="646" spans="2:19" x14ac:dyDescent="0.3">
      <c r="B646" s="22"/>
      <c r="C646" s="51">
        <v>133</v>
      </c>
      <c r="D646" s="340">
        <v>52.903174</v>
      </c>
      <c r="E646" s="335">
        <v>15.611599</v>
      </c>
      <c r="F646" s="335">
        <v>391.52614899999998</v>
      </c>
      <c r="G646" s="335">
        <v>99.369460000000004</v>
      </c>
      <c r="H646" s="335">
        <v>67.030296000000007</v>
      </c>
      <c r="I646" s="335">
        <v>152.674162</v>
      </c>
      <c r="J646" s="335">
        <v>241.82497100000001</v>
      </c>
      <c r="K646" s="335">
        <v>44.846020000000003</v>
      </c>
      <c r="L646" s="341">
        <v>44.275705000000002</v>
      </c>
      <c r="Q646" s="48"/>
      <c r="R646" s="48"/>
      <c r="S646" s="48"/>
    </row>
    <row r="647" spans="2:19" x14ac:dyDescent="0.3">
      <c r="B647" s="22"/>
      <c r="C647" s="51">
        <v>134</v>
      </c>
      <c r="D647" s="340">
        <v>47.896922000000004</v>
      </c>
      <c r="E647" s="335">
        <v>30.356456999999999</v>
      </c>
      <c r="F647" s="335">
        <v>407.02005600000001</v>
      </c>
      <c r="G647" s="335">
        <v>114.863367</v>
      </c>
      <c r="H647" s="335">
        <v>73.929117000000005</v>
      </c>
      <c r="I647" s="335">
        <v>159.57298299999999</v>
      </c>
      <c r="J647" s="335">
        <v>287.69530600000002</v>
      </c>
      <c r="K647" s="335">
        <v>56.505609999999997</v>
      </c>
      <c r="L647" s="341">
        <v>49.172485000000002</v>
      </c>
      <c r="Q647" s="48"/>
      <c r="R647" s="48"/>
      <c r="S647" s="48"/>
    </row>
    <row r="648" spans="2:19" x14ac:dyDescent="0.3">
      <c r="B648" s="22"/>
      <c r="C648" s="51">
        <v>135</v>
      </c>
      <c r="D648" s="340">
        <v>120.089764</v>
      </c>
      <c r="E648" s="335">
        <v>70.562960000000004</v>
      </c>
      <c r="F648" s="335">
        <v>383.97154599999999</v>
      </c>
      <c r="G648" s="335">
        <v>67.033022000000003</v>
      </c>
      <c r="H648" s="335">
        <v>80.874510000000001</v>
      </c>
      <c r="I648" s="335">
        <v>165.32441299999999</v>
      </c>
      <c r="J648" s="335">
        <v>274.87455899999998</v>
      </c>
      <c r="K648" s="335">
        <v>30.964870000000001</v>
      </c>
      <c r="L648" s="341">
        <v>105.572762</v>
      </c>
      <c r="Q648" s="48"/>
      <c r="R648" s="48"/>
      <c r="S648" s="48"/>
    </row>
    <row r="649" spans="2:19" x14ac:dyDescent="0.3">
      <c r="B649" s="22"/>
      <c r="C649" s="51">
        <v>136</v>
      </c>
      <c r="D649" s="340">
        <v>47.945349999999998</v>
      </c>
      <c r="E649" s="335">
        <v>34.999186999999999</v>
      </c>
      <c r="F649" s="335">
        <v>410.93219699999997</v>
      </c>
      <c r="G649" s="335">
        <v>118.775508</v>
      </c>
      <c r="H649" s="335">
        <v>77.841257999999996</v>
      </c>
      <c r="I649" s="335">
        <v>163.48512400000001</v>
      </c>
      <c r="J649" s="335">
        <v>291.60744699999998</v>
      </c>
      <c r="K649" s="335">
        <v>60.417751000000003</v>
      </c>
      <c r="L649" s="341">
        <v>56.010630999999997</v>
      </c>
      <c r="Q649" s="48"/>
      <c r="R649" s="48"/>
      <c r="S649" s="48"/>
    </row>
    <row r="650" spans="2:19" x14ac:dyDescent="0.3">
      <c r="B650" s="22"/>
      <c r="C650" s="51">
        <v>137</v>
      </c>
      <c r="D650" s="340">
        <v>68.981110000000001</v>
      </c>
      <c r="E650" s="335">
        <v>78.413557999999995</v>
      </c>
      <c r="F650" s="335">
        <v>454.65257800000001</v>
      </c>
      <c r="G650" s="335">
        <v>162.18987899999999</v>
      </c>
      <c r="H650" s="335">
        <v>121.29793600000001</v>
      </c>
      <c r="I650" s="335">
        <v>206.941802</v>
      </c>
      <c r="J650" s="335">
        <v>335.021818</v>
      </c>
      <c r="K650" s="335">
        <v>103.796792</v>
      </c>
      <c r="L650" s="341">
        <v>93.126311000000001</v>
      </c>
      <c r="Q650" s="48"/>
      <c r="R650" s="48"/>
      <c r="S650" s="48"/>
    </row>
    <row r="651" spans="2:19" x14ac:dyDescent="0.3">
      <c r="B651" s="22"/>
      <c r="C651" s="51">
        <v>138</v>
      </c>
      <c r="D651" s="340">
        <v>54.122309999999999</v>
      </c>
      <c r="E651" s="335">
        <v>16.004719999999999</v>
      </c>
      <c r="F651" s="335">
        <v>395.09857099999999</v>
      </c>
      <c r="G651" s="335">
        <v>102.94188200000001</v>
      </c>
      <c r="H651" s="335">
        <v>68.993410999999995</v>
      </c>
      <c r="I651" s="335">
        <v>154.63727700000001</v>
      </c>
      <c r="J651" s="335">
        <v>235.47482600000001</v>
      </c>
      <c r="K651" s="335">
        <v>49.775261999999998</v>
      </c>
      <c r="L651" s="341">
        <v>37.925559999999997</v>
      </c>
      <c r="Q651" s="48"/>
      <c r="R651" s="48"/>
      <c r="S651" s="48"/>
    </row>
    <row r="652" spans="2:19" x14ac:dyDescent="0.3">
      <c r="B652" s="22"/>
      <c r="C652" s="51">
        <v>139</v>
      </c>
      <c r="D652" s="340">
        <v>51.721895000000004</v>
      </c>
      <c r="E652" s="335">
        <v>61.046537999999998</v>
      </c>
      <c r="F652" s="335">
        <v>437.28555899999998</v>
      </c>
      <c r="G652" s="335">
        <v>144.82285899999999</v>
      </c>
      <c r="H652" s="335">
        <v>103.93091699999999</v>
      </c>
      <c r="I652" s="335">
        <v>189.574782</v>
      </c>
      <c r="J652" s="335">
        <v>317.65479900000003</v>
      </c>
      <c r="K652" s="335">
        <v>86.429772999999997</v>
      </c>
      <c r="L652" s="341">
        <v>67.009062</v>
      </c>
      <c r="Q652" s="48"/>
      <c r="R652" s="48"/>
      <c r="S652" s="48"/>
    </row>
    <row r="653" spans="2:19" x14ac:dyDescent="0.3">
      <c r="B653" s="22"/>
      <c r="C653" s="51">
        <v>140</v>
      </c>
      <c r="D653" s="340">
        <v>52.798609999999996</v>
      </c>
      <c r="E653" s="335">
        <v>62.123252999999998</v>
      </c>
      <c r="F653" s="335">
        <v>438.36227400000001</v>
      </c>
      <c r="G653" s="335">
        <v>145.899574</v>
      </c>
      <c r="H653" s="335">
        <v>105.007631</v>
      </c>
      <c r="I653" s="335">
        <v>190.65149700000001</v>
      </c>
      <c r="J653" s="335">
        <v>318.73151300000001</v>
      </c>
      <c r="K653" s="335">
        <v>87.506487000000007</v>
      </c>
      <c r="L653" s="341">
        <v>74.504993999999996</v>
      </c>
      <c r="Q653" s="48"/>
      <c r="R653" s="48"/>
      <c r="S653" s="48"/>
    </row>
    <row r="654" spans="2:19" x14ac:dyDescent="0.3">
      <c r="B654" s="22"/>
      <c r="C654" s="51">
        <v>141</v>
      </c>
      <c r="D654" s="340">
        <v>47.068756</v>
      </c>
      <c r="E654" s="335">
        <v>36.318007999999999</v>
      </c>
      <c r="F654" s="335">
        <v>413.30107199999998</v>
      </c>
      <c r="G654" s="335">
        <v>121.144383</v>
      </c>
      <c r="H654" s="335">
        <v>80.174803999999995</v>
      </c>
      <c r="I654" s="335">
        <v>165.81867</v>
      </c>
      <c r="J654" s="335">
        <v>293.97632299999998</v>
      </c>
      <c r="K654" s="335">
        <v>62.751297000000001</v>
      </c>
      <c r="L654" s="341">
        <v>55.134036999999999</v>
      </c>
      <c r="Q654" s="48"/>
      <c r="R654" s="48"/>
      <c r="S654" s="48"/>
    </row>
    <row r="655" spans="2:19" x14ac:dyDescent="0.3">
      <c r="B655" s="22"/>
      <c r="C655" s="51">
        <v>142</v>
      </c>
      <c r="D655" s="340">
        <v>99.452496999999994</v>
      </c>
      <c r="E655" s="335">
        <v>41.374963000000001</v>
      </c>
      <c r="F655" s="335">
        <v>370.95141799999999</v>
      </c>
      <c r="G655" s="335">
        <v>78.031058999999999</v>
      </c>
      <c r="H655" s="335">
        <v>74.632720000000006</v>
      </c>
      <c r="I655" s="335">
        <v>159.08262300000001</v>
      </c>
      <c r="J655" s="335">
        <v>256.30091599999997</v>
      </c>
      <c r="K655" s="335">
        <v>24.517627000000001</v>
      </c>
      <c r="L655" s="341">
        <v>75.224569000000002</v>
      </c>
      <c r="Q655" s="48"/>
      <c r="R655" s="48"/>
      <c r="S655" s="48"/>
    </row>
    <row r="656" spans="2:19" x14ac:dyDescent="0.3">
      <c r="B656" s="22"/>
      <c r="C656" s="51">
        <v>143</v>
      </c>
      <c r="D656" s="340">
        <v>54.408169999999998</v>
      </c>
      <c r="E656" s="335">
        <v>12.914139</v>
      </c>
      <c r="F656" s="335">
        <v>388.84528</v>
      </c>
      <c r="G656" s="335">
        <v>96.688591000000002</v>
      </c>
      <c r="H656" s="335">
        <v>69.279270999999994</v>
      </c>
      <c r="I656" s="335">
        <v>154.923136</v>
      </c>
      <c r="J656" s="335">
        <v>269.52053100000001</v>
      </c>
      <c r="K656" s="335">
        <v>50.061121999999997</v>
      </c>
      <c r="L656" s="341">
        <v>36.730826</v>
      </c>
      <c r="Q656" s="48"/>
      <c r="R656" s="48"/>
      <c r="S656" s="48"/>
    </row>
    <row r="657" spans="2:19" x14ac:dyDescent="0.3">
      <c r="B657" s="22"/>
      <c r="C657" s="51">
        <v>144</v>
      </c>
      <c r="D657" s="340">
        <v>87.210739000000004</v>
      </c>
      <c r="E657" s="335">
        <v>29.154322000000001</v>
      </c>
      <c r="F657" s="335">
        <v>374.16310199999998</v>
      </c>
      <c r="G657" s="335">
        <v>82.006412999999995</v>
      </c>
      <c r="H657" s="335">
        <v>88.287649000000002</v>
      </c>
      <c r="I657" s="335">
        <v>172.73755199999999</v>
      </c>
      <c r="J657" s="335">
        <v>254.83835300000001</v>
      </c>
      <c r="K657" s="335">
        <v>32.680540999999998</v>
      </c>
      <c r="L657" s="341">
        <v>63.003928000000002</v>
      </c>
      <c r="Q657" s="48"/>
      <c r="R657" s="48"/>
      <c r="S657" s="48"/>
    </row>
    <row r="658" spans="2:19" x14ac:dyDescent="0.3">
      <c r="B658" s="22"/>
      <c r="C658" s="51">
        <v>145</v>
      </c>
      <c r="D658" s="340">
        <v>127.317025</v>
      </c>
      <c r="E658" s="335">
        <v>70.511702</v>
      </c>
      <c r="F658" s="335">
        <v>381.73209000000003</v>
      </c>
      <c r="G658" s="335">
        <v>64.793565999999998</v>
      </c>
      <c r="H658" s="335">
        <v>88.101771999999997</v>
      </c>
      <c r="I658" s="335">
        <v>172.55167399999999</v>
      </c>
      <c r="J658" s="335">
        <v>272.63510300000002</v>
      </c>
      <c r="K658" s="335">
        <v>38.192131000000003</v>
      </c>
      <c r="L658" s="341">
        <v>103.33330599999999</v>
      </c>
      <c r="Q658" s="48"/>
      <c r="R658" s="48"/>
      <c r="S658" s="48"/>
    </row>
    <row r="659" spans="2:19" x14ac:dyDescent="0.3">
      <c r="B659" s="22"/>
      <c r="C659" s="51">
        <v>146</v>
      </c>
      <c r="D659" s="340">
        <v>124.669888</v>
      </c>
      <c r="E659" s="335">
        <v>68.093941000000001</v>
      </c>
      <c r="F659" s="335">
        <v>381.50252799999998</v>
      </c>
      <c r="G659" s="335">
        <v>64.564003999999997</v>
      </c>
      <c r="H659" s="335">
        <v>85.454633999999999</v>
      </c>
      <c r="I659" s="335">
        <v>169.904537</v>
      </c>
      <c r="J659" s="335">
        <v>272.40554100000003</v>
      </c>
      <c r="K659" s="335">
        <v>35.544994000000003</v>
      </c>
      <c r="L659" s="341">
        <v>103.10374400000001</v>
      </c>
      <c r="Q659" s="48"/>
      <c r="R659" s="48"/>
      <c r="S659" s="48"/>
    </row>
    <row r="660" spans="2:19" x14ac:dyDescent="0.3">
      <c r="B660" s="22"/>
      <c r="C660" s="51">
        <v>147</v>
      </c>
      <c r="D660" s="340">
        <v>79.906604999999999</v>
      </c>
      <c r="E660" s="335">
        <v>89.339051999999995</v>
      </c>
      <c r="F660" s="335">
        <v>465.57807300000002</v>
      </c>
      <c r="G660" s="335">
        <v>173.11537300000001</v>
      </c>
      <c r="H660" s="335">
        <v>133.68560400000001</v>
      </c>
      <c r="I660" s="335">
        <v>219.57213200000001</v>
      </c>
      <c r="J660" s="335">
        <v>345.94731300000001</v>
      </c>
      <c r="K660" s="335">
        <v>114.72228699999999</v>
      </c>
      <c r="L660" s="341">
        <v>104.051806</v>
      </c>
      <c r="Q660" s="48"/>
      <c r="R660" s="48"/>
      <c r="S660" s="48"/>
    </row>
    <row r="661" spans="2:19" x14ac:dyDescent="0.3">
      <c r="B661" s="22"/>
      <c r="C661" s="51">
        <v>148</v>
      </c>
      <c r="D661" s="340">
        <v>68.603077999999996</v>
      </c>
      <c r="E661" s="335">
        <v>17.421723</v>
      </c>
      <c r="F661" s="335">
        <v>382.479198</v>
      </c>
      <c r="G661" s="335">
        <v>90.322508999999997</v>
      </c>
      <c r="H661" s="335">
        <v>82.730199999999996</v>
      </c>
      <c r="I661" s="335">
        <v>168.374065</v>
      </c>
      <c r="J661" s="335">
        <v>263.154449</v>
      </c>
      <c r="K661" s="335">
        <v>42.313073000000003</v>
      </c>
      <c r="L661" s="341">
        <v>51.271329000000001</v>
      </c>
      <c r="Q661" s="48"/>
      <c r="R661" s="48"/>
      <c r="S661" s="48"/>
    </row>
    <row r="662" spans="2:19" x14ac:dyDescent="0.3">
      <c r="B662" s="22"/>
      <c r="C662" s="51">
        <v>149</v>
      </c>
      <c r="D662" s="340">
        <v>53.049737999999998</v>
      </c>
      <c r="E662" s="335">
        <v>29.716850000000001</v>
      </c>
      <c r="F662" s="335">
        <v>405.64985999999999</v>
      </c>
      <c r="G662" s="335">
        <v>113.493171</v>
      </c>
      <c r="H662" s="335">
        <v>83.168012000000004</v>
      </c>
      <c r="I662" s="335">
        <v>168.81187700000001</v>
      </c>
      <c r="J662" s="335">
        <v>286.32511099999999</v>
      </c>
      <c r="K662" s="335">
        <v>65.744504000000006</v>
      </c>
      <c r="L662" s="341">
        <v>48.532879000000001</v>
      </c>
      <c r="Q662" s="48"/>
      <c r="R662" s="48"/>
      <c r="S662" s="48"/>
    </row>
    <row r="663" spans="2:19" x14ac:dyDescent="0.3">
      <c r="B663" s="22"/>
      <c r="C663" s="51">
        <v>150</v>
      </c>
      <c r="D663" s="340">
        <v>110.32387799999999</v>
      </c>
      <c r="E663" s="335">
        <v>53.156162000000002</v>
      </c>
      <c r="F663" s="335">
        <v>369.61865</v>
      </c>
      <c r="G663" s="335">
        <v>61.035736999999997</v>
      </c>
      <c r="H663" s="335">
        <v>71.301967000000005</v>
      </c>
      <c r="I663" s="335">
        <v>155.751869</v>
      </c>
      <c r="J663" s="335">
        <v>260.52166299999999</v>
      </c>
      <c r="K663" s="335">
        <v>21.186874</v>
      </c>
      <c r="L663" s="341">
        <v>92.784329</v>
      </c>
      <c r="Q663" s="48"/>
      <c r="R663" s="48"/>
      <c r="S663" s="48"/>
    </row>
    <row r="664" spans="2:19" x14ac:dyDescent="0.3">
      <c r="B664" s="22"/>
      <c r="C664" s="51">
        <v>151</v>
      </c>
      <c r="D664" s="340">
        <v>58.745950000000001</v>
      </c>
      <c r="E664" s="335">
        <v>65.069501000000002</v>
      </c>
      <c r="F664" s="335">
        <v>444.30961400000001</v>
      </c>
      <c r="G664" s="335">
        <v>151.846914</v>
      </c>
      <c r="H664" s="335">
        <v>110.954971</v>
      </c>
      <c r="I664" s="335">
        <v>196.598837</v>
      </c>
      <c r="J664" s="335">
        <v>324.678853</v>
      </c>
      <c r="K664" s="335">
        <v>93.453827000000004</v>
      </c>
      <c r="L664" s="341">
        <v>70.703408999999994</v>
      </c>
      <c r="Q664" s="48"/>
      <c r="R664" s="48"/>
      <c r="S664" s="48"/>
    </row>
    <row r="665" spans="2:19" x14ac:dyDescent="0.3">
      <c r="B665" s="22"/>
      <c r="C665" s="51">
        <v>152</v>
      </c>
      <c r="D665" s="340">
        <v>82.600369999999998</v>
      </c>
      <c r="E665" s="335">
        <v>21.823592999999999</v>
      </c>
      <c r="F665" s="335">
        <v>373.28232500000001</v>
      </c>
      <c r="G665" s="335">
        <v>81.125636</v>
      </c>
      <c r="H665" s="335">
        <v>89.335676000000007</v>
      </c>
      <c r="I665" s="335">
        <v>176.926087</v>
      </c>
      <c r="J665" s="335">
        <v>208.03783100000001</v>
      </c>
      <c r="K665" s="335">
        <v>35.855238</v>
      </c>
      <c r="L665" s="341">
        <v>55.673198999999997</v>
      </c>
      <c r="Q665" s="48"/>
      <c r="R665" s="48"/>
      <c r="S665" s="48"/>
    </row>
    <row r="666" spans="2:19" x14ac:dyDescent="0.3">
      <c r="B666" s="22"/>
      <c r="C666" s="51">
        <v>153</v>
      </c>
      <c r="D666" s="340">
        <v>55.425339999999998</v>
      </c>
      <c r="E666" s="335">
        <v>28.692851000000001</v>
      </c>
      <c r="F666" s="335">
        <v>404.62585999999999</v>
      </c>
      <c r="G666" s="335">
        <v>112.469172</v>
      </c>
      <c r="H666" s="335">
        <v>87.060500000000005</v>
      </c>
      <c r="I666" s="335">
        <v>172.70436599999999</v>
      </c>
      <c r="J666" s="335">
        <v>199.87351100000001</v>
      </c>
      <c r="K666" s="335">
        <v>67.991722999999993</v>
      </c>
      <c r="L666" s="341">
        <v>47.508879</v>
      </c>
      <c r="Q666" s="48"/>
      <c r="R666" s="48"/>
      <c r="S666" s="48"/>
    </row>
    <row r="667" spans="2:19" x14ac:dyDescent="0.3">
      <c r="B667" s="22"/>
      <c r="C667" s="51">
        <v>154</v>
      </c>
      <c r="D667" s="340">
        <v>111.088072</v>
      </c>
      <c r="E667" s="335">
        <v>49.047908</v>
      </c>
      <c r="F667" s="335">
        <v>365.51039600000001</v>
      </c>
      <c r="G667" s="335">
        <v>63.370914999999997</v>
      </c>
      <c r="H667" s="335">
        <v>72.065910000000002</v>
      </c>
      <c r="I667" s="335">
        <v>156.51581300000001</v>
      </c>
      <c r="J667" s="335">
        <v>256.413409</v>
      </c>
      <c r="K667" s="335">
        <v>21.950817000000001</v>
      </c>
      <c r="L667" s="341">
        <v>88.676074999999997</v>
      </c>
      <c r="Q667" s="48"/>
      <c r="R667" s="48"/>
      <c r="S667" s="48"/>
    </row>
    <row r="668" spans="2:19" x14ac:dyDescent="0.3">
      <c r="B668" s="22"/>
      <c r="C668" s="51">
        <v>155</v>
      </c>
      <c r="D668" s="340">
        <v>64.260982999999996</v>
      </c>
      <c r="E668" s="335">
        <v>20.764434000000001</v>
      </c>
      <c r="F668" s="335">
        <v>393.30082900000002</v>
      </c>
      <c r="G668" s="335">
        <v>101.14413999999999</v>
      </c>
      <c r="H668" s="335">
        <v>79.132084000000006</v>
      </c>
      <c r="I668" s="335">
        <v>164.775949</v>
      </c>
      <c r="J668" s="335">
        <v>186.40154000000001</v>
      </c>
      <c r="K668" s="335">
        <v>59.933624999999999</v>
      </c>
      <c r="L668" s="341">
        <v>34.036909000000001</v>
      </c>
      <c r="Q668" s="48"/>
      <c r="R668" s="48"/>
      <c r="S668" s="48"/>
    </row>
    <row r="669" spans="2:19" x14ac:dyDescent="0.3">
      <c r="B669" s="22"/>
      <c r="C669" s="51">
        <v>156</v>
      </c>
      <c r="D669" s="340">
        <v>127.747209</v>
      </c>
      <c r="E669" s="335">
        <v>66.396015000000006</v>
      </c>
      <c r="F669" s="335">
        <v>370.65784200000002</v>
      </c>
      <c r="G669" s="335">
        <v>56.428798</v>
      </c>
      <c r="H669" s="335">
        <v>88.718277</v>
      </c>
      <c r="I669" s="335">
        <v>173.16817900000001</v>
      </c>
      <c r="J669" s="335">
        <v>261.52349500000003</v>
      </c>
      <c r="K669" s="335">
        <v>38.603183999999999</v>
      </c>
      <c r="L669" s="341">
        <v>94.968537999999995</v>
      </c>
      <c r="Q669" s="48"/>
      <c r="R669" s="48"/>
      <c r="S669" s="48"/>
    </row>
    <row r="670" spans="2:19" x14ac:dyDescent="0.3">
      <c r="B670" s="22"/>
      <c r="C670" s="51">
        <v>157</v>
      </c>
      <c r="D670" s="340">
        <v>60.295757000000002</v>
      </c>
      <c r="E670" s="335">
        <v>63.356364999999997</v>
      </c>
      <c r="F670" s="335">
        <v>445.859421</v>
      </c>
      <c r="G670" s="335">
        <v>153.39672100000001</v>
      </c>
      <c r="H670" s="335">
        <v>112.504779</v>
      </c>
      <c r="I670" s="335">
        <v>198.14864399999999</v>
      </c>
      <c r="J670" s="335">
        <v>267.755628</v>
      </c>
      <c r="K670" s="335">
        <v>95.003635000000003</v>
      </c>
      <c r="L670" s="341">
        <v>68.990273000000002</v>
      </c>
      <c r="Q670" s="48"/>
      <c r="R670" s="48"/>
      <c r="S670" s="48"/>
    </row>
    <row r="671" spans="2:19" x14ac:dyDescent="0.3">
      <c r="B671" s="22"/>
      <c r="C671" s="51">
        <v>158</v>
      </c>
      <c r="D671" s="340">
        <v>122.791803</v>
      </c>
      <c r="E671" s="335">
        <v>61.440609000000002</v>
      </c>
      <c r="F671" s="335">
        <v>370.37051700000001</v>
      </c>
      <c r="G671" s="335">
        <v>56.135613999999997</v>
      </c>
      <c r="H671" s="335">
        <v>83.762871000000004</v>
      </c>
      <c r="I671" s="335">
        <v>168.212773</v>
      </c>
      <c r="J671" s="335">
        <v>261.23617000000002</v>
      </c>
      <c r="K671" s="335">
        <v>33.647778000000002</v>
      </c>
      <c r="L671" s="341">
        <v>94.681213</v>
      </c>
      <c r="Q671" s="48"/>
      <c r="R671" s="48"/>
      <c r="S671" s="48"/>
    </row>
    <row r="672" spans="2:19" x14ac:dyDescent="0.3">
      <c r="B672" s="22"/>
      <c r="C672" s="51">
        <v>159</v>
      </c>
      <c r="D672" s="340">
        <v>98.027191000000002</v>
      </c>
      <c r="E672" s="335">
        <v>37.250413999999999</v>
      </c>
      <c r="F672" s="335">
        <v>366.87301400000001</v>
      </c>
      <c r="G672" s="335">
        <v>73.952656000000005</v>
      </c>
      <c r="H672" s="335">
        <v>80.379827000000006</v>
      </c>
      <c r="I672" s="335">
        <v>164.82972899999999</v>
      </c>
      <c r="J672" s="335">
        <v>252.15128000000001</v>
      </c>
      <c r="K672" s="335">
        <v>30.264734000000001</v>
      </c>
      <c r="L672" s="341">
        <v>71.100020000000001</v>
      </c>
      <c r="Q672" s="48"/>
      <c r="R672" s="48"/>
      <c r="S672" s="48"/>
    </row>
    <row r="673" spans="2:19" x14ac:dyDescent="0.3">
      <c r="B673" s="22"/>
      <c r="C673" s="51">
        <v>160</v>
      </c>
      <c r="D673" s="340">
        <v>87.490267000000003</v>
      </c>
      <c r="E673" s="335">
        <v>26.71349</v>
      </c>
      <c r="F673" s="335">
        <v>371.716092</v>
      </c>
      <c r="G673" s="335">
        <v>79.559403000000003</v>
      </c>
      <c r="H673" s="335">
        <v>88.947261999999995</v>
      </c>
      <c r="I673" s="335">
        <v>173.397164</v>
      </c>
      <c r="J673" s="335">
        <v>252.39134300000001</v>
      </c>
      <c r="K673" s="335">
        <v>30.253755999999999</v>
      </c>
      <c r="L673" s="341">
        <v>60.563094999999997</v>
      </c>
      <c r="Q673" s="48"/>
      <c r="R673" s="48"/>
      <c r="S673" s="48"/>
    </row>
    <row r="674" spans="2:19" x14ac:dyDescent="0.3">
      <c r="B674" s="22"/>
      <c r="C674" s="51">
        <v>161</v>
      </c>
      <c r="D674" s="340">
        <v>56.104284</v>
      </c>
      <c r="E674" s="335">
        <v>55.917060999999997</v>
      </c>
      <c r="F674" s="335">
        <v>426.50717900000001</v>
      </c>
      <c r="G674" s="335">
        <v>134.35049000000001</v>
      </c>
      <c r="H674" s="335">
        <v>108.18217799999999</v>
      </c>
      <c r="I674" s="335">
        <v>193.826044</v>
      </c>
      <c r="J674" s="335">
        <v>213.945064</v>
      </c>
      <c r="K674" s="335">
        <v>90.681033999999997</v>
      </c>
      <c r="L674" s="341">
        <v>61.550969000000002</v>
      </c>
      <c r="Q674" s="48"/>
      <c r="R674" s="48"/>
      <c r="S674" s="48"/>
    </row>
    <row r="675" spans="2:19" x14ac:dyDescent="0.3">
      <c r="B675" s="22"/>
      <c r="C675" s="51">
        <v>162</v>
      </c>
      <c r="D675" s="340">
        <v>119.368371</v>
      </c>
      <c r="E675" s="335">
        <v>51.067621000000003</v>
      </c>
      <c r="F675" s="335">
        <v>361.26483899999999</v>
      </c>
      <c r="G675" s="335">
        <v>63.093099000000002</v>
      </c>
      <c r="H675" s="335">
        <v>80.339438999999999</v>
      </c>
      <c r="I675" s="335">
        <v>164.78934100000001</v>
      </c>
      <c r="J675" s="335">
        <v>206.987683</v>
      </c>
      <c r="K675" s="335">
        <v>30.224346000000001</v>
      </c>
      <c r="L675" s="341">
        <v>84.430518000000006</v>
      </c>
      <c r="Q675" s="48"/>
      <c r="R675" s="48"/>
      <c r="S675" s="48"/>
    </row>
    <row r="676" spans="2:19" x14ac:dyDescent="0.3">
      <c r="B676" s="22"/>
      <c r="C676" s="51">
        <v>163</v>
      </c>
      <c r="D676" s="340">
        <v>81.100650999999999</v>
      </c>
      <c r="E676" s="335">
        <v>90.533099000000007</v>
      </c>
      <c r="F676" s="335">
        <v>466.77211899999998</v>
      </c>
      <c r="G676" s="335">
        <v>174.30941999999999</v>
      </c>
      <c r="H676" s="335">
        <v>133.41747699999999</v>
      </c>
      <c r="I676" s="335">
        <v>219.30400499999999</v>
      </c>
      <c r="J676" s="335">
        <v>347.14135900000002</v>
      </c>
      <c r="K676" s="335">
        <v>115.91633299999999</v>
      </c>
      <c r="L676" s="341">
        <v>105.122449</v>
      </c>
      <c r="Q676" s="48"/>
      <c r="R676" s="48"/>
      <c r="S676" s="48"/>
    </row>
    <row r="677" spans="2:19" x14ac:dyDescent="0.3">
      <c r="B677" s="22"/>
      <c r="C677" s="51">
        <v>164</v>
      </c>
      <c r="D677" s="340">
        <v>63.783081000000003</v>
      </c>
      <c r="E677" s="335">
        <v>63.595857000000002</v>
      </c>
      <c r="F677" s="335">
        <v>434.18597499999998</v>
      </c>
      <c r="G677" s="335">
        <v>142.02928600000001</v>
      </c>
      <c r="H677" s="335">
        <v>115.992102</v>
      </c>
      <c r="I677" s="335">
        <v>201.63596799999999</v>
      </c>
      <c r="J677" s="335">
        <v>266.80849499999999</v>
      </c>
      <c r="K677" s="335">
        <v>98.490958000000006</v>
      </c>
      <c r="L677" s="341">
        <v>69.229765999999998</v>
      </c>
      <c r="Q677" s="48"/>
      <c r="R677" s="48"/>
      <c r="S677" s="48"/>
    </row>
    <row r="678" spans="2:19" x14ac:dyDescent="0.3">
      <c r="B678" s="22"/>
      <c r="C678" s="51">
        <v>165</v>
      </c>
      <c r="D678" s="340">
        <v>118.675758</v>
      </c>
      <c r="E678" s="335">
        <v>38.671557</v>
      </c>
      <c r="F678" s="335">
        <v>357.883689</v>
      </c>
      <c r="G678" s="335">
        <v>64.963329999999999</v>
      </c>
      <c r="H678" s="335">
        <v>80.351990999999998</v>
      </c>
      <c r="I678" s="335">
        <v>164.801894</v>
      </c>
      <c r="J678" s="335">
        <v>247.19666699999999</v>
      </c>
      <c r="K678" s="335">
        <v>30.236898</v>
      </c>
      <c r="L678" s="341">
        <v>68.179603999999998</v>
      </c>
      <c r="Q678" s="48"/>
      <c r="R678" s="48"/>
      <c r="S678" s="48"/>
    </row>
    <row r="679" spans="2:19" x14ac:dyDescent="0.3">
      <c r="B679" s="22"/>
      <c r="C679" s="51">
        <v>166</v>
      </c>
      <c r="D679" s="340">
        <v>81.229213000000001</v>
      </c>
      <c r="E679" s="335">
        <v>90.661660999999995</v>
      </c>
      <c r="F679" s="335">
        <v>466.90068100000002</v>
      </c>
      <c r="G679" s="335">
        <v>174.43798100000001</v>
      </c>
      <c r="H679" s="335">
        <v>133.54603900000001</v>
      </c>
      <c r="I679" s="335">
        <v>219.18990500000001</v>
      </c>
      <c r="J679" s="335">
        <v>347.26992100000001</v>
      </c>
      <c r="K679" s="335">
        <v>116.044895</v>
      </c>
      <c r="L679" s="341">
        <v>78.946955000000003</v>
      </c>
      <c r="Q679" s="48"/>
      <c r="R679" s="48"/>
      <c r="S679" s="48"/>
    </row>
    <row r="680" spans="2:19" x14ac:dyDescent="0.3">
      <c r="B680" s="22"/>
      <c r="C680" s="51">
        <v>167</v>
      </c>
      <c r="D680" s="340">
        <v>89.957339000000005</v>
      </c>
      <c r="E680" s="335">
        <v>29.180561999999998</v>
      </c>
      <c r="F680" s="335">
        <v>363.49996399999998</v>
      </c>
      <c r="G680" s="335">
        <v>71.343275000000006</v>
      </c>
      <c r="H680" s="335">
        <v>88.191123000000005</v>
      </c>
      <c r="I680" s="335">
        <v>172.64102600000001</v>
      </c>
      <c r="J680" s="335">
        <v>244.17521500000001</v>
      </c>
      <c r="K680" s="335">
        <v>38.076030000000003</v>
      </c>
      <c r="L680" s="341">
        <v>63.030168000000003</v>
      </c>
      <c r="Q680" s="48"/>
      <c r="R680" s="48"/>
      <c r="S680" s="48"/>
    </row>
    <row r="681" spans="2:19" x14ac:dyDescent="0.3">
      <c r="B681" s="22"/>
      <c r="C681" s="51">
        <v>168</v>
      </c>
      <c r="D681" s="340">
        <v>85.878269000000003</v>
      </c>
      <c r="E681" s="335">
        <v>95.310715999999999</v>
      </c>
      <c r="F681" s="335">
        <v>471.54973699999999</v>
      </c>
      <c r="G681" s="335">
        <v>179.08703700000001</v>
      </c>
      <c r="H681" s="335">
        <v>138.19509500000001</v>
      </c>
      <c r="I681" s="335">
        <v>223.83895999999999</v>
      </c>
      <c r="J681" s="335">
        <v>351.91897699999998</v>
      </c>
      <c r="K681" s="335">
        <v>120.693951</v>
      </c>
      <c r="L681" s="341">
        <v>109.90006700000001</v>
      </c>
      <c r="Q681" s="48"/>
      <c r="R681" s="48"/>
      <c r="S681" s="48"/>
    </row>
    <row r="682" spans="2:19" x14ac:dyDescent="0.3">
      <c r="B682" s="22"/>
      <c r="C682" s="51">
        <v>169</v>
      </c>
      <c r="D682" s="340">
        <v>81.609779000000003</v>
      </c>
      <c r="E682" s="335">
        <v>20.833002</v>
      </c>
      <c r="F682" s="335">
        <v>367.832222</v>
      </c>
      <c r="G682" s="335">
        <v>75.675533999999999</v>
      </c>
      <c r="H682" s="335">
        <v>95.736901000000003</v>
      </c>
      <c r="I682" s="335">
        <v>181.38076599999999</v>
      </c>
      <c r="J682" s="335">
        <v>203.327303</v>
      </c>
      <c r="K682" s="335">
        <v>43.728982999999999</v>
      </c>
      <c r="L682" s="341">
        <v>54.682608000000002</v>
      </c>
      <c r="Q682" s="48"/>
      <c r="R682" s="48"/>
      <c r="S682" s="48"/>
    </row>
    <row r="683" spans="2:19" x14ac:dyDescent="0.3">
      <c r="B683" s="22"/>
      <c r="C683" s="51">
        <v>170</v>
      </c>
      <c r="D683" s="340">
        <v>76.018882000000005</v>
      </c>
      <c r="E683" s="335">
        <v>15.564907</v>
      </c>
      <c r="F683" s="335">
        <v>371.16466600000001</v>
      </c>
      <c r="G683" s="335">
        <v>79.007977999999994</v>
      </c>
      <c r="H683" s="335">
        <v>90.146002999999993</v>
      </c>
      <c r="I683" s="335">
        <v>175.78986900000001</v>
      </c>
      <c r="J683" s="335">
        <v>194.068454</v>
      </c>
      <c r="K683" s="335">
        <v>53.520128999999997</v>
      </c>
      <c r="L683" s="341">
        <v>41.703822000000002</v>
      </c>
      <c r="Q683" s="48"/>
      <c r="R683" s="48"/>
      <c r="S683" s="48"/>
    </row>
    <row r="684" spans="2:19" x14ac:dyDescent="0.3">
      <c r="B684" s="22"/>
      <c r="C684" s="51">
        <v>171</v>
      </c>
      <c r="D684" s="340">
        <v>69.926283999999995</v>
      </c>
      <c r="E684" s="335">
        <v>9.5170510000000004</v>
      </c>
      <c r="F684" s="335">
        <v>372.76315699999998</v>
      </c>
      <c r="G684" s="335">
        <v>80.606468000000007</v>
      </c>
      <c r="H684" s="335">
        <v>84.053405999999995</v>
      </c>
      <c r="I684" s="335">
        <v>169.697272</v>
      </c>
      <c r="J684" s="335">
        <v>194.38850199999999</v>
      </c>
      <c r="K684" s="335">
        <v>51.893332999999998</v>
      </c>
      <c r="L684" s="341">
        <v>42.023871</v>
      </c>
      <c r="Q684" s="48"/>
      <c r="R684" s="48"/>
      <c r="S684" s="48"/>
    </row>
    <row r="685" spans="2:19" x14ac:dyDescent="0.3">
      <c r="B685" s="22"/>
      <c r="C685" s="51">
        <v>172</v>
      </c>
      <c r="D685" s="340">
        <v>139.19610399999999</v>
      </c>
      <c r="E685" s="335">
        <v>72.513692000000006</v>
      </c>
      <c r="F685" s="335">
        <v>368.93597199999999</v>
      </c>
      <c r="G685" s="335">
        <v>54.706927999999998</v>
      </c>
      <c r="H685" s="335">
        <v>99.980851000000001</v>
      </c>
      <c r="I685" s="335">
        <v>184.43075300000001</v>
      </c>
      <c r="J685" s="335">
        <v>259.801625</v>
      </c>
      <c r="K685" s="335">
        <v>44.720860999999999</v>
      </c>
      <c r="L685" s="341">
        <v>93.246668</v>
      </c>
      <c r="Q685" s="48"/>
      <c r="R685" s="48"/>
      <c r="S685" s="48"/>
    </row>
    <row r="686" spans="2:19" x14ac:dyDescent="0.3">
      <c r="B686" s="22"/>
      <c r="C686" s="51">
        <v>173</v>
      </c>
      <c r="D686" s="340">
        <v>72.364583999999994</v>
      </c>
      <c r="E686" s="335">
        <v>12.103937</v>
      </c>
      <c r="F686" s="335">
        <v>376.56836800000002</v>
      </c>
      <c r="G686" s="335">
        <v>84.411679000000007</v>
      </c>
      <c r="H686" s="335">
        <v>86.491705999999994</v>
      </c>
      <c r="I686" s="335">
        <v>172.135572</v>
      </c>
      <c r="J686" s="335">
        <v>185.17787100000001</v>
      </c>
      <c r="K686" s="335">
        <v>59.442168000000002</v>
      </c>
      <c r="L686" s="341">
        <v>33.215873000000002</v>
      </c>
      <c r="Q686" s="48"/>
      <c r="R686" s="48"/>
      <c r="S686" s="48"/>
    </row>
    <row r="687" spans="2:19" x14ac:dyDescent="0.3">
      <c r="B687" s="22"/>
      <c r="C687" s="51">
        <v>174</v>
      </c>
      <c r="D687" s="340">
        <v>66.726204999999993</v>
      </c>
      <c r="E687" s="335">
        <v>13.974354999999999</v>
      </c>
      <c r="F687" s="335">
        <v>378.08241600000002</v>
      </c>
      <c r="G687" s="335">
        <v>85.925726999999995</v>
      </c>
      <c r="H687" s="335">
        <v>80.853325999999996</v>
      </c>
      <c r="I687" s="335">
        <v>166.49719200000001</v>
      </c>
      <c r="J687" s="335">
        <v>187.307828</v>
      </c>
      <c r="K687" s="335">
        <v>57.814622</v>
      </c>
      <c r="L687" s="341">
        <v>34.943196</v>
      </c>
      <c r="Q687" s="48"/>
      <c r="R687" s="48"/>
      <c r="S687" s="48"/>
    </row>
    <row r="688" spans="2:19" x14ac:dyDescent="0.3">
      <c r="B688" s="22"/>
      <c r="C688" s="51">
        <v>175</v>
      </c>
      <c r="D688" s="340">
        <v>68.404137000000006</v>
      </c>
      <c r="E688" s="335">
        <v>20.492391000000001</v>
      </c>
      <c r="F688" s="335">
        <v>387.499865</v>
      </c>
      <c r="G688" s="335">
        <v>95.343176</v>
      </c>
      <c r="H688" s="335">
        <v>83.275238000000002</v>
      </c>
      <c r="I688" s="335">
        <v>168.919104</v>
      </c>
      <c r="J688" s="335">
        <v>177.25679700000001</v>
      </c>
      <c r="K688" s="335">
        <v>64.206461000000004</v>
      </c>
      <c r="L688" s="341">
        <v>24.892164999999999</v>
      </c>
      <c r="Q688" s="48"/>
      <c r="R688" s="48"/>
      <c r="S688" s="48"/>
    </row>
    <row r="689" spans="2:19" x14ac:dyDescent="0.3">
      <c r="B689" s="22"/>
      <c r="C689" s="51">
        <v>176</v>
      </c>
      <c r="D689" s="340">
        <v>95.723125999999993</v>
      </c>
      <c r="E689" s="335">
        <v>31.950263</v>
      </c>
      <c r="F689" s="335">
        <v>361.42854</v>
      </c>
      <c r="G689" s="335">
        <v>69.271850999999998</v>
      </c>
      <c r="H689" s="335">
        <v>99.549469000000002</v>
      </c>
      <c r="I689" s="335">
        <v>183.99937199999999</v>
      </c>
      <c r="J689" s="335">
        <v>242.10379</v>
      </c>
      <c r="K689" s="335">
        <v>47.248091000000002</v>
      </c>
      <c r="L689" s="341">
        <v>55.239815</v>
      </c>
      <c r="Q689" s="48"/>
      <c r="R689" s="48"/>
      <c r="S689" s="48"/>
    </row>
    <row r="690" spans="2:19" x14ac:dyDescent="0.3">
      <c r="B690" s="22"/>
      <c r="C690" s="51">
        <v>177</v>
      </c>
      <c r="D690" s="340">
        <v>368.78864800000002</v>
      </c>
      <c r="E690" s="335">
        <v>304.12146000000001</v>
      </c>
      <c r="F690" s="335">
        <v>459.91832299999999</v>
      </c>
      <c r="G690" s="335">
        <v>225.61621600000001</v>
      </c>
      <c r="H690" s="335">
        <v>328.914671</v>
      </c>
      <c r="I690" s="335">
        <v>277.55184000000003</v>
      </c>
      <c r="J690" s="335">
        <v>466.81951099999998</v>
      </c>
      <c r="K690" s="335">
        <v>213.25562099999999</v>
      </c>
      <c r="L690" s="341">
        <v>309.01279099999999</v>
      </c>
      <c r="Q690" s="48"/>
      <c r="R690" s="48"/>
      <c r="S690" s="48"/>
    </row>
    <row r="691" spans="2:19" x14ac:dyDescent="0.3">
      <c r="B691" s="22"/>
      <c r="C691" s="51">
        <v>178</v>
      </c>
      <c r="D691" s="340">
        <v>393.52816100000001</v>
      </c>
      <c r="E691" s="335">
        <v>328.860973</v>
      </c>
      <c r="F691" s="335">
        <v>484.64189199999998</v>
      </c>
      <c r="G691" s="335">
        <v>250.355728</v>
      </c>
      <c r="H691" s="335">
        <v>346.80641200000002</v>
      </c>
      <c r="I691" s="335">
        <v>295.44358</v>
      </c>
      <c r="J691" s="335">
        <v>491.54307999999997</v>
      </c>
      <c r="K691" s="335">
        <v>328.16977400000002</v>
      </c>
      <c r="L691" s="341">
        <v>333.75230399999998</v>
      </c>
      <c r="Q691" s="48"/>
      <c r="R691" s="48"/>
      <c r="S691" s="48"/>
    </row>
    <row r="692" spans="2:19" x14ac:dyDescent="0.3">
      <c r="B692" s="22"/>
      <c r="C692" s="51">
        <v>179</v>
      </c>
      <c r="D692" s="340">
        <v>358.84569599999998</v>
      </c>
      <c r="E692" s="335">
        <v>294.17850800000002</v>
      </c>
      <c r="F692" s="335">
        <v>430.74850099999998</v>
      </c>
      <c r="G692" s="335">
        <v>215.67326299999999</v>
      </c>
      <c r="H692" s="335">
        <v>344.16875599999997</v>
      </c>
      <c r="I692" s="335">
        <v>301.64052800000002</v>
      </c>
      <c r="J692" s="335">
        <v>437.64968800000003</v>
      </c>
      <c r="K692" s="335">
        <v>293.48730899999998</v>
      </c>
      <c r="L692" s="341">
        <v>299.069839</v>
      </c>
      <c r="Q692" s="48"/>
      <c r="R692" s="48"/>
      <c r="S692" s="48"/>
    </row>
    <row r="693" spans="2:19" x14ac:dyDescent="0.3">
      <c r="B693" s="22"/>
      <c r="C693" s="51">
        <v>180</v>
      </c>
      <c r="D693" s="340">
        <v>362.91154399999999</v>
      </c>
      <c r="E693" s="335">
        <v>298.24435599999998</v>
      </c>
      <c r="F693" s="335">
        <v>434.81434899999999</v>
      </c>
      <c r="G693" s="335">
        <v>219.73911100000001</v>
      </c>
      <c r="H693" s="335">
        <v>348.23460499999999</v>
      </c>
      <c r="I693" s="335">
        <v>315.45066600000001</v>
      </c>
      <c r="J693" s="335">
        <v>441.71553699999998</v>
      </c>
      <c r="K693" s="335">
        <v>297.553158</v>
      </c>
      <c r="L693" s="341">
        <v>303.13568700000002</v>
      </c>
      <c r="Q693" s="48"/>
      <c r="R693" s="48"/>
      <c r="S693" s="48"/>
    </row>
    <row r="694" spans="2:19" x14ac:dyDescent="0.3">
      <c r="B694" s="22"/>
      <c r="C694" s="51">
        <v>181</v>
      </c>
      <c r="D694" s="340">
        <v>360.14269200000001</v>
      </c>
      <c r="E694" s="335">
        <v>295.475505</v>
      </c>
      <c r="F694" s="335">
        <v>432.04549800000001</v>
      </c>
      <c r="G694" s="335">
        <v>216.97026</v>
      </c>
      <c r="H694" s="335">
        <v>345.46575300000001</v>
      </c>
      <c r="I694" s="335">
        <v>318.12372499999998</v>
      </c>
      <c r="J694" s="335">
        <v>438.946685</v>
      </c>
      <c r="K694" s="335">
        <v>294.78430600000002</v>
      </c>
      <c r="L694" s="341">
        <v>300.36683599999998</v>
      </c>
      <c r="Q694" s="48"/>
      <c r="R694" s="48"/>
      <c r="S694" s="48"/>
    </row>
    <row r="695" spans="2:19" x14ac:dyDescent="0.3">
      <c r="B695" s="22"/>
      <c r="C695" s="51">
        <v>182</v>
      </c>
      <c r="D695" s="340">
        <v>390.08230099999997</v>
      </c>
      <c r="E695" s="335">
        <v>325.41511300000002</v>
      </c>
      <c r="F695" s="335">
        <v>437.54315100000002</v>
      </c>
      <c r="G695" s="335">
        <v>246.90986899999999</v>
      </c>
      <c r="H695" s="335">
        <v>375.40536200000003</v>
      </c>
      <c r="I695" s="335">
        <v>365.360432</v>
      </c>
      <c r="J695" s="335">
        <v>444.44433800000002</v>
      </c>
      <c r="K695" s="335">
        <v>324.72391499999998</v>
      </c>
      <c r="L695" s="341">
        <v>330.306444</v>
      </c>
      <c r="Q695" s="48"/>
      <c r="R695" s="48"/>
      <c r="S695" s="48"/>
    </row>
    <row r="696" spans="2:19" x14ac:dyDescent="0.3">
      <c r="B696" s="22"/>
      <c r="C696" s="51">
        <v>183</v>
      </c>
      <c r="D696" s="340">
        <v>393.55291599999998</v>
      </c>
      <c r="E696" s="335">
        <v>328.88572799999997</v>
      </c>
      <c r="F696" s="335">
        <v>441.00373200000001</v>
      </c>
      <c r="G696" s="335">
        <v>250.380483</v>
      </c>
      <c r="H696" s="335">
        <v>378.87597699999998</v>
      </c>
      <c r="I696" s="335">
        <v>368.82101299999999</v>
      </c>
      <c r="J696" s="335">
        <v>447.90491900000001</v>
      </c>
      <c r="K696" s="335">
        <v>328.19452999999999</v>
      </c>
      <c r="L696" s="341">
        <v>333.77705900000001</v>
      </c>
      <c r="Q696" s="48"/>
      <c r="R696" s="48"/>
      <c r="S696" s="48"/>
    </row>
    <row r="697" spans="2:19" x14ac:dyDescent="0.3">
      <c r="B697" s="22"/>
      <c r="C697" s="51">
        <v>184</v>
      </c>
      <c r="D697" s="340">
        <v>352.560765</v>
      </c>
      <c r="E697" s="335">
        <v>287.89357699999999</v>
      </c>
      <c r="F697" s="335">
        <v>424.463571</v>
      </c>
      <c r="G697" s="335">
        <v>209.38833299999999</v>
      </c>
      <c r="H697" s="335">
        <v>337.883826</v>
      </c>
      <c r="I697" s="335">
        <v>311.274631</v>
      </c>
      <c r="J697" s="335">
        <v>431.36475799999999</v>
      </c>
      <c r="K697" s="335">
        <v>287.20237900000001</v>
      </c>
      <c r="L697" s="341">
        <v>292.78490799999997</v>
      </c>
      <c r="Q697" s="48"/>
      <c r="R697" s="48"/>
      <c r="S697" s="48"/>
    </row>
    <row r="698" spans="2:19" x14ac:dyDescent="0.3">
      <c r="B698" s="22"/>
      <c r="C698" s="51">
        <v>185</v>
      </c>
      <c r="D698" s="340">
        <v>396.637067</v>
      </c>
      <c r="E698" s="335">
        <v>331.96987899999999</v>
      </c>
      <c r="F698" s="335">
        <v>444.08035899999999</v>
      </c>
      <c r="G698" s="335">
        <v>253.46463399999999</v>
      </c>
      <c r="H698" s="335">
        <v>381.960128</v>
      </c>
      <c r="I698" s="335">
        <v>371.89764100000002</v>
      </c>
      <c r="J698" s="335">
        <v>450.98154599999998</v>
      </c>
      <c r="K698" s="335">
        <v>331.27868100000001</v>
      </c>
      <c r="L698" s="341">
        <v>336.86121000000003</v>
      </c>
      <c r="Q698" s="48"/>
      <c r="R698" s="48"/>
      <c r="S698" s="48"/>
    </row>
    <row r="699" spans="2:19" x14ac:dyDescent="0.3">
      <c r="B699" s="22"/>
      <c r="C699" s="51">
        <v>186</v>
      </c>
      <c r="D699" s="340">
        <v>343.92842100000001</v>
      </c>
      <c r="E699" s="335">
        <v>279.261234</v>
      </c>
      <c r="F699" s="335">
        <v>415.67296800000003</v>
      </c>
      <c r="G699" s="335">
        <v>200.755989</v>
      </c>
      <c r="H699" s="335">
        <v>329.25148200000001</v>
      </c>
      <c r="I699" s="335">
        <v>324.11741000000001</v>
      </c>
      <c r="J699" s="335">
        <v>422.57415600000002</v>
      </c>
      <c r="K699" s="335">
        <v>278.57003500000002</v>
      </c>
      <c r="L699" s="341">
        <v>284.15256499999998</v>
      </c>
      <c r="Q699" s="48"/>
      <c r="R699" s="48"/>
      <c r="S699" s="48"/>
    </row>
    <row r="700" spans="2:19" x14ac:dyDescent="0.3">
      <c r="B700" s="22"/>
      <c r="C700" s="51">
        <v>187</v>
      </c>
      <c r="D700" s="340">
        <v>393.24056400000001</v>
      </c>
      <c r="E700" s="335">
        <v>328.573376</v>
      </c>
      <c r="F700" s="335">
        <v>440.69267500000001</v>
      </c>
      <c r="G700" s="335">
        <v>250.06813099999999</v>
      </c>
      <c r="H700" s="335">
        <v>378.563625</v>
      </c>
      <c r="I700" s="335">
        <v>368.50995599999999</v>
      </c>
      <c r="J700" s="335">
        <v>447.593862</v>
      </c>
      <c r="K700" s="335">
        <v>327.88217800000001</v>
      </c>
      <c r="L700" s="341">
        <v>333.46470699999998</v>
      </c>
      <c r="Q700" s="48"/>
      <c r="R700" s="48"/>
      <c r="S700" s="48"/>
    </row>
    <row r="701" spans="2:19" x14ac:dyDescent="0.3">
      <c r="B701" s="22"/>
      <c r="C701" s="51">
        <v>188</v>
      </c>
      <c r="D701" s="340">
        <v>320.95733899999999</v>
      </c>
      <c r="E701" s="335">
        <v>256.29015099999998</v>
      </c>
      <c r="F701" s="335">
        <v>399.56829499999998</v>
      </c>
      <c r="G701" s="335">
        <v>177.78490600000001</v>
      </c>
      <c r="H701" s="335">
        <v>306.28039999999999</v>
      </c>
      <c r="I701" s="335">
        <v>329.61073499999998</v>
      </c>
      <c r="J701" s="335">
        <v>406.46948200000003</v>
      </c>
      <c r="K701" s="335">
        <v>255.59895299999999</v>
      </c>
      <c r="L701" s="341">
        <v>261.18148200000002</v>
      </c>
      <c r="Q701" s="48"/>
      <c r="R701" s="48"/>
      <c r="S701" s="48"/>
    </row>
    <row r="702" spans="2:19" x14ac:dyDescent="0.3">
      <c r="B702" s="22"/>
      <c r="C702" s="51">
        <v>189</v>
      </c>
      <c r="D702" s="340">
        <v>353.88061399999998</v>
      </c>
      <c r="E702" s="335">
        <v>289.21342600000003</v>
      </c>
      <c r="F702" s="335">
        <v>424.62260199999997</v>
      </c>
      <c r="G702" s="335">
        <v>210.708181</v>
      </c>
      <c r="H702" s="335">
        <v>339.20367499999998</v>
      </c>
      <c r="I702" s="335">
        <v>345.05002999999999</v>
      </c>
      <c r="J702" s="335">
        <v>431.52378900000002</v>
      </c>
      <c r="K702" s="335">
        <v>288.52222799999998</v>
      </c>
      <c r="L702" s="341">
        <v>294.10475700000001</v>
      </c>
      <c r="Q702" s="48"/>
      <c r="R702" s="48"/>
      <c r="S702" s="48"/>
    </row>
    <row r="703" spans="2:19" x14ac:dyDescent="0.3">
      <c r="B703" s="22"/>
      <c r="C703" s="51">
        <v>190</v>
      </c>
      <c r="D703" s="340">
        <v>362.565742</v>
      </c>
      <c r="E703" s="335">
        <v>297.89855399999999</v>
      </c>
      <c r="F703" s="335">
        <v>433.30772899999999</v>
      </c>
      <c r="G703" s="335">
        <v>219.39330899999999</v>
      </c>
      <c r="H703" s="335">
        <v>347.888803</v>
      </c>
      <c r="I703" s="335">
        <v>353.73515800000001</v>
      </c>
      <c r="J703" s="335">
        <v>440.20891699999999</v>
      </c>
      <c r="K703" s="335">
        <v>297.20735500000001</v>
      </c>
      <c r="L703" s="341">
        <v>302.78988500000003</v>
      </c>
      <c r="Q703" s="48"/>
      <c r="R703" s="48"/>
      <c r="S703" s="48"/>
    </row>
    <row r="704" spans="2:19" x14ac:dyDescent="0.3">
      <c r="B704" s="22"/>
      <c r="C704" s="51">
        <v>191</v>
      </c>
      <c r="D704" s="340">
        <v>344.00732900000003</v>
      </c>
      <c r="E704" s="335">
        <v>279.34014100000002</v>
      </c>
      <c r="F704" s="335">
        <v>380.80178899999999</v>
      </c>
      <c r="G704" s="335">
        <v>200.83489599999999</v>
      </c>
      <c r="H704" s="335">
        <v>329.33039000000002</v>
      </c>
      <c r="I704" s="335">
        <v>346.06361600000002</v>
      </c>
      <c r="J704" s="335">
        <v>387.70297699999998</v>
      </c>
      <c r="K704" s="335">
        <v>278.64894299999997</v>
      </c>
      <c r="L704" s="341">
        <v>284.231472</v>
      </c>
      <c r="Q704" s="48"/>
      <c r="R704" s="48"/>
      <c r="S704" s="48"/>
    </row>
    <row r="705" spans="2:19" x14ac:dyDescent="0.3">
      <c r="B705" s="22"/>
      <c r="C705" s="51">
        <v>192</v>
      </c>
      <c r="D705" s="340">
        <v>346.20358900000002</v>
      </c>
      <c r="E705" s="335">
        <v>281.53640100000001</v>
      </c>
      <c r="F705" s="335">
        <v>382.99804899999998</v>
      </c>
      <c r="G705" s="335">
        <v>203.03115600000001</v>
      </c>
      <c r="H705" s="335">
        <v>331.52665000000002</v>
      </c>
      <c r="I705" s="335">
        <v>345.03288700000002</v>
      </c>
      <c r="J705" s="335">
        <v>389.89923700000003</v>
      </c>
      <c r="K705" s="335">
        <v>280.84520300000003</v>
      </c>
      <c r="L705" s="341">
        <v>286.42773199999999</v>
      </c>
      <c r="Q705" s="48"/>
      <c r="R705" s="48"/>
      <c r="S705" s="48"/>
    </row>
    <row r="706" spans="2:19" x14ac:dyDescent="0.3">
      <c r="B706" s="22"/>
      <c r="C706" s="51">
        <v>193</v>
      </c>
      <c r="D706" s="340">
        <v>369.24442800000003</v>
      </c>
      <c r="E706" s="335">
        <v>304.57724000000002</v>
      </c>
      <c r="F706" s="335">
        <v>360.002295</v>
      </c>
      <c r="G706" s="335">
        <v>226.07199499999999</v>
      </c>
      <c r="H706" s="335">
        <v>354.56748800000003</v>
      </c>
      <c r="I706" s="335">
        <v>377.40071899999998</v>
      </c>
      <c r="J706" s="335">
        <v>366.903482</v>
      </c>
      <c r="K706" s="335">
        <v>303.88604099999998</v>
      </c>
      <c r="L706" s="341">
        <v>309.468571</v>
      </c>
      <c r="Q706" s="48"/>
      <c r="R706" s="48"/>
      <c r="S706" s="48"/>
    </row>
    <row r="707" spans="2:19" x14ac:dyDescent="0.3">
      <c r="B707" s="22"/>
      <c r="C707" s="51">
        <v>194</v>
      </c>
      <c r="D707" s="340">
        <v>363.86911199999997</v>
      </c>
      <c r="E707" s="335">
        <v>299.20192400000002</v>
      </c>
      <c r="F707" s="335">
        <v>359.796154</v>
      </c>
      <c r="G707" s="335">
        <v>220.69667899999999</v>
      </c>
      <c r="H707" s="335">
        <v>349.19217200000003</v>
      </c>
      <c r="I707" s="335">
        <v>382.77007800000001</v>
      </c>
      <c r="J707" s="335">
        <v>366.69734099999999</v>
      </c>
      <c r="K707" s="335">
        <v>298.51072499999998</v>
      </c>
      <c r="L707" s="341">
        <v>304.093255</v>
      </c>
      <c r="Q707" s="48"/>
      <c r="R707" s="48"/>
      <c r="S707" s="48"/>
    </row>
    <row r="708" spans="2:19" x14ac:dyDescent="0.3">
      <c r="B708" s="22"/>
      <c r="C708" s="51">
        <v>195</v>
      </c>
      <c r="D708" s="340">
        <v>412.43969900000002</v>
      </c>
      <c r="E708" s="335">
        <v>351.74509699999999</v>
      </c>
      <c r="F708" s="335">
        <v>106.620548</v>
      </c>
      <c r="G708" s="335">
        <v>327.06748800000003</v>
      </c>
      <c r="H708" s="335">
        <v>401.14554399999997</v>
      </c>
      <c r="I708" s="335">
        <v>485.59544699999998</v>
      </c>
      <c r="J708" s="335">
        <v>129.564618</v>
      </c>
      <c r="K708" s="335">
        <v>351.02877599999999</v>
      </c>
      <c r="L708" s="341">
        <v>352.66384199999999</v>
      </c>
      <c r="Q708" s="48"/>
      <c r="R708" s="48"/>
      <c r="S708" s="48"/>
    </row>
    <row r="709" spans="2:19" x14ac:dyDescent="0.3">
      <c r="B709" s="22"/>
      <c r="C709" s="51">
        <v>196</v>
      </c>
      <c r="D709" s="340">
        <v>450.90662900000001</v>
      </c>
      <c r="E709" s="335">
        <v>390.21202599999998</v>
      </c>
      <c r="F709" s="335">
        <v>148.37916000000001</v>
      </c>
      <c r="G709" s="335">
        <v>365.53441800000002</v>
      </c>
      <c r="H709" s="335">
        <v>439.61247400000002</v>
      </c>
      <c r="I709" s="335">
        <v>524.06237599999997</v>
      </c>
      <c r="J709" s="335">
        <v>168.02565799999999</v>
      </c>
      <c r="K709" s="335">
        <v>389.49570599999998</v>
      </c>
      <c r="L709" s="341">
        <v>391.13077199999998</v>
      </c>
      <c r="Q709" s="48"/>
      <c r="R709" s="48"/>
      <c r="S709" s="48"/>
    </row>
    <row r="710" spans="2:19" x14ac:dyDescent="0.3">
      <c r="B710" s="22"/>
      <c r="C710" s="51">
        <v>197</v>
      </c>
      <c r="D710" s="340">
        <v>451.87420600000002</v>
      </c>
      <c r="E710" s="335">
        <v>391.17960299999999</v>
      </c>
      <c r="F710" s="335">
        <v>132.799859</v>
      </c>
      <c r="G710" s="335">
        <v>366.50199500000002</v>
      </c>
      <c r="H710" s="335">
        <v>440.58005100000003</v>
      </c>
      <c r="I710" s="335">
        <v>525.02995299999998</v>
      </c>
      <c r="J710" s="335">
        <v>168.99912499999999</v>
      </c>
      <c r="K710" s="335">
        <v>390.46328299999999</v>
      </c>
      <c r="L710" s="341">
        <v>392.09834899999998</v>
      </c>
      <c r="Q710" s="48"/>
      <c r="R710" s="48"/>
      <c r="S710" s="48"/>
    </row>
    <row r="711" spans="2:19" x14ac:dyDescent="0.3">
      <c r="B711" s="22"/>
      <c r="C711" s="51">
        <v>198</v>
      </c>
      <c r="D711" s="340">
        <v>426.68942399999997</v>
      </c>
      <c r="E711" s="335">
        <v>365.994822</v>
      </c>
      <c r="F711" s="335">
        <v>104.234779</v>
      </c>
      <c r="G711" s="335">
        <v>341.31721399999998</v>
      </c>
      <c r="H711" s="335">
        <v>415.39526999999998</v>
      </c>
      <c r="I711" s="335">
        <v>499.84517199999999</v>
      </c>
      <c r="J711" s="335">
        <v>143.80845400000001</v>
      </c>
      <c r="K711" s="335">
        <v>365.278502</v>
      </c>
      <c r="L711" s="341">
        <v>366.913568</v>
      </c>
      <c r="Q711" s="48"/>
      <c r="R711" s="48"/>
      <c r="S711" s="48"/>
    </row>
    <row r="712" spans="2:19" x14ac:dyDescent="0.3">
      <c r="B712" s="22"/>
      <c r="C712" s="51">
        <v>199</v>
      </c>
      <c r="D712" s="340">
        <v>409.22191299999997</v>
      </c>
      <c r="E712" s="335">
        <v>348.527311</v>
      </c>
      <c r="F712" s="335">
        <v>82.133865</v>
      </c>
      <c r="G712" s="335">
        <v>323.84970199999998</v>
      </c>
      <c r="H712" s="335">
        <v>397.92775799999998</v>
      </c>
      <c r="I712" s="335">
        <v>482.37766099999999</v>
      </c>
      <c r="J712" s="335">
        <v>140.269284</v>
      </c>
      <c r="K712" s="335">
        <v>347.81099</v>
      </c>
      <c r="L712" s="341">
        <v>349.446056</v>
      </c>
      <c r="Q712" s="48"/>
      <c r="R712" s="48"/>
      <c r="S712" s="48"/>
    </row>
    <row r="713" spans="2:19" x14ac:dyDescent="0.3">
      <c r="B713" s="22"/>
      <c r="C713" s="51">
        <v>200</v>
      </c>
      <c r="D713" s="340">
        <v>480.666473</v>
      </c>
      <c r="E713" s="335">
        <v>419.97187100000002</v>
      </c>
      <c r="F713" s="335">
        <v>127.94112199999999</v>
      </c>
      <c r="G713" s="335">
        <v>395.294263</v>
      </c>
      <c r="H713" s="335">
        <v>469.37231800000001</v>
      </c>
      <c r="I713" s="335">
        <v>553.82222100000001</v>
      </c>
      <c r="J713" s="335">
        <v>197.791392</v>
      </c>
      <c r="K713" s="335">
        <v>419.25555100000003</v>
      </c>
      <c r="L713" s="341">
        <v>420.89061600000002</v>
      </c>
      <c r="Q713" s="48"/>
      <c r="R713" s="48"/>
      <c r="S713" s="48"/>
    </row>
    <row r="714" spans="2:19" x14ac:dyDescent="0.3">
      <c r="B714" s="22"/>
      <c r="C714" s="51">
        <v>201</v>
      </c>
      <c r="D714" s="340">
        <v>457.69377100000003</v>
      </c>
      <c r="E714" s="335">
        <v>396.99916899999999</v>
      </c>
      <c r="F714" s="335">
        <v>104.96841999999999</v>
      </c>
      <c r="G714" s="335">
        <v>372.32156099999997</v>
      </c>
      <c r="H714" s="335">
        <v>446.39961599999998</v>
      </c>
      <c r="I714" s="335">
        <v>530.84951899999999</v>
      </c>
      <c r="J714" s="335">
        <v>174.81869</v>
      </c>
      <c r="K714" s="335">
        <v>396.282848</v>
      </c>
      <c r="L714" s="341">
        <v>397.917914</v>
      </c>
      <c r="Q714" s="48"/>
      <c r="R714" s="48"/>
      <c r="S714" s="48"/>
    </row>
    <row r="715" spans="2:19" x14ac:dyDescent="0.3">
      <c r="B715" s="22"/>
      <c r="C715" s="51">
        <v>202</v>
      </c>
      <c r="D715" s="340">
        <v>478.70639799999998</v>
      </c>
      <c r="E715" s="335">
        <v>418.01179500000001</v>
      </c>
      <c r="F715" s="335">
        <v>125.981047</v>
      </c>
      <c r="G715" s="335">
        <v>393.33418699999999</v>
      </c>
      <c r="H715" s="335">
        <v>467.41224299999999</v>
      </c>
      <c r="I715" s="335">
        <v>551.86214500000006</v>
      </c>
      <c r="J715" s="335">
        <v>195.83131599999999</v>
      </c>
      <c r="K715" s="335">
        <v>417.29547500000001</v>
      </c>
      <c r="L715" s="341">
        <v>418.93054100000001</v>
      </c>
      <c r="Q715" s="48"/>
      <c r="R715" s="48"/>
      <c r="S715" s="48"/>
    </row>
    <row r="716" spans="2:19" x14ac:dyDescent="0.3">
      <c r="B716" s="22"/>
      <c r="C716" s="51">
        <v>203</v>
      </c>
      <c r="D716" s="340">
        <v>462.55899099999999</v>
      </c>
      <c r="E716" s="335">
        <v>401.86438800000002</v>
      </c>
      <c r="F716" s="335">
        <v>109.83364</v>
      </c>
      <c r="G716" s="335">
        <v>377.18678</v>
      </c>
      <c r="H716" s="335">
        <v>451.264836</v>
      </c>
      <c r="I716" s="335">
        <v>535.71473800000001</v>
      </c>
      <c r="J716" s="335">
        <v>179.68391</v>
      </c>
      <c r="K716" s="335">
        <v>401.14806800000002</v>
      </c>
      <c r="L716" s="341">
        <v>402.78313400000002</v>
      </c>
      <c r="Q716" s="48"/>
      <c r="R716" s="48"/>
      <c r="S716" s="48"/>
    </row>
    <row r="717" spans="2:19" x14ac:dyDescent="0.3">
      <c r="B717" s="22"/>
      <c r="C717" s="51">
        <v>204</v>
      </c>
      <c r="D717" s="340">
        <v>395.63408600000002</v>
      </c>
      <c r="E717" s="335">
        <v>334.93948399999999</v>
      </c>
      <c r="F717" s="335">
        <v>68.531019000000001</v>
      </c>
      <c r="G717" s="335">
        <v>310.26187599999997</v>
      </c>
      <c r="H717" s="335">
        <v>384.33993099999998</v>
      </c>
      <c r="I717" s="335">
        <v>468.78983399999998</v>
      </c>
      <c r="J717" s="335">
        <v>158.85614699999999</v>
      </c>
      <c r="K717" s="335">
        <v>334.223163</v>
      </c>
      <c r="L717" s="341">
        <v>335.85822899999999</v>
      </c>
      <c r="Q717" s="48"/>
      <c r="R717" s="48"/>
      <c r="S717" s="48"/>
    </row>
    <row r="718" spans="2:19" x14ac:dyDescent="0.3">
      <c r="B718" s="22"/>
      <c r="C718" s="51">
        <v>205</v>
      </c>
      <c r="D718" s="340">
        <v>412.78730400000001</v>
      </c>
      <c r="E718" s="335">
        <v>352.09270199999997</v>
      </c>
      <c r="F718" s="335">
        <v>33.049092999999999</v>
      </c>
      <c r="G718" s="335">
        <v>327.41509400000001</v>
      </c>
      <c r="H718" s="335">
        <v>401.49314900000002</v>
      </c>
      <c r="I718" s="335">
        <v>485.94305200000002</v>
      </c>
      <c r="J718" s="335">
        <v>192.63319200000001</v>
      </c>
      <c r="K718" s="335">
        <v>351.37638099999998</v>
      </c>
      <c r="L718" s="341">
        <v>353.01144699999998</v>
      </c>
      <c r="Q718" s="48"/>
      <c r="R718" s="48"/>
      <c r="S718" s="48"/>
    </row>
    <row r="719" spans="2:19" x14ac:dyDescent="0.3">
      <c r="B719" s="22"/>
      <c r="C719" s="51">
        <v>206</v>
      </c>
      <c r="D719" s="340">
        <v>405.06371100000001</v>
      </c>
      <c r="E719" s="335">
        <v>344.36910799999998</v>
      </c>
      <c r="F719" s="335">
        <v>46.179191000000003</v>
      </c>
      <c r="G719" s="335">
        <v>319.69150000000002</v>
      </c>
      <c r="H719" s="335">
        <v>393.76955600000002</v>
      </c>
      <c r="I719" s="335">
        <v>478.21945799999997</v>
      </c>
      <c r="J719" s="335">
        <v>184.90959899999999</v>
      </c>
      <c r="K719" s="335">
        <v>343.65278799999999</v>
      </c>
      <c r="L719" s="341">
        <v>345.28785399999998</v>
      </c>
      <c r="Q719" s="48"/>
      <c r="R719" s="48"/>
      <c r="S719" s="48"/>
    </row>
    <row r="720" spans="2:19" x14ac:dyDescent="0.3">
      <c r="B720" s="22"/>
      <c r="C720" s="51">
        <v>207</v>
      </c>
      <c r="D720" s="340">
        <v>411.680296</v>
      </c>
      <c r="E720" s="335">
        <v>350.98569400000002</v>
      </c>
      <c r="F720" s="335">
        <v>31.127648000000001</v>
      </c>
      <c r="G720" s="335">
        <v>326.308086</v>
      </c>
      <c r="H720" s="335">
        <v>400.38614100000001</v>
      </c>
      <c r="I720" s="335">
        <v>484.83604400000002</v>
      </c>
      <c r="J720" s="335">
        <v>191.526185</v>
      </c>
      <c r="K720" s="335">
        <v>350.26937400000003</v>
      </c>
      <c r="L720" s="341">
        <v>351.90443900000002</v>
      </c>
      <c r="Q720" s="48"/>
      <c r="R720" s="48"/>
      <c r="S720" s="48"/>
    </row>
    <row r="721" spans="2:19" x14ac:dyDescent="0.3">
      <c r="B721" s="22"/>
      <c r="C721" s="51">
        <v>208</v>
      </c>
      <c r="D721" s="340">
        <v>454.12092000000001</v>
      </c>
      <c r="E721" s="335">
        <v>393.42631799999998</v>
      </c>
      <c r="F721" s="335">
        <v>39.509483000000003</v>
      </c>
      <c r="G721" s="335">
        <v>368.74870900000002</v>
      </c>
      <c r="H721" s="335">
        <v>442.82676500000002</v>
      </c>
      <c r="I721" s="335">
        <v>527.27666799999997</v>
      </c>
      <c r="J721" s="335">
        <v>233.456762</v>
      </c>
      <c r="K721" s="335">
        <v>392.70999699999999</v>
      </c>
      <c r="L721" s="341">
        <v>394.34506299999998</v>
      </c>
      <c r="Q721" s="48"/>
      <c r="R721" s="48"/>
      <c r="S721" s="48"/>
    </row>
    <row r="722" spans="2:19" x14ac:dyDescent="0.3">
      <c r="B722" s="22"/>
      <c r="C722" s="51">
        <v>209</v>
      </c>
      <c r="D722" s="340">
        <v>448.22966100000002</v>
      </c>
      <c r="E722" s="335">
        <v>387.53505899999999</v>
      </c>
      <c r="F722" s="335">
        <v>41.937009000000003</v>
      </c>
      <c r="G722" s="335">
        <v>362.85745100000003</v>
      </c>
      <c r="H722" s="335">
        <v>436.93550699999997</v>
      </c>
      <c r="I722" s="335">
        <v>521.38540899999998</v>
      </c>
      <c r="J722" s="335">
        <v>227.565504</v>
      </c>
      <c r="K722" s="335">
        <v>386.81873899999999</v>
      </c>
      <c r="L722" s="341">
        <v>388.45380399999999</v>
      </c>
      <c r="Q722" s="48"/>
      <c r="R722" s="48"/>
      <c r="S722" s="48"/>
    </row>
    <row r="723" spans="2:19" x14ac:dyDescent="0.3">
      <c r="B723" s="22"/>
      <c r="C723" s="51">
        <v>210</v>
      </c>
      <c r="D723" s="340">
        <v>439.613967</v>
      </c>
      <c r="E723" s="335">
        <v>378.91936399999997</v>
      </c>
      <c r="F723" s="335">
        <v>22.261942999999999</v>
      </c>
      <c r="G723" s="335">
        <v>354.24175600000001</v>
      </c>
      <c r="H723" s="335">
        <v>428.31981200000001</v>
      </c>
      <c r="I723" s="335">
        <v>512.76971400000002</v>
      </c>
      <c r="J723" s="335">
        <v>219.459855</v>
      </c>
      <c r="K723" s="335">
        <v>378.20304399999998</v>
      </c>
      <c r="L723" s="341">
        <v>379.83810999999997</v>
      </c>
      <c r="Q723" s="48"/>
      <c r="R723" s="48"/>
      <c r="S723" s="48"/>
    </row>
    <row r="724" spans="2:19" x14ac:dyDescent="0.3">
      <c r="B724" s="22"/>
      <c r="C724" s="51">
        <v>211</v>
      </c>
      <c r="D724" s="340">
        <v>446.56030900000002</v>
      </c>
      <c r="E724" s="335">
        <v>385.86570599999999</v>
      </c>
      <c r="F724" s="335">
        <v>24.917145999999999</v>
      </c>
      <c r="G724" s="335">
        <v>361.18809800000002</v>
      </c>
      <c r="H724" s="335">
        <v>435.26615399999997</v>
      </c>
      <c r="I724" s="335">
        <v>519.71605599999998</v>
      </c>
      <c r="J724" s="335">
        <v>226.40619699999999</v>
      </c>
      <c r="K724" s="335">
        <v>385.14938599999999</v>
      </c>
      <c r="L724" s="341">
        <v>386.78445199999999</v>
      </c>
      <c r="Q724" s="48"/>
      <c r="R724" s="48"/>
      <c r="S724" s="48"/>
    </row>
    <row r="725" spans="2:19" x14ac:dyDescent="0.3">
      <c r="B725" s="22"/>
      <c r="C725" s="51">
        <v>212</v>
      </c>
      <c r="D725" s="340">
        <v>444.47356300000001</v>
      </c>
      <c r="E725" s="335">
        <v>383.77896099999998</v>
      </c>
      <c r="F725" s="335">
        <v>22.830400999999998</v>
      </c>
      <c r="G725" s="335">
        <v>359.10135300000002</v>
      </c>
      <c r="H725" s="335">
        <v>433.17940800000002</v>
      </c>
      <c r="I725" s="335">
        <v>517.62931100000003</v>
      </c>
      <c r="J725" s="335">
        <v>224.31945099999999</v>
      </c>
      <c r="K725" s="335">
        <v>383.06263999999999</v>
      </c>
      <c r="L725" s="341">
        <v>384.69770599999998</v>
      </c>
      <c r="Q725" s="48"/>
      <c r="R725" s="48"/>
      <c r="S725" s="48"/>
    </row>
    <row r="726" spans="2:19" x14ac:dyDescent="0.3">
      <c r="B726" s="22"/>
      <c r="C726" s="51">
        <v>213</v>
      </c>
      <c r="D726" s="340">
        <v>436.78198700000002</v>
      </c>
      <c r="E726" s="335">
        <v>376.08738399999999</v>
      </c>
      <c r="F726" s="335">
        <v>31.388075000000001</v>
      </c>
      <c r="G726" s="335">
        <v>351.40977600000002</v>
      </c>
      <c r="H726" s="335">
        <v>425.48783200000003</v>
      </c>
      <c r="I726" s="335">
        <v>509.93773499999998</v>
      </c>
      <c r="J726" s="335">
        <v>216.62787499999999</v>
      </c>
      <c r="K726" s="335">
        <v>375.37106399999999</v>
      </c>
      <c r="L726" s="341">
        <v>377.00612999999998</v>
      </c>
      <c r="Q726" s="48"/>
      <c r="R726" s="48"/>
      <c r="S726" s="48"/>
    </row>
    <row r="727" spans="2:19" x14ac:dyDescent="0.3">
      <c r="B727" s="22"/>
      <c r="C727" s="51">
        <v>214</v>
      </c>
      <c r="D727" s="340">
        <v>446.31178199999999</v>
      </c>
      <c r="E727" s="335">
        <v>385.61718000000002</v>
      </c>
      <c r="F727" s="335">
        <v>24.668620000000001</v>
      </c>
      <c r="G727" s="335">
        <v>360.939572</v>
      </c>
      <c r="H727" s="335">
        <v>435.017627</v>
      </c>
      <c r="I727" s="335">
        <v>519.46753000000001</v>
      </c>
      <c r="J727" s="335">
        <v>226.15767</v>
      </c>
      <c r="K727" s="335">
        <v>384.90085900000003</v>
      </c>
      <c r="L727" s="341">
        <v>386.53592500000002</v>
      </c>
      <c r="Q727" s="48"/>
      <c r="R727" s="48"/>
      <c r="S727" s="48"/>
    </row>
    <row r="728" spans="2:19" x14ac:dyDescent="0.3">
      <c r="B728" s="22"/>
      <c r="C728" s="51">
        <v>215</v>
      </c>
      <c r="D728" s="340">
        <v>464.95833399999998</v>
      </c>
      <c r="E728" s="335">
        <v>404.263732</v>
      </c>
      <c r="F728" s="335">
        <v>42.596361999999999</v>
      </c>
      <c r="G728" s="335">
        <v>379.58612399999998</v>
      </c>
      <c r="H728" s="335">
        <v>453.66417899999999</v>
      </c>
      <c r="I728" s="335">
        <v>538.11408200000005</v>
      </c>
      <c r="J728" s="335">
        <v>244.29417599999999</v>
      </c>
      <c r="K728" s="335">
        <v>403.54741200000001</v>
      </c>
      <c r="L728" s="341">
        <v>405.18247700000001</v>
      </c>
      <c r="Q728" s="48"/>
      <c r="R728" s="48"/>
      <c r="S728" s="48"/>
    </row>
    <row r="729" spans="2:19" x14ac:dyDescent="0.3">
      <c r="B729" s="22"/>
      <c r="C729" s="51">
        <v>216</v>
      </c>
      <c r="D729" s="340">
        <v>466.06802699999997</v>
      </c>
      <c r="E729" s="335">
        <v>405.373424</v>
      </c>
      <c r="F729" s="335">
        <v>38.716898</v>
      </c>
      <c r="G729" s="335">
        <v>380.69581599999998</v>
      </c>
      <c r="H729" s="335">
        <v>454.77387199999998</v>
      </c>
      <c r="I729" s="335">
        <v>539.22377400000005</v>
      </c>
      <c r="J729" s="335">
        <v>245.913915</v>
      </c>
      <c r="K729" s="335">
        <v>404.657104</v>
      </c>
      <c r="L729" s="341">
        <v>406.29217</v>
      </c>
      <c r="Q729" s="48"/>
      <c r="R729" s="48"/>
      <c r="S729" s="48"/>
    </row>
    <row r="730" spans="2:19" x14ac:dyDescent="0.3">
      <c r="B730" s="22"/>
      <c r="C730" s="51">
        <v>217</v>
      </c>
      <c r="D730" s="340">
        <v>463.56459599999999</v>
      </c>
      <c r="E730" s="335">
        <v>402.86999300000002</v>
      </c>
      <c r="F730" s="335">
        <v>36.213467000000001</v>
      </c>
      <c r="G730" s="335">
        <v>378.192385</v>
      </c>
      <c r="H730" s="335">
        <v>452.27044100000001</v>
      </c>
      <c r="I730" s="335">
        <v>536.72034299999996</v>
      </c>
      <c r="J730" s="335">
        <v>243.410484</v>
      </c>
      <c r="K730" s="335">
        <v>402.15367300000003</v>
      </c>
      <c r="L730" s="341">
        <v>403.78873900000002</v>
      </c>
      <c r="Q730" s="48"/>
      <c r="R730" s="48"/>
      <c r="S730" s="48"/>
    </row>
    <row r="731" spans="2:19" x14ac:dyDescent="0.3">
      <c r="B731" s="22"/>
      <c r="C731" s="51">
        <v>218</v>
      </c>
      <c r="D731" s="340">
        <v>426.49824999999998</v>
      </c>
      <c r="E731" s="335">
        <v>365.80364800000001</v>
      </c>
      <c r="F731" s="335">
        <v>63.322972</v>
      </c>
      <c r="G731" s="335">
        <v>341.12603999999999</v>
      </c>
      <c r="H731" s="335">
        <v>415.20409599999999</v>
      </c>
      <c r="I731" s="335">
        <v>499.653998</v>
      </c>
      <c r="J731" s="335">
        <v>206.35024899999999</v>
      </c>
      <c r="K731" s="335">
        <v>365.08732800000001</v>
      </c>
      <c r="L731" s="341">
        <v>366.72239300000001</v>
      </c>
      <c r="Q731" s="48"/>
      <c r="R731" s="48"/>
      <c r="S731" s="48"/>
    </row>
    <row r="732" spans="2:19" x14ac:dyDescent="0.3">
      <c r="B732" s="22"/>
      <c r="C732" s="51">
        <v>219</v>
      </c>
      <c r="D732" s="340">
        <v>473.47355099999999</v>
      </c>
      <c r="E732" s="335">
        <v>412.77894900000001</v>
      </c>
      <c r="F732" s="335">
        <v>51.111578999999999</v>
      </c>
      <c r="G732" s="335">
        <v>388.10134099999999</v>
      </c>
      <c r="H732" s="335">
        <v>462.179396</v>
      </c>
      <c r="I732" s="335">
        <v>546.62929899999995</v>
      </c>
      <c r="J732" s="335">
        <v>252.809393</v>
      </c>
      <c r="K732" s="335">
        <v>412.06262800000002</v>
      </c>
      <c r="L732" s="341">
        <v>413.69769400000001</v>
      </c>
      <c r="Q732" s="48"/>
      <c r="R732" s="48"/>
      <c r="S732" s="48"/>
    </row>
    <row r="733" spans="2:19" x14ac:dyDescent="0.3">
      <c r="B733" s="22"/>
      <c r="C733" s="51">
        <v>220</v>
      </c>
      <c r="D733" s="340">
        <v>479.952988</v>
      </c>
      <c r="E733" s="335">
        <v>419.25838599999997</v>
      </c>
      <c r="F733" s="335">
        <v>73.660336000000001</v>
      </c>
      <c r="G733" s="335">
        <v>394.58077800000001</v>
      </c>
      <c r="H733" s="335">
        <v>468.65883300000002</v>
      </c>
      <c r="I733" s="335">
        <v>553.10873600000002</v>
      </c>
      <c r="J733" s="335">
        <v>259.28883000000002</v>
      </c>
      <c r="K733" s="335">
        <v>418.54206599999998</v>
      </c>
      <c r="L733" s="341">
        <v>420.17713099999997</v>
      </c>
      <c r="Q733" s="48"/>
      <c r="R733" s="48"/>
      <c r="S733" s="48"/>
    </row>
    <row r="734" spans="2:19" x14ac:dyDescent="0.3">
      <c r="B734" s="22"/>
      <c r="C734" s="51">
        <v>221</v>
      </c>
      <c r="D734" s="340">
        <v>466.659065</v>
      </c>
      <c r="E734" s="335">
        <v>405.96446200000003</v>
      </c>
      <c r="F734" s="335">
        <v>52.047628000000003</v>
      </c>
      <c r="G734" s="335">
        <v>381.28685400000001</v>
      </c>
      <c r="H734" s="335">
        <v>455.36491000000001</v>
      </c>
      <c r="I734" s="335">
        <v>539.81481299999996</v>
      </c>
      <c r="J734" s="335">
        <v>245.99490700000001</v>
      </c>
      <c r="K734" s="335">
        <v>405.24814199999997</v>
      </c>
      <c r="L734" s="341">
        <v>406.88320800000002</v>
      </c>
      <c r="Q734" s="48"/>
      <c r="R734" s="48"/>
      <c r="S734" s="48"/>
    </row>
    <row r="735" spans="2:19" x14ac:dyDescent="0.3">
      <c r="B735" s="22"/>
      <c r="C735" s="51">
        <v>222</v>
      </c>
      <c r="D735" s="340">
        <v>476.90667999999999</v>
      </c>
      <c r="E735" s="335">
        <v>416.21207800000002</v>
      </c>
      <c r="F735" s="335">
        <v>70.614028000000005</v>
      </c>
      <c r="G735" s="335">
        <v>391.534469</v>
      </c>
      <c r="H735" s="335">
        <v>465.61252500000001</v>
      </c>
      <c r="I735" s="335">
        <v>550.06242799999995</v>
      </c>
      <c r="J735" s="335">
        <v>256.24252200000001</v>
      </c>
      <c r="K735" s="335">
        <v>415.49575700000003</v>
      </c>
      <c r="L735" s="341">
        <v>417.13082300000002</v>
      </c>
      <c r="Q735" s="48"/>
      <c r="R735" s="48"/>
      <c r="S735" s="48"/>
    </row>
    <row r="736" spans="2:19" x14ac:dyDescent="0.3">
      <c r="B736" s="22"/>
      <c r="C736" s="51">
        <v>223</v>
      </c>
      <c r="D736" s="340">
        <v>480.53524399999998</v>
      </c>
      <c r="E736" s="335">
        <v>419.840642</v>
      </c>
      <c r="F736" s="335">
        <v>65.923806999999996</v>
      </c>
      <c r="G736" s="335">
        <v>395.16303299999998</v>
      </c>
      <c r="H736" s="335">
        <v>469.24108899999999</v>
      </c>
      <c r="I736" s="335">
        <v>553.69099200000005</v>
      </c>
      <c r="J736" s="335">
        <v>259.87108599999999</v>
      </c>
      <c r="K736" s="335">
        <v>419.12432100000001</v>
      </c>
      <c r="L736" s="341">
        <v>420.759387</v>
      </c>
      <c r="Q736" s="48"/>
      <c r="R736" s="48"/>
      <c r="S736" s="48"/>
    </row>
    <row r="737" spans="2:19" x14ac:dyDescent="0.3">
      <c r="B737" s="22"/>
      <c r="C737" s="51">
        <v>224</v>
      </c>
      <c r="D737" s="340">
        <v>480.208935</v>
      </c>
      <c r="E737" s="335">
        <v>419.51433300000002</v>
      </c>
      <c r="F737" s="335">
        <v>65.597498000000002</v>
      </c>
      <c r="G737" s="335">
        <v>394.836724</v>
      </c>
      <c r="H737" s="335">
        <v>468.91478000000001</v>
      </c>
      <c r="I737" s="335">
        <v>553.36468300000001</v>
      </c>
      <c r="J737" s="335">
        <v>259.54477700000001</v>
      </c>
      <c r="K737" s="335">
        <v>418.79801200000003</v>
      </c>
      <c r="L737" s="341">
        <v>420.43307800000002</v>
      </c>
      <c r="Q737" s="48"/>
      <c r="R737" s="48"/>
      <c r="S737" s="48"/>
    </row>
    <row r="738" spans="2:19" x14ac:dyDescent="0.3">
      <c r="B738" s="22"/>
      <c r="C738" s="51">
        <v>225</v>
      </c>
      <c r="D738" s="340">
        <v>475.07127300000002</v>
      </c>
      <c r="E738" s="335">
        <v>414.37667099999999</v>
      </c>
      <c r="F738" s="335">
        <v>60.459837</v>
      </c>
      <c r="G738" s="335">
        <v>389.69906300000002</v>
      </c>
      <c r="H738" s="335">
        <v>463.77711799999997</v>
      </c>
      <c r="I738" s="335">
        <v>548.22702100000004</v>
      </c>
      <c r="J738" s="335">
        <v>254.407115</v>
      </c>
      <c r="K738" s="335">
        <v>413.66034999999999</v>
      </c>
      <c r="L738" s="341">
        <v>415.29541599999999</v>
      </c>
      <c r="Q738" s="48"/>
      <c r="R738" s="48"/>
      <c r="S738" s="48"/>
    </row>
    <row r="739" spans="2:19" x14ac:dyDescent="0.3">
      <c r="B739" s="22"/>
      <c r="C739" s="51">
        <v>226</v>
      </c>
      <c r="D739" s="340">
        <v>481.10489799999999</v>
      </c>
      <c r="E739" s="335">
        <v>420.41029500000002</v>
      </c>
      <c r="F739" s="335">
        <v>66.493460999999996</v>
      </c>
      <c r="G739" s="335">
        <v>395.732687</v>
      </c>
      <c r="H739" s="335">
        <v>469.810743</v>
      </c>
      <c r="I739" s="335">
        <v>554.26064499999995</v>
      </c>
      <c r="J739" s="335">
        <v>260.44074000000001</v>
      </c>
      <c r="K739" s="335">
        <v>419.69397500000002</v>
      </c>
      <c r="L739" s="341">
        <v>421.32904100000002</v>
      </c>
      <c r="Q739" s="48"/>
      <c r="R739" s="48"/>
      <c r="S739" s="48"/>
    </row>
    <row r="740" spans="2:19" x14ac:dyDescent="0.3">
      <c r="B740" s="22"/>
      <c r="C740" s="51">
        <v>227</v>
      </c>
      <c r="D740" s="340">
        <v>477.61066099999999</v>
      </c>
      <c r="E740" s="335">
        <v>416.91605900000002</v>
      </c>
      <c r="F740" s="335">
        <v>62.999223999999998</v>
      </c>
      <c r="G740" s="335">
        <v>392.23845</v>
      </c>
      <c r="H740" s="335">
        <v>466.316506</v>
      </c>
      <c r="I740" s="335">
        <v>550.76640899999995</v>
      </c>
      <c r="J740" s="335">
        <v>256.94650300000001</v>
      </c>
      <c r="K740" s="335">
        <v>416.19973800000002</v>
      </c>
      <c r="L740" s="341">
        <v>417.83480400000002</v>
      </c>
      <c r="Q740" s="48"/>
      <c r="R740" s="48"/>
      <c r="S740" s="48"/>
    </row>
    <row r="741" spans="2:19" x14ac:dyDescent="0.3">
      <c r="B741" s="22"/>
      <c r="C741" s="51">
        <v>228</v>
      </c>
      <c r="D741" s="340">
        <v>491.74437699999999</v>
      </c>
      <c r="E741" s="335">
        <v>431.04977500000001</v>
      </c>
      <c r="F741" s="335">
        <v>67.733143999999996</v>
      </c>
      <c r="G741" s="335">
        <v>406.37216699999999</v>
      </c>
      <c r="H741" s="335">
        <v>480.450222</v>
      </c>
      <c r="I741" s="335">
        <v>564.900125</v>
      </c>
      <c r="J741" s="335">
        <v>268.71126700000002</v>
      </c>
      <c r="K741" s="335">
        <v>430.33345400000002</v>
      </c>
      <c r="L741" s="341">
        <v>431.96852000000001</v>
      </c>
      <c r="Q741" s="48"/>
      <c r="R741" s="48"/>
      <c r="S741" s="48"/>
    </row>
    <row r="742" spans="2:19" x14ac:dyDescent="0.3">
      <c r="B742" s="22"/>
      <c r="C742" s="51">
        <v>229</v>
      </c>
      <c r="D742" s="340">
        <v>176.415447</v>
      </c>
      <c r="E742" s="335">
        <v>211.32580400000001</v>
      </c>
      <c r="F742" s="335">
        <v>528.19191799999999</v>
      </c>
      <c r="G742" s="335">
        <v>235.245901</v>
      </c>
      <c r="H742" s="335">
        <v>100.26137199999999</v>
      </c>
      <c r="I742" s="335">
        <v>25.355620999999999</v>
      </c>
      <c r="J742" s="335">
        <v>419.09493099999997</v>
      </c>
      <c r="K742" s="335">
        <v>155.33324500000001</v>
      </c>
      <c r="L742" s="341">
        <v>251.33193800000001</v>
      </c>
      <c r="Q742" s="48"/>
      <c r="R742" s="48"/>
      <c r="S742" s="48"/>
    </row>
    <row r="743" spans="2:19" x14ac:dyDescent="0.3">
      <c r="B743" s="22"/>
      <c r="C743" s="51">
        <v>230</v>
      </c>
      <c r="D743" s="340">
        <v>179.39946699999999</v>
      </c>
      <c r="E743" s="335">
        <v>216.59725299999999</v>
      </c>
      <c r="F743" s="335">
        <v>533.46336699999995</v>
      </c>
      <c r="G743" s="335">
        <v>240.51734999999999</v>
      </c>
      <c r="H743" s="335">
        <v>74.520742999999996</v>
      </c>
      <c r="I743" s="335">
        <v>30.631477</v>
      </c>
      <c r="J743" s="335">
        <v>424.36637999999999</v>
      </c>
      <c r="K743" s="335">
        <v>160.60469499999999</v>
      </c>
      <c r="L743" s="341">
        <v>256.603387</v>
      </c>
      <c r="Q743" s="48"/>
      <c r="R743" s="48"/>
      <c r="S743" s="48"/>
    </row>
    <row r="744" spans="2:19" x14ac:dyDescent="0.3">
      <c r="B744" s="22"/>
      <c r="C744" s="51">
        <v>231</v>
      </c>
      <c r="D744" s="340">
        <v>170.35953699999999</v>
      </c>
      <c r="E744" s="335">
        <v>205.269893</v>
      </c>
      <c r="F744" s="335">
        <v>522.13600699999995</v>
      </c>
      <c r="G744" s="335">
        <v>229.18998999999999</v>
      </c>
      <c r="H744" s="335">
        <v>94.205461999999997</v>
      </c>
      <c r="I744" s="335">
        <v>19.299710999999999</v>
      </c>
      <c r="J744" s="335">
        <v>413.03901999999999</v>
      </c>
      <c r="K744" s="335">
        <v>149.27733499999999</v>
      </c>
      <c r="L744" s="341">
        <v>245.276027</v>
      </c>
      <c r="Q744" s="48"/>
      <c r="R744" s="48"/>
      <c r="S744" s="48"/>
    </row>
    <row r="745" spans="2:19" x14ac:dyDescent="0.3">
      <c r="B745" s="22"/>
      <c r="C745" s="51">
        <v>232</v>
      </c>
      <c r="D745" s="340">
        <v>172.33465699999999</v>
      </c>
      <c r="E745" s="335">
        <v>230.297855</v>
      </c>
      <c r="F745" s="335">
        <v>539.154358</v>
      </c>
      <c r="G745" s="335">
        <v>246.20834099999999</v>
      </c>
      <c r="H745" s="335">
        <v>75.673399000000003</v>
      </c>
      <c r="I745" s="335">
        <v>36.314686999999999</v>
      </c>
      <c r="J745" s="335">
        <v>430.05737099999999</v>
      </c>
      <c r="K745" s="335">
        <v>166.29568599999999</v>
      </c>
      <c r="L745" s="341">
        <v>257.676804</v>
      </c>
      <c r="Q745" s="48"/>
      <c r="R745" s="48"/>
      <c r="S745" s="48"/>
    </row>
    <row r="746" spans="2:19" x14ac:dyDescent="0.3">
      <c r="B746" s="22"/>
      <c r="C746" s="51">
        <v>233</v>
      </c>
      <c r="D746" s="340">
        <v>156.87252599999999</v>
      </c>
      <c r="E746" s="335">
        <v>195.38143400000001</v>
      </c>
      <c r="F746" s="335">
        <v>512.24754800000005</v>
      </c>
      <c r="G746" s="335">
        <v>219.30153100000001</v>
      </c>
      <c r="H746" s="335">
        <v>81.373998</v>
      </c>
      <c r="I746" s="335">
        <v>54.363610000000001</v>
      </c>
      <c r="J746" s="335">
        <v>403.15056099999998</v>
      </c>
      <c r="K746" s="335">
        <v>137.75497899999999</v>
      </c>
      <c r="L746" s="341">
        <v>235.38756799999999</v>
      </c>
      <c r="Q746" s="48"/>
      <c r="R746" s="48"/>
      <c r="S746" s="48"/>
    </row>
    <row r="747" spans="2:19" x14ac:dyDescent="0.3">
      <c r="B747" s="22"/>
      <c r="C747" s="51">
        <v>234</v>
      </c>
      <c r="D747" s="340">
        <v>178.72383600000001</v>
      </c>
      <c r="E747" s="335">
        <v>215.12608599999999</v>
      </c>
      <c r="F747" s="335">
        <v>531.99220000000003</v>
      </c>
      <c r="G747" s="335">
        <v>239.04618300000001</v>
      </c>
      <c r="H747" s="335">
        <v>68.447113000000002</v>
      </c>
      <c r="I747" s="335">
        <v>29.160309999999999</v>
      </c>
      <c r="J747" s="335">
        <v>422.89521300000001</v>
      </c>
      <c r="K747" s="335">
        <v>159.13352800000001</v>
      </c>
      <c r="L747" s="341">
        <v>255.13221999999999</v>
      </c>
      <c r="Q747" s="48"/>
      <c r="R747" s="48"/>
      <c r="S747" s="48"/>
    </row>
    <row r="748" spans="2:19" x14ac:dyDescent="0.3">
      <c r="B748" s="22"/>
      <c r="C748" s="51">
        <v>235</v>
      </c>
      <c r="D748" s="340">
        <v>160.273436</v>
      </c>
      <c r="E748" s="335">
        <v>162.03686400000001</v>
      </c>
      <c r="F748" s="335">
        <v>512.04990599999996</v>
      </c>
      <c r="G748" s="335">
        <v>219.10388900000001</v>
      </c>
      <c r="H748" s="335">
        <v>84.11936</v>
      </c>
      <c r="I748" s="335">
        <v>25.706706000000001</v>
      </c>
      <c r="J748" s="335">
        <v>402.95291900000001</v>
      </c>
      <c r="K748" s="335">
        <v>139.19123300000001</v>
      </c>
      <c r="L748" s="341">
        <v>235.18992600000001</v>
      </c>
      <c r="Q748" s="48"/>
      <c r="R748" s="48"/>
      <c r="S748" s="48"/>
    </row>
    <row r="749" spans="2:19" x14ac:dyDescent="0.3">
      <c r="B749" s="22"/>
      <c r="C749" s="51">
        <v>236</v>
      </c>
      <c r="D749" s="340">
        <v>158.71273600000001</v>
      </c>
      <c r="E749" s="335">
        <v>160.47616500000001</v>
      </c>
      <c r="F749" s="335">
        <v>510.48920700000002</v>
      </c>
      <c r="G749" s="335">
        <v>217.54318900000001</v>
      </c>
      <c r="H749" s="335">
        <v>82.558661000000001</v>
      </c>
      <c r="I749" s="335">
        <v>13.825418000000001</v>
      </c>
      <c r="J749" s="335">
        <v>401.39222000000001</v>
      </c>
      <c r="K749" s="335">
        <v>137.63053400000001</v>
      </c>
      <c r="L749" s="341">
        <v>233.62922699999999</v>
      </c>
      <c r="Q749" s="48"/>
      <c r="R749" s="48"/>
      <c r="S749" s="48"/>
    </row>
    <row r="750" spans="2:19" x14ac:dyDescent="0.3">
      <c r="B750" s="22"/>
      <c r="C750" s="51">
        <v>237</v>
      </c>
      <c r="D750" s="340">
        <v>177.38027399999999</v>
      </c>
      <c r="E750" s="335">
        <v>235.34347199999999</v>
      </c>
      <c r="F750" s="335">
        <v>544.18190600000003</v>
      </c>
      <c r="G750" s="335">
        <v>251.23588899999999</v>
      </c>
      <c r="H750" s="335">
        <v>80.700946999999999</v>
      </c>
      <c r="I750" s="335">
        <v>41.342235000000002</v>
      </c>
      <c r="J750" s="335">
        <v>435.08491900000001</v>
      </c>
      <c r="K750" s="335">
        <v>171.32323299999999</v>
      </c>
      <c r="L750" s="341">
        <v>262.722421</v>
      </c>
      <c r="Q750" s="48"/>
      <c r="R750" s="48"/>
      <c r="S750" s="48"/>
    </row>
    <row r="751" spans="2:19" x14ac:dyDescent="0.3">
      <c r="B751" s="22"/>
      <c r="C751" s="51">
        <v>238</v>
      </c>
      <c r="D751" s="340">
        <v>177.418308</v>
      </c>
      <c r="E751" s="335">
        <v>235.381506</v>
      </c>
      <c r="F751" s="335">
        <v>537.74803299999996</v>
      </c>
      <c r="G751" s="335">
        <v>244.80201600000001</v>
      </c>
      <c r="H751" s="335">
        <v>67.832536000000005</v>
      </c>
      <c r="I751" s="335">
        <v>34.919187999999998</v>
      </c>
      <c r="J751" s="335">
        <v>428.65104600000001</v>
      </c>
      <c r="K751" s="335">
        <v>164.88936000000001</v>
      </c>
      <c r="L751" s="341">
        <v>260.88805300000001</v>
      </c>
      <c r="Q751" s="48"/>
      <c r="R751" s="48"/>
      <c r="S751" s="48"/>
    </row>
    <row r="752" spans="2:19" x14ac:dyDescent="0.3">
      <c r="B752" s="22"/>
      <c r="C752" s="51">
        <v>239</v>
      </c>
      <c r="D752" s="340">
        <v>151.97832399999999</v>
      </c>
      <c r="E752" s="335">
        <v>190.48723200000001</v>
      </c>
      <c r="F752" s="335">
        <v>507.35334599999999</v>
      </c>
      <c r="G752" s="335">
        <v>214.407329</v>
      </c>
      <c r="H752" s="335">
        <v>76.479797000000005</v>
      </c>
      <c r="I752" s="335">
        <v>56.211964999999999</v>
      </c>
      <c r="J752" s="335">
        <v>398.25635899999997</v>
      </c>
      <c r="K752" s="335">
        <v>132.86077800000001</v>
      </c>
      <c r="L752" s="341">
        <v>230.49336600000001</v>
      </c>
      <c r="Q752" s="48"/>
      <c r="R752" s="48"/>
      <c r="S752" s="48"/>
    </row>
    <row r="753" spans="2:19" x14ac:dyDescent="0.3">
      <c r="B753" s="22"/>
      <c r="C753" s="51">
        <v>240</v>
      </c>
      <c r="D753" s="340">
        <v>151.04845299999999</v>
      </c>
      <c r="E753" s="335">
        <v>187.92346499999999</v>
      </c>
      <c r="F753" s="335">
        <v>504.789579</v>
      </c>
      <c r="G753" s="335">
        <v>211.84356199999999</v>
      </c>
      <c r="H753" s="335">
        <v>75.549925000000002</v>
      </c>
      <c r="I753" s="335">
        <v>58.511997999999998</v>
      </c>
      <c r="J753" s="335">
        <v>395.69259199999999</v>
      </c>
      <c r="K753" s="335">
        <v>131.93090599999999</v>
      </c>
      <c r="L753" s="341">
        <v>227.929599</v>
      </c>
      <c r="Q753" s="48"/>
      <c r="R753" s="48"/>
      <c r="S753" s="48"/>
    </row>
    <row r="754" spans="2:19" x14ac:dyDescent="0.3">
      <c r="B754" s="22"/>
      <c r="C754" s="51">
        <v>241</v>
      </c>
      <c r="D754" s="340">
        <v>161.76797400000001</v>
      </c>
      <c r="E754" s="335">
        <v>198.64298600000001</v>
      </c>
      <c r="F754" s="335">
        <v>515.50909999999999</v>
      </c>
      <c r="G754" s="335">
        <v>222.56308300000001</v>
      </c>
      <c r="H754" s="335">
        <v>55.096308999999998</v>
      </c>
      <c r="I754" s="335">
        <v>36.690522999999999</v>
      </c>
      <c r="J754" s="335">
        <v>406.41211299999998</v>
      </c>
      <c r="K754" s="335">
        <v>142.65042800000001</v>
      </c>
      <c r="L754" s="341">
        <v>238.64912000000001</v>
      </c>
      <c r="Q754" s="48"/>
      <c r="R754" s="48"/>
      <c r="S754" s="48"/>
    </row>
    <row r="755" spans="2:19" x14ac:dyDescent="0.3">
      <c r="B755" s="22"/>
      <c r="C755" s="51">
        <v>242</v>
      </c>
      <c r="D755" s="340">
        <v>168.57740799999999</v>
      </c>
      <c r="E755" s="335">
        <v>170.340836</v>
      </c>
      <c r="F755" s="335">
        <v>520.35387800000001</v>
      </c>
      <c r="G755" s="335">
        <v>227.407861</v>
      </c>
      <c r="H755" s="335">
        <v>66.421203000000006</v>
      </c>
      <c r="I755" s="335">
        <v>23.213539000000001</v>
      </c>
      <c r="J755" s="335">
        <v>411.256891</v>
      </c>
      <c r="K755" s="335">
        <v>147.495205</v>
      </c>
      <c r="L755" s="341">
        <v>243.493898</v>
      </c>
      <c r="Q755" s="48"/>
      <c r="R755" s="48"/>
      <c r="S755" s="48"/>
    </row>
    <row r="756" spans="2:19" x14ac:dyDescent="0.3">
      <c r="B756" s="22"/>
      <c r="C756" s="51">
        <v>243</v>
      </c>
      <c r="D756" s="340">
        <v>154.307648</v>
      </c>
      <c r="E756" s="335">
        <v>191.18266</v>
      </c>
      <c r="F756" s="335">
        <v>508.04877399999998</v>
      </c>
      <c r="G756" s="335">
        <v>215.102757</v>
      </c>
      <c r="H756" s="335">
        <v>69.209549999999993</v>
      </c>
      <c r="I756" s="335">
        <v>51.979115</v>
      </c>
      <c r="J756" s="335">
        <v>398.95178700000002</v>
      </c>
      <c r="K756" s="335">
        <v>135.190101</v>
      </c>
      <c r="L756" s="341">
        <v>231.188794</v>
      </c>
      <c r="Q756" s="48"/>
      <c r="R756" s="48"/>
      <c r="S756" s="48"/>
    </row>
    <row r="757" spans="2:19" x14ac:dyDescent="0.3">
      <c r="B757" s="22"/>
      <c r="C757" s="51">
        <v>244</v>
      </c>
      <c r="D757" s="340">
        <v>142.797867</v>
      </c>
      <c r="E757" s="335">
        <v>144.561295</v>
      </c>
      <c r="F757" s="335">
        <v>494.57433700000001</v>
      </c>
      <c r="G757" s="335">
        <v>201.62832</v>
      </c>
      <c r="H757" s="335">
        <v>66.643790999999993</v>
      </c>
      <c r="I757" s="335">
        <v>23.285277000000001</v>
      </c>
      <c r="J757" s="335">
        <v>385.47735</v>
      </c>
      <c r="K757" s="335">
        <v>121.715664</v>
      </c>
      <c r="L757" s="341">
        <v>171.94024400000001</v>
      </c>
      <c r="Q757" s="48"/>
      <c r="R757" s="48"/>
      <c r="S757" s="48"/>
    </row>
    <row r="758" spans="2:19" x14ac:dyDescent="0.3">
      <c r="B758" s="22"/>
      <c r="C758" s="51">
        <v>245</v>
      </c>
      <c r="D758" s="340">
        <v>154.66156699999999</v>
      </c>
      <c r="E758" s="335">
        <v>191.53657899999999</v>
      </c>
      <c r="F758" s="335">
        <v>508.402693</v>
      </c>
      <c r="G758" s="335">
        <v>215.45667599999999</v>
      </c>
      <c r="H758" s="335">
        <v>61.667490999999998</v>
      </c>
      <c r="I758" s="335">
        <v>44.437055999999998</v>
      </c>
      <c r="J758" s="335">
        <v>399.30570599999999</v>
      </c>
      <c r="K758" s="335">
        <v>135.54402099999999</v>
      </c>
      <c r="L758" s="341">
        <v>231.54271299999999</v>
      </c>
      <c r="Q758" s="48"/>
      <c r="R758" s="48"/>
      <c r="S758" s="48"/>
    </row>
    <row r="759" spans="2:19" x14ac:dyDescent="0.3">
      <c r="B759" s="22"/>
      <c r="C759" s="51">
        <v>246</v>
      </c>
      <c r="D759" s="340">
        <v>171.320684</v>
      </c>
      <c r="E759" s="335">
        <v>206.23104000000001</v>
      </c>
      <c r="F759" s="335">
        <v>523.09715400000005</v>
      </c>
      <c r="G759" s="335">
        <v>230.15113700000001</v>
      </c>
      <c r="H759" s="335">
        <v>56.131999999999998</v>
      </c>
      <c r="I759" s="335">
        <v>25.956816</v>
      </c>
      <c r="J759" s="335">
        <v>414.00016699999998</v>
      </c>
      <c r="K759" s="335">
        <v>150.238482</v>
      </c>
      <c r="L759" s="341">
        <v>246.23717400000001</v>
      </c>
      <c r="Q759" s="48"/>
      <c r="R759" s="48"/>
      <c r="S759" s="48"/>
    </row>
    <row r="760" spans="2:19" x14ac:dyDescent="0.3">
      <c r="B760" s="22"/>
      <c r="C760" s="51">
        <v>247</v>
      </c>
      <c r="D760" s="340">
        <v>163.27678700000001</v>
      </c>
      <c r="E760" s="335">
        <v>198.18714299999999</v>
      </c>
      <c r="F760" s="335">
        <v>515.05325700000003</v>
      </c>
      <c r="G760" s="335">
        <v>222.10723999999999</v>
      </c>
      <c r="H760" s="335">
        <v>87.122712000000007</v>
      </c>
      <c r="I760" s="335">
        <v>39.295064000000004</v>
      </c>
      <c r="J760" s="335">
        <v>405.95627000000002</v>
      </c>
      <c r="K760" s="335">
        <v>142.19458499999999</v>
      </c>
      <c r="L760" s="341">
        <v>238.19327699999999</v>
      </c>
      <c r="Q760" s="48"/>
      <c r="R760" s="48"/>
      <c r="S760" s="48"/>
    </row>
    <row r="761" spans="2:19" x14ac:dyDescent="0.3">
      <c r="B761" s="22"/>
      <c r="C761" s="51">
        <v>248</v>
      </c>
      <c r="D761" s="340">
        <v>170.96024299999999</v>
      </c>
      <c r="E761" s="335">
        <v>205.870599</v>
      </c>
      <c r="F761" s="335">
        <v>522.73671300000001</v>
      </c>
      <c r="G761" s="335">
        <v>229.790696</v>
      </c>
      <c r="H761" s="335">
        <v>61.253492000000001</v>
      </c>
      <c r="I761" s="335">
        <v>25.596374999999998</v>
      </c>
      <c r="J761" s="335">
        <v>413.639726</v>
      </c>
      <c r="K761" s="335">
        <v>149.878041</v>
      </c>
      <c r="L761" s="341">
        <v>245.876733</v>
      </c>
      <c r="Q761" s="48"/>
      <c r="R761" s="48"/>
      <c r="S761" s="48"/>
    </row>
    <row r="762" spans="2:19" x14ac:dyDescent="0.3">
      <c r="B762" s="22"/>
      <c r="C762" s="51">
        <v>249</v>
      </c>
      <c r="D762" s="340">
        <v>151.40983800000001</v>
      </c>
      <c r="E762" s="335">
        <v>188.28485000000001</v>
      </c>
      <c r="F762" s="335">
        <v>505.15096399999999</v>
      </c>
      <c r="G762" s="335">
        <v>212.204947</v>
      </c>
      <c r="H762" s="335">
        <v>58.415762000000001</v>
      </c>
      <c r="I762" s="335">
        <v>41.185327000000001</v>
      </c>
      <c r="J762" s="335">
        <v>396.05397699999997</v>
      </c>
      <c r="K762" s="335">
        <v>132.292292</v>
      </c>
      <c r="L762" s="341">
        <v>228.29098400000001</v>
      </c>
      <c r="Q762" s="48"/>
      <c r="R762" s="48"/>
      <c r="S762" s="48"/>
    </row>
    <row r="763" spans="2:19" x14ac:dyDescent="0.3">
      <c r="B763" s="22"/>
      <c r="C763" s="51">
        <v>250</v>
      </c>
      <c r="D763" s="340">
        <v>141.293792</v>
      </c>
      <c r="E763" s="335">
        <v>143.057221</v>
      </c>
      <c r="F763" s="335">
        <v>493.07026200000001</v>
      </c>
      <c r="G763" s="335">
        <v>200.124245</v>
      </c>
      <c r="H763" s="335">
        <v>50.049264999999998</v>
      </c>
      <c r="I763" s="335">
        <v>32.214044999999999</v>
      </c>
      <c r="J763" s="335">
        <v>383.973275</v>
      </c>
      <c r="K763" s="335">
        <v>120.21159</v>
      </c>
      <c r="L763" s="341">
        <v>170.43617</v>
      </c>
      <c r="Q763" s="48"/>
      <c r="R763" s="48"/>
      <c r="S763" s="48"/>
    </row>
    <row r="764" spans="2:19" x14ac:dyDescent="0.3">
      <c r="B764" s="22"/>
      <c r="C764" s="51">
        <v>251</v>
      </c>
      <c r="D764" s="340">
        <v>143.17711399999999</v>
      </c>
      <c r="E764" s="335">
        <v>144.94054299999999</v>
      </c>
      <c r="F764" s="335">
        <v>494.95358499999998</v>
      </c>
      <c r="G764" s="335">
        <v>202.00756799999999</v>
      </c>
      <c r="H764" s="335">
        <v>67.023038999999997</v>
      </c>
      <c r="I764" s="335">
        <v>36.269367000000003</v>
      </c>
      <c r="J764" s="335">
        <v>385.85659800000002</v>
      </c>
      <c r="K764" s="335">
        <v>122.09491199999999</v>
      </c>
      <c r="L764" s="341">
        <v>172.319492</v>
      </c>
      <c r="Q764" s="48"/>
      <c r="R764" s="48"/>
      <c r="S764" s="48"/>
    </row>
    <row r="765" spans="2:19" x14ac:dyDescent="0.3">
      <c r="B765" s="22"/>
      <c r="C765" s="51">
        <v>252</v>
      </c>
      <c r="D765" s="340">
        <v>157.68200999999999</v>
      </c>
      <c r="E765" s="335">
        <v>159.44543899999999</v>
      </c>
      <c r="F765" s="335">
        <v>509.45848000000001</v>
      </c>
      <c r="G765" s="335">
        <v>216.512463</v>
      </c>
      <c r="H765" s="335">
        <v>81.527934999999999</v>
      </c>
      <c r="I765" s="335">
        <v>36.022672999999998</v>
      </c>
      <c r="J765" s="335">
        <v>400.361493</v>
      </c>
      <c r="K765" s="335">
        <v>136.599808</v>
      </c>
      <c r="L765" s="341">
        <v>232.5985</v>
      </c>
      <c r="Q765" s="48"/>
      <c r="R765" s="48"/>
      <c r="S765" s="48"/>
    </row>
    <row r="766" spans="2:19" x14ac:dyDescent="0.3">
      <c r="B766" s="22"/>
      <c r="C766" s="51">
        <v>253</v>
      </c>
      <c r="D766" s="340">
        <v>153.08727099999999</v>
      </c>
      <c r="E766" s="335">
        <v>154.85069999999999</v>
      </c>
      <c r="F766" s="335">
        <v>506.828397</v>
      </c>
      <c r="G766" s="335">
        <v>213.88238000000001</v>
      </c>
      <c r="H766" s="335">
        <v>60.093195000000001</v>
      </c>
      <c r="I766" s="335">
        <v>42.862760000000002</v>
      </c>
      <c r="J766" s="335">
        <v>397.73140999999998</v>
      </c>
      <c r="K766" s="335">
        <v>133.96972500000001</v>
      </c>
      <c r="L766" s="341">
        <v>229.96841699999999</v>
      </c>
      <c r="Q766" s="48"/>
      <c r="R766" s="48"/>
      <c r="S766" s="48"/>
    </row>
    <row r="767" spans="2:19" x14ac:dyDescent="0.3">
      <c r="B767" s="22"/>
      <c r="C767" s="51">
        <v>254</v>
      </c>
      <c r="D767" s="340">
        <v>125.955237</v>
      </c>
      <c r="E767" s="335">
        <v>127.718666</v>
      </c>
      <c r="F767" s="335">
        <v>477.73170800000003</v>
      </c>
      <c r="G767" s="335">
        <v>184.78568999999999</v>
      </c>
      <c r="H767" s="335">
        <v>49.801161999999998</v>
      </c>
      <c r="I767" s="335">
        <v>42.246065999999999</v>
      </c>
      <c r="J767" s="335">
        <v>368.63472100000001</v>
      </c>
      <c r="K767" s="335">
        <v>104.873035</v>
      </c>
      <c r="L767" s="341">
        <v>155.09761499999999</v>
      </c>
      <c r="Q767" s="48"/>
      <c r="R767" s="48"/>
      <c r="S767" s="48"/>
    </row>
    <row r="768" spans="2:19" x14ac:dyDescent="0.3">
      <c r="B768" s="22"/>
      <c r="C768" s="51">
        <v>255</v>
      </c>
      <c r="D768" s="340">
        <v>150.02040099999999</v>
      </c>
      <c r="E768" s="335">
        <v>186.89541299999999</v>
      </c>
      <c r="F768" s="335">
        <v>503.761527</v>
      </c>
      <c r="G768" s="335">
        <v>210.81550999999999</v>
      </c>
      <c r="H768" s="335">
        <v>67.919253999999995</v>
      </c>
      <c r="I768" s="335">
        <v>50.688819000000002</v>
      </c>
      <c r="J768" s="335">
        <v>394.66453999999999</v>
      </c>
      <c r="K768" s="335">
        <v>130.90285399999999</v>
      </c>
      <c r="L768" s="341">
        <v>226.90154699999999</v>
      </c>
      <c r="Q768" s="48"/>
      <c r="R768" s="48"/>
      <c r="S768" s="48"/>
    </row>
    <row r="769" spans="2:19" x14ac:dyDescent="0.3">
      <c r="B769" s="22"/>
      <c r="C769" s="51">
        <v>256</v>
      </c>
      <c r="D769" s="340">
        <v>116.134484</v>
      </c>
      <c r="E769" s="335">
        <v>117.897913</v>
      </c>
      <c r="F769" s="335">
        <v>469.87353200000001</v>
      </c>
      <c r="G769" s="335">
        <v>176.927515</v>
      </c>
      <c r="H769" s="335">
        <v>40.635956999999998</v>
      </c>
      <c r="I769" s="335">
        <v>40.843555000000002</v>
      </c>
      <c r="J769" s="335">
        <v>360.776545</v>
      </c>
      <c r="K769" s="335">
        <v>97.014859999999999</v>
      </c>
      <c r="L769" s="341">
        <v>145.27686199999999</v>
      </c>
      <c r="Q769" s="48"/>
      <c r="R769" s="48"/>
      <c r="S769" s="48"/>
    </row>
    <row r="770" spans="2:19" x14ac:dyDescent="0.3">
      <c r="B770" s="22"/>
      <c r="C770" s="51">
        <v>257</v>
      </c>
      <c r="D770" s="340">
        <v>125.40567299999999</v>
      </c>
      <c r="E770" s="335">
        <v>127.169102</v>
      </c>
      <c r="F770" s="335">
        <v>479.14679899999999</v>
      </c>
      <c r="G770" s="335">
        <v>186.200782</v>
      </c>
      <c r="H770" s="335">
        <v>49.907145999999997</v>
      </c>
      <c r="I770" s="335">
        <v>43.745592000000002</v>
      </c>
      <c r="J770" s="335">
        <v>370.04981199999997</v>
      </c>
      <c r="K770" s="335">
        <v>106.288127</v>
      </c>
      <c r="L770" s="341">
        <v>154.54805099999999</v>
      </c>
      <c r="Q770" s="48"/>
      <c r="R770" s="48"/>
      <c r="S770" s="48"/>
    </row>
    <row r="771" spans="2:19" x14ac:dyDescent="0.3">
      <c r="B771" s="22"/>
      <c r="C771" s="51">
        <v>258</v>
      </c>
      <c r="D771" s="340">
        <v>125.315748</v>
      </c>
      <c r="E771" s="335">
        <v>127.079177</v>
      </c>
      <c r="F771" s="335">
        <v>479.05687399999999</v>
      </c>
      <c r="G771" s="335">
        <v>186.11085700000001</v>
      </c>
      <c r="H771" s="335">
        <v>49.817221000000004</v>
      </c>
      <c r="I771" s="335">
        <v>43.655667000000001</v>
      </c>
      <c r="J771" s="335">
        <v>369.95988699999998</v>
      </c>
      <c r="K771" s="335">
        <v>106.19820199999999</v>
      </c>
      <c r="L771" s="341">
        <v>154.45812599999999</v>
      </c>
      <c r="Q771" s="48"/>
      <c r="R771" s="48"/>
      <c r="S771" s="48"/>
    </row>
    <row r="772" spans="2:19" x14ac:dyDescent="0.3">
      <c r="B772" s="22"/>
      <c r="C772" s="51">
        <v>259</v>
      </c>
      <c r="D772" s="340">
        <v>113.043013</v>
      </c>
      <c r="E772" s="335">
        <v>119.45898</v>
      </c>
      <c r="F772" s="335">
        <v>470.69062100000002</v>
      </c>
      <c r="G772" s="335">
        <v>177.74460400000001</v>
      </c>
      <c r="H772" s="335">
        <v>41.453045000000003</v>
      </c>
      <c r="I772" s="335">
        <v>49.425373999999998</v>
      </c>
      <c r="J772" s="335">
        <v>361.59363400000001</v>
      </c>
      <c r="K772" s="335">
        <v>97.831948999999994</v>
      </c>
      <c r="L772" s="341">
        <v>146.83793</v>
      </c>
      <c r="Q772" s="48"/>
      <c r="R772" s="48"/>
      <c r="S772" s="48"/>
    </row>
    <row r="773" spans="2:19" x14ac:dyDescent="0.3">
      <c r="B773" s="22"/>
      <c r="C773" s="51">
        <v>260</v>
      </c>
      <c r="D773" s="340">
        <v>118.714485</v>
      </c>
      <c r="E773" s="335">
        <v>120.477914</v>
      </c>
      <c r="F773" s="335">
        <v>472.45353399999999</v>
      </c>
      <c r="G773" s="335">
        <v>179.50751600000001</v>
      </c>
      <c r="H773" s="335">
        <v>43.215958000000001</v>
      </c>
      <c r="I773" s="335">
        <v>58.365648</v>
      </c>
      <c r="J773" s="335">
        <v>363.35654699999998</v>
      </c>
      <c r="K773" s="335">
        <v>99.594860999999995</v>
      </c>
      <c r="L773" s="341">
        <v>147.856863</v>
      </c>
      <c r="Q773" s="48"/>
      <c r="R773" s="48"/>
      <c r="S773" s="48"/>
    </row>
    <row r="774" spans="2:19" x14ac:dyDescent="0.3">
      <c r="B774" s="22"/>
      <c r="C774" s="51">
        <v>261</v>
      </c>
      <c r="D774" s="340">
        <v>232.80604400000001</v>
      </c>
      <c r="E774" s="335">
        <v>227.697823</v>
      </c>
      <c r="F774" s="335">
        <v>514.81816100000003</v>
      </c>
      <c r="G774" s="335">
        <v>217.057266</v>
      </c>
      <c r="H774" s="335">
        <v>148.892315</v>
      </c>
      <c r="I774" s="335">
        <v>105.289137</v>
      </c>
      <c r="J774" s="335">
        <v>405.72117400000002</v>
      </c>
      <c r="K774" s="335">
        <v>160.35398599999999</v>
      </c>
      <c r="L774" s="341">
        <v>236.39371800000001</v>
      </c>
      <c r="Q774" s="48"/>
      <c r="R774" s="48"/>
      <c r="S774" s="48"/>
    </row>
    <row r="775" spans="2:19" x14ac:dyDescent="0.3">
      <c r="B775" s="22"/>
      <c r="C775" s="51">
        <v>262</v>
      </c>
      <c r="D775" s="340">
        <v>239.553878</v>
      </c>
      <c r="E775" s="335">
        <v>225.14511100000001</v>
      </c>
      <c r="F775" s="335">
        <v>512.26544799999999</v>
      </c>
      <c r="G775" s="335">
        <v>214.50455400000001</v>
      </c>
      <c r="H775" s="335">
        <v>146.33960300000001</v>
      </c>
      <c r="I775" s="335">
        <v>112.03697099999999</v>
      </c>
      <c r="J775" s="335">
        <v>403.16846099999998</v>
      </c>
      <c r="K775" s="335">
        <v>157.80127300000001</v>
      </c>
      <c r="L775" s="341">
        <v>233.841005</v>
      </c>
      <c r="Q775" s="48"/>
      <c r="R775" s="48"/>
      <c r="S775" s="48"/>
    </row>
    <row r="776" spans="2:19" x14ac:dyDescent="0.3">
      <c r="B776" s="22"/>
      <c r="C776" s="51">
        <v>263</v>
      </c>
      <c r="D776" s="340">
        <v>118.449769</v>
      </c>
      <c r="E776" s="335">
        <v>120.21319800000001</v>
      </c>
      <c r="F776" s="335">
        <v>472.18881800000003</v>
      </c>
      <c r="G776" s="335">
        <v>179.24280099999999</v>
      </c>
      <c r="H776" s="335">
        <v>42.951242000000001</v>
      </c>
      <c r="I776" s="335">
        <v>64.744418999999994</v>
      </c>
      <c r="J776" s="335">
        <v>363.09183100000001</v>
      </c>
      <c r="K776" s="335">
        <v>99.330145000000002</v>
      </c>
      <c r="L776" s="341">
        <v>147.59214700000001</v>
      </c>
      <c r="Q776" s="48"/>
      <c r="R776" s="48"/>
      <c r="S776" s="48"/>
    </row>
    <row r="777" spans="2:19" x14ac:dyDescent="0.3">
      <c r="B777" s="22"/>
      <c r="C777" s="51">
        <v>264</v>
      </c>
      <c r="D777" s="340">
        <v>245.851505</v>
      </c>
      <c r="E777" s="335">
        <v>228.51884200000001</v>
      </c>
      <c r="F777" s="335">
        <v>515.63917900000001</v>
      </c>
      <c r="G777" s="335">
        <v>217.87828400000001</v>
      </c>
      <c r="H777" s="335">
        <v>149.713334</v>
      </c>
      <c r="I777" s="335">
        <v>118.334598</v>
      </c>
      <c r="J777" s="335">
        <v>406.542192</v>
      </c>
      <c r="K777" s="335">
        <v>161.175004</v>
      </c>
      <c r="L777" s="341">
        <v>237.21473599999999</v>
      </c>
      <c r="Q777" s="48"/>
      <c r="R777" s="48"/>
      <c r="S777" s="48"/>
    </row>
    <row r="778" spans="2:19" x14ac:dyDescent="0.3">
      <c r="B778" s="22"/>
      <c r="C778" s="51">
        <v>265</v>
      </c>
      <c r="D778" s="340">
        <v>109.252923</v>
      </c>
      <c r="E778" s="335">
        <v>114.92491099999999</v>
      </c>
      <c r="F778" s="335">
        <v>466.900531</v>
      </c>
      <c r="G778" s="335">
        <v>173.95451399999999</v>
      </c>
      <c r="H778" s="335">
        <v>37.662954999999997</v>
      </c>
      <c r="I778" s="335">
        <v>53.046298999999998</v>
      </c>
      <c r="J778" s="335">
        <v>357.80354399999999</v>
      </c>
      <c r="K778" s="335">
        <v>94.041858000000005</v>
      </c>
      <c r="L778" s="341">
        <v>142.30385999999999</v>
      </c>
      <c r="Q778" s="48"/>
      <c r="R778" s="48"/>
      <c r="S778" s="48"/>
    </row>
    <row r="779" spans="2:19" x14ac:dyDescent="0.3">
      <c r="B779" s="22"/>
      <c r="C779" s="51">
        <v>266</v>
      </c>
      <c r="D779" s="340">
        <v>133.902399</v>
      </c>
      <c r="E779" s="335">
        <v>135.665828</v>
      </c>
      <c r="F779" s="335">
        <v>485.67887000000002</v>
      </c>
      <c r="G779" s="335">
        <v>192.73285300000001</v>
      </c>
      <c r="H779" s="335">
        <v>57.748323999999997</v>
      </c>
      <c r="I779" s="335">
        <v>41.396920000000001</v>
      </c>
      <c r="J779" s="335">
        <v>376.581883</v>
      </c>
      <c r="K779" s="335">
        <v>112.82019699999999</v>
      </c>
      <c r="L779" s="341">
        <v>163.04477700000001</v>
      </c>
      <c r="Q779" s="48"/>
      <c r="R779" s="48"/>
      <c r="S779" s="48"/>
    </row>
    <row r="780" spans="2:19" x14ac:dyDescent="0.3">
      <c r="B780" s="22"/>
      <c r="C780" s="51">
        <v>267</v>
      </c>
      <c r="D780" s="340">
        <v>242.06849199999999</v>
      </c>
      <c r="E780" s="335">
        <v>218.68509800000001</v>
      </c>
      <c r="F780" s="335">
        <v>505.80543499999999</v>
      </c>
      <c r="G780" s="335">
        <v>208.04454100000001</v>
      </c>
      <c r="H780" s="335">
        <v>139.87959000000001</v>
      </c>
      <c r="I780" s="335">
        <v>114.551585</v>
      </c>
      <c r="J780" s="335">
        <v>396.70844799999998</v>
      </c>
      <c r="K780" s="335">
        <v>151.341261</v>
      </c>
      <c r="L780" s="341">
        <v>227.38099199999999</v>
      </c>
      <c r="Q780" s="48"/>
      <c r="R780" s="48"/>
      <c r="S780" s="48"/>
    </row>
    <row r="781" spans="2:19" x14ac:dyDescent="0.3">
      <c r="B781" s="22"/>
      <c r="C781" s="51">
        <v>268</v>
      </c>
      <c r="D781" s="340">
        <v>241.672923</v>
      </c>
      <c r="E781" s="335">
        <v>218.41430399999999</v>
      </c>
      <c r="F781" s="335">
        <v>505.53464100000002</v>
      </c>
      <c r="G781" s="335">
        <v>207.77374699999999</v>
      </c>
      <c r="H781" s="335">
        <v>139.60879600000001</v>
      </c>
      <c r="I781" s="335">
        <v>114.15601599999999</v>
      </c>
      <c r="J781" s="335">
        <v>396.43765400000001</v>
      </c>
      <c r="K781" s="335">
        <v>151.07046700000001</v>
      </c>
      <c r="L781" s="341">
        <v>227.110198</v>
      </c>
      <c r="Q781" s="48"/>
      <c r="R781" s="48"/>
      <c r="S781" s="48"/>
    </row>
    <row r="782" spans="2:19" x14ac:dyDescent="0.3">
      <c r="B782" s="22"/>
      <c r="C782" s="51">
        <v>269</v>
      </c>
      <c r="D782" s="340">
        <v>139.17313300000001</v>
      </c>
      <c r="E782" s="335">
        <v>140.93656100000001</v>
      </c>
      <c r="F782" s="335">
        <v>490.94960300000002</v>
      </c>
      <c r="G782" s="335">
        <v>198.00358600000001</v>
      </c>
      <c r="H782" s="335">
        <v>63.019056999999997</v>
      </c>
      <c r="I782" s="335">
        <v>46.506929</v>
      </c>
      <c r="J782" s="335">
        <v>381.85261600000001</v>
      </c>
      <c r="K782" s="335">
        <v>118.09093</v>
      </c>
      <c r="L782" s="341">
        <v>168.31550999999999</v>
      </c>
      <c r="Q782" s="48"/>
      <c r="R782" s="48"/>
      <c r="S782" s="48"/>
    </row>
    <row r="783" spans="2:19" x14ac:dyDescent="0.3">
      <c r="B783" s="22"/>
      <c r="C783" s="51">
        <v>270</v>
      </c>
      <c r="D783" s="340">
        <v>114.606784</v>
      </c>
      <c r="E783" s="335">
        <v>116.37021300000001</v>
      </c>
      <c r="F783" s="335">
        <v>466.35042800000002</v>
      </c>
      <c r="G783" s="335">
        <v>173.40441100000001</v>
      </c>
      <c r="H783" s="335">
        <v>38.452708999999999</v>
      </c>
      <c r="I783" s="335">
        <v>57.676326000000003</v>
      </c>
      <c r="J783" s="335">
        <v>357.25344100000001</v>
      </c>
      <c r="K783" s="335">
        <v>89.877779000000004</v>
      </c>
      <c r="L783" s="341">
        <v>143.74916200000001</v>
      </c>
      <c r="Q783" s="48"/>
      <c r="R783" s="48"/>
      <c r="S783" s="48"/>
    </row>
    <row r="784" spans="2:19" x14ac:dyDescent="0.3">
      <c r="B784" s="22"/>
      <c r="C784" s="51">
        <v>271</v>
      </c>
      <c r="D784" s="340">
        <v>104.277036</v>
      </c>
      <c r="E784" s="335">
        <v>106.040464</v>
      </c>
      <c r="F784" s="335">
        <v>458.01608399999998</v>
      </c>
      <c r="G784" s="335">
        <v>165.07006699999999</v>
      </c>
      <c r="H784" s="335">
        <v>28.778507999999999</v>
      </c>
      <c r="I784" s="335">
        <v>59.999341999999999</v>
      </c>
      <c r="J784" s="335">
        <v>348.91909700000002</v>
      </c>
      <c r="K784" s="335">
        <v>85.157410999999996</v>
      </c>
      <c r="L784" s="341">
        <v>133.41941299999999</v>
      </c>
      <c r="Q784" s="48"/>
      <c r="R784" s="48"/>
      <c r="S784" s="48"/>
    </row>
    <row r="785" spans="2:19" x14ac:dyDescent="0.3">
      <c r="B785" s="22"/>
      <c r="C785" s="51">
        <v>272</v>
      </c>
      <c r="D785" s="340">
        <v>118.03932</v>
      </c>
      <c r="E785" s="335">
        <v>119.80274900000001</v>
      </c>
      <c r="F785" s="335">
        <v>469.81578999999999</v>
      </c>
      <c r="G785" s="335">
        <v>176.86977300000001</v>
      </c>
      <c r="H785" s="335">
        <v>41.885244999999998</v>
      </c>
      <c r="I785" s="335">
        <v>50.230691</v>
      </c>
      <c r="J785" s="335">
        <v>360.71880299999998</v>
      </c>
      <c r="K785" s="335">
        <v>96.957117999999994</v>
      </c>
      <c r="L785" s="341">
        <v>147.18169800000001</v>
      </c>
      <c r="Q785" s="48"/>
      <c r="R785" s="48"/>
      <c r="S785" s="48"/>
    </row>
    <row r="786" spans="2:19" x14ac:dyDescent="0.3">
      <c r="B786" s="22"/>
      <c r="C786" s="51">
        <v>273</v>
      </c>
      <c r="D786" s="340">
        <v>146.61913300000001</v>
      </c>
      <c r="E786" s="335">
        <v>148.38256200000001</v>
      </c>
      <c r="F786" s="335">
        <v>498.39560399999999</v>
      </c>
      <c r="G786" s="335">
        <v>205.44958700000001</v>
      </c>
      <c r="H786" s="335">
        <v>70.465057999999999</v>
      </c>
      <c r="I786" s="335">
        <v>52.131011000000001</v>
      </c>
      <c r="J786" s="335">
        <v>389.29861699999998</v>
      </c>
      <c r="K786" s="335">
        <v>125.536931</v>
      </c>
      <c r="L786" s="341">
        <v>175.76151100000001</v>
      </c>
      <c r="Q786" s="48"/>
      <c r="R786" s="48"/>
      <c r="S786" s="48"/>
    </row>
    <row r="787" spans="2:19" x14ac:dyDescent="0.3">
      <c r="B787" s="22"/>
      <c r="C787" s="51">
        <v>274</v>
      </c>
      <c r="D787" s="340">
        <v>112.538684</v>
      </c>
      <c r="E787" s="335">
        <v>118.210672</v>
      </c>
      <c r="F787" s="335">
        <v>470.18629199999998</v>
      </c>
      <c r="G787" s="335">
        <v>177.240275</v>
      </c>
      <c r="H787" s="335">
        <v>40.948715999999997</v>
      </c>
      <c r="I787" s="335">
        <v>83.946251000000004</v>
      </c>
      <c r="J787" s="335">
        <v>361.08930500000002</v>
      </c>
      <c r="K787" s="335">
        <v>97.327618999999999</v>
      </c>
      <c r="L787" s="341">
        <v>145.58962099999999</v>
      </c>
      <c r="Q787" s="48"/>
      <c r="R787" s="48"/>
      <c r="S787" s="48"/>
    </row>
    <row r="788" spans="2:19" x14ac:dyDescent="0.3">
      <c r="B788" s="22"/>
      <c r="C788" s="51">
        <v>275</v>
      </c>
      <c r="D788" s="340">
        <v>109.04716000000001</v>
      </c>
      <c r="E788" s="335">
        <v>110.81058899999999</v>
      </c>
      <c r="F788" s="335">
        <v>460.79080399999998</v>
      </c>
      <c r="G788" s="335">
        <v>167.844787</v>
      </c>
      <c r="H788" s="335">
        <v>32.893084999999999</v>
      </c>
      <c r="I788" s="335">
        <v>60.642775</v>
      </c>
      <c r="J788" s="335">
        <v>351.69381700000002</v>
      </c>
      <c r="K788" s="335">
        <v>84.318155000000004</v>
      </c>
      <c r="L788" s="341">
        <v>138.189538</v>
      </c>
      <c r="Q788" s="48"/>
      <c r="R788" s="48"/>
      <c r="S788" s="48"/>
    </row>
    <row r="789" spans="2:19" x14ac:dyDescent="0.3">
      <c r="B789" s="22"/>
      <c r="C789" s="51">
        <v>276</v>
      </c>
      <c r="D789" s="340">
        <v>65.765259999999998</v>
      </c>
      <c r="E789" s="335">
        <v>123.728458</v>
      </c>
      <c r="F789" s="335">
        <v>497.078574</v>
      </c>
      <c r="G789" s="335">
        <v>204.13255599999999</v>
      </c>
      <c r="H789" s="335">
        <v>70.091775999999996</v>
      </c>
      <c r="I789" s="335">
        <v>148.9333</v>
      </c>
      <c r="J789" s="335">
        <v>380.33671900000002</v>
      </c>
      <c r="K789" s="335">
        <v>124.21990099999999</v>
      </c>
      <c r="L789" s="341">
        <v>151.10740699999999</v>
      </c>
      <c r="Q789" s="48"/>
      <c r="R789" s="48"/>
      <c r="S789" s="48"/>
    </row>
    <row r="790" spans="2:19" x14ac:dyDescent="0.3">
      <c r="B790" s="22"/>
      <c r="C790" s="51">
        <v>277</v>
      </c>
      <c r="D790" s="340">
        <v>70.898140999999995</v>
      </c>
      <c r="E790" s="335">
        <v>112.976451</v>
      </c>
      <c r="F790" s="335">
        <v>464.445874</v>
      </c>
      <c r="G790" s="335">
        <v>171.49985699999999</v>
      </c>
      <c r="H790" s="335">
        <v>35.714494999999999</v>
      </c>
      <c r="I790" s="335">
        <v>102.22944699999999</v>
      </c>
      <c r="J790" s="335">
        <v>355.34888699999999</v>
      </c>
      <c r="K790" s="335">
        <v>91.587200999999993</v>
      </c>
      <c r="L790" s="341">
        <v>140.3554</v>
      </c>
      <c r="Q790" s="48"/>
      <c r="R790" s="48"/>
      <c r="S790" s="48"/>
    </row>
    <row r="791" spans="2:19" x14ac:dyDescent="0.3">
      <c r="B791" s="22"/>
      <c r="C791" s="51">
        <v>278</v>
      </c>
      <c r="D791" s="340">
        <v>99.463200999999998</v>
      </c>
      <c r="E791" s="335">
        <v>101.22663</v>
      </c>
      <c r="F791" s="335">
        <v>451.20684499999999</v>
      </c>
      <c r="G791" s="335">
        <v>158.260828</v>
      </c>
      <c r="H791" s="335">
        <v>23.309125999999999</v>
      </c>
      <c r="I791" s="335">
        <v>69.356238000000005</v>
      </c>
      <c r="J791" s="335">
        <v>342.10985799999997</v>
      </c>
      <c r="K791" s="335">
        <v>78.348173000000003</v>
      </c>
      <c r="L791" s="341">
        <v>128.60557900000001</v>
      </c>
      <c r="Q791" s="48"/>
      <c r="R791" s="48"/>
      <c r="S791" s="48"/>
    </row>
    <row r="792" spans="2:19" x14ac:dyDescent="0.3">
      <c r="B792" s="22"/>
      <c r="C792" s="51">
        <v>279</v>
      </c>
      <c r="D792" s="340">
        <v>99.414395999999996</v>
      </c>
      <c r="E792" s="335">
        <v>101.96409</v>
      </c>
      <c r="F792" s="335">
        <v>453.93970999999999</v>
      </c>
      <c r="G792" s="335">
        <v>160.99369200000001</v>
      </c>
      <c r="H792" s="335">
        <v>24.702134000000001</v>
      </c>
      <c r="I792" s="335">
        <v>68.821562</v>
      </c>
      <c r="J792" s="335">
        <v>344.84272299999998</v>
      </c>
      <c r="K792" s="335">
        <v>81.081036999999995</v>
      </c>
      <c r="L792" s="341">
        <v>129.343039</v>
      </c>
      <c r="Q792" s="48"/>
      <c r="R792" s="48"/>
      <c r="S792" s="48"/>
    </row>
    <row r="793" spans="2:19" x14ac:dyDescent="0.3">
      <c r="B793" s="22"/>
      <c r="C793" s="51">
        <v>280</v>
      </c>
      <c r="D793" s="340">
        <v>92.228554000000003</v>
      </c>
      <c r="E793" s="335">
        <v>98.328417000000002</v>
      </c>
      <c r="F793" s="335">
        <v>449.80175100000002</v>
      </c>
      <c r="G793" s="335">
        <v>156.85573400000001</v>
      </c>
      <c r="H793" s="335">
        <v>21.066461</v>
      </c>
      <c r="I793" s="335">
        <v>77.718631999999999</v>
      </c>
      <c r="J793" s="335">
        <v>340.70476400000001</v>
      </c>
      <c r="K793" s="335">
        <v>76.943078999999997</v>
      </c>
      <c r="L793" s="341">
        <v>125.70736599999999</v>
      </c>
      <c r="Q793" s="48"/>
      <c r="R793" s="48"/>
      <c r="S793" s="48"/>
    </row>
    <row r="794" spans="2:19" x14ac:dyDescent="0.3">
      <c r="B794" s="22"/>
      <c r="C794" s="51">
        <v>281</v>
      </c>
      <c r="D794" s="340">
        <v>100.307489</v>
      </c>
      <c r="E794" s="335">
        <v>105.979477</v>
      </c>
      <c r="F794" s="335">
        <v>457.95509700000002</v>
      </c>
      <c r="G794" s="335">
        <v>165.00908000000001</v>
      </c>
      <c r="H794" s="335">
        <v>28.717521000000001</v>
      </c>
      <c r="I794" s="335">
        <v>82.379615999999999</v>
      </c>
      <c r="J794" s="335">
        <v>348.85811000000001</v>
      </c>
      <c r="K794" s="335">
        <v>85.096423999999999</v>
      </c>
      <c r="L794" s="341">
        <v>133.35842600000001</v>
      </c>
      <c r="Q794" s="48"/>
      <c r="R794" s="48"/>
      <c r="S794" s="48"/>
    </row>
    <row r="795" spans="2:19" x14ac:dyDescent="0.3">
      <c r="B795" s="22"/>
      <c r="C795" s="51">
        <v>282</v>
      </c>
      <c r="D795" s="340">
        <v>44.666004000000001</v>
      </c>
      <c r="E795" s="335">
        <v>102.62920200000001</v>
      </c>
      <c r="F795" s="335">
        <v>478.868223</v>
      </c>
      <c r="G795" s="335">
        <v>186.40552299999999</v>
      </c>
      <c r="H795" s="335">
        <v>85.658512000000002</v>
      </c>
      <c r="I795" s="335">
        <v>160.49034599999999</v>
      </c>
      <c r="J795" s="335">
        <v>359.23746199999999</v>
      </c>
      <c r="K795" s="335">
        <v>128.01243600000001</v>
      </c>
      <c r="L795" s="341">
        <v>130.008151</v>
      </c>
      <c r="Q795" s="48"/>
      <c r="R795" s="48"/>
      <c r="S795" s="48"/>
    </row>
    <row r="796" spans="2:19" x14ac:dyDescent="0.3">
      <c r="B796" s="22"/>
      <c r="C796" s="51">
        <v>283</v>
      </c>
      <c r="D796" s="340">
        <v>57.454968999999998</v>
      </c>
      <c r="E796" s="335">
        <v>122.476254</v>
      </c>
      <c r="F796" s="335">
        <v>474.45395100000002</v>
      </c>
      <c r="G796" s="335">
        <v>181.50793400000001</v>
      </c>
      <c r="H796" s="335">
        <v>48.039217000000001</v>
      </c>
      <c r="I796" s="335">
        <v>133.68182200000001</v>
      </c>
      <c r="J796" s="335">
        <v>365.356964</v>
      </c>
      <c r="K796" s="335">
        <v>101.595279</v>
      </c>
      <c r="L796" s="341">
        <v>149.85520299999999</v>
      </c>
      <c r="Q796" s="48"/>
      <c r="R796" s="48"/>
      <c r="S796" s="48"/>
    </row>
    <row r="797" spans="2:19" x14ac:dyDescent="0.3">
      <c r="B797" s="22"/>
      <c r="C797" s="51">
        <v>284</v>
      </c>
      <c r="D797" s="340">
        <v>76.078108999999998</v>
      </c>
      <c r="E797" s="335">
        <v>106.147936</v>
      </c>
      <c r="F797" s="335">
        <v>457.61735900000002</v>
      </c>
      <c r="G797" s="335">
        <v>164.67134100000001</v>
      </c>
      <c r="H797" s="335">
        <v>28.88598</v>
      </c>
      <c r="I797" s="335">
        <v>95.400931999999997</v>
      </c>
      <c r="J797" s="335">
        <v>348.52037200000001</v>
      </c>
      <c r="K797" s="335">
        <v>84.758685999999997</v>
      </c>
      <c r="L797" s="341">
        <v>133.52688499999999</v>
      </c>
      <c r="Q797" s="48"/>
      <c r="R797" s="48"/>
      <c r="S797" s="48"/>
    </row>
    <row r="798" spans="2:19" x14ac:dyDescent="0.3">
      <c r="B798" s="22"/>
      <c r="C798" s="51">
        <v>285</v>
      </c>
      <c r="D798" s="340">
        <v>90.725611999999998</v>
      </c>
      <c r="E798" s="335">
        <v>92.489041</v>
      </c>
      <c r="F798" s="335">
        <v>443.95846299999999</v>
      </c>
      <c r="G798" s="335">
        <v>151.01244600000001</v>
      </c>
      <c r="H798" s="335">
        <v>15.227085000000001</v>
      </c>
      <c r="I798" s="335">
        <v>72.144330999999994</v>
      </c>
      <c r="J798" s="335">
        <v>334.86147599999998</v>
      </c>
      <c r="K798" s="335">
        <v>71.099790999999996</v>
      </c>
      <c r="L798" s="341">
        <v>119.86799000000001</v>
      </c>
      <c r="Q798" s="48"/>
      <c r="R798" s="48"/>
      <c r="S798" s="48"/>
    </row>
    <row r="799" spans="2:19" x14ac:dyDescent="0.3">
      <c r="B799" s="22"/>
      <c r="C799" s="51">
        <v>286</v>
      </c>
      <c r="D799" s="340">
        <v>86.268246000000005</v>
      </c>
      <c r="E799" s="335">
        <v>95.384062999999998</v>
      </c>
      <c r="F799" s="335">
        <v>446.85348499999998</v>
      </c>
      <c r="G799" s="335">
        <v>153.90746799999999</v>
      </c>
      <c r="H799" s="335">
        <v>18.122107</v>
      </c>
      <c r="I799" s="335">
        <v>81.377369000000002</v>
      </c>
      <c r="J799" s="335">
        <v>337.75649800000002</v>
      </c>
      <c r="K799" s="335">
        <v>73.994812999999994</v>
      </c>
      <c r="L799" s="341">
        <v>122.763012</v>
      </c>
      <c r="Q799" s="48"/>
      <c r="R799" s="48"/>
      <c r="S799" s="48"/>
    </row>
    <row r="800" spans="2:19" x14ac:dyDescent="0.3">
      <c r="B800" s="22"/>
      <c r="C800" s="51">
        <v>287</v>
      </c>
      <c r="D800" s="340">
        <v>70.705751000000006</v>
      </c>
      <c r="E800" s="335">
        <v>128.668949</v>
      </c>
      <c r="F800" s="335">
        <v>504.90796899999998</v>
      </c>
      <c r="G800" s="335">
        <v>212.445269</v>
      </c>
      <c r="H800" s="335">
        <v>112.874394</v>
      </c>
      <c r="I800" s="335">
        <v>198.516999</v>
      </c>
      <c r="J800" s="335">
        <v>385.27720900000003</v>
      </c>
      <c r="K800" s="335">
        <v>154.05218300000001</v>
      </c>
      <c r="L800" s="341">
        <v>156.047898</v>
      </c>
      <c r="Q800" s="48"/>
      <c r="R800" s="48"/>
      <c r="S800" s="48"/>
    </row>
    <row r="801" spans="2:19" x14ac:dyDescent="0.3">
      <c r="B801" s="22"/>
      <c r="C801" s="51">
        <v>288</v>
      </c>
      <c r="D801" s="340">
        <v>63.051696</v>
      </c>
      <c r="E801" s="335">
        <v>121.014895</v>
      </c>
      <c r="F801" s="335">
        <v>497.25391500000001</v>
      </c>
      <c r="G801" s="335">
        <v>204.79121499999999</v>
      </c>
      <c r="H801" s="335">
        <v>104.04420399999999</v>
      </c>
      <c r="I801" s="335">
        <v>189.68680900000001</v>
      </c>
      <c r="J801" s="335">
        <v>377.623155</v>
      </c>
      <c r="K801" s="335">
        <v>146.39812900000001</v>
      </c>
      <c r="L801" s="341">
        <v>148.393844</v>
      </c>
      <c r="Q801" s="48"/>
      <c r="R801" s="48"/>
      <c r="S801" s="48"/>
    </row>
    <row r="802" spans="2:19" x14ac:dyDescent="0.3">
      <c r="B802" s="22"/>
      <c r="C802" s="51">
        <v>289</v>
      </c>
      <c r="D802" s="340">
        <v>69.147895000000005</v>
      </c>
      <c r="E802" s="335">
        <v>97.213106999999994</v>
      </c>
      <c r="F802" s="335">
        <v>449.35982000000001</v>
      </c>
      <c r="G802" s="335">
        <v>156.413803</v>
      </c>
      <c r="H802" s="335">
        <v>23.320373</v>
      </c>
      <c r="I802" s="335">
        <v>102.65418699999999</v>
      </c>
      <c r="J802" s="335">
        <v>340.262833</v>
      </c>
      <c r="K802" s="335">
        <v>76.501148000000001</v>
      </c>
      <c r="L802" s="341">
        <v>124.592056</v>
      </c>
      <c r="Q802" s="48"/>
      <c r="R802" s="48"/>
      <c r="S802" s="48"/>
    </row>
    <row r="803" spans="2:19" x14ac:dyDescent="0.3">
      <c r="B803" s="22"/>
      <c r="C803" s="51">
        <v>290</v>
      </c>
      <c r="D803" s="340">
        <v>99.683892</v>
      </c>
      <c r="E803" s="335">
        <v>101.447321</v>
      </c>
      <c r="F803" s="335">
        <v>441.80803600000002</v>
      </c>
      <c r="G803" s="335">
        <v>148.862019</v>
      </c>
      <c r="H803" s="335">
        <v>23.529817000000001</v>
      </c>
      <c r="I803" s="335">
        <v>72.375259999999997</v>
      </c>
      <c r="J803" s="335">
        <v>332.711049</v>
      </c>
      <c r="K803" s="335">
        <v>68.949363000000005</v>
      </c>
      <c r="L803" s="341">
        <v>128.82626999999999</v>
      </c>
      <c r="Q803" s="48"/>
      <c r="R803" s="48"/>
      <c r="S803" s="48"/>
    </row>
    <row r="804" spans="2:19" x14ac:dyDescent="0.3">
      <c r="B804" s="22"/>
      <c r="C804" s="51">
        <v>291</v>
      </c>
      <c r="D804" s="340">
        <v>85.983474999999999</v>
      </c>
      <c r="E804" s="335">
        <v>87.746904000000001</v>
      </c>
      <c r="F804" s="335">
        <v>439.20356700000002</v>
      </c>
      <c r="G804" s="335">
        <v>146.25754900000001</v>
      </c>
      <c r="H804" s="335">
        <v>10.484947999999999</v>
      </c>
      <c r="I804" s="335">
        <v>73.883736999999996</v>
      </c>
      <c r="J804" s="335">
        <v>330.10658000000001</v>
      </c>
      <c r="K804" s="335">
        <v>66.344893999999996</v>
      </c>
      <c r="L804" s="341">
        <v>115.12585300000001</v>
      </c>
      <c r="Q804" s="48"/>
      <c r="R804" s="48"/>
      <c r="S804" s="48"/>
    </row>
    <row r="805" spans="2:19" x14ac:dyDescent="0.3">
      <c r="B805" s="22"/>
      <c r="C805" s="51">
        <v>292</v>
      </c>
      <c r="D805" s="340">
        <v>92.317302999999995</v>
      </c>
      <c r="E805" s="335">
        <v>94.080731999999998</v>
      </c>
      <c r="F805" s="335">
        <v>444.11606</v>
      </c>
      <c r="G805" s="335">
        <v>151.17004299999999</v>
      </c>
      <c r="H805" s="335">
        <v>16.218340999999999</v>
      </c>
      <c r="I805" s="335">
        <v>72.142544000000001</v>
      </c>
      <c r="J805" s="335">
        <v>335.01907299999999</v>
      </c>
      <c r="K805" s="335">
        <v>71.257388000000006</v>
      </c>
      <c r="L805" s="341">
        <v>121.459681</v>
      </c>
      <c r="Q805" s="48"/>
      <c r="R805" s="48"/>
      <c r="S805" s="48"/>
    </row>
    <row r="806" spans="2:19" x14ac:dyDescent="0.3">
      <c r="B806" s="22"/>
      <c r="C806" s="51">
        <v>293</v>
      </c>
      <c r="D806" s="340">
        <v>47.486355000000003</v>
      </c>
      <c r="E806" s="335">
        <v>89.61551</v>
      </c>
      <c r="F806" s="335">
        <v>467.75084399999997</v>
      </c>
      <c r="G806" s="335">
        <v>174.80482699999999</v>
      </c>
      <c r="H806" s="335">
        <v>41.336111000000002</v>
      </c>
      <c r="I806" s="335">
        <v>126.97871600000001</v>
      </c>
      <c r="J806" s="335">
        <v>358.65385700000002</v>
      </c>
      <c r="K806" s="335">
        <v>94.892172000000002</v>
      </c>
      <c r="L806" s="341">
        <v>132.09535399999999</v>
      </c>
      <c r="Q806" s="48"/>
      <c r="R806" s="48"/>
      <c r="S806" s="48"/>
    </row>
    <row r="807" spans="2:19" x14ac:dyDescent="0.3">
      <c r="B807" s="22"/>
      <c r="C807" s="51">
        <v>294</v>
      </c>
      <c r="D807" s="340">
        <v>47.567160999999999</v>
      </c>
      <c r="E807" s="335">
        <v>105.53036</v>
      </c>
      <c r="F807" s="335">
        <v>481.76938000000001</v>
      </c>
      <c r="G807" s="335">
        <v>189.30668</v>
      </c>
      <c r="H807" s="335">
        <v>88.559669</v>
      </c>
      <c r="I807" s="335">
        <v>174.20227399999999</v>
      </c>
      <c r="J807" s="335">
        <v>362.13862</v>
      </c>
      <c r="K807" s="335">
        <v>130.91359399999999</v>
      </c>
      <c r="L807" s="341">
        <v>132.90930900000001</v>
      </c>
      <c r="Q807" s="48"/>
      <c r="R807" s="48"/>
      <c r="S807" s="48"/>
    </row>
    <row r="808" spans="2:19" x14ac:dyDescent="0.3">
      <c r="B808" s="22"/>
      <c r="C808" s="51">
        <v>295</v>
      </c>
      <c r="D808" s="340">
        <v>39.285930999999998</v>
      </c>
      <c r="E808" s="335">
        <v>97.249128999999996</v>
      </c>
      <c r="F808" s="335">
        <v>473.48815000000002</v>
      </c>
      <c r="G808" s="335">
        <v>181.02545000000001</v>
      </c>
      <c r="H808" s="335">
        <v>80.278437999999994</v>
      </c>
      <c r="I808" s="335">
        <v>165.92104399999999</v>
      </c>
      <c r="J808" s="335">
        <v>353.85738900000001</v>
      </c>
      <c r="K808" s="335">
        <v>122.632363</v>
      </c>
      <c r="L808" s="341">
        <v>124.628078</v>
      </c>
      <c r="Q808" s="48"/>
      <c r="R808" s="48"/>
      <c r="S808" s="48"/>
    </row>
    <row r="809" spans="2:19" x14ac:dyDescent="0.3">
      <c r="B809" s="22"/>
      <c r="C809" s="51">
        <v>296</v>
      </c>
      <c r="D809" s="340">
        <v>87.625050999999999</v>
      </c>
      <c r="E809" s="335">
        <v>89.388479000000004</v>
      </c>
      <c r="F809" s="335">
        <v>439.42576700000001</v>
      </c>
      <c r="G809" s="335">
        <v>146.479749</v>
      </c>
      <c r="H809" s="335">
        <v>11.528047000000001</v>
      </c>
      <c r="I809" s="335">
        <v>78.161034000000001</v>
      </c>
      <c r="J809" s="335">
        <v>330.32877999999999</v>
      </c>
      <c r="K809" s="335">
        <v>66.567093999999997</v>
      </c>
      <c r="L809" s="341">
        <v>116.767428</v>
      </c>
      <c r="Q809" s="48"/>
      <c r="R809" s="48"/>
      <c r="S809" s="48"/>
    </row>
    <row r="810" spans="2:19" x14ac:dyDescent="0.3">
      <c r="B810" s="22"/>
      <c r="C810" s="51">
        <v>297</v>
      </c>
      <c r="D810" s="340">
        <v>39.347830999999999</v>
      </c>
      <c r="E810" s="335">
        <v>81.476985999999997</v>
      </c>
      <c r="F810" s="335">
        <v>457.71600699999999</v>
      </c>
      <c r="G810" s="335">
        <v>165.25330700000001</v>
      </c>
      <c r="H810" s="335">
        <v>49.304102</v>
      </c>
      <c r="I810" s="335">
        <v>134.946707</v>
      </c>
      <c r="J810" s="335">
        <v>338.08524699999998</v>
      </c>
      <c r="K810" s="335">
        <v>102.860164</v>
      </c>
      <c r="L810" s="341">
        <v>108.855935</v>
      </c>
      <c r="Q810" s="48"/>
      <c r="R810" s="48"/>
      <c r="S810" s="48"/>
    </row>
    <row r="811" spans="2:19" x14ac:dyDescent="0.3">
      <c r="B811" s="22"/>
      <c r="C811" s="51">
        <v>298</v>
      </c>
      <c r="D811" s="340">
        <v>60.465735000000002</v>
      </c>
      <c r="E811" s="335">
        <v>118.428933</v>
      </c>
      <c r="F811" s="335">
        <v>494.66795400000001</v>
      </c>
      <c r="G811" s="335">
        <v>202.205254</v>
      </c>
      <c r="H811" s="335">
        <v>102.634378</v>
      </c>
      <c r="I811" s="335">
        <v>188.276983</v>
      </c>
      <c r="J811" s="335">
        <v>375.037193</v>
      </c>
      <c r="K811" s="335">
        <v>143.81216699999999</v>
      </c>
      <c r="L811" s="341">
        <v>145.80788200000001</v>
      </c>
      <c r="Q811" s="48"/>
      <c r="R811" s="48"/>
      <c r="S811" s="48"/>
    </row>
    <row r="812" spans="2:19" x14ac:dyDescent="0.3">
      <c r="B812" s="22"/>
      <c r="C812" s="51">
        <v>299</v>
      </c>
      <c r="D812" s="340">
        <v>83.664888000000005</v>
      </c>
      <c r="E812" s="335">
        <v>85.839157999999998</v>
      </c>
      <c r="F812" s="335">
        <v>437.29581999999999</v>
      </c>
      <c r="G812" s="335">
        <v>144.34980300000001</v>
      </c>
      <c r="H812" s="335">
        <v>8.5772019999999998</v>
      </c>
      <c r="I812" s="335">
        <v>82.127052000000006</v>
      </c>
      <c r="J812" s="335">
        <v>328.19883299999998</v>
      </c>
      <c r="K812" s="335">
        <v>64.437147999999993</v>
      </c>
      <c r="L812" s="341">
        <v>113.218107</v>
      </c>
      <c r="Q812" s="48"/>
      <c r="R812" s="48"/>
      <c r="S812" s="48"/>
    </row>
    <row r="813" spans="2:19" x14ac:dyDescent="0.3">
      <c r="B813" s="22"/>
      <c r="C813" s="51">
        <v>300</v>
      </c>
      <c r="D813" s="340">
        <v>57.152478000000002</v>
      </c>
      <c r="E813" s="335">
        <v>115.11567599999999</v>
      </c>
      <c r="F813" s="335">
        <v>491.35469699999999</v>
      </c>
      <c r="G813" s="335">
        <v>198.891997</v>
      </c>
      <c r="H813" s="335">
        <v>99.321121000000005</v>
      </c>
      <c r="I813" s="335">
        <v>184.96372600000001</v>
      </c>
      <c r="J813" s="335">
        <v>371.72393599999998</v>
      </c>
      <c r="K813" s="335">
        <v>140.49891</v>
      </c>
      <c r="L813" s="341">
        <v>142.49462500000001</v>
      </c>
      <c r="Q813" s="48"/>
      <c r="R813" s="48"/>
      <c r="S813" s="48"/>
    </row>
    <row r="814" spans="2:19" x14ac:dyDescent="0.3">
      <c r="B814" s="22"/>
      <c r="C814" s="51">
        <v>301</v>
      </c>
      <c r="D814" s="340">
        <v>73.894963000000004</v>
      </c>
      <c r="E814" s="335">
        <v>131.858161</v>
      </c>
      <c r="F814" s="335">
        <v>508.09718199999998</v>
      </c>
      <c r="G814" s="335">
        <v>215.63448199999999</v>
      </c>
      <c r="H814" s="335">
        <v>116.06360599999999</v>
      </c>
      <c r="I814" s="335">
        <v>201.706211</v>
      </c>
      <c r="J814" s="335">
        <v>388.46642200000002</v>
      </c>
      <c r="K814" s="335">
        <v>157.24139600000001</v>
      </c>
      <c r="L814" s="341">
        <v>159.23711</v>
      </c>
      <c r="Q814" s="48"/>
      <c r="R814" s="48"/>
      <c r="S814" s="48"/>
    </row>
    <row r="815" spans="2:19" x14ac:dyDescent="0.3">
      <c r="B815" s="22"/>
      <c r="C815" s="51">
        <v>302</v>
      </c>
      <c r="D815" s="340">
        <v>28.530013</v>
      </c>
      <c r="E815" s="335">
        <v>86.839281999999997</v>
      </c>
      <c r="F815" s="335">
        <v>463.07830200000001</v>
      </c>
      <c r="G815" s="335">
        <v>170.615602</v>
      </c>
      <c r="H815" s="335">
        <v>56.299971999999997</v>
      </c>
      <c r="I815" s="335">
        <v>141.942577</v>
      </c>
      <c r="J815" s="335">
        <v>343.447542</v>
      </c>
      <c r="K815" s="335">
        <v>109.856033</v>
      </c>
      <c r="L815" s="341">
        <v>114.218231</v>
      </c>
      <c r="Q815" s="48"/>
      <c r="R815" s="48"/>
      <c r="S815" s="48"/>
    </row>
    <row r="816" spans="2:19" x14ac:dyDescent="0.3">
      <c r="B816" s="22"/>
      <c r="C816" s="51">
        <v>303</v>
      </c>
      <c r="D816" s="340">
        <v>82.460845000000006</v>
      </c>
      <c r="E816" s="335">
        <v>84.224273999999994</v>
      </c>
      <c r="F816" s="335">
        <v>432.02134000000001</v>
      </c>
      <c r="G816" s="335">
        <v>139.075323</v>
      </c>
      <c r="H816" s="335">
        <v>6.3814200000000003</v>
      </c>
      <c r="I816" s="335">
        <v>84.263682000000003</v>
      </c>
      <c r="J816" s="335">
        <v>322.924353</v>
      </c>
      <c r="K816" s="335">
        <v>59.162667999999996</v>
      </c>
      <c r="L816" s="341">
        <v>111.603223</v>
      </c>
      <c r="Q816" s="48"/>
      <c r="R816" s="48"/>
      <c r="S816" s="48"/>
    </row>
    <row r="817" spans="2:19" x14ac:dyDescent="0.3">
      <c r="B817" s="22"/>
      <c r="C817" s="51">
        <v>304</v>
      </c>
      <c r="D817" s="340">
        <v>86.887343000000001</v>
      </c>
      <c r="E817" s="335">
        <v>88.650772000000003</v>
      </c>
      <c r="F817" s="335">
        <v>428.27618000000001</v>
      </c>
      <c r="G817" s="335">
        <v>135.330163</v>
      </c>
      <c r="H817" s="335">
        <v>11.117865</v>
      </c>
      <c r="I817" s="335">
        <v>84.386668</v>
      </c>
      <c r="J817" s="335">
        <v>319.179193</v>
      </c>
      <c r="K817" s="335">
        <v>55.417507999999998</v>
      </c>
      <c r="L817" s="341">
        <v>116.029721</v>
      </c>
      <c r="Q817" s="48"/>
      <c r="R817" s="48"/>
      <c r="S817" s="48"/>
    </row>
    <row r="818" spans="2:19" x14ac:dyDescent="0.3">
      <c r="B818" s="22"/>
      <c r="C818" s="51">
        <v>305</v>
      </c>
      <c r="D818" s="340">
        <v>66.066844000000003</v>
      </c>
      <c r="E818" s="335">
        <v>101.31549200000001</v>
      </c>
      <c r="F818" s="335">
        <v>453.28726699999999</v>
      </c>
      <c r="G818" s="335">
        <v>160.341249</v>
      </c>
      <c r="H818" s="335">
        <v>27.247819</v>
      </c>
      <c r="I818" s="335">
        <v>106.581633</v>
      </c>
      <c r="J818" s="335">
        <v>344.19027999999997</v>
      </c>
      <c r="K818" s="335">
        <v>80.428594000000004</v>
      </c>
      <c r="L818" s="341">
        <v>128.69444100000001</v>
      </c>
      <c r="Q818" s="48"/>
      <c r="R818" s="48"/>
      <c r="S818" s="48"/>
    </row>
    <row r="819" spans="2:19" x14ac:dyDescent="0.3">
      <c r="B819" s="22"/>
      <c r="C819" s="51">
        <v>306</v>
      </c>
      <c r="D819" s="340">
        <v>80.998497999999998</v>
      </c>
      <c r="E819" s="335">
        <v>86.776320999999996</v>
      </c>
      <c r="F819" s="335">
        <v>438.92303500000003</v>
      </c>
      <c r="G819" s="335">
        <v>145.97701699999999</v>
      </c>
      <c r="H819" s="335">
        <v>12.883587</v>
      </c>
      <c r="I819" s="335">
        <v>92.217400999999995</v>
      </c>
      <c r="J819" s="335">
        <v>329.82604800000001</v>
      </c>
      <c r="K819" s="335">
        <v>66.064362000000003</v>
      </c>
      <c r="L819" s="341">
        <v>114.15527</v>
      </c>
      <c r="Q819" s="48"/>
      <c r="R819" s="48"/>
      <c r="S819" s="48"/>
    </row>
    <row r="820" spans="2:19" x14ac:dyDescent="0.3">
      <c r="B820" s="22"/>
      <c r="C820" s="51">
        <v>307</v>
      </c>
      <c r="D820" s="340">
        <v>96.960033999999993</v>
      </c>
      <c r="E820" s="335">
        <v>98.723461999999998</v>
      </c>
      <c r="F820" s="335">
        <v>436.23449599999998</v>
      </c>
      <c r="G820" s="335">
        <v>143.288479</v>
      </c>
      <c r="H820" s="335">
        <v>20.861072</v>
      </c>
      <c r="I820" s="335">
        <v>83.023049</v>
      </c>
      <c r="J820" s="335">
        <v>327.13750900000002</v>
      </c>
      <c r="K820" s="335">
        <v>63.375822999999997</v>
      </c>
      <c r="L820" s="341">
        <v>126.102411</v>
      </c>
      <c r="Q820" s="48"/>
      <c r="R820" s="48"/>
      <c r="S820" s="48"/>
    </row>
    <row r="821" spans="2:19" x14ac:dyDescent="0.3">
      <c r="B821" s="22"/>
      <c r="C821" s="51">
        <v>308</v>
      </c>
      <c r="D821" s="340">
        <v>297.40796499999999</v>
      </c>
      <c r="E821" s="335">
        <v>236.95510999999999</v>
      </c>
      <c r="F821" s="335">
        <v>461.889365</v>
      </c>
      <c r="G821" s="335">
        <v>188.23764299999999</v>
      </c>
      <c r="H821" s="335">
        <v>158.132542</v>
      </c>
      <c r="I821" s="335">
        <v>166.892889</v>
      </c>
      <c r="J821" s="335">
        <v>414.97845999999998</v>
      </c>
      <c r="K821" s="335">
        <v>162.79212799999999</v>
      </c>
      <c r="L821" s="341">
        <v>245.651004</v>
      </c>
      <c r="Q821" s="48"/>
      <c r="R821" s="48"/>
      <c r="S821" s="48"/>
    </row>
    <row r="822" spans="2:19" x14ac:dyDescent="0.3">
      <c r="B822" s="22"/>
      <c r="C822" s="51">
        <v>309</v>
      </c>
      <c r="D822" s="340">
        <v>59.600529000000002</v>
      </c>
      <c r="E822" s="335">
        <v>117.563727</v>
      </c>
      <c r="F822" s="335">
        <v>493.80274800000001</v>
      </c>
      <c r="G822" s="335">
        <v>201.340048</v>
      </c>
      <c r="H822" s="335">
        <v>101.769172</v>
      </c>
      <c r="I822" s="335">
        <v>187.411777</v>
      </c>
      <c r="J822" s="335">
        <v>374.171988</v>
      </c>
      <c r="K822" s="335">
        <v>142.94696200000001</v>
      </c>
      <c r="L822" s="341">
        <v>144.94267600000001</v>
      </c>
      <c r="Q822" s="48"/>
      <c r="R822" s="48"/>
      <c r="S822" s="48"/>
    </row>
    <row r="823" spans="2:19" x14ac:dyDescent="0.3">
      <c r="B823" s="22"/>
      <c r="C823" s="51">
        <v>310</v>
      </c>
      <c r="D823" s="340">
        <v>80.960627000000002</v>
      </c>
      <c r="E823" s="335">
        <v>82.724056000000004</v>
      </c>
      <c r="F823" s="335">
        <v>430.937229</v>
      </c>
      <c r="G823" s="335">
        <v>137.99121199999999</v>
      </c>
      <c r="H823" s="335">
        <v>7.3444339999999997</v>
      </c>
      <c r="I823" s="335">
        <v>86.928888000000001</v>
      </c>
      <c r="J823" s="335">
        <v>321.84024199999999</v>
      </c>
      <c r="K823" s="335">
        <v>58.078557000000004</v>
      </c>
      <c r="L823" s="341">
        <v>110.103005</v>
      </c>
      <c r="Q823" s="48"/>
      <c r="R823" s="48"/>
      <c r="S823" s="48"/>
    </row>
    <row r="824" spans="2:19" x14ac:dyDescent="0.3">
      <c r="B824" s="22"/>
      <c r="C824" s="51">
        <v>311</v>
      </c>
      <c r="D824" s="340">
        <v>31.632476</v>
      </c>
      <c r="E824" s="335">
        <v>73.753742000000003</v>
      </c>
      <c r="F824" s="335">
        <v>449.99276300000002</v>
      </c>
      <c r="G824" s="335">
        <v>157.53006300000001</v>
      </c>
      <c r="H824" s="335">
        <v>49.671084</v>
      </c>
      <c r="I824" s="335">
        <v>135.31368900000001</v>
      </c>
      <c r="J824" s="335">
        <v>330.36200300000002</v>
      </c>
      <c r="K824" s="335">
        <v>99.136976000000004</v>
      </c>
      <c r="L824" s="341">
        <v>101.13269099999999</v>
      </c>
      <c r="Q824" s="48"/>
      <c r="R824" s="48"/>
      <c r="S824" s="48"/>
    </row>
    <row r="825" spans="2:19" x14ac:dyDescent="0.3">
      <c r="B825" s="22"/>
      <c r="C825" s="51">
        <v>312</v>
      </c>
      <c r="D825" s="340">
        <v>61.704616000000001</v>
      </c>
      <c r="E825" s="335">
        <v>119.66781400000001</v>
      </c>
      <c r="F825" s="335">
        <v>495.906835</v>
      </c>
      <c r="G825" s="335">
        <v>203.44413499999999</v>
      </c>
      <c r="H825" s="335">
        <v>103.87326</v>
      </c>
      <c r="I825" s="335">
        <v>189.51586499999999</v>
      </c>
      <c r="J825" s="335">
        <v>376.27607499999999</v>
      </c>
      <c r="K825" s="335">
        <v>145.05104900000001</v>
      </c>
      <c r="L825" s="341">
        <v>147.046763</v>
      </c>
      <c r="Q825" s="48"/>
      <c r="R825" s="48"/>
      <c r="S825" s="48"/>
    </row>
    <row r="826" spans="2:19" x14ac:dyDescent="0.3">
      <c r="B826" s="22"/>
      <c r="C826" s="51">
        <v>313</v>
      </c>
      <c r="D826" s="340">
        <v>20.164596</v>
      </c>
      <c r="E826" s="335">
        <v>91.060103999999995</v>
      </c>
      <c r="F826" s="335">
        <v>467.299125</v>
      </c>
      <c r="G826" s="335">
        <v>174.83642499999999</v>
      </c>
      <c r="H826" s="335">
        <v>60.787655000000001</v>
      </c>
      <c r="I826" s="335">
        <v>146.430261</v>
      </c>
      <c r="J826" s="335">
        <v>347.66836499999999</v>
      </c>
      <c r="K826" s="335">
        <v>114.343717</v>
      </c>
      <c r="L826" s="341">
        <v>118.439053</v>
      </c>
      <c r="Q826" s="48"/>
      <c r="R826" s="48"/>
      <c r="S826" s="48"/>
    </row>
    <row r="827" spans="2:19" x14ac:dyDescent="0.3">
      <c r="B827" s="22"/>
      <c r="C827" s="51">
        <v>314</v>
      </c>
      <c r="D827" s="340">
        <v>25.069672000000001</v>
      </c>
      <c r="E827" s="335">
        <v>76.870431999999994</v>
      </c>
      <c r="F827" s="335">
        <v>453.10945199999998</v>
      </c>
      <c r="G827" s="335">
        <v>160.64675299999999</v>
      </c>
      <c r="H827" s="335">
        <v>59.267054999999999</v>
      </c>
      <c r="I827" s="335">
        <v>144.90966</v>
      </c>
      <c r="J827" s="335">
        <v>333.47869200000002</v>
      </c>
      <c r="K827" s="335">
        <v>102.253666</v>
      </c>
      <c r="L827" s="341">
        <v>103.172946</v>
      </c>
      <c r="Q827" s="48"/>
      <c r="R827" s="48"/>
      <c r="S827" s="48"/>
    </row>
    <row r="828" spans="2:19" x14ac:dyDescent="0.3">
      <c r="B828" s="22"/>
      <c r="C828" s="51">
        <v>315</v>
      </c>
      <c r="D828" s="340">
        <v>81.298109999999994</v>
      </c>
      <c r="E828" s="335">
        <v>83.061538999999996</v>
      </c>
      <c r="F828" s="335">
        <v>425.74653899999998</v>
      </c>
      <c r="G828" s="335">
        <v>132.82617999999999</v>
      </c>
      <c r="H828" s="335">
        <v>11.140656</v>
      </c>
      <c r="I828" s="335">
        <v>91.223314000000002</v>
      </c>
      <c r="J828" s="335">
        <v>316.64955200000003</v>
      </c>
      <c r="K828" s="335">
        <v>52.913525</v>
      </c>
      <c r="L828" s="341">
        <v>110.440488</v>
      </c>
      <c r="Q828" s="48"/>
      <c r="R828" s="48"/>
      <c r="S828" s="48"/>
    </row>
    <row r="829" spans="2:19" x14ac:dyDescent="0.3">
      <c r="B829" s="22"/>
      <c r="C829" s="51">
        <v>316</v>
      </c>
      <c r="D829" s="340">
        <v>78.061488999999995</v>
      </c>
      <c r="E829" s="335">
        <v>79.824917999999997</v>
      </c>
      <c r="F829" s="335">
        <v>422.13120600000002</v>
      </c>
      <c r="G829" s="335">
        <v>129.210848</v>
      </c>
      <c r="H829" s="335">
        <v>7.9040350000000004</v>
      </c>
      <c r="I829" s="335">
        <v>87.986693000000002</v>
      </c>
      <c r="J829" s="335">
        <v>313.03421900000001</v>
      </c>
      <c r="K829" s="335">
        <v>49.298192999999998</v>
      </c>
      <c r="L829" s="341">
        <v>107.203867</v>
      </c>
      <c r="Q829" s="48"/>
      <c r="R829" s="48"/>
      <c r="S829" s="48"/>
    </row>
    <row r="830" spans="2:19" x14ac:dyDescent="0.3">
      <c r="B830" s="22"/>
      <c r="C830" s="51">
        <v>317</v>
      </c>
      <c r="D830" s="340">
        <v>81.870304000000004</v>
      </c>
      <c r="E830" s="335">
        <v>83.633733000000007</v>
      </c>
      <c r="F830" s="335">
        <v>428.05789399999998</v>
      </c>
      <c r="G830" s="335">
        <v>135.13753500000001</v>
      </c>
      <c r="H830" s="335">
        <v>11.71285</v>
      </c>
      <c r="I830" s="335">
        <v>91.795507999999998</v>
      </c>
      <c r="J830" s="335">
        <v>318.96090700000002</v>
      </c>
      <c r="K830" s="335">
        <v>55.224879999999999</v>
      </c>
      <c r="L830" s="341">
        <v>111.012682</v>
      </c>
      <c r="Q830" s="48"/>
      <c r="R830" s="48"/>
      <c r="S830" s="48"/>
    </row>
    <row r="831" spans="2:19" x14ac:dyDescent="0.3">
      <c r="B831" s="22"/>
      <c r="C831" s="51">
        <v>318</v>
      </c>
      <c r="D831" s="340">
        <v>41.090634999999999</v>
      </c>
      <c r="E831" s="335">
        <v>99.053832999999997</v>
      </c>
      <c r="F831" s="335">
        <v>475.29285399999998</v>
      </c>
      <c r="G831" s="335">
        <v>182.83015399999999</v>
      </c>
      <c r="H831" s="335">
        <v>83.259279000000006</v>
      </c>
      <c r="I831" s="335">
        <v>168.901884</v>
      </c>
      <c r="J831" s="335">
        <v>355.66209400000002</v>
      </c>
      <c r="K831" s="335">
        <v>124.437068</v>
      </c>
      <c r="L831" s="341">
        <v>126.432782</v>
      </c>
      <c r="Q831" s="48"/>
      <c r="R831" s="48"/>
      <c r="S831" s="48"/>
    </row>
    <row r="832" spans="2:19" x14ac:dyDescent="0.3">
      <c r="B832" s="22"/>
      <c r="C832" s="51">
        <v>319</v>
      </c>
      <c r="D832" s="340">
        <v>296.70982600000002</v>
      </c>
      <c r="E832" s="335">
        <v>236.25697</v>
      </c>
      <c r="F832" s="335">
        <v>457.569299</v>
      </c>
      <c r="G832" s="335">
        <v>223.28313499999999</v>
      </c>
      <c r="H832" s="335">
        <v>157.434403</v>
      </c>
      <c r="I832" s="335">
        <v>166.194749</v>
      </c>
      <c r="J832" s="335">
        <v>414.28032000000002</v>
      </c>
      <c r="K832" s="335">
        <v>158.47206199999999</v>
      </c>
      <c r="L832" s="341">
        <v>244.95286400000001</v>
      </c>
      <c r="Q832" s="48"/>
      <c r="R832" s="48"/>
      <c r="S832" s="48"/>
    </row>
    <row r="833" spans="2:19" x14ac:dyDescent="0.3">
      <c r="B833" s="22"/>
      <c r="C833" s="51">
        <v>320</v>
      </c>
      <c r="D833" s="340">
        <v>51.433250000000001</v>
      </c>
      <c r="E833" s="335">
        <v>109.39644800000001</v>
      </c>
      <c r="F833" s="335">
        <v>485.635469</v>
      </c>
      <c r="G833" s="335">
        <v>193.17276899999999</v>
      </c>
      <c r="H833" s="335">
        <v>93.601894000000001</v>
      </c>
      <c r="I833" s="335">
        <v>179.24449899999999</v>
      </c>
      <c r="J833" s="335">
        <v>366.00470899999999</v>
      </c>
      <c r="K833" s="335">
        <v>134.77968300000001</v>
      </c>
      <c r="L833" s="341">
        <v>136.775397</v>
      </c>
      <c r="Q833" s="48"/>
      <c r="R833" s="48"/>
      <c r="S833" s="48"/>
    </row>
    <row r="834" spans="2:19" x14ac:dyDescent="0.3">
      <c r="B834" s="22"/>
      <c r="C834" s="51">
        <v>321</v>
      </c>
      <c r="D834" s="340">
        <v>16.709054999999999</v>
      </c>
      <c r="E834" s="335">
        <v>75.740335999999999</v>
      </c>
      <c r="F834" s="335">
        <v>451.979356</v>
      </c>
      <c r="G834" s="335">
        <v>159.51665700000001</v>
      </c>
      <c r="H834" s="335">
        <v>61.356797999999998</v>
      </c>
      <c r="I834" s="335">
        <v>146.999404</v>
      </c>
      <c r="J834" s="335">
        <v>332.34859599999999</v>
      </c>
      <c r="K834" s="335">
        <v>101.12357</v>
      </c>
      <c r="L834" s="341">
        <v>102.04285</v>
      </c>
      <c r="Q834" s="48"/>
      <c r="R834" s="48"/>
      <c r="S834" s="48"/>
    </row>
    <row r="835" spans="2:19" x14ac:dyDescent="0.3">
      <c r="B835" s="22"/>
      <c r="C835" s="51">
        <v>322</v>
      </c>
      <c r="D835" s="340">
        <v>56.518293</v>
      </c>
      <c r="E835" s="335">
        <v>114.48149100000001</v>
      </c>
      <c r="F835" s="335">
        <v>490.72051199999999</v>
      </c>
      <c r="G835" s="335">
        <v>198.257812</v>
      </c>
      <c r="H835" s="335">
        <v>98.686936000000003</v>
      </c>
      <c r="I835" s="335">
        <v>184.32954100000001</v>
      </c>
      <c r="J835" s="335">
        <v>371.08975099999998</v>
      </c>
      <c r="K835" s="335">
        <v>139.86472499999999</v>
      </c>
      <c r="L835" s="341">
        <v>141.86044000000001</v>
      </c>
      <c r="Q835" s="48"/>
      <c r="R835" s="48"/>
      <c r="S835" s="48"/>
    </row>
    <row r="836" spans="2:19" x14ac:dyDescent="0.3">
      <c r="B836" s="22"/>
      <c r="C836" s="51">
        <v>323</v>
      </c>
      <c r="D836" s="340">
        <v>63.615229999999997</v>
      </c>
      <c r="E836" s="335">
        <v>121.578428</v>
      </c>
      <c r="F836" s="335">
        <v>497.81744900000001</v>
      </c>
      <c r="G836" s="335">
        <v>205.354749</v>
      </c>
      <c r="H836" s="335">
        <v>105.783873</v>
      </c>
      <c r="I836" s="335">
        <v>191.426478</v>
      </c>
      <c r="J836" s="335">
        <v>378.186689</v>
      </c>
      <c r="K836" s="335">
        <v>146.96166299999999</v>
      </c>
      <c r="L836" s="341">
        <v>148.95737700000001</v>
      </c>
      <c r="Q836" s="48"/>
      <c r="R836" s="48"/>
      <c r="S836" s="48"/>
    </row>
    <row r="837" spans="2:19" x14ac:dyDescent="0.3">
      <c r="B837" s="22"/>
      <c r="C837" s="51">
        <v>324</v>
      </c>
      <c r="D837" s="340">
        <v>60.939157999999999</v>
      </c>
      <c r="E837" s="335">
        <v>63.092956000000001</v>
      </c>
      <c r="F837" s="335">
        <v>439.33197699999999</v>
      </c>
      <c r="G837" s="335">
        <v>146.86927700000001</v>
      </c>
      <c r="H837" s="335">
        <v>19.713277999999999</v>
      </c>
      <c r="I837" s="335">
        <v>99.050554000000005</v>
      </c>
      <c r="J837" s="335">
        <v>319.70121699999999</v>
      </c>
      <c r="K837" s="335">
        <v>69.978386</v>
      </c>
      <c r="L837" s="341">
        <v>90.471905000000007</v>
      </c>
      <c r="Q837" s="48"/>
      <c r="R837" s="48"/>
      <c r="S837" s="48"/>
    </row>
    <row r="838" spans="2:19" x14ac:dyDescent="0.3">
      <c r="B838" s="22"/>
      <c r="C838" s="51">
        <v>325</v>
      </c>
      <c r="D838" s="340">
        <v>22.309265</v>
      </c>
      <c r="E838" s="335">
        <v>70.153082999999995</v>
      </c>
      <c r="F838" s="335">
        <v>446.39210300000002</v>
      </c>
      <c r="G838" s="335">
        <v>153.92940300000001</v>
      </c>
      <c r="H838" s="335">
        <v>55.745341000000003</v>
      </c>
      <c r="I838" s="335">
        <v>141.387946</v>
      </c>
      <c r="J838" s="335">
        <v>326.76134300000001</v>
      </c>
      <c r="K838" s="335">
        <v>95.536316999999997</v>
      </c>
      <c r="L838" s="341">
        <v>96.455596999999997</v>
      </c>
      <c r="Q838" s="48"/>
      <c r="R838" s="48"/>
      <c r="S838" s="48"/>
    </row>
    <row r="839" spans="2:19" x14ac:dyDescent="0.3">
      <c r="B839" s="22"/>
      <c r="C839" s="51">
        <v>326</v>
      </c>
      <c r="D839" s="340">
        <v>19.650746000000002</v>
      </c>
      <c r="E839" s="335">
        <v>77.613944000000004</v>
      </c>
      <c r="F839" s="335">
        <v>453.85296499999998</v>
      </c>
      <c r="G839" s="335">
        <v>161.390265</v>
      </c>
      <c r="H839" s="335">
        <v>76.227328999999997</v>
      </c>
      <c r="I839" s="335">
        <v>161.869934</v>
      </c>
      <c r="J839" s="335">
        <v>334.22220499999997</v>
      </c>
      <c r="K839" s="335">
        <v>102.997179</v>
      </c>
      <c r="L839" s="341">
        <v>104.99289400000001</v>
      </c>
      <c r="Q839" s="48"/>
      <c r="R839" s="48"/>
      <c r="S839" s="48"/>
    </row>
    <row r="840" spans="2:19" x14ac:dyDescent="0.3">
      <c r="B840" s="22"/>
      <c r="C840" s="51">
        <v>327</v>
      </c>
      <c r="D840" s="340">
        <v>28.320342</v>
      </c>
      <c r="E840" s="335">
        <v>67.808300000000003</v>
      </c>
      <c r="F840" s="335">
        <v>443.741309</v>
      </c>
      <c r="G840" s="335">
        <v>151.58462</v>
      </c>
      <c r="H840" s="335">
        <v>52.019756999999998</v>
      </c>
      <c r="I840" s="335">
        <v>137.662362</v>
      </c>
      <c r="J840" s="335">
        <v>324.41656</v>
      </c>
      <c r="K840" s="335">
        <v>93.191534000000004</v>
      </c>
      <c r="L840" s="341">
        <v>94.110814000000005</v>
      </c>
      <c r="Q840" s="48"/>
      <c r="R840" s="48"/>
      <c r="S840" s="48"/>
    </row>
    <row r="841" spans="2:19" x14ac:dyDescent="0.3">
      <c r="B841" s="22"/>
      <c r="C841" s="51">
        <v>328</v>
      </c>
      <c r="D841" s="340">
        <v>84.724745999999996</v>
      </c>
      <c r="E841" s="335">
        <v>86.488174000000001</v>
      </c>
      <c r="F841" s="335">
        <v>417.15822900000001</v>
      </c>
      <c r="G841" s="335">
        <v>124.237871</v>
      </c>
      <c r="H841" s="335">
        <v>14.567292</v>
      </c>
      <c r="I841" s="335">
        <v>94.653859999999995</v>
      </c>
      <c r="J841" s="335">
        <v>308.06124199999999</v>
      </c>
      <c r="K841" s="335">
        <v>44.411216000000003</v>
      </c>
      <c r="L841" s="341">
        <v>113.86712300000001</v>
      </c>
      <c r="Q841" s="48"/>
      <c r="R841" s="48"/>
      <c r="S841" s="48"/>
    </row>
    <row r="842" spans="2:19" x14ac:dyDescent="0.3">
      <c r="B842" s="22"/>
      <c r="C842" s="51">
        <v>329</v>
      </c>
      <c r="D842" s="340">
        <v>90.748469999999998</v>
      </c>
      <c r="E842" s="335">
        <v>92.511899</v>
      </c>
      <c r="F842" s="335">
        <v>415.172594</v>
      </c>
      <c r="G842" s="335">
        <v>122.252236</v>
      </c>
      <c r="H842" s="335">
        <v>20.591016</v>
      </c>
      <c r="I842" s="335">
        <v>97.210363000000001</v>
      </c>
      <c r="J842" s="335">
        <v>306.07560699999999</v>
      </c>
      <c r="K842" s="335">
        <v>42.425581999999999</v>
      </c>
      <c r="L842" s="341">
        <v>119.89084800000001</v>
      </c>
      <c r="Q842" s="48"/>
      <c r="R842" s="48"/>
      <c r="S842" s="48"/>
    </row>
    <row r="843" spans="2:19" x14ac:dyDescent="0.3">
      <c r="B843" s="22"/>
      <c r="C843" s="51">
        <v>330</v>
      </c>
      <c r="D843" s="340">
        <v>8.104025</v>
      </c>
      <c r="E843" s="335">
        <v>69.923820000000006</v>
      </c>
      <c r="F843" s="335">
        <v>446.16284000000002</v>
      </c>
      <c r="G843" s="335">
        <v>153.70014</v>
      </c>
      <c r="H843" s="335">
        <v>74.554591000000002</v>
      </c>
      <c r="I843" s="335">
        <v>160.19719599999999</v>
      </c>
      <c r="J843" s="335">
        <v>326.53208000000001</v>
      </c>
      <c r="K843" s="335">
        <v>95.307053999999994</v>
      </c>
      <c r="L843" s="341">
        <v>96.226333999999994</v>
      </c>
      <c r="Q843" s="48"/>
      <c r="R843" s="48"/>
      <c r="S843" s="48"/>
    </row>
    <row r="844" spans="2:19" x14ac:dyDescent="0.3">
      <c r="B844" s="22"/>
      <c r="C844" s="51">
        <v>331</v>
      </c>
      <c r="D844" s="340">
        <v>69.967982000000006</v>
      </c>
      <c r="E844" s="335">
        <v>71.731410999999994</v>
      </c>
      <c r="F844" s="335">
        <v>427.63800199999997</v>
      </c>
      <c r="G844" s="335">
        <v>134.71764300000001</v>
      </c>
      <c r="H844" s="335">
        <v>17.486234</v>
      </c>
      <c r="I844" s="335">
        <v>97.572801999999996</v>
      </c>
      <c r="J844" s="335">
        <v>318.54101500000002</v>
      </c>
      <c r="K844" s="335">
        <v>61.062421000000001</v>
      </c>
      <c r="L844" s="341">
        <v>99.11036</v>
      </c>
      <c r="Q844" s="48"/>
      <c r="R844" s="48"/>
      <c r="S844" s="48"/>
    </row>
    <row r="845" spans="2:19" x14ac:dyDescent="0.3">
      <c r="B845" s="22"/>
      <c r="C845" s="51">
        <v>332</v>
      </c>
      <c r="D845" s="340">
        <v>68.417675000000003</v>
      </c>
      <c r="E845" s="335">
        <v>126.38087299999999</v>
      </c>
      <c r="F845" s="335">
        <v>502.61989399999999</v>
      </c>
      <c r="G845" s="335">
        <v>210.157194</v>
      </c>
      <c r="H845" s="335">
        <v>110.58631800000001</v>
      </c>
      <c r="I845" s="335">
        <v>196.22892300000001</v>
      </c>
      <c r="J845" s="335">
        <v>382.98913399999998</v>
      </c>
      <c r="K845" s="335">
        <v>151.76410799999999</v>
      </c>
      <c r="L845" s="341">
        <v>153.75982200000001</v>
      </c>
      <c r="Q845" s="48"/>
      <c r="R845" s="48"/>
      <c r="S845" s="48"/>
    </row>
    <row r="846" spans="2:19" x14ac:dyDescent="0.3">
      <c r="B846" s="22"/>
      <c r="C846" s="51">
        <v>333</v>
      </c>
      <c r="D846" s="340">
        <v>75.940732999999994</v>
      </c>
      <c r="E846" s="335">
        <v>77.704161999999997</v>
      </c>
      <c r="F846" s="335">
        <v>420.443535</v>
      </c>
      <c r="G846" s="335">
        <v>127.52317600000001</v>
      </c>
      <c r="H846" s="335">
        <v>17.229915999999999</v>
      </c>
      <c r="I846" s="335">
        <v>97.316484000000003</v>
      </c>
      <c r="J846" s="335">
        <v>311.34654799999998</v>
      </c>
      <c r="K846" s="335">
        <v>47.610520999999999</v>
      </c>
      <c r="L846" s="341">
        <v>105.083111</v>
      </c>
      <c r="Q846" s="48"/>
      <c r="R846" s="48"/>
      <c r="S846" s="48"/>
    </row>
    <row r="847" spans="2:19" x14ac:dyDescent="0.3">
      <c r="B847" s="22"/>
      <c r="C847" s="51">
        <v>334</v>
      </c>
      <c r="D847" s="340">
        <v>35.570869999999999</v>
      </c>
      <c r="E847" s="335">
        <v>108.929632</v>
      </c>
      <c r="F847" s="335">
        <v>485.16865300000001</v>
      </c>
      <c r="G847" s="335">
        <v>192.70595299999999</v>
      </c>
      <c r="H847" s="335">
        <v>93.135076999999995</v>
      </c>
      <c r="I847" s="335">
        <v>178.777682</v>
      </c>
      <c r="J847" s="335">
        <v>365.537892</v>
      </c>
      <c r="K847" s="335">
        <v>134.31286600000001</v>
      </c>
      <c r="L847" s="341">
        <v>136.308581</v>
      </c>
      <c r="Q847" s="48"/>
      <c r="R847" s="48"/>
      <c r="S847" s="48"/>
    </row>
    <row r="848" spans="2:19" x14ac:dyDescent="0.3">
      <c r="B848" s="22"/>
      <c r="C848" s="51">
        <v>335</v>
      </c>
      <c r="D848" s="340">
        <v>61.112658000000003</v>
      </c>
      <c r="E848" s="335">
        <v>119.075857</v>
      </c>
      <c r="F848" s="335">
        <v>495.31487700000002</v>
      </c>
      <c r="G848" s="335">
        <v>202.85217700000001</v>
      </c>
      <c r="H848" s="335">
        <v>103.281302</v>
      </c>
      <c r="I848" s="335">
        <v>188.92390700000001</v>
      </c>
      <c r="J848" s="335">
        <v>375.68411700000001</v>
      </c>
      <c r="K848" s="335">
        <v>144.459091</v>
      </c>
      <c r="L848" s="341">
        <v>146.45480599999999</v>
      </c>
      <c r="Q848" s="48"/>
      <c r="R848" s="48"/>
      <c r="S848" s="48"/>
    </row>
    <row r="849" spans="2:19" x14ac:dyDescent="0.3">
      <c r="B849" s="22"/>
      <c r="C849" s="51">
        <v>336</v>
      </c>
      <c r="D849" s="340">
        <v>53.985062999999997</v>
      </c>
      <c r="E849" s="335">
        <v>61.937046000000002</v>
      </c>
      <c r="F849" s="335">
        <v>437.87005599999998</v>
      </c>
      <c r="G849" s="335">
        <v>145.71336700000001</v>
      </c>
      <c r="H849" s="335">
        <v>30.208814</v>
      </c>
      <c r="I849" s="335">
        <v>115.85268000000001</v>
      </c>
      <c r="J849" s="335">
        <v>318.54530699999998</v>
      </c>
      <c r="K849" s="335">
        <v>70.428850999999995</v>
      </c>
      <c r="L849" s="341">
        <v>88.983540000000005</v>
      </c>
      <c r="Q849" s="48"/>
      <c r="R849" s="48"/>
      <c r="S849" s="48"/>
    </row>
    <row r="850" spans="2:19" x14ac:dyDescent="0.3">
      <c r="B850" s="22"/>
      <c r="C850" s="51">
        <v>337</v>
      </c>
      <c r="D850" s="340">
        <v>26.745208999999999</v>
      </c>
      <c r="E850" s="335">
        <v>62.423968000000002</v>
      </c>
      <c r="F850" s="335">
        <v>438.66298899999998</v>
      </c>
      <c r="G850" s="335">
        <v>146.200289</v>
      </c>
      <c r="H850" s="335">
        <v>62.242739</v>
      </c>
      <c r="I850" s="335">
        <v>147.886605</v>
      </c>
      <c r="J850" s="335">
        <v>319.03222899999997</v>
      </c>
      <c r="K850" s="335">
        <v>87.807203000000001</v>
      </c>
      <c r="L850" s="341">
        <v>88.726483000000002</v>
      </c>
      <c r="Q850" s="48"/>
      <c r="R850" s="48"/>
      <c r="S850" s="48"/>
    </row>
    <row r="851" spans="2:19" x14ac:dyDescent="0.3">
      <c r="B851" s="22"/>
      <c r="C851" s="51">
        <v>338</v>
      </c>
      <c r="D851" s="340">
        <v>115.1016</v>
      </c>
      <c r="E851" s="335">
        <v>103.389038</v>
      </c>
      <c r="F851" s="335">
        <v>419.88366300000001</v>
      </c>
      <c r="G851" s="335">
        <v>126.96330399999999</v>
      </c>
      <c r="H851" s="335">
        <v>44.944146000000003</v>
      </c>
      <c r="I851" s="335">
        <v>129.337863</v>
      </c>
      <c r="J851" s="335">
        <v>310.786676</v>
      </c>
      <c r="K851" s="335">
        <v>47.302810999999998</v>
      </c>
      <c r="L851" s="341">
        <v>130.76798700000001</v>
      </c>
      <c r="Q851" s="48"/>
      <c r="R851" s="48"/>
      <c r="S851" s="48"/>
    </row>
    <row r="852" spans="2:19" x14ac:dyDescent="0.3">
      <c r="B852" s="22"/>
      <c r="C852" s="51">
        <v>339</v>
      </c>
      <c r="D852" s="340">
        <v>18.547684</v>
      </c>
      <c r="E852" s="335">
        <v>64.051395999999997</v>
      </c>
      <c r="F852" s="335">
        <v>439.98440499999998</v>
      </c>
      <c r="G852" s="335">
        <v>147.82771600000001</v>
      </c>
      <c r="H852" s="335">
        <v>65.803922</v>
      </c>
      <c r="I852" s="335">
        <v>151.446527</v>
      </c>
      <c r="J852" s="335">
        <v>320.65965599999998</v>
      </c>
      <c r="K852" s="335">
        <v>89.434629999999999</v>
      </c>
      <c r="L852" s="341">
        <v>90.353909999999999</v>
      </c>
      <c r="Q852" s="48"/>
      <c r="R852" s="48"/>
      <c r="S852" s="48"/>
    </row>
    <row r="853" spans="2:19" x14ac:dyDescent="0.3">
      <c r="B853" s="22"/>
      <c r="C853" s="51">
        <v>340</v>
      </c>
      <c r="D853" s="340">
        <v>12.449744000000001</v>
      </c>
      <c r="E853" s="335">
        <v>66.138122999999993</v>
      </c>
      <c r="F853" s="335">
        <v>442.37714399999999</v>
      </c>
      <c r="G853" s="335">
        <v>149.914444</v>
      </c>
      <c r="H853" s="335">
        <v>69.243508000000006</v>
      </c>
      <c r="I853" s="335">
        <v>154.88611299999999</v>
      </c>
      <c r="J853" s="335">
        <v>322.74638399999998</v>
      </c>
      <c r="K853" s="335">
        <v>91.521358000000006</v>
      </c>
      <c r="L853" s="341">
        <v>92.440638000000007</v>
      </c>
      <c r="Q853" s="48"/>
      <c r="R853" s="48"/>
      <c r="S853" s="48"/>
    </row>
    <row r="854" spans="2:19" x14ac:dyDescent="0.3">
      <c r="B854" s="22"/>
      <c r="C854" s="51">
        <v>341</v>
      </c>
      <c r="D854" s="340">
        <v>38.415622999999997</v>
      </c>
      <c r="E854" s="335">
        <v>95.604730000000004</v>
      </c>
      <c r="F854" s="335">
        <v>471.843751</v>
      </c>
      <c r="G854" s="335">
        <v>179.38105100000001</v>
      </c>
      <c r="H854" s="335">
        <v>97.241318000000007</v>
      </c>
      <c r="I854" s="335">
        <v>182.88392300000001</v>
      </c>
      <c r="J854" s="335">
        <v>352.21299099999999</v>
      </c>
      <c r="K854" s="335">
        <v>120.987965</v>
      </c>
      <c r="L854" s="341">
        <v>122.983679</v>
      </c>
      <c r="Q854" s="48"/>
      <c r="R854" s="48"/>
      <c r="S854" s="48"/>
    </row>
    <row r="855" spans="2:19" x14ac:dyDescent="0.3">
      <c r="B855" s="22"/>
      <c r="C855" s="51">
        <v>342</v>
      </c>
      <c r="D855" s="340">
        <v>12.099157999999999</v>
      </c>
      <c r="E855" s="335">
        <v>73.918953000000002</v>
      </c>
      <c r="F855" s="335">
        <v>450.15797300000003</v>
      </c>
      <c r="G855" s="335">
        <v>157.69527299999999</v>
      </c>
      <c r="H855" s="335">
        <v>84.868606</v>
      </c>
      <c r="I855" s="335">
        <v>170.511211</v>
      </c>
      <c r="J855" s="335">
        <v>330.52721300000002</v>
      </c>
      <c r="K855" s="335">
        <v>99.302187000000004</v>
      </c>
      <c r="L855" s="341">
        <v>100.221467</v>
      </c>
      <c r="Q855" s="48"/>
      <c r="R855" s="48"/>
      <c r="S855" s="48"/>
    </row>
    <row r="856" spans="2:19" x14ac:dyDescent="0.3">
      <c r="B856" s="22"/>
      <c r="C856" s="51">
        <v>343</v>
      </c>
      <c r="D856" s="340">
        <v>37.284734</v>
      </c>
      <c r="E856" s="335">
        <v>110.643496</v>
      </c>
      <c r="F856" s="335">
        <v>486.88251700000001</v>
      </c>
      <c r="G856" s="335">
        <v>194.41981699999999</v>
      </c>
      <c r="H856" s="335">
        <v>94.848940999999996</v>
      </c>
      <c r="I856" s="335">
        <v>180.491546</v>
      </c>
      <c r="J856" s="335">
        <v>367.251756</v>
      </c>
      <c r="K856" s="335">
        <v>136.02672999999999</v>
      </c>
      <c r="L856" s="341">
        <v>138.022445</v>
      </c>
      <c r="Q856" s="48"/>
      <c r="R856" s="48"/>
      <c r="S856" s="48"/>
    </row>
    <row r="857" spans="2:19" x14ac:dyDescent="0.3">
      <c r="B857" s="22"/>
      <c r="C857" s="51">
        <v>344</v>
      </c>
      <c r="D857" s="340">
        <v>65.315845999999993</v>
      </c>
      <c r="E857" s="335">
        <v>123.279044</v>
      </c>
      <c r="F857" s="335">
        <v>499.51806499999998</v>
      </c>
      <c r="G857" s="335">
        <v>207.05536499999999</v>
      </c>
      <c r="H857" s="335">
        <v>107.484489</v>
      </c>
      <c r="I857" s="335">
        <v>193.127094</v>
      </c>
      <c r="J857" s="335">
        <v>379.88730500000003</v>
      </c>
      <c r="K857" s="335">
        <v>148.66227900000001</v>
      </c>
      <c r="L857" s="341">
        <v>150.657993</v>
      </c>
      <c r="Q857" s="48"/>
      <c r="R857" s="48"/>
      <c r="S857" s="48"/>
    </row>
    <row r="858" spans="2:19" x14ac:dyDescent="0.3">
      <c r="B858" s="22"/>
      <c r="C858" s="51">
        <v>345</v>
      </c>
      <c r="D858" s="340">
        <v>17.887578000000001</v>
      </c>
      <c r="E858" s="335">
        <v>73.480733999999998</v>
      </c>
      <c r="F858" s="335">
        <v>449.71975500000002</v>
      </c>
      <c r="G858" s="335">
        <v>157.25705500000001</v>
      </c>
      <c r="H858" s="335">
        <v>88.840774999999994</v>
      </c>
      <c r="I858" s="335">
        <v>174.637528</v>
      </c>
      <c r="J858" s="335">
        <v>330.08899500000001</v>
      </c>
      <c r="K858" s="335">
        <v>98.863968999999997</v>
      </c>
      <c r="L858" s="341">
        <v>100.859683</v>
      </c>
      <c r="Q858" s="48"/>
      <c r="R858" s="48"/>
      <c r="S858" s="48"/>
    </row>
    <row r="859" spans="2:19" x14ac:dyDescent="0.3">
      <c r="B859" s="22"/>
      <c r="C859" s="51">
        <v>346</v>
      </c>
      <c r="D859" s="340">
        <v>78.414410000000004</v>
      </c>
      <c r="E859" s="335">
        <v>80.177839000000006</v>
      </c>
      <c r="F859" s="335">
        <v>406.72695599999997</v>
      </c>
      <c r="G859" s="335">
        <v>113.80659799999999</v>
      </c>
      <c r="H859" s="335">
        <v>24.930745999999999</v>
      </c>
      <c r="I859" s="335">
        <v>109.32446299999999</v>
      </c>
      <c r="J859" s="335">
        <v>297.62996900000002</v>
      </c>
      <c r="K859" s="335">
        <v>33.979944000000003</v>
      </c>
      <c r="L859" s="341">
        <v>107.556788</v>
      </c>
      <c r="Q859" s="48"/>
      <c r="R859" s="48"/>
      <c r="S859" s="48"/>
    </row>
    <row r="860" spans="2:19" x14ac:dyDescent="0.3">
      <c r="B860" s="22"/>
      <c r="C860" s="51">
        <v>347</v>
      </c>
      <c r="D860" s="340">
        <v>25.570174999999999</v>
      </c>
      <c r="E860" s="335">
        <v>58.182329000000003</v>
      </c>
      <c r="F860" s="335">
        <v>434.11533800000001</v>
      </c>
      <c r="G860" s="335">
        <v>141.95865000000001</v>
      </c>
      <c r="H860" s="335">
        <v>54.626430999999997</v>
      </c>
      <c r="I860" s="335">
        <v>140.270297</v>
      </c>
      <c r="J860" s="335">
        <v>314.79058900000001</v>
      </c>
      <c r="K860" s="335">
        <v>83.565562999999997</v>
      </c>
      <c r="L860" s="341">
        <v>84.484842999999998</v>
      </c>
      <c r="Q860" s="48"/>
      <c r="R860" s="48"/>
      <c r="S860" s="48"/>
    </row>
    <row r="861" spans="2:19" x14ac:dyDescent="0.3">
      <c r="B861" s="22"/>
      <c r="C861" s="51">
        <v>348</v>
      </c>
      <c r="D861" s="340">
        <v>12.614039</v>
      </c>
      <c r="E861" s="335">
        <v>60.456088000000001</v>
      </c>
      <c r="F861" s="335">
        <v>436.695109</v>
      </c>
      <c r="G861" s="335">
        <v>144.23240899999999</v>
      </c>
      <c r="H861" s="335">
        <v>63.496355000000001</v>
      </c>
      <c r="I861" s="335">
        <v>149.14022</v>
      </c>
      <c r="J861" s="335">
        <v>317.06434899999999</v>
      </c>
      <c r="K861" s="335">
        <v>85.839322999999993</v>
      </c>
      <c r="L861" s="341">
        <v>86.758602999999994</v>
      </c>
      <c r="Q861" s="48"/>
      <c r="R861" s="48"/>
      <c r="S861" s="48"/>
    </row>
    <row r="862" spans="2:19" x14ac:dyDescent="0.3">
      <c r="B862" s="22"/>
      <c r="C862" s="51">
        <v>349</v>
      </c>
      <c r="D862" s="340">
        <v>79.827952999999994</v>
      </c>
      <c r="E862" s="335">
        <v>81.591381999999996</v>
      </c>
      <c r="F862" s="335">
        <v>408.442319</v>
      </c>
      <c r="G862" s="335">
        <v>115.521961</v>
      </c>
      <c r="H862" s="335">
        <v>24.564011000000001</v>
      </c>
      <c r="I862" s="335">
        <v>108.95772700000001</v>
      </c>
      <c r="J862" s="335">
        <v>299.34533199999998</v>
      </c>
      <c r="K862" s="335">
        <v>35.695306000000002</v>
      </c>
      <c r="L862" s="341">
        <v>108.970331</v>
      </c>
      <c r="Q862" s="48"/>
      <c r="R862" s="48"/>
      <c r="S862" s="48"/>
    </row>
    <row r="863" spans="2:19" x14ac:dyDescent="0.3">
      <c r="B863" s="22"/>
      <c r="C863" s="51">
        <v>350</v>
      </c>
      <c r="D863" s="340">
        <v>113.400543</v>
      </c>
      <c r="E863" s="335">
        <v>100.85910199999999</v>
      </c>
      <c r="F863" s="335">
        <v>417.35372699999999</v>
      </c>
      <c r="G863" s="335">
        <v>124.433368</v>
      </c>
      <c r="H863" s="335">
        <v>43.243088999999998</v>
      </c>
      <c r="I863" s="335">
        <v>127.63680600000001</v>
      </c>
      <c r="J863" s="335">
        <v>308.25673999999998</v>
      </c>
      <c r="K863" s="335">
        <v>44.772874999999999</v>
      </c>
      <c r="L863" s="341">
        <v>128.23805100000001</v>
      </c>
      <c r="Q863" s="48"/>
      <c r="R863" s="48"/>
      <c r="S863" s="48"/>
    </row>
    <row r="864" spans="2:19" x14ac:dyDescent="0.3">
      <c r="B864" s="22"/>
      <c r="C864" s="51">
        <v>351</v>
      </c>
      <c r="D864" s="340">
        <v>68.623238999999998</v>
      </c>
      <c r="E864" s="335">
        <v>70.386668</v>
      </c>
      <c r="F864" s="335">
        <v>413.04003999999998</v>
      </c>
      <c r="G864" s="335">
        <v>120.119682</v>
      </c>
      <c r="H864" s="335">
        <v>21.195461999999999</v>
      </c>
      <c r="I864" s="335">
        <v>101.300051</v>
      </c>
      <c r="J864" s="335">
        <v>303.94305300000002</v>
      </c>
      <c r="K864" s="335">
        <v>40.293028</v>
      </c>
      <c r="L864" s="341">
        <v>97.765617000000006</v>
      </c>
      <c r="Q864" s="48"/>
      <c r="R864" s="48"/>
      <c r="S864" s="48"/>
    </row>
    <row r="865" spans="2:19" x14ac:dyDescent="0.3">
      <c r="B865" s="22"/>
      <c r="C865" s="51">
        <v>352</v>
      </c>
      <c r="D865" s="340">
        <v>72.893473999999998</v>
      </c>
      <c r="E865" s="335">
        <v>130.856672</v>
      </c>
      <c r="F865" s="335">
        <v>507.09569199999999</v>
      </c>
      <c r="G865" s="335">
        <v>214.632993</v>
      </c>
      <c r="H865" s="335">
        <v>115.062117</v>
      </c>
      <c r="I865" s="335">
        <v>200.704722</v>
      </c>
      <c r="J865" s="335">
        <v>387.46493199999998</v>
      </c>
      <c r="K865" s="335">
        <v>156.23990599999999</v>
      </c>
      <c r="L865" s="341">
        <v>158.23562100000001</v>
      </c>
      <c r="Q865" s="48"/>
      <c r="R865" s="48"/>
      <c r="S865" s="48"/>
    </row>
    <row r="866" spans="2:19" x14ac:dyDescent="0.3">
      <c r="B866" s="22"/>
      <c r="C866" s="51">
        <v>353</v>
      </c>
      <c r="D866" s="340">
        <v>58.074415999999999</v>
      </c>
      <c r="E866" s="335">
        <v>59.360922000000002</v>
      </c>
      <c r="F866" s="335">
        <v>434.144295</v>
      </c>
      <c r="G866" s="335">
        <v>141.22393700000001</v>
      </c>
      <c r="H866" s="335">
        <v>26.041837000000001</v>
      </c>
      <c r="I866" s="335">
        <v>105.37781099999999</v>
      </c>
      <c r="J866" s="335">
        <v>315.96918299999999</v>
      </c>
      <c r="K866" s="335">
        <v>58.591611999999998</v>
      </c>
      <c r="L866" s="341">
        <v>86.407415999999998</v>
      </c>
      <c r="Q866" s="48"/>
      <c r="R866" s="48"/>
      <c r="S866" s="48"/>
    </row>
    <row r="867" spans="2:19" x14ac:dyDescent="0.3">
      <c r="B867" s="22"/>
      <c r="C867" s="51">
        <v>354</v>
      </c>
      <c r="D867" s="340">
        <v>106.329397</v>
      </c>
      <c r="E867" s="335">
        <v>91.980058</v>
      </c>
      <c r="F867" s="335">
        <v>409.80374499999999</v>
      </c>
      <c r="G867" s="335">
        <v>116.883386</v>
      </c>
      <c r="H867" s="335">
        <v>36.171942999999999</v>
      </c>
      <c r="I867" s="335">
        <v>120.56565999999999</v>
      </c>
      <c r="J867" s="335">
        <v>300.70675799999998</v>
      </c>
      <c r="K867" s="335">
        <v>37.056731999999997</v>
      </c>
      <c r="L867" s="341">
        <v>119.35900700000001</v>
      </c>
      <c r="Q867" s="48"/>
      <c r="R867" s="48"/>
      <c r="S867" s="48"/>
    </row>
    <row r="868" spans="2:19" x14ac:dyDescent="0.3">
      <c r="B868" s="22"/>
      <c r="C868" s="51">
        <v>355</v>
      </c>
      <c r="D868" s="340">
        <v>36.537756000000002</v>
      </c>
      <c r="E868" s="335">
        <v>50.409399000000001</v>
      </c>
      <c r="F868" s="335">
        <v>426.34240899999998</v>
      </c>
      <c r="G868" s="335">
        <v>134.18572</v>
      </c>
      <c r="H868" s="335">
        <v>39.567596999999999</v>
      </c>
      <c r="I868" s="335">
        <v>125.21146299999999</v>
      </c>
      <c r="J868" s="335">
        <v>307.01765999999998</v>
      </c>
      <c r="K868" s="335">
        <v>69.129684999999995</v>
      </c>
      <c r="L868" s="341">
        <v>76.711912999999996</v>
      </c>
      <c r="Q868" s="48"/>
      <c r="R868" s="48"/>
      <c r="S868" s="48"/>
    </row>
    <row r="869" spans="2:19" x14ac:dyDescent="0.3">
      <c r="B869" s="22"/>
      <c r="C869" s="51">
        <v>356</v>
      </c>
      <c r="D869" s="340">
        <v>53.102048000000003</v>
      </c>
      <c r="E869" s="335">
        <v>54.865476000000001</v>
      </c>
      <c r="F869" s="335">
        <v>430.79848600000003</v>
      </c>
      <c r="G869" s="335">
        <v>138.641797</v>
      </c>
      <c r="H869" s="335">
        <v>27.042134999999998</v>
      </c>
      <c r="I869" s="335">
        <v>112.686001</v>
      </c>
      <c r="J869" s="335">
        <v>311.47373700000003</v>
      </c>
      <c r="K869" s="335">
        <v>57.294888999999998</v>
      </c>
      <c r="L869" s="341">
        <v>81.911969999999997</v>
      </c>
      <c r="Q869" s="48"/>
      <c r="R869" s="48"/>
      <c r="S869" s="48"/>
    </row>
    <row r="870" spans="2:19" x14ac:dyDescent="0.3">
      <c r="B870" s="22"/>
      <c r="C870" s="51">
        <v>357</v>
      </c>
      <c r="D870" s="340">
        <v>72.025391999999997</v>
      </c>
      <c r="E870" s="335">
        <v>73.788820999999999</v>
      </c>
      <c r="F870" s="335">
        <v>413.24344500000001</v>
      </c>
      <c r="G870" s="335">
        <v>120.323087</v>
      </c>
      <c r="H870" s="335">
        <v>26.194292000000001</v>
      </c>
      <c r="I870" s="335">
        <v>110.588009</v>
      </c>
      <c r="J870" s="335">
        <v>304.146458</v>
      </c>
      <c r="K870" s="335">
        <v>40.496433000000003</v>
      </c>
      <c r="L870" s="341">
        <v>101.16777</v>
      </c>
      <c r="Q870" s="48"/>
      <c r="R870" s="48"/>
      <c r="S870" s="48"/>
    </row>
    <row r="871" spans="2:19" x14ac:dyDescent="0.3">
      <c r="B871" s="22"/>
      <c r="C871" s="51">
        <v>358</v>
      </c>
      <c r="D871" s="340">
        <v>26.711309</v>
      </c>
      <c r="E871" s="335">
        <v>84.481802999999999</v>
      </c>
      <c r="F871" s="335">
        <v>460.41481299999998</v>
      </c>
      <c r="G871" s="335">
        <v>168.25812400000001</v>
      </c>
      <c r="H871" s="335">
        <v>93.578108</v>
      </c>
      <c r="I871" s="335">
        <v>179.22071299999999</v>
      </c>
      <c r="J871" s="335">
        <v>341.09006399999998</v>
      </c>
      <c r="K871" s="335">
        <v>109.865038</v>
      </c>
      <c r="L871" s="341">
        <v>111.86075200000001</v>
      </c>
      <c r="Q871" s="48"/>
      <c r="R871" s="48"/>
      <c r="S871" s="48"/>
    </row>
    <row r="872" spans="2:19" x14ac:dyDescent="0.3">
      <c r="B872" s="22"/>
      <c r="C872" s="51">
        <v>359</v>
      </c>
      <c r="D872" s="340">
        <v>11.405253</v>
      </c>
      <c r="E872" s="335">
        <v>58.625860000000003</v>
      </c>
      <c r="F872" s="335">
        <v>434.86488000000003</v>
      </c>
      <c r="G872" s="335">
        <v>142.40218100000001</v>
      </c>
      <c r="H872" s="335">
        <v>68.097502000000006</v>
      </c>
      <c r="I872" s="335">
        <v>153.74136799999999</v>
      </c>
      <c r="J872" s="335">
        <v>315.23412000000002</v>
      </c>
      <c r="K872" s="335">
        <v>84.009094000000005</v>
      </c>
      <c r="L872" s="341">
        <v>84.928374000000005</v>
      </c>
      <c r="Q872" s="48"/>
      <c r="R872" s="48"/>
      <c r="S872" s="48"/>
    </row>
    <row r="873" spans="2:19" x14ac:dyDescent="0.3">
      <c r="B873" s="22"/>
      <c r="C873" s="51">
        <v>360</v>
      </c>
      <c r="D873" s="340">
        <v>42.133248000000002</v>
      </c>
      <c r="E873" s="335">
        <v>56.004891000000001</v>
      </c>
      <c r="F873" s="335">
        <v>431.93790100000001</v>
      </c>
      <c r="G873" s="335">
        <v>139.78121200000001</v>
      </c>
      <c r="H873" s="335">
        <v>38.964950999999999</v>
      </c>
      <c r="I873" s="335">
        <v>124.608817</v>
      </c>
      <c r="J873" s="335">
        <v>312.61315200000001</v>
      </c>
      <c r="K873" s="335">
        <v>68.52704</v>
      </c>
      <c r="L873" s="341">
        <v>82.307406</v>
      </c>
      <c r="Q873" s="48"/>
      <c r="R873" s="48"/>
      <c r="S873" s="48"/>
    </row>
    <row r="874" spans="2:19" x14ac:dyDescent="0.3">
      <c r="B874" s="22"/>
      <c r="C874" s="51">
        <v>361</v>
      </c>
      <c r="D874" s="340">
        <v>32.75329</v>
      </c>
      <c r="E874" s="335">
        <v>46.693762</v>
      </c>
      <c r="F874" s="335">
        <v>422.62677200000002</v>
      </c>
      <c r="G874" s="335">
        <v>130.47008299999999</v>
      </c>
      <c r="H874" s="335">
        <v>48.913286999999997</v>
      </c>
      <c r="I874" s="335">
        <v>134.557153</v>
      </c>
      <c r="J874" s="335">
        <v>303.30202300000002</v>
      </c>
      <c r="K874" s="335">
        <v>72.076997000000006</v>
      </c>
      <c r="L874" s="341">
        <v>72.996277000000006</v>
      </c>
      <c r="Q874" s="48"/>
      <c r="R874" s="48"/>
      <c r="S874" s="48"/>
    </row>
    <row r="875" spans="2:19" x14ac:dyDescent="0.3">
      <c r="B875" s="22"/>
      <c r="C875" s="51">
        <v>362</v>
      </c>
      <c r="D875" s="340">
        <v>52.975625000000001</v>
      </c>
      <c r="E875" s="335">
        <v>54.739054000000003</v>
      </c>
      <c r="F875" s="335">
        <v>430.67206299999998</v>
      </c>
      <c r="G875" s="335">
        <v>137.99722600000001</v>
      </c>
      <c r="H875" s="335">
        <v>29.314388000000001</v>
      </c>
      <c r="I875" s="335">
        <v>114.958254</v>
      </c>
      <c r="J875" s="335">
        <v>311.34731399999998</v>
      </c>
      <c r="K875" s="335">
        <v>55.364902000000001</v>
      </c>
      <c r="L875" s="341">
        <v>81.785546999999994</v>
      </c>
      <c r="Q875" s="48"/>
      <c r="R875" s="48"/>
      <c r="S875" s="48"/>
    </row>
    <row r="876" spans="2:19" x14ac:dyDescent="0.3">
      <c r="B876" s="22"/>
      <c r="C876" s="51">
        <v>363</v>
      </c>
      <c r="D876" s="340">
        <v>26.436156</v>
      </c>
      <c r="E876" s="335">
        <v>53.221901000000003</v>
      </c>
      <c r="F876" s="335">
        <v>429.15491100000003</v>
      </c>
      <c r="G876" s="335">
        <v>136.998222</v>
      </c>
      <c r="H876" s="335">
        <v>62.703482999999999</v>
      </c>
      <c r="I876" s="335">
        <v>148.34734800000001</v>
      </c>
      <c r="J876" s="335">
        <v>309.83016099999998</v>
      </c>
      <c r="K876" s="335">
        <v>78.605135000000004</v>
      </c>
      <c r="L876" s="341">
        <v>79.524415000000005</v>
      </c>
      <c r="Q876" s="48"/>
      <c r="R876" s="48"/>
      <c r="S876" s="48"/>
    </row>
    <row r="877" spans="2:19" x14ac:dyDescent="0.3">
      <c r="B877" s="22"/>
      <c r="C877" s="51">
        <v>364</v>
      </c>
      <c r="D877" s="340">
        <v>13.459524999999999</v>
      </c>
      <c r="E877" s="335">
        <v>64.460609000000005</v>
      </c>
      <c r="F877" s="335">
        <v>440.69962900000002</v>
      </c>
      <c r="G877" s="335">
        <v>148.23693</v>
      </c>
      <c r="H877" s="335">
        <v>78.865286999999995</v>
      </c>
      <c r="I877" s="335">
        <v>164.509153</v>
      </c>
      <c r="J877" s="335">
        <v>321.06886900000001</v>
      </c>
      <c r="K877" s="335">
        <v>89.843843000000007</v>
      </c>
      <c r="L877" s="341">
        <v>90.763122999999993</v>
      </c>
      <c r="Q877" s="48"/>
      <c r="R877" s="48"/>
      <c r="S877" s="48"/>
    </row>
    <row r="878" spans="2:19" x14ac:dyDescent="0.3">
      <c r="B878" s="22"/>
      <c r="C878" s="51">
        <v>365</v>
      </c>
      <c r="D878" s="340">
        <v>16.748868999999999</v>
      </c>
      <c r="E878" s="335">
        <v>67.753872999999999</v>
      </c>
      <c r="F878" s="335">
        <v>443.68688300000002</v>
      </c>
      <c r="G878" s="335">
        <v>151.53019399999999</v>
      </c>
      <c r="H878" s="335">
        <v>83.113912999999997</v>
      </c>
      <c r="I878" s="335">
        <v>178.562974</v>
      </c>
      <c r="J878" s="335">
        <v>324.36213299999997</v>
      </c>
      <c r="K878" s="335">
        <v>93.137107</v>
      </c>
      <c r="L878" s="341">
        <v>94.056387000000001</v>
      </c>
      <c r="Q878" s="48"/>
      <c r="R878" s="48"/>
      <c r="S878" s="48"/>
    </row>
    <row r="879" spans="2:19" x14ac:dyDescent="0.3">
      <c r="B879" s="22"/>
      <c r="C879" s="51">
        <v>366</v>
      </c>
      <c r="D879" s="340">
        <v>207.740612</v>
      </c>
      <c r="E879" s="335">
        <v>159.828866</v>
      </c>
      <c r="F879" s="335">
        <v>253.10419400000001</v>
      </c>
      <c r="G879" s="335">
        <v>170.98184499999999</v>
      </c>
      <c r="H879" s="335">
        <v>222.95852500000001</v>
      </c>
      <c r="I879" s="335">
        <v>324.11389100000002</v>
      </c>
      <c r="J879" s="335">
        <v>44.486950999999998</v>
      </c>
      <c r="K879" s="335">
        <v>189.54722000000001</v>
      </c>
      <c r="L879" s="341">
        <v>129.457887</v>
      </c>
      <c r="Q879" s="48"/>
      <c r="R879" s="48"/>
      <c r="S879" s="48"/>
    </row>
    <row r="880" spans="2:19" x14ac:dyDescent="0.3">
      <c r="B880" s="22"/>
      <c r="C880" s="51">
        <v>367</v>
      </c>
      <c r="D880" s="340">
        <v>83.336078000000001</v>
      </c>
      <c r="E880" s="335">
        <v>22.926843999999999</v>
      </c>
      <c r="F880" s="335">
        <v>366.563267</v>
      </c>
      <c r="G880" s="335">
        <v>74.406578999999994</v>
      </c>
      <c r="H880" s="335">
        <v>97.463199000000003</v>
      </c>
      <c r="I880" s="335">
        <v>183.10706500000001</v>
      </c>
      <c r="J880" s="335">
        <v>195.270667</v>
      </c>
      <c r="K880" s="335">
        <v>60.062711999999998</v>
      </c>
      <c r="L880" s="341">
        <v>42.906036</v>
      </c>
      <c r="Q880" s="48"/>
      <c r="R880" s="48"/>
      <c r="S880" s="48"/>
    </row>
    <row r="881" spans="2:19" x14ac:dyDescent="0.3">
      <c r="B881" s="22"/>
      <c r="C881" s="51">
        <v>368</v>
      </c>
      <c r="D881" s="340">
        <v>79.778229999999994</v>
      </c>
      <c r="E881" s="335">
        <v>19.517582999999998</v>
      </c>
      <c r="F881" s="335">
        <v>371.02237700000001</v>
      </c>
      <c r="G881" s="335">
        <v>78.865688000000006</v>
      </c>
      <c r="H881" s="335">
        <v>93.905351999999993</v>
      </c>
      <c r="I881" s="335">
        <v>179.549217</v>
      </c>
      <c r="J881" s="335">
        <v>183.188715</v>
      </c>
      <c r="K881" s="335">
        <v>63.328104000000003</v>
      </c>
      <c r="L881" s="341">
        <v>31.221844999999998</v>
      </c>
      <c r="Q881" s="48"/>
      <c r="R881" s="48"/>
      <c r="S881" s="48"/>
    </row>
    <row r="882" spans="2:19" x14ac:dyDescent="0.3">
      <c r="B882" s="22"/>
      <c r="C882" s="51">
        <v>369</v>
      </c>
      <c r="D882" s="340">
        <v>79.830680000000001</v>
      </c>
      <c r="E882" s="335">
        <v>19.995269</v>
      </c>
      <c r="F882" s="335">
        <v>375.05202500000001</v>
      </c>
      <c r="G882" s="335">
        <v>82.895336999999998</v>
      </c>
      <c r="H882" s="335">
        <v>94.383037999999999</v>
      </c>
      <c r="I882" s="335">
        <v>180.026903</v>
      </c>
      <c r="J882" s="335">
        <v>178.35691499999999</v>
      </c>
      <c r="K882" s="335">
        <v>67.333500000000001</v>
      </c>
      <c r="L882" s="341">
        <v>26.394917</v>
      </c>
      <c r="Q882" s="48"/>
      <c r="R882" s="48"/>
      <c r="S882" s="48"/>
    </row>
    <row r="883" spans="2:19" x14ac:dyDescent="0.3">
      <c r="B883" s="22"/>
      <c r="C883" s="51">
        <v>370</v>
      </c>
      <c r="D883" s="340">
        <v>81.838127</v>
      </c>
      <c r="E883" s="335">
        <v>21.428892999999999</v>
      </c>
      <c r="F883" s="335">
        <v>364.67431399999998</v>
      </c>
      <c r="G883" s="335">
        <v>72.517624999999995</v>
      </c>
      <c r="H883" s="335">
        <v>95.965249</v>
      </c>
      <c r="I883" s="335">
        <v>181.60911400000001</v>
      </c>
      <c r="J883" s="335">
        <v>193.772716</v>
      </c>
      <c r="K883" s="335">
        <v>58.173757999999999</v>
      </c>
      <c r="L883" s="341">
        <v>41.408085</v>
      </c>
      <c r="Q883" s="48"/>
      <c r="R883" s="48"/>
      <c r="S883" s="48"/>
    </row>
    <row r="884" spans="2:19" x14ac:dyDescent="0.3">
      <c r="B884" s="22"/>
      <c r="C884" s="51">
        <v>371</v>
      </c>
      <c r="D884" s="340">
        <v>81.818213999999998</v>
      </c>
      <c r="E884" s="335">
        <v>21.40898</v>
      </c>
      <c r="F884" s="335">
        <v>365.74242500000003</v>
      </c>
      <c r="G884" s="335">
        <v>73.585735999999997</v>
      </c>
      <c r="H884" s="335">
        <v>95.945335999999998</v>
      </c>
      <c r="I884" s="335">
        <v>181.589202</v>
      </c>
      <c r="J884" s="335">
        <v>181.10029900000001</v>
      </c>
      <c r="K884" s="335">
        <v>63.509371000000002</v>
      </c>
      <c r="L884" s="341">
        <v>30.074919999999999</v>
      </c>
      <c r="Q884" s="48"/>
      <c r="R884" s="48"/>
      <c r="S884" s="48"/>
    </row>
    <row r="885" spans="2:19" x14ac:dyDescent="0.3">
      <c r="B885" s="22"/>
      <c r="C885" s="51">
        <v>372</v>
      </c>
      <c r="D885" s="340">
        <v>86.329093999999998</v>
      </c>
      <c r="E885" s="335">
        <v>25.91986</v>
      </c>
      <c r="F885" s="335">
        <v>370.25330400000001</v>
      </c>
      <c r="G885" s="335">
        <v>78.096615999999997</v>
      </c>
      <c r="H885" s="335">
        <v>100.456216</v>
      </c>
      <c r="I885" s="335">
        <v>186.10008099999999</v>
      </c>
      <c r="J885" s="335">
        <v>176.98779400000001</v>
      </c>
      <c r="K885" s="335">
        <v>68.020251000000002</v>
      </c>
      <c r="L885" s="341">
        <v>25.967286999999999</v>
      </c>
      <c r="Q885" s="48"/>
      <c r="R885" s="48"/>
      <c r="S885" s="48"/>
    </row>
    <row r="886" spans="2:19" x14ac:dyDescent="0.3">
      <c r="B886" s="22"/>
      <c r="C886" s="51">
        <v>373</v>
      </c>
      <c r="D886" s="340">
        <v>77.796021999999994</v>
      </c>
      <c r="E886" s="335">
        <v>28.407368000000002</v>
      </c>
      <c r="F886" s="335">
        <v>383.70176700000002</v>
      </c>
      <c r="G886" s="335">
        <v>91.545078000000004</v>
      </c>
      <c r="H886" s="335">
        <v>92.667123000000004</v>
      </c>
      <c r="I886" s="335">
        <v>178.31098800000001</v>
      </c>
      <c r="J886" s="335">
        <v>169.00512800000001</v>
      </c>
      <c r="K886" s="335">
        <v>73.598346000000006</v>
      </c>
      <c r="L886" s="341">
        <v>16.640497</v>
      </c>
      <c r="Q886" s="48"/>
      <c r="R886" s="48"/>
      <c r="S886" s="48"/>
    </row>
    <row r="887" spans="2:19" x14ac:dyDescent="0.3">
      <c r="B887" s="22"/>
      <c r="C887" s="51">
        <v>374</v>
      </c>
      <c r="D887" s="340">
        <v>91.791511999999997</v>
      </c>
      <c r="E887" s="335">
        <v>32.719683000000003</v>
      </c>
      <c r="F887" s="335">
        <v>376.02988800000003</v>
      </c>
      <c r="G887" s="335">
        <v>83.873199</v>
      </c>
      <c r="H887" s="335">
        <v>107.00942499999999</v>
      </c>
      <c r="I887" s="335">
        <v>192.653291</v>
      </c>
      <c r="J887" s="335">
        <v>171.84407999999999</v>
      </c>
      <c r="K887" s="335">
        <v>74.820072999999994</v>
      </c>
      <c r="L887" s="341">
        <v>21.338077999999999</v>
      </c>
      <c r="Q887" s="48"/>
      <c r="R887" s="48"/>
      <c r="S887" s="48"/>
    </row>
    <row r="888" spans="2:19" x14ac:dyDescent="0.3">
      <c r="B888" s="22"/>
      <c r="C888" s="51">
        <v>375</v>
      </c>
      <c r="D888" s="340">
        <v>83.018817999999996</v>
      </c>
      <c r="E888" s="335">
        <v>22.609584000000002</v>
      </c>
      <c r="F888" s="335">
        <v>361.30817500000001</v>
      </c>
      <c r="G888" s="335">
        <v>69.151486000000006</v>
      </c>
      <c r="H888" s="335">
        <v>97.145938999999998</v>
      </c>
      <c r="I888" s="335">
        <v>182.789805</v>
      </c>
      <c r="J888" s="335">
        <v>185.10500999999999</v>
      </c>
      <c r="K888" s="335">
        <v>64.326877999999994</v>
      </c>
      <c r="L888" s="341">
        <v>33.171286000000002</v>
      </c>
      <c r="Q888" s="48"/>
      <c r="R888" s="48"/>
      <c r="S888" s="48"/>
    </row>
    <row r="889" spans="2:19" x14ac:dyDescent="0.3">
      <c r="B889" s="22"/>
      <c r="C889" s="51">
        <v>376</v>
      </c>
      <c r="D889" s="340">
        <v>91.761278000000004</v>
      </c>
      <c r="E889" s="335">
        <v>31.061387</v>
      </c>
      <c r="F889" s="335">
        <v>360.42756000000003</v>
      </c>
      <c r="G889" s="335">
        <v>68.270871</v>
      </c>
      <c r="H889" s="335">
        <v>105.88839900000001</v>
      </c>
      <c r="I889" s="335">
        <v>191.532265</v>
      </c>
      <c r="J889" s="335">
        <v>182.23224099999999</v>
      </c>
      <c r="K889" s="335">
        <v>68.612599000000003</v>
      </c>
      <c r="L889" s="341">
        <v>31.654741000000001</v>
      </c>
      <c r="Q889" s="48"/>
      <c r="R889" s="48"/>
      <c r="S889" s="48"/>
    </row>
    <row r="890" spans="2:19" x14ac:dyDescent="0.3">
      <c r="B890" s="22"/>
      <c r="C890" s="51">
        <v>377</v>
      </c>
      <c r="D890" s="340">
        <v>91.803220999999994</v>
      </c>
      <c r="E890" s="335">
        <v>31.10333</v>
      </c>
      <c r="F890" s="335">
        <v>360.46950299999997</v>
      </c>
      <c r="G890" s="335">
        <v>68.312814000000003</v>
      </c>
      <c r="H890" s="335">
        <v>105.93034299999999</v>
      </c>
      <c r="I890" s="335">
        <v>191.574209</v>
      </c>
      <c r="J890" s="335">
        <v>177.748456</v>
      </c>
      <c r="K890" s="335">
        <v>68.654543000000004</v>
      </c>
      <c r="L890" s="341">
        <v>31.696684000000001</v>
      </c>
      <c r="Q890" s="48"/>
      <c r="R890" s="48"/>
      <c r="S890" s="48"/>
    </row>
    <row r="891" spans="2:19" x14ac:dyDescent="0.3">
      <c r="B891" s="22"/>
      <c r="C891" s="51">
        <v>378</v>
      </c>
      <c r="D891" s="340">
        <v>91.784242000000006</v>
      </c>
      <c r="E891" s="335">
        <v>31.375008000000001</v>
      </c>
      <c r="F891" s="335">
        <v>367.51552700000002</v>
      </c>
      <c r="G891" s="335">
        <v>75.358838000000006</v>
      </c>
      <c r="H891" s="335">
        <v>105.91136299999999</v>
      </c>
      <c r="I891" s="335">
        <v>191.555229</v>
      </c>
      <c r="J891" s="335">
        <v>176.195481</v>
      </c>
      <c r="K891" s="335">
        <v>73.475398999999996</v>
      </c>
      <c r="L891" s="341">
        <v>25.174973999999999</v>
      </c>
      <c r="Q891" s="48"/>
      <c r="R891" s="48"/>
      <c r="S891" s="48"/>
    </row>
    <row r="892" spans="2:19" x14ac:dyDescent="0.3">
      <c r="B892" s="22"/>
      <c r="C892" s="51">
        <v>379</v>
      </c>
      <c r="D892" s="340">
        <v>90.599159</v>
      </c>
      <c r="E892" s="335">
        <v>37.340791000000003</v>
      </c>
      <c r="F892" s="335">
        <v>374.83944700000001</v>
      </c>
      <c r="G892" s="335">
        <v>82.682758000000007</v>
      </c>
      <c r="H892" s="335">
        <v>105.817071</v>
      </c>
      <c r="I892" s="335">
        <v>191.460937</v>
      </c>
      <c r="J892" s="335">
        <v>165.564885</v>
      </c>
      <c r="K892" s="335">
        <v>79.441181</v>
      </c>
      <c r="L892" s="341">
        <v>20.145724999999999</v>
      </c>
      <c r="Q892" s="48"/>
      <c r="R892" s="48"/>
      <c r="S892" s="48"/>
    </row>
    <row r="893" spans="2:19" x14ac:dyDescent="0.3">
      <c r="B893" s="22"/>
      <c r="C893" s="51">
        <v>380</v>
      </c>
      <c r="D893" s="340">
        <v>90.156380999999996</v>
      </c>
      <c r="E893" s="335">
        <v>42.244635000000002</v>
      </c>
      <c r="F893" s="335">
        <v>380.61617200000001</v>
      </c>
      <c r="G893" s="335">
        <v>88.997709</v>
      </c>
      <c r="H893" s="335">
        <v>105.37429400000001</v>
      </c>
      <c r="I893" s="335">
        <v>191.01815999999999</v>
      </c>
      <c r="J893" s="335">
        <v>160.993539</v>
      </c>
      <c r="K893" s="335">
        <v>85.927503999999999</v>
      </c>
      <c r="L893" s="341">
        <v>4.7504179999999998</v>
      </c>
      <c r="Q893" s="48"/>
      <c r="R893" s="48"/>
      <c r="S893" s="48"/>
    </row>
    <row r="894" spans="2:19" x14ac:dyDescent="0.3">
      <c r="B894" s="22"/>
      <c r="C894" s="51">
        <v>381</v>
      </c>
      <c r="D894" s="340">
        <v>91.787876999999995</v>
      </c>
      <c r="E894" s="335">
        <v>43.876131000000001</v>
      </c>
      <c r="F894" s="335">
        <v>379.51305500000001</v>
      </c>
      <c r="G894" s="335">
        <v>89.511930000000007</v>
      </c>
      <c r="H894" s="335">
        <v>107.00578899999999</v>
      </c>
      <c r="I894" s="335">
        <v>228.61782600000001</v>
      </c>
      <c r="J894" s="335">
        <v>159.890422</v>
      </c>
      <c r="K894" s="335">
        <v>84.963498999999999</v>
      </c>
      <c r="L894" s="341">
        <v>16.849921999999999</v>
      </c>
      <c r="Q894" s="48"/>
      <c r="R894" s="48"/>
      <c r="S894" s="48"/>
    </row>
    <row r="895" spans="2:19" x14ac:dyDescent="0.3">
      <c r="B895" s="22"/>
      <c r="C895" s="51">
        <v>382</v>
      </c>
      <c r="D895" s="340">
        <v>79.998925999999997</v>
      </c>
      <c r="E895" s="335">
        <v>63.326444000000002</v>
      </c>
      <c r="F895" s="335">
        <v>409.71494300000001</v>
      </c>
      <c r="G895" s="335">
        <v>119.713818</v>
      </c>
      <c r="H895" s="335">
        <v>126.456103</v>
      </c>
      <c r="I895" s="335">
        <v>212.09996799999999</v>
      </c>
      <c r="J895" s="335">
        <v>181.80213800000001</v>
      </c>
      <c r="K895" s="335">
        <v>107.040514</v>
      </c>
      <c r="L895" s="341">
        <v>34.354526</v>
      </c>
      <c r="Q895" s="48"/>
      <c r="R895" s="48"/>
      <c r="S895" s="48"/>
    </row>
    <row r="896" spans="2:19" x14ac:dyDescent="0.3">
      <c r="B896" s="22"/>
      <c r="C896" s="51">
        <v>383</v>
      </c>
      <c r="D896" s="340">
        <v>113.755695</v>
      </c>
      <c r="E896" s="335">
        <v>45.512816999999998</v>
      </c>
      <c r="F896" s="335">
        <v>359.392945</v>
      </c>
      <c r="G896" s="335">
        <v>69.14076</v>
      </c>
      <c r="H896" s="335">
        <v>127.88281600000001</v>
      </c>
      <c r="I896" s="335">
        <v>213.52668199999999</v>
      </c>
      <c r="J896" s="335">
        <v>166.72912500000001</v>
      </c>
      <c r="K896" s="335">
        <v>81.271890999999997</v>
      </c>
      <c r="L896" s="341">
        <v>33.944073000000003</v>
      </c>
      <c r="Q896" s="48"/>
      <c r="R896" s="48"/>
      <c r="S896" s="48"/>
    </row>
    <row r="897" spans="2:19" x14ac:dyDescent="0.3">
      <c r="B897" s="22"/>
      <c r="C897" s="51">
        <v>384</v>
      </c>
      <c r="D897" s="340">
        <v>90.274901999999997</v>
      </c>
      <c r="E897" s="335">
        <v>57.146315999999999</v>
      </c>
      <c r="F897" s="335">
        <v>395.57183400000002</v>
      </c>
      <c r="G897" s="335">
        <v>105.57071000000001</v>
      </c>
      <c r="H897" s="335">
        <v>120.275975</v>
      </c>
      <c r="I897" s="335">
        <v>205.91983999999999</v>
      </c>
      <c r="J897" s="335">
        <v>167.65903</v>
      </c>
      <c r="K897" s="335">
        <v>100.86038499999999</v>
      </c>
      <c r="L897" s="341">
        <v>22.088836000000001</v>
      </c>
      <c r="Q897" s="48"/>
      <c r="R897" s="48"/>
      <c r="S897" s="48"/>
    </row>
    <row r="898" spans="2:19" x14ac:dyDescent="0.3">
      <c r="B898" s="22"/>
      <c r="C898" s="51">
        <v>385</v>
      </c>
      <c r="D898" s="340">
        <v>110.290306</v>
      </c>
      <c r="E898" s="335">
        <v>45.286644000000003</v>
      </c>
      <c r="F898" s="335">
        <v>354.20597500000002</v>
      </c>
      <c r="G898" s="335">
        <v>65.926432000000005</v>
      </c>
      <c r="H898" s="335">
        <v>124.417428</v>
      </c>
      <c r="I898" s="335">
        <v>210.303956</v>
      </c>
      <c r="J898" s="335">
        <v>154.87257600000001</v>
      </c>
      <c r="K898" s="335">
        <v>77.806503000000006</v>
      </c>
      <c r="L898" s="341">
        <v>33.7179</v>
      </c>
      <c r="Q898" s="48"/>
      <c r="R898" s="48"/>
      <c r="S898" s="48"/>
    </row>
    <row r="899" spans="2:19" x14ac:dyDescent="0.3">
      <c r="B899" s="22"/>
      <c r="C899" s="51">
        <v>386</v>
      </c>
      <c r="D899" s="340">
        <v>106.023959</v>
      </c>
      <c r="E899" s="335">
        <v>45.324069000000001</v>
      </c>
      <c r="F899" s="335">
        <v>365.92690399999998</v>
      </c>
      <c r="G899" s="335">
        <v>75.925780000000003</v>
      </c>
      <c r="H899" s="335">
        <v>120.151081</v>
      </c>
      <c r="I899" s="335">
        <v>206.037609</v>
      </c>
      <c r="J899" s="335">
        <v>156.08764199999999</v>
      </c>
      <c r="K899" s="335">
        <v>87.424458999999999</v>
      </c>
      <c r="L899" s="341">
        <v>22.324152000000002</v>
      </c>
      <c r="Q899" s="48"/>
      <c r="R899" s="48"/>
      <c r="S899" s="48"/>
    </row>
    <row r="900" spans="2:19" x14ac:dyDescent="0.3">
      <c r="B900" s="22"/>
      <c r="C900" s="51">
        <v>387</v>
      </c>
      <c r="D900" s="340">
        <v>104.621414</v>
      </c>
      <c r="E900" s="335">
        <v>89.227850000000004</v>
      </c>
      <c r="F900" s="335">
        <v>425.954432</v>
      </c>
      <c r="G900" s="335">
        <v>135.95330799999999</v>
      </c>
      <c r="H900" s="335">
        <v>152.35750899999999</v>
      </c>
      <c r="I900" s="335">
        <v>256.16531900000001</v>
      </c>
      <c r="J900" s="335">
        <v>198.03884199999999</v>
      </c>
      <c r="K900" s="335">
        <v>132.94192000000001</v>
      </c>
      <c r="L900" s="341">
        <v>57.235419999999998</v>
      </c>
      <c r="Q900" s="48"/>
      <c r="R900" s="48"/>
      <c r="S900" s="48"/>
    </row>
    <row r="901" spans="2:19" x14ac:dyDescent="0.3">
      <c r="B901" s="22"/>
      <c r="C901" s="51">
        <v>388</v>
      </c>
      <c r="D901" s="340">
        <v>93.313396999999995</v>
      </c>
      <c r="E901" s="335">
        <v>76.640915000000007</v>
      </c>
      <c r="F901" s="335">
        <v>406.83410500000002</v>
      </c>
      <c r="G901" s="335">
        <v>116.832981</v>
      </c>
      <c r="H901" s="335">
        <v>139.77057400000001</v>
      </c>
      <c r="I901" s="335">
        <v>225.41444000000001</v>
      </c>
      <c r="J901" s="335">
        <v>178.91851500000001</v>
      </c>
      <c r="K901" s="335">
        <v>120.354985</v>
      </c>
      <c r="L901" s="341">
        <v>38.095272000000001</v>
      </c>
      <c r="Q901" s="48"/>
      <c r="R901" s="48"/>
      <c r="S901" s="48"/>
    </row>
    <row r="902" spans="2:19" x14ac:dyDescent="0.3">
      <c r="B902" s="22"/>
      <c r="C902" s="51">
        <v>389</v>
      </c>
      <c r="D902" s="340">
        <v>104.029511</v>
      </c>
      <c r="E902" s="335">
        <v>56.117764999999999</v>
      </c>
      <c r="F902" s="335">
        <v>385.83876900000001</v>
      </c>
      <c r="G902" s="335">
        <v>95.837643999999997</v>
      </c>
      <c r="H902" s="335">
        <v>119.247424</v>
      </c>
      <c r="I902" s="335">
        <v>204.891289</v>
      </c>
      <c r="J902" s="335">
        <v>147.93984900000001</v>
      </c>
      <c r="K902" s="335">
        <v>99.831834999999998</v>
      </c>
      <c r="L902" s="341">
        <v>17.669605000000001</v>
      </c>
      <c r="Q902" s="48"/>
      <c r="R902" s="48"/>
      <c r="S902" s="48"/>
    </row>
    <row r="903" spans="2:19" x14ac:dyDescent="0.3">
      <c r="B903" s="22"/>
      <c r="C903" s="51">
        <v>390</v>
      </c>
      <c r="D903" s="340">
        <v>91.978976000000003</v>
      </c>
      <c r="E903" s="335">
        <v>74.794409999999999</v>
      </c>
      <c r="F903" s="335">
        <v>404.51541400000002</v>
      </c>
      <c r="G903" s="335">
        <v>114.51428900000001</v>
      </c>
      <c r="H903" s="335">
        <v>137.924069</v>
      </c>
      <c r="I903" s="335">
        <v>223.56793400000001</v>
      </c>
      <c r="J903" s="335">
        <v>175.78653299999999</v>
      </c>
      <c r="K903" s="335">
        <v>118.50848000000001</v>
      </c>
      <c r="L903" s="341">
        <v>36.346249999999998</v>
      </c>
      <c r="Q903" s="48"/>
      <c r="R903" s="48"/>
      <c r="S903" s="48"/>
    </row>
    <row r="904" spans="2:19" x14ac:dyDescent="0.3">
      <c r="B904" s="22"/>
      <c r="C904" s="51">
        <v>391</v>
      </c>
      <c r="D904" s="340">
        <v>97.835915999999997</v>
      </c>
      <c r="E904" s="335">
        <v>80.651349999999994</v>
      </c>
      <c r="F904" s="335">
        <v>410.37235399999997</v>
      </c>
      <c r="G904" s="335">
        <v>120.37123</v>
      </c>
      <c r="H904" s="335">
        <v>143.78100900000001</v>
      </c>
      <c r="I904" s="335">
        <v>266.866646</v>
      </c>
      <c r="J904" s="335">
        <v>182.45676399999999</v>
      </c>
      <c r="K904" s="335">
        <v>124.36542</v>
      </c>
      <c r="L904" s="341">
        <v>42.203189999999999</v>
      </c>
      <c r="Q904" s="48"/>
      <c r="R904" s="48"/>
      <c r="S904" s="48"/>
    </row>
    <row r="905" spans="2:19" x14ac:dyDescent="0.3">
      <c r="B905" s="22"/>
      <c r="C905" s="51">
        <v>392</v>
      </c>
      <c r="D905" s="340">
        <v>97.334411000000003</v>
      </c>
      <c r="E905" s="335">
        <v>74.147330999999994</v>
      </c>
      <c r="F905" s="335">
        <v>403.868335</v>
      </c>
      <c r="G905" s="335">
        <v>113.867211</v>
      </c>
      <c r="H905" s="335">
        <v>137.27699000000001</v>
      </c>
      <c r="I905" s="335">
        <v>222.92085599999999</v>
      </c>
      <c r="J905" s="335">
        <v>166.22885500000001</v>
      </c>
      <c r="K905" s="335">
        <v>117.861401</v>
      </c>
      <c r="L905" s="341">
        <v>35.699171999999997</v>
      </c>
      <c r="Q905" s="48"/>
      <c r="R905" s="48"/>
      <c r="S905" s="48"/>
    </row>
    <row r="906" spans="2:19" x14ac:dyDescent="0.3">
      <c r="B906" s="22"/>
      <c r="C906" s="51">
        <v>393</v>
      </c>
      <c r="D906" s="340">
        <v>101.988905</v>
      </c>
      <c r="E906" s="335">
        <v>85.316423</v>
      </c>
      <c r="F906" s="335">
        <v>415.48979200000002</v>
      </c>
      <c r="G906" s="335">
        <v>125.488668</v>
      </c>
      <c r="H906" s="335">
        <v>148.494021</v>
      </c>
      <c r="I906" s="335">
        <v>271.98408499999999</v>
      </c>
      <c r="J906" s="335">
        <v>181.541742</v>
      </c>
      <c r="K906" s="335">
        <v>129.07843199999999</v>
      </c>
      <c r="L906" s="341">
        <v>47.320628999999997</v>
      </c>
      <c r="Q906" s="48"/>
      <c r="R906" s="48"/>
      <c r="S906" s="48"/>
    </row>
    <row r="907" spans="2:19" x14ac:dyDescent="0.3">
      <c r="B907" s="22"/>
      <c r="C907" s="51">
        <v>394</v>
      </c>
      <c r="D907" s="340">
        <v>111.337932</v>
      </c>
      <c r="E907" s="335">
        <v>94.665450000000007</v>
      </c>
      <c r="F907" s="335">
        <v>424.838819</v>
      </c>
      <c r="G907" s="335">
        <v>134.837695</v>
      </c>
      <c r="H907" s="335">
        <v>157.84304700000001</v>
      </c>
      <c r="I907" s="335">
        <v>281.33311200000003</v>
      </c>
      <c r="J907" s="335">
        <v>196.92322899999999</v>
      </c>
      <c r="K907" s="335">
        <v>138.427458</v>
      </c>
      <c r="L907" s="341">
        <v>56.119807000000002</v>
      </c>
      <c r="Q907" s="48"/>
      <c r="R907" s="48"/>
      <c r="S907" s="48"/>
    </row>
    <row r="908" spans="2:19" x14ac:dyDescent="0.3">
      <c r="B908" s="22"/>
      <c r="C908" s="51">
        <v>395</v>
      </c>
      <c r="D908" s="340">
        <v>124.099191</v>
      </c>
      <c r="E908" s="335">
        <v>107.426709</v>
      </c>
      <c r="F908" s="335">
        <v>420.63902400000001</v>
      </c>
      <c r="G908" s="335">
        <v>147.59895399999999</v>
      </c>
      <c r="H908" s="335">
        <v>170.60430600000001</v>
      </c>
      <c r="I908" s="335">
        <v>294.09437100000002</v>
      </c>
      <c r="J908" s="335">
        <v>203.754166</v>
      </c>
      <c r="K908" s="335">
        <v>151.188717</v>
      </c>
      <c r="L908" s="341">
        <v>68.881066000000004</v>
      </c>
      <c r="Q908" s="48"/>
      <c r="R908" s="48"/>
      <c r="S908" s="48"/>
    </row>
    <row r="909" spans="2:19" x14ac:dyDescent="0.3">
      <c r="B909" s="22"/>
      <c r="C909" s="51">
        <v>396</v>
      </c>
      <c r="D909" s="340">
        <v>129.500562</v>
      </c>
      <c r="E909" s="335">
        <v>53.677943999999997</v>
      </c>
      <c r="F909" s="335">
        <v>343.59158400000001</v>
      </c>
      <c r="G909" s="335">
        <v>62.930252000000003</v>
      </c>
      <c r="H909" s="335">
        <v>134.577654</v>
      </c>
      <c r="I909" s="335">
        <v>219.027557</v>
      </c>
      <c r="J909" s="335">
        <v>150.12119300000001</v>
      </c>
      <c r="K909" s="335">
        <v>84.460886000000002</v>
      </c>
      <c r="L909" s="341">
        <v>42.049864999999997</v>
      </c>
      <c r="Q909" s="48"/>
      <c r="R909" s="48"/>
      <c r="S909" s="48"/>
    </row>
    <row r="910" spans="2:19" x14ac:dyDescent="0.3">
      <c r="B910" s="22"/>
      <c r="C910" s="51">
        <v>397</v>
      </c>
      <c r="D910" s="340">
        <v>120.67510299999999</v>
      </c>
      <c r="E910" s="335">
        <v>50.674014</v>
      </c>
      <c r="F910" s="335">
        <v>349.91767499999997</v>
      </c>
      <c r="G910" s="335">
        <v>75.235579999999999</v>
      </c>
      <c r="H910" s="335">
        <v>135.89301599999999</v>
      </c>
      <c r="I910" s="335">
        <v>221.53688099999999</v>
      </c>
      <c r="J910" s="335">
        <v>149.37564399999999</v>
      </c>
      <c r="K910" s="335">
        <v>93.204471999999996</v>
      </c>
      <c r="L910" s="341">
        <v>34.315196999999998</v>
      </c>
      <c r="Q910" s="48"/>
      <c r="R910" s="48"/>
      <c r="S910" s="48"/>
    </row>
    <row r="911" spans="2:19" x14ac:dyDescent="0.3">
      <c r="B911" s="22"/>
      <c r="C911" s="51">
        <v>398</v>
      </c>
      <c r="D911" s="340">
        <v>96.923788999999999</v>
      </c>
      <c r="E911" s="335">
        <v>79.739223999999993</v>
      </c>
      <c r="F911" s="335">
        <v>409.46022699999997</v>
      </c>
      <c r="G911" s="335">
        <v>119.459103</v>
      </c>
      <c r="H911" s="335">
        <v>142.86888200000001</v>
      </c>
      <c r="I911" s="335">
        <v>228.51274799999999</v>
      </c>
      <c r="J911" s="335">
        <v>172.237754</v>
      </c>
      <c r="K911" s="335">
        <v>123.453293</v>
      </c>
      <c r="L911" s="341">
        <v>41.291063999999999</v>
      </c>
      <c r="Q911" s="48"/>
      <c r="R911" s="48"/>
      <c r="S911" s="48"/>
    </row>
    <row r="912" spans="2:19" x14ac:dyDescent="0.3">
      <c r="B912" s="22"/>
      <c r="C912" s="51">
        <v>399</v>
      </c>
      <c r="D912" s="340">
        <v>123.532139</v>
      </c>
      <c r="E912" s="335">
        <v>106.859657</v>
      </c>
      <c r="F912" s="335">
        <v>421.91076800000002</v>
      </c>
      <c r="G912" s="335">
        <v>147.031901</v>
      </c>
      <c r="H912" s="335">
        <v>170.03725399999999</v>
      </c>
      <c r="I912" s="335">
        <v>293.52731799999998</v>
      </c>
      <c r="J912" s="335">
        <v>205.02591000000001</v>
      </c>
      <c r="K912" s="335">
        <v>150.62166500000001</v>
      </c>
      <c r="L912" s="341">
        <v>68.314014</v>
      </c>
      <c r="Q912" s="48"/>
      <c r="R912" s="48"/>
      <c r="S912" s="48"/>
    </row>
    <row r="913" spans="2:19" x14ac:dyDescent="0.3">
      <c r="B913" s="22"/>
      <c r="C913" s="51">
        <v>400</v>
      </c>
      <c r="D913" s="340">
        <v>115.254289</v>
      </c>
      <c r="E913" s="335">
        <v>98.581807999999995</v>
      </c>
      <c r="F913" s="335">
        <v>428.755177</v>
      </c>
      <c r="G913" s="335">
        <v>138.754052</v>
      </c>
      <c r="H913" s="335">
        <v>161.75940499999999</v>
      </c>
      <c r="I913" s="335">
        <v>285.24946899999998</v>
      </c>
      <c r="J913" s="335">
        <v>186.455578</v>
      </c>
      <c r="K913" s="335">
        <v>142.343816</v>
      </c>
      <c r="L913" s="341">
        <v>60.036164999999997</v>
      </c>
      <c r="Q913" s="48"/>
      <c r="R913" s="48"/>
      <c r="S913" s="48"/>
    </row>
    <row r="914" spans="2:19" x14ac:dyDescent="0.3">
      <c r="B914" s="22"/>
      <c r="C914" s="51">
        <v>401</v>
      </c>
      <c r="D914" s="340">
        <v>103.28606600000001</v>
      </c>
      <c r="E914" s="335">
        <v>86.101500000000001</v>
      </c>
      <c r="F914" s="335">
        <v>415.82250399999998</v>
      </c>
      <c r="G914" s="335">
        <v>125.82137899999999</v>
      </c>
      <c r="H914" s="335">
        <v>149.23115899999999</v>
      </c>
      <c r="I914" s="335">
        <v>272.31679600000001</v>
      </c>
      <c r="J914" s="335">
        <v>175.62547499999999</v>
      </c>
      <c r="K914" s="335">
        <v>129.81557000000001</v>
      </c>
      <c r="L914" s="341">
        <v>47.65334</v>
      </c>
      <c r="Q914" s="48"/>
      <c r="R914" s="48"/>
      <c r="S914" s="48"/>
    </row>
    <row r="915" spans="2:19" x14ac:dyDescent="0.3">
      <c r="B915" s="22"/>
      <c r="C915" s="51">
        <v>402</v>
      </c>
      <c r="D915" s="340">
        <v>100.646261</v>
      </c>
      <c r="E915" s="335">
        <v>77.450997999999998</v>
      </c>
      <c r="F915" s="335">
        <v>407.17200200000002</v>
      </c>
      <c r="G915" s="335">
        <v>117.170877</v>
      </c>
      <c r="H915" s="335">
        <v>140.580657</v>
      </c>
      <c r="I915" s="335">
        <v>226.224523</v>
      </c>
      <c r="J915" s="335">
        <v>167.999709</v>
      </c>
      <c r="K915" s="335">
        <v>121.16506800000001</v>
      </c>
      <c r="L915" s="341">
        <v>39.002837999999997</v>
      </c>
      <c r="Q915" s="48"/>
      <c r="R915" s="48"/>
      <c r="S915" s="48"/>
    </row>
    <row r="916" spans="2:19" x14ac:dyDescent="0.3">
      <c r="B916" s="22"/>
      <c r="C916" s="51">
        <v>403</v>
      </c>
      <c r="D916" s="340">
        <v>114.91717800000001</v>
      </c>
      <c r="E916" s="335">
        <v>98.244696000000005</v>
      </c>
      <c r="F916" s="335">
        <v>428.16009100000002</v>
      </c>
      <c r="G916" s="335">
        <v>138.15896699999999</v>
      </c>
      <c r="H916" s="335">
        <v>161.422293</v>
      </c>
      <c r="I916" s="335">
        <v>284.65438399999999</v>
      </c>
      <c r="J916" s="335">
        <v>183.49060499999999</v>
      </c>
      <c r="K916" s="335">
        <v>142.00670400000001</v>
      </c>
      <c r="L916" s="341">
        <v>59.699052999999999</v>
      </c>
      <c r="Q916" s="48"/>
      <c r="R916" s="48"/>
      <c r="S916" s="48"/>
    </row>
    <row r="917" spans="2:19" x14ac:dyDescent="0.3">
      <c r="B917" s="22"/>
      <c r="C917" s="51">
        <v>404</v>
      </c>
      <c r="D917" s="340">
        <v>116.190015</v>
      </c>
      <c r="E917" s="335">
        <v>99.005449999999996</v>
      </c>
      <c r="F917" s="335">
        <v>425.29891099999998</v>
      </c>
      <c r="G917" s="335">
        <v>138.72532899999999</v>
      </c>
      <c r="H917" s="335">
        <v>162.135108</v>
      </c>
      <c r="I917" s="335">
        <v>285.22074600000002</v>
      </c>
      <c r="J917" s="335">
        <v>183.13755800000001</v>
      </c>
      <c r="K917" s="335">
        <v>142.71951899999999</v>
      </c>
      <c r="L917" s="341">
        <v>60.557290000000002</v>
      </c>
      <c r="Q917" s="48"/>
      <c r="R917" s="48"/>
      <c r="S917" s="48"/>
    </row>
    <row r="918" spans="2:19" x14ac:dyDescent="0.3">
      <c r="B918" s="22"/>
      <c r="C918" s="51">
        <v>405</v>
      </c>
      <c r="D918" s="340">
        <v>103.54548200000001</v>
      </c>
      <c r="E918" s="335">
        <v>84.768991</v>
      </c>
      <c r="F918" s="335">
        <v>387.82716099999999</v>
      </c>
      <c r="G918" s="335">
        <v>124.48887000000001</v>
      </c>
      <c r="H918" s="335">
        <v>147.89865</v>
      </c>
      <c r="I918" s="335">
        <v>233.54251600000001</v>
      </c>
      <c r="J918" s="335">
        <v>154.22103100000001</v>
      </c>
      <c r="K918" s="335">
        <v>128.48306099999999</v>
      </c>
      <c r="L918" s="341">
        <v>46.320830999999998</v>
      </c>
      <c r="Q918" s="48"/>
      <c r="R918" s="48"/>
      <c r="S918" s="48"/>
    </row>
    <row r="919" spans="2:19" x14ac:dyDescent="0.3">
      <c r="B919" s="22"/>
      <c r="C919" s="51">
        <v>406</v>
      </c>
      <c r="D919" s="340">
        <v>106.64172499999999</v>
      </c>
      <c r="E919" s="335">
        <v>89.457159000000004</v>
      </c>
      <c r="F919" s="335">
        <v>402.60965900000002</v>
      </c>
      <c r="G919" s="335">
        <v>129.17703800000001</v>
      </c>
      <c r="H919" s="335">
        <v>152.58681799999999</v>
      </c>
      <c r="I919" s="335">
        <v>275.67245500000001</v>
      </c>
      <c r="J919" s="335">
        <v>167.92034899999999</v>
      </c>
      <c r="K919" s="335">
        <v>133.17122900000001</v>
      </c>
      <c r="L919" s="341">
        <v>51.008999000000003</v>
      </c>
      <c r="Q919" s="48"/>
      <c r="R919" s="48"/>
      <c r="S919" s="48"/>
    </row>
    <row r="920" spans="2:19" x14ac:dyDescent="0.3">
      <c r="B920" s="22"/>
      <c r="C920" s="51">
        <v>407</v>
      </c>
      <c r="D920" s="340">
        <v>130.00762800000001</v>
      </c>
      <c r="E920" s="335">
        <v>112.82306199999999</v>
      </c>
      <c r="F920" s="335">
        <v>411.66450600000002</v>
      </c>
      <c r="G920" s="335">
        <v>152.54294100000001</v>
      </c>
      <c r="H920" s="335">
        <v>175.952721</v>
      </c>
      <c r="I920" s="335">
        <v>299.03835800000002</v>
      </c>
      <c r="J920" s="335">
        <v>194.77964800000001</v>
      </c>
      <c r="K920" s="335">
        <v>156.53713200000001</v>
      </c>
      <c r="L920" s="341">
        <v>74.374902000000006</v>
      </c>
      <c r="Q920" s="48"/>
      <c r="R920" s="48"/>
      <c r="S920" s="48"/>
    </row>
    <row r="921" spans="2:19" x14ac:dyDescent="0.3">
      <c r="B921" s="22"/>
      <c r="C921" s="51">
        <v>408</v>
      </c>
      <c r="D921" s="340">
        <v>118.44878199999999</v>
      </c>
      <c r="E921" s="335">
        <v>101.264216</v>
      </c>
      <c r="F921" s="335">
        <v>377.174486</v>
      </c>
      <c r="G921" s="335">
        <v>140.984095</v>
      </c>
      <c r="H921" s="335">
        <v>164.39387500000001</v>
      </c>
      <c r="I921" s="335">
        <v>287.479512</v>
      </c>
      <c r="J921" s="335">
        <v>160.28962799999999</v>
      </c>
      <c r="K921" s="335">
        <v>144.978286</v>
      </c>
      <c r="L921" s="341">
        <v>62.816056000000003</v>
      </c>
      <c r="Q921" s="48"/>
      <c r="R921" s="48"/>
      <c r="S921" s="48"/>
    </row>
    <row r="922" spans="2:19" x14ac:dyDescent="0.3">
      <c r="B922" s="22"/>
      <c r="C922" s="51">
        <v>409</v>
      </c>
      <c r="D922" s="340">
        <v>121.39778</v>
      </c>
      <c r="E922" s="335">
        <v>104.21321500000001</v>
      </c>
      <c r="F922" s="335">
        <v>371.00332300000002</v>
      </c>
      <c r="G922" s="335">
        <v>143.93309400000001</v>
      </c>
      <c r="H922" s="335">
        <v>167.342873</v>
      </c>
      <c r="I922" s="335">
        <v>290.42851100000001</v>
      </c>
      <c r="J922" s="335">
        <v>154.11846600000001</v>
      </c>
      <c r="K922" s="335">
        <v>147.92728399999999</v>
      </c>
      <c r="L922" s="341">
        <v>65.765055000000004</v>
      </c>
      <c r="Q922" s="48"/>
      <c r="R922" s="48"/>
      <c r="S922" s="48"/>
    </row>
    <row r="923" spans="2:19" x14ac:dyDescent="0.3">
      <c r="B923" s="22"/>
      <c r="C923" s="51">
        <v>410</v>
      </c>
      <c r="D923" s="340">
        <v>130.53457900000001</v>
      </c>
      <c r="E923" s="335">
        <v>83.453671</v>
      </c>
      <c r="F923" s="335">
        <v>324.92383000000001</v>
      </c>
      <c r="G923" s="335">
        <v>100.60311299999999</v>
      </c>
      <c r="H923" s="335">
        <v>144.66170099999999</v>
      </c>
      <c r="I923" s="335">
        <v>253.73515800000001</v>
      </c>
      <c r="J923" s="335">
        <v>124.381799</v>
      </c>
      <c r="K923" s="335">
        <v>119.168488</v>
      </c>
      <c r="L923" s="341">
        <v>43.083882000000003</v>
      </c>
      <c r="Q923" s="48"/>
      <c r="R923" s="48"/>
      <c r="S923" s="48"/>
    </row>
    <row r="924" spans="2:19" x14ac:dyDescent="0.3">
      <c r="B924" s="22"/>
      <c r="C924" s="51">
        <v>411</v>
      </c>
      <c r="D924" s="340">
        <v>124.89206799999999</v>
      </c>
      <c r="E924" s="335">
        <v>107.70750200000001</v>
      </c>
      <c r="F924" s="335">
        <v>377.90512699999999</v>
      </c>
      <c r="G924" s="335">
        <v>147.427381</v>
      </c>
      <c r="H924" s="335">
        <v>170.83716100000001</v>
      </c>
      <c r="I924" s="335">
        <v>293.922798</v>
      </c>
      <c r="J924" s="335">
        <v>161.02026900000001</v>
      </c>
      <c r="K924" s="335">
        <v>151.421572</v>
      </c>
      <c r="L924" s="341">
        <v>69.259342000000004</v>
      </c>
      <c r="Q924" s="48"/>
      <c r="R924" s="48"/>
      <c r="S924" s="48"/>
    </row>
    <row r="925" spans="2:19" x14ac:dyDescent="0.3">
      <c r="B925" s="22"/>
      <c r="C925" s="51">
        <v>412</v>
      </c>
      <c r="D925" s="340">
        <v>138.237842</v>
      </c>
      <c r="E925" s="335">
        <v>121.613299</v>
      </c>
      <c r="F925" s="335">
        <v>369.62363599999998</v>
      </c>
      <c r="G925" s="335">
        <v>160.773156</v>
      </c>
      <c r="H925" s="335">
        <v>184.74295799999999</v>
      </c>
      <c r="I925" s="335">
        <v>307.26857200000001</v>
      </c>
      <c r="J925" s="335">
        <v>152.738778</v>
      </c>
      <c r="K925" s="335">
        <v>165.327369</v>
      </c>
      <c r="L925" s="341">
        <v>82.605117000000007</v>
      </c>
      <c r="Q925" s="48"/>
      <c r="R925" s="48"/>
      <c r="S925" s="48"/>
    </row>
    <row r="926" spans="2:19" x14ac:dyDescent="0.3">
      <c r="B926" s="22"/>
      <c r="C926" s="51">
        <v>413</v>
      </c>
      <c r="D926" s="340">
        <v>150.041584</v>
      </c>
      <c r="E926" s="335">
        <v>101.039047</v>
      </c>
      <c r="F926" s="335">
        <v>345.90111100000001</v>
      </c>
      <c r="G926" s="335">
        <v>126.67241799999999</v>
      </c>
      <c r="H926" s="335">
        <v>164.16870599999999</v>
      </c>
      <c r="I926" s="335">
        <v>279.804464</v>
      </c>
      <c r="J926" s="335">
        <v>142.886686</v>
      </c>
      <c r="K926" s="335">
        <v>145.23779400000001</v>
      </c>
      <c r="L926" s="341">
        <v>61.058860000000003</v>
      </c>
      <c r="Q926" s="48"/>
      <c r="R926" s="48"/>
      <c r="S926" s="48"/>
    </row>
    <row r="927" spans="2:19" x14ac:dyDescent="0.3">
      <c r="B927" s="22"/>
      <c r="C927" s="51">
        <v>414</v>
      </c>
      <c r="D927" s="340">
        <v>148.32106400000001</v>
      </c>
      <c r="E927" s="335">
        <v>114.891577</v>
      </c>
      <c r="F927" s="335">
        <v>308.10390000000001</v>
      </c>
      <c r="G927" s="335">
        <v>107.485399</v>
      </c>
      <c r="H927" s="335">
        <v>162.448185</v>
      </c>
      <c r="I927" s="335">
        <v>260.61744499999998</v>
      </c>
      <c r="J927" s="335">
        <v>105.08947499999999</v>
      </c>
      <c r="K927" s="335">
        <v>126.050775</v>
      </c>
      <c r="L927" s="341">
        <v>60.870367000000002</v>
      </c>
      <c r="Q927" s="48"/>
      <c r="R927" s="48"/>
      <c r="S927" s="48"/>
    </row>
    <row r="928" spans="2:19" x14ac:dyDescent="0.3">
      <c r="B928" s="22"/>
      <c r="C928" s="51">
        <v>415</v>
      </c>
      <c r="D928" s="340">
        <v>151.29362499999999</v>
      </c>
      <c r="E928" s="335">
        <v>117.86413899999999</v>
      </c>
      <c r="F928" s="335">
        <v>304.18782199999998</v>
      </c>
      <c r="G928" s="335">
        <v>108.45493</v>
      </c>
      <c r="H928" s="335">
        <v>165.42074700000001</v>
      </c>
      <c r="I928" s="335">
        <v>261.586975</v>
      </c>
      <c r="J928" s="335">
        <v>101.17339800000001</v>
      </c>
      <c r="K928" s="335">
        <v>127.02030499999999</v>
      </c>
      <c r="L928" s="341">
        <v>63.842928999999998</v>
      </c>
      <c r="Q928" s="48"/>
      <c r="R928" s="48"/>
      <c r="S928" s="48"/>
    </row>
    <row r="929" spans="2:19" x14ac:dyDescent="0.3">
      <c r="B929" s="22"/>
      <c r="C929" s="51">
        <v>416</v>
      </c>
      <c r="D929" s="340">
        <v>155.52938</v>
      </c>
      <c r="E929" s="335">
        <v>122.09989400000001</v>
      </c>
      <c r="F929" s="335">
        <v>310.09375399999999</v>
      </c>
      <c r="G929" s="335">
        <v>116.183103</v>
      </c>
      <c r="H929" s="335">
        <v>169.65650199999999</v>
      </c>
      <c r="I929" s="335">
        <v>269.31514900000002</v>
      </c>
      <c r="J929" s="335">
        <v>93.714354999999998</v>
      </c>
      <c r="K929" s="335">
        <v>134.74847800000001</v>
      </c>
      <c r="L929" s="341">
        <v>68.078683999999996</v>
      </c>
      <c r="Q929" s="48"/>
      <c r="R929" s="48"/>
      <c r="S929" s="48"/>
    </row>
    <row r="930" spans="2:19" x14ac:dyDescent="0.3">
      <c r="B930" s="22"/>
      <c r="C930" s="51">
        <v>417</v>
      </c>
      <c r="D930" s="340">
        <v>155.15197900000001</v>
      </c>
      <c r="E930" s="335">
        <v>120.56437</v>
      </c>
      <c r="F930" s="335">
        <v>301.28610099999997</v>
      </c>
      <c r="G930" s="335">
        <v>110.902963</v>
      </c>
      <c r="H930" s="335">
        <v>169.2791</v>
      </c>
      <c r="I930" s="335">
        <v>264.035009</v>
      </c>
      <c r="J930" s="335">
        <v>98.271675999999999</v>
      </c>
      <c r="K930" s="335">
        <v>129.46833899999999</v>
      </c>
      <c r="L930" s="341">
        <v>67.701282000000006</v>
      </c>
      <c r="Q930" s="48"/>
      <c r="R930" s="48"/>
      <c r="S930" s="48"/>
    </row>
    <row r="931" spans="2:19" x14ac:dyDescent="0.3">
      <c r="B931" s="22"/>
      <c r="C931" s="51">
        <v>418</v>
      </c>
      <c r="D931" s="340">
        <v>212.56492600000001</v>
      </c>
      <c r="E931" s="335">
        <v>164.65317999999999</v>
      </c>
      <c r="F931" s="335">
        <v>256.30197199999998</v>
      </c>
      <c r="G931" s="335">
        <v>148.51877300000001</v>
      </c>
      <c r="H931" s="335">
        <v>227.75278299999999</v>
      </c>
      <c r="I931" s="335">
        <v>312.20268499999997</v>
      </c>
      <c r="J931" s="335">
        <v>72.853626000000006</v>
      </c>
      <c r="K931" s="335">
        <v>177.63601499999999</v>
      </c>
      <c r="L931" s="341">
        <v>126.20502</v>
      </c>
      <c r="Q931" s="48"/>
      <c r="R931" s="48"/>
      <c r="S931" s="48"/>
    </row>
    <row r="932" spans="2:19" x14ac:dyDescent="0.3">
      <c r="B932" s="22"/>
      <c r="C932" s="51">
        <v>419</v>
      </c>
      <c r="D932" s="340">
        <v>206.62004200000001</v>
      </c>
      <c r="E932" s="335">
        <v>158.70829599999999</v>
      </c>
      <c r="F932" s="335">
        <v>248.74835899999999</v>
      </c>
      <c r="G932" s="335">
        <v>169.86127500000001</v>
      </c>
      <c r="H932" s="335">
        <v>221.83795499999999</v>
      </c>
      <c r="I932" s="335">
        <v>322.99332099999998</v>
      </c>
      <c r="J932" s="335">
        <v>45.733933999999998</v>
      </c>
      <c r="K932" s="335">
        <v>188.42665099999999</v>
      </c>
      <c r="L932" s="341">
        <v>128.33731800000001</v>
      </c>
      <c r="Q932" s="48"/>
      <c r="R932" s="48"/>
      <c r="S932" s="48"/>
    </row>
    <row r="933" spans="2:19" x14ac:dyDescent="0.3">
      <c r="B933" s="22"/>
      <c r="C933" s="51">
        <v>420</v>
      </c>
      <c r="D933" s="340">
        <v>243.91004899999999</v>
      </c>
      <c r="E933" s="335">
        <v>170.523087</v>
      </c>
      <c r="F933" s="335">
        <v>243.31806900000001</v>
      </c>
      <c r="G933" s="335">
        <v>153.38188400000001</v>
      </c>
      <c r="H933" s="335">
        <v>232.615894</v>
      </c>
      <c r="I933" s="335">
        <v>317.06579699999998</v>
      </c>
      <c r="J933" s="335">
        <v>67.963403</v>
      </c>
      <c r="K933" s="335">
        <v>182.49912599999999</v>
      </c>
      <c r="L933" s="341">
        <v>132.074927</v>
      </c>
      <c r="Q933" s="48"/>
      <c r="R933" s="48"/>
      <c r="S933" s="48"/>
    </row>
    <row r="934" spans="2:19" x14ac:dyDescent="0.3">
      <c r="B934" s="22"/>
      <c r="C934" s="51">
        <v>421</v>
      </c>
      <c r="D934" s="340">
        <v>264.83364799999998</v>
      </c>
      <c r="E934" s="335">
        <v>183.568826</v>
      </c>
      <c r="F934" s="335">
        <v>243.54169999999999</v>
      </c>
      <c r="G934" s="335">
        <v>194.72180499999999</v>
      </c>
      <c r="H934" s="335">
        <v>263.40394800000001</v>
      </c>
      <c r="I934" s="335">
        <v>347.85385100000002</v>
      </c>
      <c r="J934" s="335">
        <v>26.656842000000001</v>
      </c>
      <c r="K934" s="335">
        <v>213.287181</v>
      </c>
      <c r="L934" s="341">
        <v>145.120666</v>
      </c>
      <c r="Q934" s="48"/>
      <c r="R934" s="48"/>
      <c r="S934" s="48"/>
    </row>
    <row r="935" spans="2:19" x14ac:dyDescent="0.3">
      <c r="B935" s="22"/>
      <c r="C935" s="51">
        <v>422</v>
      </c>
      <c r="D935" s="340">
        <v>254.63556500000001</v>
      </c>
      <c r="E935" s="335">
        <v>173.370743</v>
      </c>
      <c r="F935" s="335">
        <v>236.90637699999999</v>
      </c>
      <c r="G935" s="335">
        <v>184.52372199999999</v>
      </c>
      <c r="H935" s="335">
        <v>253.20586499999999</v>
      </c>
      <c r="I935" s="335">
        <v>337.65576800000002</v>
      </c>
      <c r="J935" s="335">
        <v>33.891952000000003</v>
      </c>
      <c r="K935" s="335">
        <v>203.08909700000001</v>
      </c>
      <c r="L935" s="341">
        <v>134.922583</v>
      </c>
      <c r="Q935" s="48"/>
      <c r="R935" s="48"/>
      <c r="S935" s="48"/>
    </row>
    <row r="936" spans="2:19" x14ac:dyDescent="0.3">
      <c r="B936" s="22"/>
      <c r="C936" s="51">
        <v>423</v>
      </c>
      <c r="D936" s="340">
        <v>273.15385099999997</v>
      </c>
      <c r="E936" s="335">
        <v>191.889354</v>
      </c>
      <c r="F936" s="335">
        <v>255.31463099999999</v>
      </c>
      <c r="G936" s="335">
        <v>203.04200900000001</v>
      </c>
      <c r="H936" s="335">
        <v>271.724152</v>
      </c>
      <c r="I936" s="335">
        <v>356.17405400000001</v>
      </c>
      <c r="J936" s="335">
        <v>38.429772999999997</v>
      </c>
      <c r="K936" s="335">
        <v>221.607384</v>
      </c>
      <c r="L936" s="341">
        <v>153.441194</v>
      </c>
      <c r="Q936" s="48"/>
      <c r="R936" s="48"/>
      <c r="S936" s="48"/>
    </row>
    <row r="937" spans="2:19" x14ac:dyDescent="0.3">
      <c r="B937" s="22"/>
      <c r="C937" s="51">
        <v>424</v>
      </c>
      <c r="D937" s="340">
        <v>278.87947100000002</v>
      </c>
      <c r="E937" s="335">
        <v>218.429035</v>
      </c>
      <c r="F937" s="335">
        <v>243.799815</v>
      </c>
      <c r="G937" s="335">
        <v>208.767628</v>
      </c>
      <c r="H937" s="335">
        <v>277.449771</v>
      </c>
      <c r="I937" s="335">
        <v>361.899674</v>
      </c>
      <c r="J937" s="335">
        <v>26.914957000000001</v>
      </c>
      <c r="K937" s="335">
        <v>227.33300299999999</v>
      </c>
      <c r="L937" s="341">
        <v>159.16648900000001</v>
      </c>
      <c r="Q937" s="48"/>
      <c r="R937" s="48"/>
      <c r="S937" s="48"/>
    </row>
    <row r="938" spans="2:19" x14ac:dyDescent="0.3">
      <c r="B938" s="22"/>
      <c r="C938" s="51">
        <v>425</v>
      </c>
      <c r="D938" s="340">
        <v>274.247049</v>
      </c>
      <c r="E938" s="335">
        <v>213.79661400000001</v>
      </c>
      <c r="F938" s="335">
        <v>232.43967499999999</v>
      </c>
      <c r="G938" s="335">
        <v>204.13520700000001</v>
      </c>
      <c r="H938" s="335">
        <v>272.81734999999998</v>
      </c>
      <c r="I938" s="335">
        <v>357.26725299999998</v>
      </c>
      <c r="J938" s="335">
        <v>15.554817</v>
      </c>
      <c r="K938" s="335">
        <v>222.700582</v>
      </c>
      <c r="L938" s="341">
        <v>154.53406799999999</v>
      </c>
      <c r="Q938" s="48"/>
      <c r="R938" s="48"/>
      <c r="S938" s="48"/>
    </row>
    <row r="939" spans="2:19" x14ac:dyDescent="0.3">
      <c r="B939" s="22"/>
      <c r="C939" s="51">
        <v>426</v>
      </c>
      <c r="D939" s="340">
        <v>294.698913</v>
      </c>
      <c r="E939" s="335">
        <v>234.24847800000001</v>
      </c>
      <c r="F939" s="335">
        <v>257.00707599999998</v>
      </c>
      <c r="G939" s="335">
        <v>224.58707100000001</v>
      </c>
      <c r="H939" s="335">
        <v>293.26921399999998</v>
      </c>
      <c r="I939" s="335">
        <v>377.71911699999998</v>
      </c>
      <c r="J939" s="335">
        <v>43.734648</v>
      </c>
      <c r="K939" s="335">
        <v>243.152446</v>
      </c>
      <c r="L939" s="341">
        <v>174.986256</v>
      </c>
      <c r="Q939" s="48"/>
      <c r="R939" s="48"/>
      <c r="S939" s="48"/>
    </row>
    <row r="940" spans="2:19" x14ac:dyDescent="0.3">
      <c r="B940" s="22"/>
      <c r="C940" s="51">
        <v>427</v>
      </c>
      <c r="D940" s="340">
        <v>312.16818599999999</v>
      </c>
      <c r="E940" s="335">
        <v>251.71775</v>
      </c>
      <c r="F940" s="335">
        <v>243.48180500000001</v>
      </c>
      <c r="G940" s="335">
        <v>242.056343</v>
      </c>
      <c r="H940" s="335">
        <v>310.73848700000002</v>
      </c>
      <c r="I940" s="335">
        <v>395.18838899999997</v>
      </c>
      <c r="J940" s="335">
        <v>30.209378000000001</v>
      </c>
      <c r="K940" s="335">
        <v>260.62171899999998</v>
      </c>
      <c r="L940" s="341">
        <v>183.51470800000001</v>
      </c>
      <c r="Q940" s="48"/>
      <c r="R940" s="48"/>
      <c r="S940" s="48"/>
    </row>
    <row r="941" spans="2:19" x14ac:dyDescent="0.3">
      <c r="B941" s="22"/>
      <c r="C941" s="51">
        <v>428</v>
      </c>
      <c r="D941" s="340">
        <v>299.84501</v>
      </c>
      <c r="E941" s="335">
        <v>239.150408</v>
      </c>
      <c r="F941" s="335">
        <v>204.51007799999999</v>
      </c>
      <c r="G941" s="335">
        <v>214.47280000000001</v>
      </c>
      <c r="H941" s="335">
        <v>288.55085500000001</v>
      </c>
      <c r="I941" s="335">
        <v>373.00075800000002</v>
      </c>
      <c r="J941" s="335">
        <v>28.294440999999999</v>
      </c>
      <c r="K941" s="335">
        <v>238.434088</v>
      </c>
      <c r="L941" s="341">
        <v>162.80050800000001</v>
      </c>
      <c r="Q941" s="48"/>
      <c r="R941" s="48"/>
      <c r="S941" s="48"/>
    </row>
    <row r="942" spans="2:19" x14ac:dyDescent="0.3">
      <c r="B942" s="22"/>
      <c r="C942" s="51">
        <v>429</v>
      </c>
      <c r="D942" s="340">
        <v>350.48005699999999</v>
      </c>
      <c r="E942" s="335">
        <v>290.02962100000002</v>
      </c>
      <c r="F942" s="335">
        <v>218.53633099999999</v>
      </c>
      <c r="G942" s="335">
        <v>265.91615200000001</v>
      </c>
      <c r="H942" s="335">
        <v>339.99420700000002</v>
      </c>
      <c r="I942" s="335">
        <v>424.44411000000002</v>
      </c>
      <c r="J942" s="335">
        <v>32.495975999999999</v>
      </c>
      <c r="K942" s="335">
        <v>289.87743899999998</v>
      </c>
      <c r="L942" s="341">
        <v>185.80130700000001</v>
      </c>
      <c r="Q942" s="48"/>
      <c r="R942" s="48"/>
      <c r="S942" s="48"/>
    </row>
    <row r="943" spans="2:19" x14ac:dyDescent="0.3">
      <c r="B943" s="22"/>
      <c r="C943" s="51">
        <v>430</v>
      </c>
      <c r="D943" s="340">
        <v>349.856627</v>
      </c>
      <c r="E943" s="335">
        <v>289.16202399999997</v>
      </c>
      <c r="F943" s="335">
        <v>206.45963599999999</v>
      </c>
      <c r="G943" s="335">
        <v>264.48441600000001</v>
      </c>
      <c r="H943" s="335">
        <v>338.56247200000001</v>
      </c>
      <c r="I943" s="335">
        <v>423.01237400000002</v>
      </c>
      <c r="J943" s="335">
        <v>51.988602999999998</v>
      </c>
      <c r="K943" s="335">
        <v>288.44570399999998</v>
      </c>
      <c r="L943" s="341">
        <v>250.22659999999999</v>
      </c>
      <c r="Q943" s="48"/>
      <c r="R943" s="48"/>
      <c r="S943" s="48"/>
    </row>
    <row r="944" spans="2:19" x14ac:dyDescent="0.3">
      <c r="B944" s="22"/>
      <c r="C944" s="51">
        <v>431</v>
      </c>
      <c r="D944" s="340">
        <v>328.32638300000002</v>
      </c>
      <c r="E944" s="335">
        <v>267.63178099999999</v>
      </c>
      <c r="F944" s="335">
        <v>191.771987</v>
      </c>
      <c r="G944" s="335">
        <v>242.954172</v>
      </c>
      <c r="H944" s="335">
        <v>317.03222799999998</v>
      </c>
      <c r="I944" s="335">
        <v>401.48213099999998</v>
      </c>
      <c r="J944" s="335">
        <v>44.256292000000002</v>
      </c>
      <c r="K944" s="335">
        <v>266.91546</v>
      </c>
      <c r="L944" s="341">
        <v>178.762359</v>
      </c>
      <c r="Q944" s="48"/>
      <c r="R944" s="48"/>
      <c r="S944" s="48"/>
    </row>
    <row r="945" spans="1:19" x14ac:dyDescent="0.3">
      <c r="B945" s="22"/>
      <c r="C945" s="51">
        <v>432</v>
      </c>
      <c r="D945" s="342">
        <v>337.88205499999998</v>
      </c>
      <c r="E945" s="336">
        <v>277.187453</v>
      </c>
      <c r="F945" s="336">
        <v>189.73685800000001</v>
      </c>
      <c r="G945" s="336">
        <v>252.50984500000001</v>
      </c>
      <c r="H945" s="336">
        <v>326.58789999999999</v>
      </c>
      <c r="I945" s="336">
        <v>411.037803</v>
      </c>
      <c r="J945" s="336">
        <v>40.793545999999999</v>
      </c>
      <c r="K945" s="336">
        <v>276.47113200000001</v>
      </c>
      <c r="L945" s="343">
        <v>239.031544</v>
      </c>
      <c r="Q945" s="48"/>
      <c r="R945" s="48"/>
      <c r="S945" s="48"/>
    </row>
    <row r="948" spans="1:19" x14ac:dyDescent="0.3">
      <c r="A948" s="52" t="s">
        <v>72</v>
      </c>
      <c r="B948" t="s">
        <v>456</v>
      </c>
      <c r="C948" s="327" t="s">
        <v>455</v>
      </c>
      <c r="D948" s="228">
        <v>4.2000000000000003E-2</v>
      </c>
      <c r="E948" s="20" t="s">
        <v>227</v>
      </c>
      <c r="G948" s="56"/>
      <c r="H948" s="20"/>
      <c r="I948" s="142"/>
      <c r="J948" s="143"/>
      <c r="K948" s="143"/>
      <c r="L948" s="143"/>
      <c r="M948" s="143"/>
      <c r="N948" s="143"/>
      <c r="O948" s="143"/>
      <c r="P948" s="144"/>
      <c r="Q948" s="141"/>
      <c r="R948" s="145"/>
      <c r="S948" s="143"/>
    </row>
    <row r="949" spans="1:19" x14ac:dyDescent="0.3">
      <c r="B949" s="13" t="s">
        <v>48</v>
      </c>
      <c r="C949" s="327" t="s">
        <v>50</v>
      </c>
      <c r="D949" s="5">
        <v>10000000000</v>
      </c>
      <c r="E949" s="20" t="s">
        <v>91</v>
      </c>
      <c r="I949" s="143"/>
      <c r="J949" s="143"/>
      <c r="K949" s="143"/>
      <c r="L949" s="143"/>
      <c r="M949" s="143"/>
      <c r="N949" s="143"/>
      <c r="O949" s="143"/>
      <c r="P949" s="143"/>
      <c r="Q949" s="82"/>
      <c r="R949" s="145"/>
      <c r="S949" s="143"/>
    </row>
    <row r="950" spans="1:19" x14ac:dyDescent="0.3">
      <c r="A950" s="52" t="s">
        <v>3</v>
      </c>
      <c r="B950" t="s">
        <v>49</v>
      </c>
      <c r="C950" s="327" t="s">
        <v>51</v>
      </c>
      <c r="D950" s="188">
        <v>9.0888689999999994E-2</v>
      </c>
      <c r="E950" s="20" t="s">
        <v>468</v>
      </c>
      <c r="G950" s="207"/>
      <c r="I950" s="143"/>
      <c r="J950" s="143"/>
      <c r="K950" s="143"/>
      <c r="L950" s="143"/>
      <c r="M950" s="143"/>
      <c r="N950" s="143"/>
      <c r="O950" s="143"/>
      <c r="P950" s="144"/>
      <c r="Q950" s="82"/>
      <c r="R950" s="145"/>
      <c r="S950" s="143"/>
    </row>
    <row r="951" spans="1:19" x14ac:dyDescent="0.3">
      <c r="I951" s="143"/>
      <c r="J951" s="143"/>
      <c r="K951" s="143"/>
      <c r="L951" s="143"/>
      <c r="M951" s="143"/>
      <c r="N951" s="143"/>
      <c r="O951" s="143"/>
      <c r="P951" s="143"/>
      <c r="Q951" s="143"/>
      <c r="R951" s="143"/>
      <c r="S951" s="143"/>
    </row>
    <row r="952" spans="1:19" x14ac:dyDescent="0.3">
      <c r="B952" t="s">
        <v>53</v>
      </c>
    </row>
    <row r="953" spans="1:19" x14ac:dyDescent="0.3">
      <c r="B953" s="22" t="s">
        <v>90</v>
      </c>
      <c r="C953" s="327" t="s">
        <v>52</v>
      </c>
      <c r="D953" s="192">
        <v>0</v>
      </c>
      <c r="E953" s="193">
        <v>0</v>
      </c>
      <c r="F953" s="193">
        <v>0</v>
      </c>
      <c r="G953" s="193">
        <v>0</v>
      </c>
      <c r="H953" s="193">
        <v>0</v>
      </c>
      <c r="I953" s="193">
        <v>0</v>
      </c>
      <c r="J953" s="193">
        <v>0</v>
      </c>
      <c r="K953" s="193">
        <v>0</v>
      </c>
      <c r="L953" s="60">
        <v>0</v>
      </c>
    </row>
    <row r="955" spans="1:19" ht="28.8" x14ac:dyDescent="0.3">
      <c r="C955" s="201" t="s">
        <v>489</v>
      </c>
      <c r="D955" s="52" t="s">
        <v>3</v>
      </c>
    </row>
    <row r="956" spans="1:19" x14ac:dyDescent="0.3">
      <c r="B956" t="s">
        <v>19</v>
      </c>
      <c r="C956" s="327" t="s">
        <v>54</v>
      </c>
      <c r="D956" s="327" t="s">
        <v>55</v>
      </c>
    </row>
    <row r="957" spans="1:19" x14ac:dyDescent="0.3">
      <c r="B957">
        <v>1</v>
      </c>
      <c r="C957" s="191">
        <f>D950</f>
        <v>9.0888689999999994E-2</v>
      </c>
      <c r="D957" s="379">
        <v>474.4380853520808</v>
      </c>
      <c r="F957" s="24" t="s">
        <v>54</v>
      </c>
      <c r="G957" s="13" t="s">
        <v>67</v>
      </c>
      <c r="L957" s="20" t="s">
        <v>468</v>
      </c>
    </row>
    <row r="958" spans="1:19" x14ac:dyDescent="0.3">
      <c r="B958">
        <v>2</v>
      </c>
      <c r="C958" s="198">
        <f>D950</f>
        <v>9.0888689999999994E-2</v>
      </c>
      <c r="D958" s="59">
        <v>0</v>
      </c>
      <c r="F958" s="24" t="s">
        <v>55</v>
      </c>
      <c r="G958" s="13" t="s">
        <v>68</v>
      </c>
      <c r="L958" s="158" t="s">
        <v>469</v>
      </c>
    </row>
    <row r="959" spans="1:19" x14ac:dyDescent="0.3">
      <c r="C959" s="82"/>
      <c r="D959" s="82"/>
    </row>
    <row r="960" spans="1:19" x14ac:dyDescent="0.3">
      <c r="E960" s="52" t="s">
        <v>6</v>
      </c>
      <c r="F960" s="52" t="s">
        <v>185</v>
      </c>
      <c r="G960"/>
      <c r="M960" t="s">
        <v>245</v>
      </c>
    </row>
    <row r="961" spans="2:444" x14ac:dyDescent="0.3">
      <c r="B961" s="14"/>
      <c r="E961" s="329" t="s">
        <v>720</v>
      </c>
      <c r="F961" s="329" t="s">
        <v>722</v>
      </c>
      <c r="G961" s="329" t="s">
        <v>721</v>
      </c>
      <c r="H961" s="329" t="s">
        <v>724</v>
      </c>
      <c r="I961" s="329" t="s">
        <v>725</v>
      </c>
      <c r="J961" s="329" t="s">
        <v>726</v>
      </c>
      <c r="K961" s="329" t="s">
        <v>723</v>
      </c>
      <c r="M961" s="329">
        <v>1</v>
      </c>
      <c r="N961" s="329">
        <v>2</v>
      </c>
      <c r="O961" s="329">
        <v>3</v>
      </c>
      <c r="P961" s="329">
        <v>4</v>
      </c>
      <c r="Q961" s="329">
        <v>5</v>
      </c>
      <c r="R961" s="329">
        <v>6</v>
      </c>
      <c r="S961" s="329">
        <v>7</v>
      </c>
      <c r="T961" s="329">
        <v>8</v>
      </c>
      <c r="U961" s="329">
        <v>9</v>
      </c>
      <c r="V961" s="329">
        <v>10</v>
      </c>
      <c r="W961" s="329">
        <v>11</v>
      </c>
      <c r="X961" s="329">
        <v>12</v>
      </c>
      <c r="Y961" s="329">
        <v>13</v>
      </c>
      <c r="Z961" s="329">
        <v>14</v>
      </c>
      <c r="AA961" s="329">
        <v>15</v>
      </c>
      <c r="AB961" s="329">
        <v>16</v>
      </c>
      <c r="AC961" s="329">
        <v>17</v>
      </c>
      <c r="AD961" s="329">
        <v>18</v>
      </c>
      <c r="AE961" s="329">
        <v>19</v>
      </c>
      <c r="AF961" s="329">
        <v>20</v>
      </c>
      <c r="AG961" s="329">
        <v>21</v>
      </c>
      <c r="AH961" s="329">
        <v>22</v>
      </c>
      <c r="AI961" s="329">
        <v>23</v>
      </c>
      <c r="AJ961" s="329">
        <v>24</v>
      </c>
      <c r="AK961" s="329">
        <v>25</v>
      </c>
      <c r="AL961" s="329">
        <v>26</v>
      </c>
      <c r="AM961" s="329">
        <v>27</v>
      </c>
      <c r="AN961" s="329">
        <v>28</v>
      </c>
      <c r="AO961" s="329">
        <v>29</v>
      </c>
      <c r="AP961" s="329">
        <v>30</v>
      </c>
      <c r="AQ961" s="329">
        <v>31</v>
      </c>
      <c r="AR961" s="329">
        <v>32</v>
      </c>
      <c r="AS961" s="329">
        <v>33</v>
      </c>
      <c r="AT961" s="329">
        <v>34</v>
      </c>
      <c r="AU961" s="329">
        <v>35</v>
      </c>
      <c r="AV961" s="329">
        <v>36</v>
      </c>
      <c r="AW961" s="329">
        <v>37</v>
      </c>
      <c r="AX961" s="329">
        <v>38</v>
      </c>
      <c r="AY961" s="329">
        <v>39</v>
      </c>
      <c r="AZ961" s="329">
        <v>40</v>
      </c>
      <c r="BA961" s="329">
        <v>41</v>
      </c>
      <c r="BB961" s="329">
        <v>42</v>
      </c>
      <c r="BC961" s="329">
        <v>43</v>
      </c>
      <c r="BD961" s="329">
        <v>44</v>
      </c>
      <c r="BE961" s="329">
        <v>45</v>
      </c>
      <c r="BF961" s="329">
        <v>46</v>
      </c>
      <c r="BG961" s="329">
        <v>47</v>
      </c>
      <c r="BH961" s="329">
        <v>48</v>
      </c>
      <c r="BI961" s="329">
        <v>49</v>
      </c>
      <c r="BJ961" s="329">
        <v>50</v>
      </c>
      <c r="BK961" s="329">
        <v>51</v>
      </c>
      <c r="BL961" s="329">
        <v>52</v>
      </c>
      <c r="BM961" s="329">
        <v>53</v>
      </c>
      <c r="BN961" s="329">
        <v>54</v>
      </c>
      <c r="BO961" s="329">
        <v>55</v>
      </c>
      <c r="BP961" s="329">
        <v>56</v>
      </c>
      <c r="BQ961" s="329">
        <v>57</v>
      </c>
      <c r="BR961" s="329">
        <v>58</v>
      </c>
      <c r="BS961" s="329">
        <v>59</v>
      </c>
      <c r="BT961" s="329">
        <v>60</v>
      </c>
      <c r="BU961" s="329">
        <v>61</v>
      </c>
      <c r="BV961" s="329">
        <v>62</v>
      </c>
      <c r="BW961" s="329">
        <v>63</v>
      </c>
      <c r="BX961" s="329">
        <v>64</v>
      </c>
      <c r="BY961" s="329">
        <v>65</v>
      </c>
      <c r="BZ961" s="329">
        <v>66</v>
      </c>
      <c r="CA961" s="329">
        <v>67</v>
      </c>
      <c r="CB961" s="329">
        <v>68</v>
      </c>
      <c r="CC961" s="329">
        <v>69</v>
      </c>
      <c r="CD961" s="329">
        <v>70</v>
      </c>
      <c r="CE961" s="329">
        <v>71</v>
      </c>
      <c r="CF961" s="329">
        <v>72</v>
      </c>
      <c r="CG961" s="329">
        <v>73</v>
      </c>
      <c r="CH961" s="329">
        <v>74</v>
      </c>
      <c r="CI961" s="329">
        <v>75</v>
      </c>
      <c r="CJ961" s="329">
        <v>76</v>
      </c>
      <c r="CK961" s="329">
        <v>77</v>
      </c>
      <c r="CL961" s="329">
        <v>78</v>
      </c>
      <c r="CM961" s="329">
        <v>79</v>
      </c>
      <c r="CN961" s="329">
        <v>80</v>
      </c>
      <c r="CO961" s="329">
        <v>81</v>
      </c>
      <c r="CP961" s="329">
        <v>82</v>
      </c>
      <c r="CQ961" s="329">
        <v>83</v>
      </c>
      <c r="CR961" s="329">
        <v>84</v>
      </c>
      <c r="CS961" s="329">
        <v>85</v>
      </c>
      <c r="CT961" s="329">
        <v>86</v>
      </c>
      <c r="CU961" s="329">
        <v>87</v>
      </c>
      <c r="CV961" s="329">
        <v>88</v>
      </c>
      <c r="CW961" s="329">
        <v>89</v>
      </c>
      <c r="CX961" s="329">
        <v>90</v>
      </c>
      <c r="CY961" s="329">
        <v>91</v>
      </c>
      <c r="CZ961" s="329">
        <v>92</v>
      </c>
      <c r="DA961" s="329">
        <v>93</v>
      </c>
      <c r="DB961" s="329">
        <v>94</v>
      </c>
      <c r="DC961" s="329">
        <v>95</v>
      </c>
      <c r="DD961" s="329">
        <v>96</v>
      </c>
      <c r="DE961" s="329">
        <v>97</v>
      </c>
      <c r="DF961" s="329">
        <v>98</v>
      </c>
      <c r="DG961" s="329">
        <v>99</v>
      </c>
      <c r="DH961" s="329">
        <v>100</v>
      </c>
      <c r="DI961" s="329">
        <v>101</v>
      </c>
      <c r="DJ961" s="329">
        <v>102</v>
      </c>
      <c r="DK961" s="329">
        <v>103</v>
      </c>
      <c r="DL961" s="329">
        <v>104</v>
      </c>
      <c r="DM961" s="329">
        <v>105</v>
      </c>
      <c r="DN961" s="329">
        <v>106</v>
      </c>
      <c r="DO961" s="329">
        <v>107</v>
      </c>
      <c r="DP961" s="329">
        <v>108</v>
      </c>
      <c r="DQ961" s="329">
        <v>109</v>
      </c>
      <c r="DR961" s="329">
        <v>110</v>
      </c>
      <c r="DS961" s="329">
        <v>111</v>
      </c>
      <c r="DT961" s="329">
        <v>112</v>
      </c>
      <c r="DU961" s="329">
        <v>113</v>
      </c>
      <c r="DV961" s="329">
        <v>114</v>
      </c>
      <c r="DW961" s="329">
        <v>115</v>
      </c>
      <c r="DX961" s="329">
        <v>116</v>
      </c>
      <c r="DY961" s="329">
        <v>117</v>
      </c>
      <c r="DZ961" s="329">
        <v>118</v>
      </c>
      <c r="EA961" s="329">
        <v>119</v>
      </c>
      <c r="EB961" s="329">
        <v>120</v>
      </c>
      <c r="EC961" s="329">
        <v>121</v>
      </c>
      <c r="ED961" s="329">
        <v>122</v>
      </c>
      <c r="EE961" s="329">
        <v>123</v>
      </c>
      <c r="EF961" s="329">
        <v>124</v>
      </c>
      <c r="EG961" s="329">
        <v>125</v>
      </c>
      <c r="EH961" s="329">
        <v>126</v>
      </c>
      <c r="EI961" s="329">
        <v>127</v>
      </c>
      <c r="EJ961" s="329">
        <v>128</v>
      </c>
      <c r="EK961" s="329">
        <v>129</v>
      </c>
      <c r="EL961" s="329">
        <v>130</v>
      </c>
      <c r="EM961" s="329">
        <v>131</v>
      </c>
      <c r="EN961" s="329">
        <v>132</v>
      </c>
      <c r="EO961" s="329">
        <v>133</v>
      </c>
      <c r="EP961" s="329">
        <v>134</v>
      </c>
      <c r="EQ961" s="329">
        <v>135</v>
      </c>
      <c r="ER961" s="329">
        <v>136</v>
      </c>
      <c r="ES961" s="329">
        <v>137</v>
      </c>
      <c r="ET961" s="329">
        <v>138</v>
      </c>
      <c r="EU961" s="329">
        <v>139</v>
      </c>
      <c r="EV961" s="329">
        <v>140</v>
      </c>
      <c r="EW961" s="329">
        <v>141</v>
      </c>
      <c r="EX961" s="329">
        <v>142</v>
      </c>
      <c r="EY961" s="329">
        <v>143</v>
      </c>
      <c r="EZ961" s="329">
        <v>144</v>
      </c>
      <c r="FA961" s="329">
        <v>145</v>
      </c>
      <c r="FB961" s="329">
        <v>146</v>
      </c>
      <c r="FC961" s="329">
        <v>147</v>
      </c>
      <c r="FD961" s="329">
        <v>148</v>
      </c>
      <c r="FE961" s="329">
        <v>149</v>
      </c>
      <c r="FF961" s="329">
        <v>150</v>
      </c>
      <c r="FG961" s="329">
        <v>151</v>
      </c>
      <c r="FH961" s="329">
        <v>152</v>
      </c>
      <c r="FI961" s="329">
        <v>153</v>
      </c>
      <c r="FJ961" s="329">
        <v>154</v>
      </c>
      <c r="FK961" s="329">
        <v>155</v>
      </c>
      <c r="FL961" s="329">
        <v>156</v>
      </c>
      <c r="FM961" s="329">
        <v>157</v>
      </c>
      <c r="FN961" s="329">
        <v>158</v>
      </c>
      <c r="FO961" s="329">
        <v>159</v>
      </c>
      <c r="FP961" s="329">
        <v>160</v>
      </c>
      <c r="FQ961" s="329">
        <v>161</v>
      </c>
      <c r="FR961" s="329">
        <v>162</v>
      </c>
      <c r="FS961" s="329">
        <v>163</v>
      </c>
      <c r="FT961" s="329">
        <v>164</v>
      </c>
      <c r="FU961" s="329">
        <v>165</v>
      </c>
      <c r="FV961" s="329">
        <v>166</v>
      </c>
      <c r="FW961" s="329">
        <v>167</v>
      </c>
      <c r="FX961" s="329">
        <v>168</v>
      </c>
      <c r="FY961" s="329">
        <v>169</v>
      </c>
      <c r="FZ961" s="329">
        <v>170</v>
      </c>
      <c r="GA961" s="329">
        <v>171</v>
      </c>
      <c r="GB961" s="329">
        <v>172</v>
      </c>
      <c r="GC961" s="329">
        <v>173</v>
      </c>
      <c r="GD961" s="329">
        <v>174</v>
      </c>
      <c r="GE961" s="329">
        <v>175</v>
      </c>
      <c r="GF961" s="329">
        <v>176</v>
      </c>
      <c r="GG961" s="329">
        <v>177</v>
      </c>
      <c r="GH961" s="329">
        <v>178</v>
      </c>
      <c r="GI961" s="329">
        <v>179</v>
      </c>
      <c r="GJ961" s="329">
        <v>180</v>
      </c>
      <c r="GK961" s="329">
        <v>181</v>
      </c>
      <c r="GL961" s="329">
        <v>182</v>
      </c>
      <c r="GM961" s="329">
        <v>183</v>
      </c>
      <c r="GN961" s="329">
        <v>184</v>
      </c>
      <c r="GO961" s="329">
        <v>185</v>
      </c>
      <c r="GP961" s="329">
        <v>186</v>
      </c>
      <c r="GQ961" s="329">
        <v>187</v>
      </c>
      <c r="GR961" s="329">
        <v>188</v>
      </c>
      <c r="GS961" s="329">
        <v>189</v>
      </c>
      <c r="GT961" s="329">
        <v>190</v>
      </c>
      <c r="GU961" s="329">
        <v>191</v>
      </c>
      <c r="GV961" s="329">
        <v>192</v>
      </c>
      <c r="GW961" s="329">
        <v>193</v>
      </c>
      <c r="GX961" s="329">
        <v>194</v>
      </c>
      <c r="GY961" s="329">
        <v>195</v>
      </c>
      <c r="GZ961" s="329">
        <v>196</v>
      </c>
      <c r="HA961" s="329">
        <v>197</v>
      </c>
      <c r="HB961" s="329">
        <v>198</v>
      </c>
      <c r="HC961" s="329">
        <v>199</v>
      </c>
      <c r="HD961" s="329">
        <v>200</v>
      </c>
      <c r="HE961" s="329">
        <v>201</v>
      </c>
      <c r="HF961" s="329">
        <v>202</v>
      </c>
      <c r="HG961" s="329">
        <v>203</v>
      </c>
      <c r="HH961" s="329">
        <v>204</v>
      </c>
      <c r="HI961" s="329">
        <v>205</v>
      </c>
      <c r="HJ961" s="329">
        <v>206</v>
      </c>
      <c r="HK961" s="329">
        <v>207</v>
      </c>
      <c r="HL961" s="329">
        <v>208</v>
      </c>
      <c r="HM961" s="329">
        <v>209</v>
      </c>
      <c r="HN961" s="329">
        <v>210</v>
      </c>
      <c r="HO961" s="329">
        <v>211</v>
      </c>
      <c r="HP961" s="329">
        <v>212</v>
      </c>
      <c r="HQ961" s="329">
        <v>213</v>
      </c>
      <c r="HR961" s="329">
        <v>214</v>
      </c>
      <c r="HS961" s="329">
        <v>215</v>
      </c>
      <c r="HT961" s="329">
        <v>216</v>
      </c>
      <c r="HU961" s="329">
        <v>217</v>
      </c>
      <c r="HV961" s="329">
        <v>218</v>
      </c>
      <c r="HW961" s="329">
        <v>219</v>
      </c>
      <c r="HX961" s="329">
        <v>220</v>
      </c>
      <c r="HY961" s="329">
        <v>221</v>
      </c>
      <c r="HZ961" s="329">
        <v>222</v>
      </c>
      <c r="IA961" s="329">
        <v>223</v>
      </c>
      <c r="IB961" s="329">
        <v>224</v>
      </c>
      <c r="IC961" s="329">
        <v>225</v>
      </c>
      <c r="ID961" s="329">
        <v>226</v>
      </c>
      <c r="IE961" s="329">
        <v>227</v>
      </c>
      <c r="IF961" s="329">
        <v>228</v>
      </c>
      <c r="IG961" s="329">
        <v>229</v>
      </c>
      <c r="IH961" s="329">
        <v>230</v>
      </c>
      <c r="II961" s="329">
        <v>231</v>
      </c>
      <c r="IJ961" s="329">
        <v>232</v>
      </c>
      <c r="IK961" s="329">
        <v>233</v>
      </c>
      <c r="IL961" s="329">
        <v>234</v>
      </c>
      <c r="IM961" s="329">
        <v>235</v>
      </c>
      <c r="IN961" s="329">
        <v>236</v>
      </c>
      <c r="IO961" s="329">
        <v>237</v>
      </c>
      <c r="IP961" s="329">
        <v>238</v>
      </c>
      <c r="IQ961" s="329">
        <v>239</v>
      </c>
      <c r="IR961" s="329">
        <v>240</v>
      </c>
      <c r="IS961" s="329">
        <v>241</v>
      </c>
      <c r="IT961" s="329">
        <v>242</v>
      </c>
      <c r="IU961" s="329">
        <v>243</v>
      </c>
      <c r="IV961" s="329">
        <v>244</v>
      </c>
      <c r="IW961" s="329">
        <v>245</v>
      </c>
      <c r="IX961" s="329">
        <v>246</v>
      </c>
      <c r="IY961" s="329">
        <v>247</v>
      </c>
      <c r="IZ961" s="329">
        <v>248</v>
      </c>
      <c r="JA961" s="329">
        <v>249</v>
      </c>
      <c r="JB961" s="329">
        <v>250</v>
      </c>
      <c r="JC961" s="329">
        <v>251</v>
      </c>
      <c r="JD961" s="329">
        <v>252</v>
      </c>
      <c r="JE961" s="329">
        <v>253</v>
      </c>
      <c r="JF961" s="329">
        <v>254</v>
      </c>
      <c r="JG961" s="329">
        <v>255</v>
      </c>
      <c r="JH961" s="329">
        <v>256</v>
      </c>
      <c r="JI961" s="329">
        <v>257</v>
      </c>
      <c r="JJ961" s="329">
        <v>258</v>
      </c>
      <c r="JK961" s="329">
        <v>259</v>
      </c>
      <c r="JL961" s="329">
        <v>260</v>
      </c>
      <c r="JM961" s="329">
        <v>261</v>
      </c>
      <c r="JN961" s="329">
        <v>262</v>
      </c>
      <c r="JO961" s="329">
        <v>263</v>
      </c>
      <c r="JP961" s="329">
        <v>264</v>
      </c>
      <c r="JQ961" s="329">
        <v>265</v>
      </c>
      <c r="JR961" s="329">
        <v>266</v>
      </c>
      <c r="JS961" s="329">
        <v>267</v>
      </c>
      <c r="JT961" s="329">
        <v>268</v>
      </c>
      <c r="JU961" s="329">
        <v>269</v>
      </c>
      <c r="JV961" s="329">
        <v>270</v>
      </c>
      <c r="JW961" s="329">
        <v>271</v>
      </c>
      <c r="JX961" s="329">
        <v>272</v>
      </c>
      <c r="JY961" s="329">
        <v>273</v>
      </c>
      <c r="JZ961" s="329">
        <v>274</v>
      </c>
      <c r="KA961" s="329">
        <v>275</v>
      </c>
      <c r="KB961" s="329">
        <v>276</v>
      </c>
      <c r="KC961" s="329">
        <v>277</v>
      </c>
      <c r="KD961" s="329">
        <v>278</v>
      </c>
      <c r="KE961" s="329">
        <v>279</v>
      </c>
      <c r="KF961" s="329">
        <v>280</v>
      </c>
      <c r="KG961" s="329">
        <v>281</v>
      </c>
      <c r="KH961" s="329">
        <v>282</v>
      </c>
      <c r="KI961" s="329">
        <v>283</v>
      </c>
      <c r="KJ961" s="329">
        <v>284</v>
      </c>
      <c r="KK961" s="329">
        <v>285</v>
      </c>
      <c r="KL961" s="329">
        <v>286</v>
      </c>
      <c r="KM961" s="329">
        <v>287</v>
      </c>
      <c r="KN961" s="329">
        <v>288</v>
      </c>
      <c r="KO961" s="329">
        <v>289</v>
      </c>
      <c r="KP961" s="329">
        <v>290</v>
      </c>
      <c r="KQ961" s="329">
        <v>291</v>
      </c>
      <c r="KR961" s="329">
        <v>292</v>
      </c>
      <c r="KS961" s="329">
        <v>293</v>
      </c>
      <c r="KT961" s="329">
        <v>294</v>
      </c>
      <c r="KU961" s="329">
        <v>295</v>
      </c>
      <c r="KV961" s="329">
        <v>296</v>
      </c>
      <c r="KW961" s="329">
        <v>297</v>
      </c>
      <c r="KX961" s="329">
        <v>298</v>
      </c>
      <c r="KY961" s="329">
        <v>299</v>
      </c>
      <c r="KZ961" s="329">
        <v>300</v>
      </c>
      <c r="LA961" s="329">
        <v>301</v>
      </c>
      <c r="LB961" s="329">
        <v>302</v>
      </c>
      <c r="LC961" s="329">
        <v>303</v>
      </c>
      <c r="LD961" s="329">
        <v>304</v>
      </c>
      <c r="LE961" s="329">
        <v>305</v>
      </c>
      <c r="LF961" s="329">
        <v>306</v>
      </c>
      <c r="LG961" s="329">
        <v>307</v>
      </c>
      <c r="LH961" s="329">
        <v>308</v>
      </c>
      <c r="LI961" s="329">
        <v>309</v>
      </c>
      <c r="LJ961" s="329">
        <v>310</v>
      </c>
      <c r="LK961" s="329">
        <v>311</v>
      </c>
      <c r="LL961" s="329">
        <v>312</v>
      </c>
      <c r="LM961" s="329">
        <v>313</v>
      </c>
      <c r="LN961" s="329">
        <v>314</v>
      </c>
      <c r="LO961" s="329">
        <v>315</v>
      </c>
      <c r="LP961" s="329">
        <v>316</v>
      </c>
      <c r="LQ961" s="329">
        <v>317</v>
      </c>
      <c r="LR961" s="329">
        <v>318</v>
      </c>
      <c r="LS961" s="329">
        <v>319</v>
      </c>
      <c r="LT961" s="329">
        <v>320</v>
      </c>
      <c r="LU961" s="329">
        <v>321</v>
      </c>
      <c r="LV961" s="329">
        <v>322</v>
      </c>
      <c r="LW961" s="329">
        <v>323</v>
      </c>
      <c r="LX961" s="329">
        <v>324</v>
      </c>
      <c r="LY961" s="329">
        <v>325</v>
      </c>
      <c r="LZ961" s="329">
        <v>326</v>
      </c>
      <c r="MA961" s="329">
        <v>327</v>
      </c>
      <c r="MB961" s="329">
        <v>328</v>
      </c>
      <c r="MC961" s="329">
        <v>329</v>
      </c>
      <c r="MD961" s="329">
        <v>330</v>
      </c>
      <c r="ME961" s="329">
        <v>331</v>
      </c>
      <c r="MF961" s="329">
        <v>332</v>
      </c>
      <c r="MG961" s="329">
        <v>333</v>
      </c>
      <c r="MH961" s="329">
        <v>334</v>
      </c>
      <c r="MI961" s="329">
        <v>335</v>
      </c>
      <c r="MJ961" s="329">
        <v>336</v>
      </c>
      <c r="MK961" s="329">
        <v>337</v>
      </c>
      <c r="ML961" s="329">
        <v>338</v>
      </c>
      <c r="MM961" s="329">
        <v>339</v>
      </c>
      <c r="MN961" s="329">
        <v>340</v>
      </c>
      <c r="MO961" s="329">
        <v>341</v>
      </c>
      <c r="MP961" s="329">
        <v>342</v>
      </c>
      <c r="MQ961" s="329">
        <v>343</v>
      </c>
      <c r="MR961" s="329">
        <v>344</v>
      </c>
      <c r="MS961" s="329">
        <v>345</v>
      </c>
      <c r="MT961" s="329">
        <v>346</v>
      </c>
      <c r="MU961" s="329">
        <v>347</v>
      </c>
      <c r="MV961" s="329">
        <v>348</v>
      </c>
      <c r="MW961" s="329">
        <v>349</v>
      </c>
      <c r="MX961" s="329">
        <v>350</v>
      </c>
      <c r="MY961" s="329">
        <v>351</v>
      </c>
      <c r="MZ961" s="329">
        <v>352</v>
      </c>
      <c r="NA961" s="329">
        <v>353</v>
      </c>
      <c r="NB961" s="329">
        <v>354</v>
      </c>
      <c r="NC961" s="329">
        <v>355</v>
      </c>
      <c r="ND961" s="329">
        <v>356</v>
      </c>
      <c r="NE961" s="329">
        <v>357</v>
      </c>
      <c r="NF961" s="329">
        <v>358</v>
      </c>
      <c r="NG961" s="329">
        <v>359</v>
      </c>
      <c r="NH961" s="329">
        <v>360</v>
      </c>
      <c r="NI961" s="329">
        <v>361</v>
      </c>
      <c r="NJ961" s="329">
        <v>362</v>
      </c>
      <c r="NK961" s="329">
        <v>363</v>
      </c>
      <c r="NL961" s="329">
        <v>364</v>
      </c>
      <c r="NM961" s="329">
        <v>365</v>
      </c>
      <c r="NN961" s="329">
        <v>366</v>
      </c>
      <c r="NO961" s="329">
        <v>367</v>
      </c>
      <c r="NP961" s="329">
        <v>368</v>
      </c>
      <c r="NQ961" s="329">
        <v>369</v>
      </c>
      <c r="NR961" s="329">
        <v>370</v>
      </c>
      <c r="NS961" s="329">
        <v>371</v>
      </c>
      <c r="NT961" s="329">
        <v>372</v>
      </c>
      <c r="NU961" s="329">
        <v>373</v>
      </c>
      <c r="NV961" s="329">
        <v>374</v>
      </c>
      <c r="NW961" s="329">
        <v>375</v>
      </c>
      <c r="NX961" s="329">
        <v>376</v>
      </c>
      <c r="NY961" s="329">
        <v>377</v>
      </c>
      <c r="NZ961" s="329">
        <v>378</v>
      </c>
      <c r="OA961" s="329">
        <v>379</v>
      </c>
      <c r="OB961" s="329">
        <v>380</v>
      </c>
      <c r="OC961" s="329">
        <v>381</v>
      </c>
      <c r="OD961" s="329">
        <v>382</v>
      </c>
      <c r="OE961" s="329">
        <v>383</v>
      </c>
      <c r="OF961" s="329">
        <v>384</v>
      </c>
      <c r="OG961" s="329">
        <v>385</v>
      </c>
      <c r="OH961" s="329">
        <v>386</v>
      </c>
      <c r="OI961" s="329">
        <v>387</v>
      </c>
      <c r="OJ961" s="329">
        <v>388</v>
      </c>
      <c r="OK961" s="329">
        <v>389</v>
      </c>
      <c r="OL961" s="329">
        <v>390</v>
      </c>
      <c r="OM961" s="329">
        <v>391</v>
      </c>
      <c r="ON961" s="329">
        <v>392</v>
      </c>
      <c r="OO961" s="329">
        <v>393</v>
      </c>
      <c r="OP961" s="329">
        <v>394</v>
      </c>
      <c r="OQ961" s="329">
        <v>395</v>
      </c>
      <c r="OR961" s="329">
        <v>396</v>
      </c>
      <c r="OS961" s="329">
        <v>397</v>
      </c>
      <c r="OT961" s="329">
        <v>398</v>
      </c>
      <c r="OU961" s="329">
        <v>399</v>
      </c>
      <c r="OV961" s="329">
        <v>400</v>
      </c>
      <c r="OW961" s="329">
        <v>401</v>
      </c>
      <c r="OX961" s="329">
        <v>402</v>
      </c>
      <c r="OY961" s="329">
        <v>403</v>
      </c>
      <c r="OZ961" s="329">
        <v>404</v>
      </c>
      <c r="PA961" s="329">
        <v>405</v>
      </c>
      <c r="PB961" s="329">
        <v>406</v>
      </c>
      <c r="PC961" s="329">
        <v>407</v>
      </c>
      <c r="PD961" s="329">
        <v>408</v>
      </c>
      <c r="PE961" s="329">
        <v>409</v>
      </c>
      <c r="PF961" s="329">
        <v>410</v>
      </c>
      <c r="PG961" s="329">
        <v>411</v>
      </c>
      <c r="PH961" s="329">
        <v>412</v>
      </c>
      <c r="PI961" s="329">
        <v>413</v>
      </c>
      <c r="PJ961" s="329">
        <v>414</v>
      </c>
      <c r="PK961" s="329">
        <v>415</v>
      </c>
      <c r="PL961" s="329">
        <v>416</v>
      </c>
      <c r="PM961" s="329">
        <v>417</v>
      </c>
      <c r="PN961" s="329">
        <v>418</v>
      </c>
      <c r="PO961" s="329">
        <v>419</v>
      </c>
      <c r="PP961" s="329">
        <v>420</v>
      </c>
      <c r="PQ961" s="329">
        <v>421</v>
      </c>
      <c r="PR961" s="329">
        <v>422</v>
      </c>
      <c r="PS961" s="329">
        <v>423</v>
      </c>
      <c r="PT961" s="329">
        <v>424</v>
      </c>
      <c r="PU961" s="329">
        <v>425</v>
      </c>
      <c r="PV961" s="329">
        <v>426</v>
      </c>
      <c r="PW961" s="329">
        <v>427</v>
      </c>
      <c r="PX961" s="329">
        <v>428</v>
      </c>
      <c r="PY961" s="329">
        <v>429</v>
      </c>
      <c r="PZ961" s="329">
        <v>430</v>
      </c>
      <c r="QA961" s="329">
        <v>431</v>
      </c>
      <c r="QB961" s="329">
        <v>432</v>
      </c>
    </row>
    <row r="962" spans="2:444" s="17" customFormat="1" x14ac:dyDescent="0.3">
      <c r="B962" s="153" t="s">
        <v>60</v>
      </c>
      <c r="C962" s="154" t="s">
        <v>493</v>
      </c>
      <c r="D962" s="155" t="s">
        <v>92</v>
      </c>
      <c r="E962" s="65">
        <f>C985</f>
        <v>19.056010265658596</v>
      </c>
      <c r="F962" s="65">
        <f t="shared" ref="F962:K962" si="59">D985</f>
        <v>16.437777450232364</v>
      </c>
      <c r="G962" s="65">
        <f t="shared" si="59"/>
        <v>15.532223243393215</v>
      </c>
      <c r="H962" s="65">
        <f t="shared" si="59"/>
        <v>19.745018901297076</v>
      </c>
      <c r="I962" s="65">
        <f t="shared" si="59"/>
        <v>14.331379621280432</v>
      </c>
      <c r="J962" s="65">
        <f t="shared" si="59"/>
        <v>16.201545918013455</v>
      </c>
      <c r="K962" s="65">
        <f t="shared" si="59"/>
        <v>18.701662967330233</v>
      </c>
      <c r="M962" s="370">
        <f>E962</f>
        <v>19.056010265658596</v>
      </c>
      <c r="N962" s="371">
        <f t="shared" ref="N962:S962" si="60">F962</f>
        <v>16.437777450232364</v>
      </c>
      <c r="O962" s="371">
        <f t="shared" si="60"/>
        <v>15.532223243393215</v>
      </c>
      <c r="P962" s="371">
        <f t="shared" si="60"/>
        <v>19.745018901297076</v>
      </c>
      <c r="Q962" s="371">
        <f t="shared" si="60"/>
        <v>14.331379621280432</v>
      </c>
      <c r="R962" s="371">
        <f t="shared" si="60"/>
        <v>16.201545918013455</v>
      </c>
      <c r="S962" s="371">
        <f t="shared" si="60"/>
        <v>18.701662967330233</v>
      </c>
      <c r="T962" s="371">
        <f>E962</f>
        <v>19.056010265658596</v>
      </c>
      <c r="U962" s="372">
        <f>E962</f>
        <v>19.056010265658596</v>
      </c>
      <c r="V962" s="74"/>
      <c r="W962" s="74"/>
      <c r="X962" s="74"/>
      <c r="Y962" s="74"/>
      <c r="Z962" s="74"/>
      <c r="AA962" s="74"/>
      <c r="AB962" s="74"/>
      <c r="AC962" s="74"/>
      <c r="AD962" s="74"/>
      <c r="AE962" s="74"/>
      <c r="AF962" s="74"/>
      <c r="AG962" s="74"/>
      <c r="AH962" s="74"/>
      <c r="AI962" s="74"/>
      <c r="AJ962" s="74"/>
      <c r="AK962" s="74"/>
      <c r="AL962" s="74"/>
      <c r="AM962" s="74"/>
      <c r="AN962" s="74"/>
      <c r="AO962" s="74"/>
      <c r="AP962" s="74"/>
      <c r="AQ962" s="74"/>
      <c r="AR962" s="74"/>
      <c r="AS962" s="74"/>
      <c r="AT962" s="74"/>
      <c r="AU962" s="74"/>
      <c r="AV962" s="74"/>
      <c r="AW962" s="74"/>
      <c r="AX962" s="74"/>
      <c r="AY962" s="74"/>
      <c r="AZ962" s="74"/>
      <c r="BA962" s="74"/>
      <c r="BB962" s="74"/>
      <c r="BC962" s="74"/>
      <c r="BD962" s="74"/>
      <c r="BE962" s="74"/>
      <c r="BF962" s="74"/>
      <c r="BG962" s="74"/>
      <c r="BH962" s="79"/>
      <c r="BI962" s="79"/>
      <c r="BJ962" s="79"/>
      <c r="BK962" s="79"/>
      <c r="BL962" s="79"/>
      <c r="BM962" s="79"/>
      <c r="BN962" s="79"/>
      <c r="BO962" s="79"/>
      <c r="BP962" s="79"/>
      <c r="BQ962" s="79"/>
      <c r="BR962" s="79"/>
      <c r="BS962" s="79"/>
      <c r="BT962" s="79"/>
      <c r="BU962" s="79"/>
      <c r="BV962" s="79"/>
      <c r="BW962" s="79"/>
      <c r="BX962" s="79"/>
      <c r="BY962" s="79"/>
      <c r="BZ962" s="79"/>
      <c r="CA962" s="79"/>
      <c r="CB962" s="79"/>
      <c r="CC962" s="79"/>
      <c r="CD962" s="79"/>
      <c r="CE962" s="79"/>
      <c r="CF962" s="79"/>
      <c r="CG962" s="79"/>
      <c r="CH962" s="79"/>
      <c r="CI962" s="79"/>
      <c r="CJ962" s="79"/>
      <c r="CK962" s="79"/>
      <c r="CL962" s="79"/>
      <c r="CM962" s="79"/>
      <c r="CN962" s="79"/>
      <c r="CO962" s="79"/>
      <c r="CP962" s="79"/>
      <c r="CQ962" s="79"/>
      <c r="CR962" s="79"/>
      <c r="CS962" s="79"/>
      <c r="CT962" s="79"/>
      <c r="CU962" s="79"/>
      <c r="CV962" s="79"/>
      <c r="CW962" s="79"/>
      <c r="CX962" s="79"/>
      <c r="CY962" s="79"/>
      <c r="CZ962" s="79"/>
      <c r="DA962" s="79"/>
      <c r="DB962" s="79"/>
      <c r="DC962" s="79"/>
      <c r="DD962" s="79"/>
      <c r="DE962" s="79"/>
      <c r="DF962" s="79"/>
      <c r="DG962" s="79"/>
      <c r="DH962" s="79"/>
      <c r="DI962" s="79"/>
      <c r="DJ962" s="79"/>
      <c r="DK962" s="79"/>
      <c r="DL962" s="79"/>
      <c r="DM962" s="79"/>
      <c r="DN962" s="79"/>
      <c r="DO962" s="79"/>
      <c r="DP962" s="79"/>
      <c r="DQ962" s="79"/>
      <c r="DR962" s="79"/>
      <c r="DS962" s="79"/>
      <c r="DT962" s="79"/>
      <c r="DU962" s="79"/>
      <c r="DV962" s="79"/>
      <c r="DW962" s="79"/>
      <c r="DX962" s="79"/>
      <c r="DY962" s="79"/>
      <c r="DZ962" s="79"/>
      <c r="EA962" s="79"/>
      <c r="EB962" s="79"/>
      <c r="EC962" s="79"/>
      <c r="ED962" s="79"/>
      <c r="EE962" s="79"/>
      <c r="EF962" s="79"/>
      <c r="EG962" s="79"/>
      <c r="EH962" s="79"/>
      <c r="EI962" s="79"/>
      <c r="EJ962" s="79"/>
      <c r="EK962" s="79"/>
      <c r="EL962" s="79"/>
      <c r="EM962" s="79"/>
      <c r="EN962" s="79"/>
      <c r="EO962" s="79"/>
      <c r="EP962" s="79"/>
      <c r="EQ962" s="79"/>
      <c r="ER962" s="79"/>
      <c r="ES962" s="79"/>
      <c r="ET962" s="79"/>
      <c r="EU962" s="79"/>
      <c r="EV962" s="79"/>
      <c r="EW962" s="79"/>
      <c r="EX962" s="79"/>
      <c r="EY962" s="79"/>
      <c r="EZ962" s="79"/>
      <c r="FA962" s="79"/>
      <c r="FB962" s="79"/>
      <c r="FC962" s="79"/>
      <c r="FD962" s="79"/>
      <c r="FE962" s="79"/>
      <c r="FF962" s="79"/>
      <c r="FG962" s="79"/>
      <c r="FH962" s="79"/>
      <c r="FI962" s="79"/>
      <c r="FJ962" s="79"/>
      <c r="FK962" s="79"/>
      <c r="FL962" s="79"/>
    </row>
    <row r="963" spans="2:444" s="17" customFormat="1" x14ac:dyDescent="0.3">
      <c r="B963" s="15" t="s">
        <v>61</v>
      </c>
      <c r="C963" s="18" t="s">
        <v>494</v>
      </c>
      <c r="D963" s="25" t="s">
        <v>92</v>
      </c>
      <c r="E963" s="65">
        <f t="shared" ref="E963:E964" si="61">C986</f>
        <v>30.142990913504892</v>
      </c>
      <c r="F963" s="65">
        <f t="shared" ref="F963:F964" si="62">D986</f>
        <v>26.001443608240272</v>
      </c>
      <c r="G963" s="65">
        <f t="shared" ref="G963:G964" si="63">E986</f>
        <v>24.56902875078033</v>
      </c>
      <c r="H963" s="65">
        <f t="shared" ref="H963:H964" si="64">F986</f>
        <v>31.232871783311371</v>
      </c>
      <c r="I963" s="65">
        <f t="shared" ref="I963:I964" si="65">G986</f>
        <v>22.669522091974752</v>
      </c>
      <c r="J963" s="65">
        <f t="shared" ref="J963:J964" si="66">H986</f>
        <v>25.627770167163764</v>
      </c>
      <c r="K963" s="65">
        <f t="shared" ref="K963:K964" si="67">I986</f>
        <v>29.582480751890131</v>
      </c>
      <c r="M963" s="369">
        <v>22.669522091974752</v>
      </c>
      <c r="N963" s="48">
        <v>22.669522091974752</v>
      </c>
      <c r="O963" s="48">
        <v>22.669522091974752</v>
      </c>
      <c r="P963" s="48">
        <v>22.669522091974752</v>
      </c>
      <c r="Q963" s="48">
        <v>22.669522091974752</v>
      </c>
      <c r="R963" s="48">
        <v>22.669522091974752</v>
      </c>
      <c r="S963" s="48">
        <v>22.669522091974752</v>
      </c>
      <c r="T963" s="48">
        <v>22.669522091974752</v>
      </c>
      <c r="U963" s="48">
        <v>22.669522091974752</v>
      </c>
      <c r="V963" s="362">
        <v>22.669522091974752</v>
      </c>
      <c r="W963" s="362">
        <v>22.669522091974752</v>
      </c>
      <c r="X963" s="362">
        <v>22.669522091974752</v>
      </c>
      <c r="Y963" s="362">
        <v>22.669522091974752</v>
      </c>
      <c r="Z963" s="362">
        <v>22.669522091974752</v>
      </c>
      <c r="AA963" s="362">
        <v>22.669522091974752</v>
      </c>
      <c r="AB963" s="362">
        <v>22.669522091974752</v>
      </c>
      <c r="AC963" s="362">
        <v>22.669522091974752</v>
      </c>
      <c r="AD963" s="362">
        <v>22.669522091974752</v>
      </c>
      <c r="AE963" s="362">
        <v>22.669522091974752</v>
      </c>
      <c r="AF963" s="362">
        <v>22.669522091974752</v>
      </c>
      <c r="AG963" s="362">
        <v>22.669522091974752</v>
      </c>
      <c r="AH963" s="362">
        <v>22.669522091974752</v>
      </c>
      <c r="AI963" s="362">
        <v>22.669522091974752</v>
      </c>
      <c r="AJ963" s="362">
        <v>22.669522091974752</v>
      </c>
      <c r="AK963" s="362">
        <v>22.669522091974752</v>
      </c>
      <c r="AL963" s="362">
        <v>22.669522091974752</v>
      </c>
      <c r="AM963" s="362">
        <v>22.669522091974752</v>
      </c>
      <c r="AN963" s="362">
        <v>22.669522091974752</v>
      </c>
      <c r="AO963" s="362">
        <v>22.669522091974752</v>
      </c>
      <c r="AP963" s="362">
        <v>22.669522091974752</v>
      </c>
      <c r="AQ963" s="362">
        <v>22.669522091974752</v>
      </c>
      <c r="AR963" s="362">
        <v>22.669522091974752</v>
      </c>
      <c r="AS963" s="362">
        <v>22.669522091974752</v>
      </c>
      <c r="AT963" s="362">
        <v>22.669522091974752</v>
      </c>
      <c r="AU963" s="362">
        <v>22.669522091974752</v>
      </c>
      <c r="AV963" s="362">
        <v>22.669522091974752</v>
      </c>
      <c r="AW963" s="362">
        <v>22.669522091974752</v>
      </c>
      <c r="AX963" s="362">
        <v>22.669522091974752</v>
      </c>
      <c r="AY963" s="362">
        <v>22.669522091974752</v>
      </c>
      <c r="AZ963" s="362">
        <v>22.669522091974752</v>
      </c>
      <c r="BA963" s="362">
        <v>22.669522091974752</v>
      </c>
      <c r="BB963" s="362">
        <v>22.669522091974752</v>
      </c>
      <c r="BC963" s="362">
        <v>22.669522091974752</v>
      </c>
      <c r="BD963" s="362">
        <v>22.669522091974752</v>
      </c>
      <c r="BE963" s="362">
        <v>22.669522091974752</v>
      </c>
      <c r="BF963" s="362">
        <v>22.669522091974752</v>
      </c>
      <c r="BG963" s="362">
        <v>22.669522091974752</v>
      </c>
      <c r="BH963" s="362">
        <v>22.669522091974752</v>
      </c>
      <c r="BI963" s="362">
        <v>22.669522091974752</v>
      </c>
      <c r="BJ963" s="362">
        <v>22.669522091974752</v>
      </c>
      <c r="BK963" s="362">
        <v>22.669522091974752</v>
      </c>
      <c r="BL963" s="362">
        <v>22.669522091974752</v>
      </c>
      <c r="BM963" s="362">
        <v>22.669522091974752</v>
      </c>
      <c r="BN963" s="362">
        <v>22.669522091974752</v>
      </c>
      <c r="BO963" s="362">
        <v>22.669522091974752</v>
      </c>
      <c r="BP963" s="362">
        <v>22.669522091974752</v>
      </c>
      <c r="BQ963" s="362">
        <v>22.669522091974752</v>
      </c>
      <c r="BR963" s="362">
        <v>22.669522091974752</v>
      </c>
      <c r="BS963" s="362">
        <v>22.669522091974752</v>
      </c>
      <c r="BT963" s="362">
        <v>22.669522091974752</v>
      </c>
      <c r="BU963" s="362">
        <v>22.669522091974752</v>
      </c>
      <c r="BV963" s="362">
        <v>22.669522091974752</v>
      </c>
      <c r="BW963" s="362">
        <v>22.669522091974752</v>
      </c>
      <c r="BX963" s="362">
        <v>22.669522091974752</v>
      </c>
      <c r="BY963" s="362">
        <v>22.669522091974752</v>
      </c>
      <c r="BZ963" s="362">
        <v>22.669522091974752</v>
      </c>
      <c r="CA963" s="362">
        <v>29.582480751890131</v>
      </c>
      <c r="CB963" s="362">
        <v>22.669522091974752</v>
      </c>
      <c r="CC963" s="362">
        <v>22.669522091974752</v>
      </c>
      <c r="CD963" s="362">
        <v>22.669522091974752</v>
      </c>
      <c r="CE963" s="362">
        <v>22.669522091974752</v>
      </c>
      <c r="CF963" s="362">
        <v>22.669522091974752</v>
      </c>
      <c r="CG963" s="362">
        <v>26.001443608240272</v>
      </c>
      <c r="CH963" s="362">
        <v>26.001443608240272</v>
      </c>
      <c r="CI963" s="362">
        <v>22.669522091974752</v>
      </c>
      <c r="CJ963" s="362">
        <v>26.001443608240272</v>
      </c>
      <c r="CK963" s="362">
        <v>26.001443608240272</v>
      </c>
      <c r="CL963" s="362">
        <v>26.001443608240272</v>
      </c>
      <c r="CM963" s="362">
        <v>22.669522091974752</v>
      </c>
      <c r="CN963" s="362">
        <v>22.669522091974752</v>
      </c>
      <c r="CO963" s="362">
        <v>26.001443608240272</v>
      </c>
      <c r="CP963" s="362">
        <v>26.001443608240272</v>
      </c>
      <c r="CQ963" s="362">
        <v>22.669522091974752</v>
      </c>
      <c r="CR963" s="362">
        <v>22.669522091974752</v>
      </c>
      <c r="CS963" s="362">
        <v>22.669522091974752</v>
      </c>
      <c r="CT963" s="362">
        <v>22.669522091974752</v>
      </c>
      <c r="CU963" s="362">
        <v>30.142990913504892</v>
      </c>
      <c r="CV963" s="362">
        <v>22.669522091974752</v>
      </c>
      <c r="CW963" s="362">
        <v>26.001443608240272</v>
      </c>
      <c r="CX963" s="362">
        <v>26.001443608240272</v>
      </c>
      <c r="CY963" s="362">
        <v>26.001443608240272</v>
      </c>
      <c r="CZ963" s="362">
        <v>22.669522091974752</v>
      </c>
      <c r="DA963" s="362">
        <v>26.001443608240272</v>
      </c>
      <c r="DB963" s="362">
        <v>26.001443608240272</v>
      </c>
      <c r="DC963" s="362">
        <v>30.142990913504892</v>
      </c>
      <c r="DD963" s="362">
        <v>30.142990913504892</v>
      </c>
      <c r="DE963" s="362">
        <v>22.669522091974752</v>
      </c>
      <c r="DF963" s="362">
        <v>26.001443608240272</v>
      </c>
      <c r="DG963" s="362">
        <v>26.001443608240272</v>
      </c>
      <c r="DH963" s="362">
        <v>22.669522091974752</v>
      </c>
      <c r="DI963" s="362">
        <v>30.142990913504892</v>
      </c>
      <c r="DJ963" s="362">
        <v>22.669522091974752</v>
      </c>
      <c r="DK963" s="362">
        <v>26.001443608240272</v>
      </c>
      <c r="DL963" s="362">
        <v>30.142990913504892</v>
      </c>
      <c r="DM963" s="362">
        <v>26.001443608240272</v>
      </c>
      <c r="DN963" s="362">
        <v>26.001443608240272</v>
      </c>
      <c r="DO963" s="362">
        <v>22.669522091974752</v>
      </c>
      <c r="DP963" s="362">
        <v>22.669522091974752</v>
      </c>
      <c r="DQ963" s="362">
        <v>26.001443608240272</v>
      </c>
      <c r="DR963" s="362">
        <v>30.142990913504892</v>
      </c>
      <c r="DS963" s="362">
        <v>26.001443608240272</v>
      </c>
      <c r="DT963" s="362">
        <v>26.001443608240272</v>
      </c>
      <c r="DU963" s="362">
        <v>30.142990913504892</v>
      </c>
      <c r="DV963" s="362">
        <v>26.001443608240272</v>
      </c>
      <c r="DW963" s="362">
        <v>30.142990913504892</v>
      </c>
      <c r="DX963" s="362">
        <v>30.142990913504892</v>
      </c>
      <c r="DY963" s="362">
        <v>30.142990913504892</v>
      </c>
      <c r="DZ963" s="362">
        <v>26.001443608240272</v>
      </c>
      <c r="EA963" s="362">
        <v>22.669522091974752</v>
      </c>
      <c r="EB963" s="362">
        <v>22.669522091974752</v>
      </c>
      <c r="EC963" s="362">
        <v>22.669522091974752</v>
      </c>
      <c r="ED963" s="362">
        <v>26.001443608240272</v>
      </c>
      <c r="EE963" s="362">
        <v>26.001443608240272</v>
      </c>
      <c r="EF963" s="362">
        <v>22.669522091974752</v>
      </c>
      <c r="EG963" s="362">
        <v>22.669522091974752</v>
      </c>
      <c r="EH963" s="362">
        <v>22.669522091974752</v>
      </c>
      <c r="EI963" s="362">
        <v>30.142990913504892</v>
      </c>
      <c r="EJ963" s="362">
        <v>30.142990913504892</v>
      </c>
      <c r="EK963" s="362">
        <v>22.669522091974752</v>
      </c>
      <c r="EL963" s="362">
        <v>22.669522091974752</v>
      </c>
      <c r="EM963" s="362">
        <v>26.001443608240272</v>
      </c>
      <c r="EN963" s="362">
        <v>26.001443608240272</v>
      </c>
      <c r="EO963" s="362">
        <v>26.001443608240272</v>
      </c>
      <c r="EP963" s="362">
        <v>26.001443608240272</v>
      </c>
      <c r="EQ963" s="362">
        <v>22.669522091974752</v>
      </c>
      <c r="ER963" s="362">
        <v>26.001443608240272</v>
      </c>
      <c r="ES963" s="362">
        <v>30.142990913504892</v>
      </c>
      <c r="ET963" s="362">
        <v>26.001443608240272</v>
      </c>
      <c r="EU963" s="362">
        <v>30.142990913504892</v>
      </c>
      <c r="EV963" s="362">
        <v>30.142990913504892</v>
      </c>
      <c r="EW963" s="362">
        <v>26.001443608240272</v>
      </c>
      <c r="EX963" s="362">
        <v>22.669522091974752</v>
      </c>
      <c r="EY963" s="362">
        <v>26.001443608240272</v>
      </c>
      <c r="EZ963" s="362">
        <v>22.669522091974752</v>
      </c>
      <c r="FA963" s="362">
        <v>22.669522091974752</v>
      </c>
      <c r="FB963" s="362">
        <v>22.669522091974752</v>
      </c>
      <c r="FC963" s="362">
        <v>30.142990913504892</v>
      </c>
      <c r="FD963" s="362">
        <v>26.001443608240272</v>
      </c>
      <c r="FE963" s="362">
        <v>26.001443608240272</v>
      </c>
      <c r="FF963" s="362">
        <v>22.669522091974752</v>
      </c>
      <c r="FG963" s="362">
        <v>30.142990913504892</v>
      </c>
      <c r="FH963" s="362">
        <v>22.669522091974752</v>
      </c>
      <c r="FI963" s="362">
        <v>26.001443608240272</v>
      </c>
      <c r="FJ963" s="362">
        <v>22.669522091974752</v>
      </c>
      <c r="FK963" s="362">
        <v>26.001443608240272</v>
      </c>
      <c r="FL963" s="362">
        <v>22.669522091974752</v>
      </c>
      <c r="FM963" s="362">
        <v>30.142990913504892</v>
      </c>
      <c r="FN963" s="362">
        <v>22.669522091974752</v>
      </c>
      <c r="FO963" s="362">
        <v>22.669522091974752</v>
      </c>
      <c r="FP963" s="362">
        <v>22.669522091974752</v>
      </c>
      <c r="FQ963" s="362">
        <v>30.142990913504892</v>
      </c>
      <c r="FR963" s="362">
        <v>22.669522091974752</v>
      </c>
      <c r="FS963" s="362">
        <v>30.142990913504892</v>
      </c>
      <c r="FT963" s="362">
        <v>30.142990913504892</v>
      </c>
      <c r="FU963" s="362">
        <v>22.669522091974752</v>
      </c>
      <c r="FV963" s="362">
        <v>30.142990913504892</v>
      </c>
      <c r="FW963" s="362">
        <v>22.669522091974752</v>
      </c>
      <c r="FX963" s="362">
        <v>30.142990913504892</v>
      </c>
      <c r="FY963" s="362">
        <v>22.669522091974752</v>
      </c>
      <c r="FZ963" s="362">
        <v>26.001443608240272</v>
      </c>
      <c r="GA963" s="362">
        <v>26.001443608240272</v>
      </c>
      <c r="GB963" s="362">
        <v>22.669522091974752</v>
      </c>
      <c r="GC963" s="362">
        <v>26.001443608240272</v>
      </c>
      <c r="GD963" s="362">
        <v>26.001443608240272</v>
      </c>
      <c r="GE963" s="362">
        <v>26.001443608240272</v>
      </c>
      <c r="GF963" s="362">
        <v>22.669522091974752</v>
      </c>
      <c r="GG963" s="362">
        <v>22.669522091974752</v>
      </c>
      <c r="GH963" s="362">
        <v>22.669522091974752</v>
      </c>
      <c r="GI963" s="362">
        <v>22.669522091974752</v>
      </c>
      <c r="GJ963" s="362">
        <v>22.669522091974752</v>
      </c>
      <c r="GK963" s="362">
        <v>22.669522091974752</v>
      </c>
      <c r="GL963" s="362">
        <v>22.669522091974752</v>
      </c>
      <c r="GM963" s="362">
        <v>22.669522091974752</v>
      </c>
      <c r="GN963" s="362">
        <v>22.669522091974752</v>
      </c>
      <c r="GO963" s="362">
        <v>22.669522091974752</v>
      </c>
      <c r="GP963" s="362">
        <v>22.669522091974752</v>
      </c>
      <c r="GQ963" s="362">
        <v>22.669522091974752</v>
      </c>
      <c r="GR963" s="362">
        <v>22.669522091974752</v>
      </c>
      <c r="GS963" s="362">
        <v>22.669522091974752</v>
      </c>
      <c r="GT963" s="362">
        <v>22.669522091974752</v>
      </c>
      <c r="GU963" s="362">
        <v>22.669522091974752</v>
      </c>
      <c r="GV963" s="362">
        <v>22.669522091974752</v>
      </c>
      <c r="GW963" s="362">
        <v>22.669522091974752</v>
      </c>
      <c r="GX963" s="362">
        <v>22.669522091974752</v>
      </c>
      <c r="GY963" s="362">
        <v>29.582480751890131</v>
      </c>
      <c r="GZ963" s="362">
        <v>29.582480751890131</v>
      </c>
      <c r="HA963" s="362">
        <v>29.582480751890131</v>
      </c>
      <c r="HB963" s="362">
        <v>29.582480751890131</v>
      </c>
      <c r="HC963" s="362">
        <v>29.582480751890131</v>
      </c>
      <c r="HD963" s="362">
        <v>29.582480751890131</v>
      </c>
      <c r="HE963" s="362">
        <v>29.582480751890131</v>
      </c>
      <c r="HF963" s="362">
        <v>29.582480751890131</v>
      </c>
      <c r="HG963" s="362">
        <v>29.582480751890131</v>
      </c>
      <c r="HH963" s="362">
        <v>29.582480751890131</v>
      </c>
      <c r="HI963" s="362">
        <v>29.582480751890131</v>
      </c>
      <c r="HJ963" s="362">
        <v>29.582480751890131</v>
      </c>
      <c r="HK963" s="362">
        <v>29.582480751890131</v>
      </c>
      <c r="HL963" s="362">
        <v>29.582480751890131</v>
      </c>
      <c r="HM963" s="362">
        <v>29.582480751890131</v>
      </c>
      <c r="HN963" s="362">
        <v>29.582480751890131</v>
      </c>
      <c r="HO963" s="362">
        <v>29.582480751890131</v>
      </c>
      <c r="HP963" s="362">
        <v>29.582480751890131</v>
      </c>
      <c r="HQ963" s="362">
        <v>29.582480751890131</v>
      </c>
      <c r="HR963" s="362">
        <v>29.582480751890131</v>
      </c>
      <c r="HS963" s="362">
        <v>29.582480751890131</v>
      </c>
      <c r="HT963" s="362">
        <v>29.582480751890131</v>
      </c>
      <c r="HU963" s="362">
        <v>29.582480751890131</v>
      </c>
      <c r="HV963" s="362">
        <v>29.582480751890131</v>
      </c>
      <c r="HW963" s="362">
        <v>29.582480751890131</v>
      </c>
      <c r="HX963" s="362">
        <v>29.582480751890131</v>
      </c>
      <c r="HY963" s="362">
        <v>29.582480751890131</v>
      </c>
      <c r="HZ963" s="362">
        <v>29.582480751890131</v>
      </c>
      <c r="IA963" s="362">
        <v>29.582480751890131</v>
      </c>
      <c r="IB963" s="362">
        <v>29.582480751890131</v>
      </c>
      <c r="IC963" s="362">
        <v>29.582480751890131</v>
      </c>
      <c r="ID963" s="362">
        <v>29.582480751890131</v>
      </c>
      <c r="IE963" s="362">
        <v>29.582480751890131</v>
      </c>
      <c r="IF963" s="362">
        <v>29.582480751890131</v>
      </c>
      <c r="IG963" s="362">
        <v>31.232871783311371</v>
      </c>
      <c r="IH963" s="362">
        <v>31.232871783311371</v>
      </c>
      <c r="II963" s="362">
        <v>31.232871783311371</v>
      </c>
      <c r="IJ963" s="362">
        <v>31.232871783311371</v>
      </c>
      <c r="IK963" s="362">
        <v>31.232871783311371</v>
      </c>
      <c r="IL963" s="362">
        <v>31.232871783311371</v>
      </c>
      <c r="IM963" s="362">
        <v>31.232871783311371</v>
      </c>
      <c r="IN963" s="362">
        <v>31.232871783311371</v>
      </c>
      <c r="IO963" s="362">
        <v>31.232871783311371</v>
      </c>
      <c r="IP963" s="362">
        <v>31.232871783311371</v>
      </c>
      <c r="IQ963" s="362">
        <v>31.232871783311371</v>
      </c>
      <c r="IR963" s="362">
        <v>31.232871783311371</v>
      </c>
      <c r="IS963" s="362">
        <v>31.232871783311371</v>
      </c>
      <c r="IT963" s="362">
        <v>31.232871783311371</v>
      </c>
      <c r="IU963" s="362">
        <v>31.232871783311371</v>
      </c>
      <c r="IV963" s="362">
        <v>31.232871783311371</v>
      </c>
      <c r="IW963" s="362">
        <v>31.232871783311371</v>
      </c>
      <c r="IX963" s="362">
        <v>31.232871783311371</v>
      </c>
      <c r="IY963" s="362">
        <v>31.232871783311371</v>
      </c>
      <c r="IZ963" s="362">
        <v>31.232871783311371</v>
      </c>
      <c r="JA963" s="362">
        <v>31.232871783311371</v>
      </c>
      <c r="JB963" s="362">
        <v>31.232871783311371</v>
      </c>
      <c r="JC963" s="362">
        <v>31.232871783311371</v>
      </c>
      <c r="JD963" s="362">
        <v>31.232871783311371</v>
      </c>
      <c r="JE963" s="362">
        <v>31.232871783311371</v>
      </c>
      <c r="JF963" s="362">
        <v>31.232871783311371</v>
      </c>
      <c r="JG963" s="362">
        <v>31.232871783311371</v>
      </c>
      <c r="JH963" s="362">
        <v>31.232871783311371</v>
      </c>
      <c r="JI963" s="362">
        <v>31.232871783311371</v>
      </c>
      <c r="JJ963" s="362">
        <v>31.232871783311371</v>
      </c>
      <c r="JK963" s="362">
        <v>31.232871783311371</v>
      </c>
      <c r="JL963" s="362">
        <v>31.232871783311371</v>
      </c>
      <c r="JM963" s="362">
        <v>31.232871783311371</v>
      </c>
      <c r="JN963" s="362">
        <v>31.232871783311371</v>
      </c>
      <c r="JO963" s="362">
        <v>31.232871783311371</v>
      </c>
      <c r="JP963" s="362">
        <v>31.232871783311371</v>
      </c>
      <c r="JQ963" s="362">
        <v>31.232871783311371</v>
      </c>
      <c r="JR963" s="362">
        <v>31.232871783311371</v>
      </c>
      <c r="JS963" s="362">
        <v>31.232871783311371</v>
      </c>
      <c r="JT963" s="362">
        <v>31.232871783311371</v>
      </c>
      <c r="JU963" s="362">
        <v>31.232871783311371</v>
      </c>
      <c r="JV963" s="362">
        <v>31.232871783311371</v>
      </c>
      <c r="JW963" s="362">
        <v>31.232871783311371</v>
      </c>
      <c r="JX963" s="362">
        <v>31.232871783311371</v>
      </c>
      <c r="JY963" s="362">
        <v>31.232871783311371</v>
      </c>
      <c r="JZ963" s="362">
        <v>31.232871783311371</v>
      </c>
      <c r="KA963" s="362">
        <v>24.56902875078033</v>
      </c>
      <c r="KB963" s="362">
        <v>30.142990913504892</v>
      </c>
      <c r="KC963" s="362">
        <v>30.142990913504892</v>
      </c>
      <c r="KD963" s="362">
        <v>24.56902875078033</v>
      </c>
      <c r="KE963" s="362">
        <v>24.56902875078033</v>
      </c>
      <c r="KF963" s="362">
        <v>24.56902875078033</v>
      </c>
      <c r="KG963" s="362">
        <v>24.56902875078033</v>
      </c>
      <c r="KH963" s="362">
        <v>30.142990913504892</v>
      </c>
      <c r="KI963" s="362">
        <v>30.142990913504892</v>
      </c>
      <c r="KJ963" s="362">
        <v>24.56902875078033</v>
      </c>
      <c r="KK963" s="362">
        <v>24.56902875078033</v>
      </c>
      <c r="KL963" s="362">
        <v>24.56902875078033</v>
      </c>
      <c r="KM963" s="362">
        <v>30.142990913504892</v>
      </c>
      <c r="KN963" s="362">
        <v>30.142990913504892</v>
      </c>
      <c r="KO963" s="362">
        <v>24.56902875078033</v>
      </c>
      <c r="KP963" s="362">
        <v>24.56902875078033</v>
      </c>
      <c r="KQ963" s="362">
        <v>24.56902875078033</v>
      </c>
      <c r="KR963" s="362">
        <v>24.56902875078033</v>
      </c>
      <c r="KS963" s="362">
        <v>30.142990913504892</v>
      </c>
      <c r="KT963" s="362">
        <v>30.142990913504892</v>
      </c>
      <c r="KU963" s="362">
        <v>30.142990913504892</v>
      </c>
      <c r="KV963" s="362">
        <v>24.56902875078033</v>
      </c>
      <c r="KW963" s="362">
        <v>30.142990913504892</v>
      </c>
      <c r="KX963" s="362">
        <v>30.142990913504892</v>
      </c>
      <c r="KY963" s="362">
        <v>24.56902875078033</v>
      </c>
      <c r="KZ963" s="362">
        <v>30.142990913504892</v>
      </c>
      <c r="LA963" s="362">
        <v>30.142990913504892</v>
      </c>
      <c r="LB963" s="362">
        <v>30.142990913504892</v>
      </c>
      <c r="LC963" s="362">
        <v>24.56902875078033</v>
      </c>
      <c r="LD963" s="362">
        <v>24.56902875078033</v>
      </c>
      <c r="LE963" s="362">
        <v>24.56902875078033</v>
      </c>
      <c r="LF963" s="362">
        <v>24.56902875078033</v>
      </c>
      <c r="LG963" s="362">
        <v>24.56902875078033</v>
      </c>
      <c r="LH963" s="362">
        <v>31.232871783311371</v>
      </c>
      <c r="LI963" s="362">
        <v>30.142990913504892</v>
      </c>
      <c r="LJ963" s="362">
        <v>24.56902875078033</v>
      </c>
      <c r="LK963" s="362">
        <v>30.142990913504892</v>
      </c>
      <c r="LL963" s="362">
        <v>30.142990913504892</v>
      </c>
      <c r="LM963" s="362">
        <v>30.142990913504892</v>
      </c>
      <c r="LN963" s="362">
        <v>30.142990913504892</v>
      </c>
      <c r="LO963" s="362">
        <v>24.56902875078033</v>
      </c>
      <c r="LP963" s="362">
        <v>24.56902875078033</v>
      </c>
      <c r="LQ963" s="362">
        <v>24.56902875078033</v>
      </c>
      <c r="LR963" s="362">
        <v>30.142990913504892</v>
      </c>
      <c r="LS963" s="362">
        <v>31.232871783311371</v>
      </c>
      <c r="LT963" s="362">
        <v>30.142990913504892</v>
      </c>
      <c r="LU963" s="362">
        <v>30.142990913504892</v>
      </c>
      <c r="LV963" s="362">
        <v>30.142990913504892</v>
      </c>
      <c r="LW963" s="362">
        <v>30.142990913504892</v>
      </c>
      <c r="LX963" s="362">
        <v>24.56902875078033</v>
      </c>
      <c r="LY963" s="362">
        <v>30.142990913504892</v>
      </c>
      <c r="LZ963" s="362">
        <v>30.142990913504892</v>
      </c>
      <c r="MA963" s="362">
        <v>30.142990913504892</v>
      </c>
      <c r="MB963" s="362">
        <v>24.56902875078033</v>
      </c>
      <c r="MC963" s="362">
        <v>24.56902875078033</v>
      </c>
      <c r="MD963" s="362">
        <v>30.142990913504892</v>
      </c>
      <c r="ME963" s="362">
        <v>24.56902875078033</v>
      </c>
      <c r="MF963" s="362">
        <v>30.142990913504892</v>
      </c>
      <c r="MG963" s="362">
        <v>24.56902875078033</v>
      </c>
      <c r="MH963" s="362">
        <v>30.142990913504892</v>
      </c>
      <c r="MI963" s="362">
        <v>30.142990913504892</v>
      </c>
      <c r="MJ963" s="362">
        <v>24.56902875078033</v>
      </c>
      <c r="MK963" s="362">
        <v>30.142990913504892</v>
      </c>
      <c r="ML963" s="362">
        <v>30.142990913504892</v>
      </c>
      <c r="MM963" s="362">
        <v>30.142990913504892</v>
      </c>
      <c r="MN963" s="362">
        <v>30.142990913504892</v>
      </c>
      <c r="MO963" s="362">
        <v>30.142990913504892</v>
      </c>
      <c r="MP963" s="362">
        <v>30.142990913504892</v>
      </c>
      <c r="MQ963" s="362">
        <v>30.142990913504892</v>
      </c>
      <c r="MR963" s="362">
        <v>30.142990913504892</v>
      </c>
      <c r="MS963" s="362">
        <v>30.142990913504892</v>
      </c>
      <c r="MT963" s="362">
        <v>24.56902875078033</v>
      </c>
      <c r="MU963" s="362">
        <v>30.142990913504892</v>
      </c>
      <c r="MV963" s="362">
        <v>30.142990913504892</v>
      </c>
      <c r="MW963" s="362">
        <v>24.56902875078033</v>
      </c>
      <c r="MX963" s="362">
        <v>24.56902875078033</v>
      </c>
      <c r="MY963" s="362">
        <v>24.56902875078033</v>
      </c>
      <c r="MZ963" s="362">
        <v>30.142990913504892</v>
      </c>
      <c r="NA963" s="362">
        <v>24.56902875078033</v>
      </c>
      <c r="NB963" s="362">
        <v>24.56902875078033</v>
      </c>
      <c r="NC963" s="362">
        <v>30.142990913504892</v>
      </c>
      <c r="ND963" s="362">
        <v>24.56902875078033</v>
      </c>
      <c r="NE963" s="362">
        <v>24.56902875078033</v>
      </c>
      <c r="NF963" s="362">
        <v>30.142990913504892</v>
      </c>
      <c r="NG963" s="362">
        <v>30.142990913504892</v>
      </c>
      <c r="NH963" s="362">
        <v>24.56902875078033</v>
      </c>
      <c r="NI963" s="362">
        <v>30.142990913504892</v>
      </c>
      <c r="NJ963" s="362">
        <v>24.56902875078033</v>
      </c>
      <c r="NK963" s="362">
        <v>30.142990913504892</v>
      </c>
      <c r="NL963" s="362">
        <v>30.142990913504892</v>
      </c>
      <c r="NM963" s="362">
        <v>30.142990913504892</v>
      </c>
      <c r="NN963" s="362">
        <v>22.669522091974752</v>
      </c>
      <c r="NO963" s="362">
        <v>22.669522091974752</v>
      </c>
      <c r="NP963" s="362">
        <v>22.669522091974752</v>
      </c>
      <c r="NQ963" s="362">
        <v>22.669522091974752</v>
      </c>
      <c r="NR963" s="362">
        <v>22.669522091974752</v>
      </c>
      <c r="NS963" s="362">
        <v>22.669522091974752</v>
      </c>
      <c r="NT963" s="362">
        <v>22.669522091974752</v>
      </c>
      <c r="NU963" s="362">
        <v>22.669522091974752</v>
      </c>
      <c r="NV963" s="362">
        <v>22.669522091974752</v>
      </c>
      <c r="NW963" s="362">
        <v>22.669522091974752</v>
      </c>
      <c r="NX963" s="362">
        <v>22.669522091974752</v>
      </c>
      <c r="NY963" s="362">
        <v>22.669522091974752</v>
      </c>
      <c r="NZ963" s="362">
        <v>22.669522091974752</v>
      </c>
      <c r="OA963" s="362">
        <v>22.669522091974752</v>
      </c>
      <c r="OB963" s="362">
        <v>22.669522091974752</v>
      </c>
      <c r="OC963" s="362">
        <v>22.669522091974752</v>
      </c>
      <c r="OD963" s="362">
        <v>22.669522091974752</v>
      </c>
      <c r="OE963" s="362">
        <v>22.669522091974752</v>
      </c>
      <c r="OF963" s="362">
        <v>22.669522091974752</v>
      </c>
      <c r="OG963" s="362">
        <v>22.669522091974752</v>
      </c>
      <c r="OH963" s="362">
        <v>22.669522091974752</v>
      </c>
      <c r="OI963" s="362">
        <v>22.669522091974752</v>
      </c>
      <c r="OJ963" s="362">
        <v>22.669522091974752</v>
      </c>
      <c r="OK963" s="362">
        <v>22.669522091974752</v>
      </c>
      <c r="OL963" s="362">
        <v>22.669522091974752</v>
      </c>
      <c r="OM963" s="362">
        <v>22.669522091974752</v>
      </c>
      <c r="ON963" s="362">
        <v>22.669522091974752</v>
      </c>
      <c r="OO963" s="362">
        <v>22.669522091974752</v>
      </c>
      <c r="OP963" s="362">
        <v>22.669522091974752</v>
      </c>
      <c r="OQ963" s="362">
        <v>22.669522091974752</v>
      </c>
      <c r="OR963" s="362">
        <v>22.669522091974752</v>
      </c>
      <c r="OS963" s="362">
        <v>22.669522091974752</v>
      </c>
      <c r="OT963" s="362">
        <v>22.669522091974752</v>
      </c>
      <c r="OU963" s="362">
        <v>22.669522091974752</v>
      </c>
      <c r="OV963" s="362">
        <v>22.669522091974752</v>
      </c>
      <c r="OW963" s="362">
        <v>22.669522091974752</v>
      </c>
      <c r="OX963" s="362">
        <v>22.669522091974752</v>
      </c>
      <c r="OY963" s="362">
        <v>22.669522091974752</v>
      </c>
      <c r="OZ963" s="362">
        <v>22.669522091974752</v>
      </c>
      <c r="PA963" s="362">
        <v>22.669522091974752</v>
      </c>
      <c r="PB963" s="362">
        <v>22.669522091974752</v>
      </c>
      <c r="PC963" s="362">
        <v>22.669522091974752</v>
      </c>
      <c r="PD963" s="362">
        <v>22.669522091974752</v>
      </c>
      <c r="PE963" s="362">
        <v>22.669522091974752</v>
      </c>
      <c r="PF963" s="362">
        <v>22.669522091974752</v>
      </c>
      <c r="PG963" s="362">
        <v>22.669522091974752</v>
      </c>
      <c r="PH963" s="362">
        <v>22.669522091974752</v>
      </c>
      <c r="PI963" s="362">
        <v>22.669522091974752</v>
      </c>
      <c r="PJ963" s="362">
        <v>22.669522091974752</v>
      </c>
      <c r="PK963" s="362">
        <v>22.669522091974752</v>
      </c>
      <c r="PL963" s="362">
        <v>22.669522091974752</v>
      </c>
      <c r="PM963" s="362">
        <v>22.669522091974752</v>
      </c>
      <c r="PN963" s="362">
        <v>22.669522091974752</v>
      </c>
      <c r="PO963" s="362">
        <v>22.669522091974752</v>
      </c>
      <c r="PP963" s="362">
        <v>22.669522091974752</v>
      </c>
      <c r="PQ963" s="362">
        <v>22.669522091974752</v>
      </c>
      <c r="PR963" s="362">
        <v>22.669522091974752</v>
      </c>
      <c r="PS963" s="362">
        <v>22.669522091974752</v>
      </c>
      <c r="PT963" s="362">
        <v>22.669522091974752</v>
      </c>
      <c r="PU963" s="362">
        <v>22.669522091974752</v>
      </c>
      <c r="PV963" s="362">
        <v>22.669522091974752</v>
      </c>
      <c r="PW963" s="362">
        <v>22.669522091974752</v>
      </c>
      <c r="PX963" s="362">
        <v>22.669522091974752</v>
      </c>
      <c r="PY963" s="362">
        <v>22.669522091974752</v>
      </c>
      <c r="PZ963" s="362">
        <v>22.669522091974752</v>
      </c>
      <c r="QA963" s="362">
        <v>22.669522091974752</v>
      </c>
      <c r="QB963" s="350">
        <v>22.669522091974752</v>
      </c>
    </row>
    <row r="964" spans="2:444" s="17" customFormat="1" x14ac:dyDescent="0.3">
      <c r="B964" s="15" t="s">
        <v>62</v>
      </c>
      <c r="C964" s="18" t="s">
        <v>495</v>
      </c>
      <c r="D964" s="25" t="s">
        <v>92</v>
      </c>
      <c r="E964" s="65">
        <f t="shared" si="61"/>
        <v>16.114309495734201</v>
      </c>
      <c r="F964" s="65">
        <f t="shared" si="62"/>
        <v>13.900256641464937</v>
      </c>
      <c r="G964" s="65">
        <f t="shared" si="63"/>
        <v>13.134494000138725</v>
      </c>
      <c r="H964" s="65">
        <f t="shared" si="64"/>
        <v>16.696954983699797</v>
      </c>
      <c r="I964" s="65">
        <f t="shared" si="65"/>
        <v>12.1190261496844</v>
      </c>
      <c r="J964" s="65">
        <f t="shared" si="66"/>
        <v>13.700492474162445</v>
      </c>
      <c r="K964" s="65">
        <f t="shared" si="67"/>
        <v>15.814663244780467</v>
      </c>
      <c r="M964" s="50">
        <v>12.1190261496844</v>
      </c>
      <c r="N964" s="363">
        <v>12.1190261496844</v>
      </c>
      <c r="O964" s="363">
        <v>12.1190261496844</v>
      </c>
      <c r="P964" s="363">
        <v>12.1190261496844</v>
      </c>
      <c r="Q964" s="363">
        <v>12.1190261496844</v>
      </c>
      <c r="R964" s="363">
        <v>12.1190261496844</v>
      </c>
      <c r="S964" s="363">
        <v>12.1190261496844</v>
      </c>
      <c r="T964" s="363">
        <v>12.1190261496844</v>
      </c>
      <c r="U964" s="363">
        <v>12.1190261496844</v>
      </c>
      <c r="V964" s="363">
        <v>12.1190261496844</v>
      </c>
      <c r="W964" s="363">
        <v>12.1190261496844</v>
      </c>
      <c r="X964" s="363">
        <v>12.1190261496844</v>
      </c>
      <c r="Y964" s="363">
        <v>12.1190261496844</v>
      </c>
      <c r="Z964" s="363">
        <v>12.1190261496844</v>
      </c>
      <c r="AA964" s="363">
        <v>12.1190261496844</v>
      </c>
      <c r="AB964" s="363">
        <v>12.1190261496844</v>
      </c>
      <c r="AC964" s="363">
        <v>12.1190261496844</v>
      </c>
      <c r="AD964" s="363">
        <v>12.1190261496844</v>
      </c>
      <c r="AE964" s="363">
        <v>12.1190261496844</v>
      </c>
      <c r="AF964" s="363">
        <v>12.1190261496844</v>
      </c>
      <c r="AG964" s="363">
        <v>12.1190261496844</v>
      </c>
      <c r="AH964" s="363">
        <v>12.1190261496844</v>
      </c>
      <c r="AI964" s="363">
        <v>12.1190261496844</v>
      </c>
      <c r="AJ964" s="363">
        <v>12.1190261496844</v>
      </c>
      <c r="AK964" s="363">
        <v>12.1190261496844</v>
      </c>
      <c r="AL964" s="363">
        <v>12.1190261496844</v>
      </c>
      <c r="AM964" s="363">
        <v>12.1190261496844</v>
      </c>
      <c r="AN964" s="363">
        <v>12.1190261496844</v>
      </c>
      <c r="AO964" s="363">
        <v>12.1190261496844</v>
      </c>
      <c r="AP964" s="363">
        <v>12.1190261496844</v>
      </c>
      <c r="AQ964" s="363">
        <v>12.1190261496844</v>
      </c>
      <c r="AR964" s="363">
        <v>12.1190261496844</v>
      </c>
      <c r="AS964" s="363">
        <v>12.1190261496844</v>
      </c>
      <c r="AT964" s="363">
        <v>12.1190261496844</v>
      </c>
      <c r="AU964" s="363">
        <v>12.1190261496844</v>
      </c>
      <c r="AV964" s="363">
        <v>12.1190261496844</v>
      </c>
      <c r="AW964" s="363">
        <v>12.1190261496844</v>
      </c>
      <c r="AX964" s="363">
        <v>12.1190261496844</v>
      </c>
      <c r="AY964" s="363">
        <v>12.1190261496844</v>
      </c>
      <c r="AZ964" s="363">
        <v>12.1190261496844</v>
      </c>
      <c r="BA964" s="363">
        <v>12.1190261496844</v>
      </c>
      <c r="BB964" s="363">
        <v>12.1190261496844</v>
      </c>
      <c r="BC964" s="363">
        <v>12.1190261496844</v>
      </c>
      <c r="BD964" s="363">
        <v>12.1190261496844</v>
      </c>
      <c r="BE964" s="363">
        <v>12.1190261496844</v>
      </c>
      <c r="BF964" s="363">
        <v>12.1190261496844</v>
      </c>
      <c r="BG964" s="363">
        <v>12.1190261496844</v>
      </c>
      <c r="BH964" s="363">
        <v>12.1190261496844</v>
      </c>
      <c r="BI964" s="363">
        <v>12.1190261496844</v>
      </c>
      <c r="BJ964" s="363">
        <v>12.1190261496844</v>
      </c>
      <c r="BK964" s="363">
        <v>12.1190261496844</v>
      </c>
      <c r="BL964" s="363">
        <v>12.1190261496844</v>
      </c>
      <c r="BM964" s="363">
        <v>12.1190261496844</v>
      </c>
      <c r="BN964" s="363">
        <v>12.1190261496844</v>
      </c>
      <c r="BO964" s="363">
        <v>12.1190261496844</v>
      </c>
      <c r="BP964" s="363">
        <v>12.1190261496844</v>
      </c>
      <c r="BQ964" s="363">
        <v>12.1190261496844</v>
      </c>
      <c r="BR964" s="363">
        <v>12.1190261496844</v>
      </c>
      <c r="BS964" s="363">
        <v>12.1190261496844</v>
      </c>
      <c r="BT964" s="363">
        <v>12.1190261496844</v>
      </c>
      <c r="BU964" s="363">
        <v>12.1190261496844</v>
      </c>
      <c r="BV964" s="363">
        <v>12.1190261496844</v>
      </c>
      <c r="BW964" s="363">
        <v>12.1190261496844</v>
      </c>
      <c r="BX964" s="363">
        <v>12.1190261496844</v>
      </c>
      <c r="BY964" s="363">
        <v>12.1190261496844</v>
      </c>
      <c r="BZ964" s="363">
        <v>12.1190261496844</v>
      </c>
      <c r="CA964" s="363">
        <v>15.814663244780467</v>
      </c>
      <c r="CB964" s="363">
        <v>12.1190261496844</v>
      </c>
      <c r="CC964" s="363">
        <v>12.1190261496844</v>
      </c>
      <c r="CD964" s="363">
        <v>12.1190261496844</v>
      </c>
      <c r="CE964" s="363">
        <v>12.1190261496844</v>
      </c>
      <c r="CF964" s="363">
        <v>12.1190261496844</v>
      </c>
      <c r="CG964" s="363">
        <v>13.900256641464937</v>
      </c>
      <c r="CH964" s="363">
        <v>13.900256641464937</v>
      </c>
      <c r="CI964" s="363">
        <v>12.1190261496844</v>
      </c>
      <c r="CJ964" s="363">
        <v>13.900256641464937</v>
      </c>
      <c r="CK964" s="363">
        <v>13.900256641464937</v>
      </c>
      <c r="CL964" s="363">
        <v>13.900256641464937</v>
      </c>
      <c r="CM964" s="363">
        <v>12.1190261496844</v>
      </c>
      <c r="CN964" s="363">
        <v>12.1190261496844</v>
      </c>
      <c r="CO964" s="363">
        <v>13.900256641464937</v>
      </c>
      <c r="CP964" s="363">
        <v>13.900256641464937</v>
      </c>
      <c r="CQ964" s="363">
        <v>12.1190261496844</v>
      </c>
      <c r="CR964" s="363">
        <v>12.1190261496844</v>
      </c>
      <c r="CS964" s="363">
        <v>12.1190261496844</v>
      </c>
      <c r="CT964" s="363">
        <v>12.1190261496844</v>
      </c>
      <c r="CU964" s="363">
        <v>16.114309495734201</v>
      </c>
      <c r="CV964" s="363">
        <v>12.1190261496844</v>
      </c>
      <c r="CW964" s="363">
        <v>13.900256641464937</v>
      </c>
      <c r="CX964" s="363">
        <v>13.900256641464937</v>
      </c>
      <c r="CY964" s="363">
        <v>13.900256641464937</v>
      </c>
      <c r="CZ964" s="363">
        <v>12.1190261496844</v>
      </c>
      <c r="DA964" s="363">
        <v>13.900256641464937</v>
      </c>
      <c r="DB964" s="363">
        <v>13.900256641464937</v>
      </c>
      <c r="DC964" s="363">
        <v>16.114309495734201</v>
      </c>
      <c r="DD964" s="363">
        <v>16.114309495734201</v>
      </c>
      <c r="DE964" s="363">
        <v>12.1190261496844</v>
      </c>
      <c r="DF964" s="363">
        <v>13.900256641464937</v>
      </c>
      <c r="DG964" s="363">
        <v>13.900256641464937</v>
      </c>
      <c r="DH964" s="363">
        <v>12.1190261496844</v>
      </c>
      <c r="DI964" s="363">
        <v>16.114309495734201</v>
      </c>
      <c r="DJ964" s="363">
        <v>12.1190261496844</v>
      </c>
      <c r="DK964" s="363">
        <v>13.900256641464937</v>
      </c>
      <c r="DL964" s="363">
        <v>16.114309495734201</v>
      </c>
      <c r="DM964" s="363">
        <v>13.900256641464937</v>
      </c>
      <c r="DN964" s="363">
        <v>13.900256641464937</v>
      </c>
      <c r="DO964" s="363">
        <v>12.1190261496844</v>
      </c>
      <c r="DP964" s="363">
        <v>12.1190261496844</v>
      </c>
      <c r="DQ964" s="363">
        <v>13.900256641464937</v>
      </c>
      <c r="DR964" s="363">
        <v>16.114309495734201</v>
      </c>
      <c r="DS964" s="363">
        <v>13.900256641464937</v>
      </c>
      <c r="DT964" s="363">
        <v>13.900256641464937</v>
      </c>
      <c r="DU964" s="363">
        <v>16.114309495734201</v>
      </c>
      <c r="DV964" s="363">
        <v>13.900256641464937</v>
      </c>
      <c r="DW964" s="363">
        <v>16.114309495734201</v>
      </c>
      <c r="DX964" s="363">
        <v>16.114309495734201</v>
      </c>
      <c r="DY964" s="363">
        <v>16.114309495734201</v>
      </c>
      <c r="DZ964" s="363">
        <v>13.900256641464937</v>
      </c>
      <c r="EA964" s="363">
        <v>12.1190261496844</v>
      </c>
      <c r="EB964" s="363">
        <v>12.1190261496844</v>
      </c>
      <c r="EC964" s="363">
        <v>12.1190261496844</v>
      </c>
      <c r="ED964" s="363">
        <v>13.900256641464937</v>
      </c>
      <c r="EE964" s="363">
        <v>13.900256641464937</v>
      </c>
      <c r="EF964" s="363">
        <v>12.1190261496844</v>
      </c>
      <c r="EG964" s="363">
        <v>12.1190261496844</v>
      </c>
      <c r="EH964" s="363">
        <v>12.1190261496844</v>
      </c>
      <c r="EI964" s="363">
        <v>16.114309495734201</v>
      </c>
      <c r="EJ964" s="363">
        <v>16.114309495734201</v>
      </c>
      <c r="EK964" s="363">
        <v>12.1190261496844</v>
      </c>
      <c r="EL964" s="363">
        <v>12.1190261496844</v>
      </c>
      <c r="EM964" s="363">
        <v>13.900256641464937</v>
      </c>
      <c r="EN964" s="363">
        <v>13.900256641464937</v>
      </c>
      <c r="EO964" s="363">
        <v>13.900256641464937</v>
      </c>
      <c r="EP964" s="363">
        <v>13.900256641464937</v>
      </c>
      <c r="EQ964" s="363">
        <v>12.1190261496844</v>
      </c>
      <c r="ER964" s="363">
        <v>13.900256641464937</v>
      </c>
      <c r="ES964" s="363">
        <v>16.114309495734201</v>
      </c>
      <c r="ET964" s="363">
        <v>13.900256641464937</v>
      </c>
      <c r="EU964" s="363">
        <v>16.114309495734201</v>
      </c>
      <c r="EV964" s="363">
        <v>16.114309495734201</v>
      </c>
      <c r="EW964" s="363">
        <v>13.900256641464937</v>
      </c>
      <c r="EX964" s="363">
        <v>12.1190261496844</v>
      </c>
      <c r="EY964" s="363">
        <v>13.900256641464937</v>
      </c>
      <c r="EZ964" s="363">
        <v>12.1190261496844</v>
      </c>
      <c r="FA964" s="363">
        <v>12.1190261496844</v>
      </c>
      <c r="FB964" s="363">
        <v>12.1190261496844</v>
      </c>
      <c r="FC964" s="363">
        <v>16.114309495734201</v>
      </c>
      <c r="FD964" s="363">
        <v>13.900256641464937</v>
      </c>
      <c r="FE964" s="363">
        <v>13.900256641464937</v>
      </c>
      <c r="FF964" s="363">
        <v>12.1190261496844</v>
      </c>
      <c r="FG964" s="363">
        <v>16.114309495734201</v>
      </c>
      <c r="FH964" s="363">
        <v>12.1190261496844</v>
      </c>
      <c r="FI964" s="363">
        <v>13.900256641464937</v>
      </c>
      <c r="FJ964" s="363">
        <v>12.1190261496844</v>
      </c>
      <c r="FK964" s="363">
        <v>13.900256641464937</v>
      </c>
      <c r="FL964" s="363">
        <v>12.1190261496844</v>
      </c>
      <c r="FM964" s="363">
        <v>16.114309495734201</v>
      </c>
      <c r="FN964" s="363">
        <v>12.1190261496844</v>
      </c>
      <c r="FO964" s="363">
        <v>12.1190261496844</v>
      </c>
      <c r="FP964" s="363">
        <v>12.1190261496844</v>
      </c>
      <c r="FQ964" s="363">
        <v>16.114309495734201</v>
      </c>
      <c r="FR964" s="363">
        <v>12.1190261496844</v>
      </c>
      <c r="FS964" s="363">
        <v>16.114309495734201</v>
      </c>
      <c r="FT964" s="363">
        <v>16.114309495734201</v>
      </c>
      <c r="FU964" s="363">
        <v>12.1190261496844</v>
      </c>
      <c r="FV964" s="363">
        <v>16.114309495734201</v>
      </c>
      <c r="FW964" s="363">
        <v>12.1190261496844</v>
      </c>
      <c r="FX964" s="363">
        <v>16.114309495734201</v>
      </c>
      <c r="FY964" s="363">
        <v>12.1190261496844</v>
      </c>
      <c r="FZ964" s="363">
        <v>13.900256641464937</v>
      </c>
      <c r="GA964" s="363">
        <v>13.900256641464937</v>
      </c>
      <c r="GB964" s="363">
        <v>12.1190261496844</v>
      </c>
      <c r="GC964" s="363">
        <v>13.900256641464937</v>
      </c>
      <c r="GD964" s="363">
        <v>13.900256641464937</v>
      </c>
      <c r="GE964" s="363">
        <v>13.900256641464937</v>
      </c>
      <c r="GF964" s="363">
        <v>12.1190261496844</v>
      </c>
      <c r="GG964" s="363">
        <v>12.1190261496844</v>
      </c>
      <c r="GH964" s="363">
        <v>12.1190261496844</v>
      </c>
      <c r="GI964" s="363">
        <v>12.1190261496844</v>
      </c>
      <c r="GJ964" s="363">
        <v>12.1190261496844</v>
      </c>
      <c r="GK964" s="363">
        <v>12.1190261496844</v>
      </c>
      <c r="GL964" s="363">
        <v>12.1190261496844</v>
      </c>
      <c r="GM964" s="363">
        <v>12.1190261496844</v>
      </c>
      <c r="GN964" s="363">
        <v>12.1190261496844</v>
      </c>
      <c r="GO964" s="363">
        <v>12.1190261496844</v>
      </c>
      <c r="GP964" s="363">
        <v>12.1190261496844</v>
      </c>
      <c r="GQ964" s="363">
        <v>12.1190261496844</v>
      </c>
      <c r="GR964" s="363">
        <v>12.1190261496844</v>
      </c>
      <c r="GS964" s="363">
        <v>12.1190261496844</v>
      </c>
      <c r="GT964" s="363">
        <v>12.1190261496844</v>
      </c>
      <c r="GU964" s="363">
        <v>12.1190261496844</v>
      </c>
      <c r="GV964" s="363">
        <v>12.1190261496844</v>
      </c>
      <c r="GW964" s="363">
        <v>12.1190261496844</v>
      </c>
      <c r="GX964" s="363">
        <v>12.1190261496844</v>
      </c>
      <c r="GY964" s="363">
        <v>15.814663244780467</v>
      </c>
      <c r="GZ964" s="363">
        <v>15.814663244780467</v>
      </c>
      <c r="HA964" s="363">
        <v>15.814663244780467</v>
      </c>
      <c r="HB964" s="363">
        <v>15.814663244780467</v>
      </c>
      <c r="HC964" s="363">
        <v>15.814663244780467</v>
      </c>
      <c r="HD964" s="363">
        <v>15.814663244780467</v>
      </c>
      <c r="HE964" s="363">
        <v>15.814663244780467</v>
      </c>
      <c r="HF964" s="363">
        <v>15.814663244780467</v>
      </c>
      <c r="HG964" s="363">
        <v>15.814663244780467</v>
      </c>
      <c r="HH964" s="363">
        <v>15.814663244780467</v>
      </c>
      <c r="HI964" s="363">
        <v>15.814663244780467</v>
      </c>
      <c r="HJ964" s="363">
        <v>15.814663244780467</v>
      </c>
      <c r="HK964" s="363">
        <v>15.814663244780467</v>
      </c>
      <c r="HL964" s="363">
        <v>15.814663244780467</v>
      </c>
      <c r="HM964" s="363">
        <v>15.814663244780467</v>
      </c>
      <c r="HN964" s="363">
        <v>15.814663244780467</v>
      </c>
      <c r="HO964" s="363">
        <v>15.814663244780467</v>
      </c>
      <c r="HP964" s="363">
        <v>15.814663244780467</v>
      </c>
      <c r="HQ964" s="363">
        <v>15.814663244780467</v>
      </c>
      <c r="HR964" s="363">
        <v>15.814663244780467</v>
      </c>
      <c r="HS964" s="363">
        <v>15.814663244780467</v>
      </c>
      <c r="HT964" s="363">
        <v>15.814663244780467</v>
      </c>
      <c r="HU964" s="363">
        <v>15.814663244780467</v>
      </c>
      <c r="HV964" s="363">
        <v>15.814663244780467</v>
      </c>
      <c r="HW964" s="363">
        <v>15.814663244780467</v>
      </c>
      <c r="HX964" s="363">
        <v>15.814663244780467</v>
      </c>
      <c r="HY964" s="363">
        <v>15.814663244780467</v>
      </c>
      <c r="HZ964" s="363">
        <v>15.814663244780467</v>
      </c>
      <c r="IA964" s="363">
        <v>15.814663244780467</v>
      </c>
      <c r="IB964" s="363">
        <v>15.814663244780467</v>
      </c>
      <c r="IC964" s="363">
        <v>15.814663244780467</v>
      </c>
      <c r="ID964" s="363">
        <v>15.814663244780467</v>
      </c>
      <c r="IE964" s="363">
        <v>15.814663244780467</v>
      </c>
      <c r="IF964" s="363">
        <v>15.814663244780467</v>
      </c>
      <c r="IG964" s="363">
        <v>16.696954983699797</v>
      </c>
      <c r="IH964" s="363">
        <v>16.696954983699797</v>
      </c>
      <c r="II964" s="363">
        <v>16.696954983699797</v>
      </c>
      <c r="IJ964" s="363">
        <v>16.696954983699797</v>
      </c>
      <c r="IK964" s="363">
        <v>16.696954983699797</v>
      </c>
      <c r="IL964" s="363">
        <v>16.696954983699797</v>
      </c>
      <c r="IM964" s="363">
        <v>16.696954983699797</v>
      </c>
      <c r="IN964" s="363">
        <v>16.696954983699797</v>
      </c>
      <c r="IO964" s="363">
        <v>16.696954983699797</v>
      </c>
      <c r="IP964" s="363">
        <v>16.696954983699797</v>
      </c>
      <c r="IQ964" s="363">
        <v>16.696954983699797</v>
      </c>
      <c r="IR964" s="363">
        <v>16.696954983699797</v>
      </c>
      <c r="IS964" s="363">
        <v>16.696954983699797</v>
      </c>
      <c r="IT964" s="363">
        <v>16.696954983699797</v>
      </c>
      <c r="IU964" s="363">
        <v>16.696954983699797</v>
      </c>
      <c r="IV964" s="363">
        <v>16.696954983699797</v>
      </c>
      <c r="IW964" s="363">
        <v>16.696954983699797</v>
      </c>
      <c r="IX964" s="363">
        <v>16.696954983699797</v>
      </c>
      <c r="IY964" s="363">
        <v>16.696954983699797</v>
      </c>
      <c r="IZ964" s="363">
        <v>16.696954983699797</v>
      </c>
      <c r="JA964" s="363">
        <v>16.696954983699797</v>
      </c>
      <c r="JB964" s="363">
        <v>16.696954983699797</v>
      </c>
      <c r="JC964" s="363">
        <v>16.696954983699797</v>
      </c>
      <c r="JD964" s="363">
        <v>16.696954983699797</v>
      </c>
      <c r="JE964" s="363">
        <v>16.696954983699797</v>
      </c>
      <c r="JF964" s="363">
        <v>16.696954983699797</v>
      </c>
      <c r="JG964" s="363">
        <v>16.696954983699797</v>
      </c>
      <c r="JH964" s="363">
        <v>16.696954983699797</v>
      </c>
      <c r="JI964" s="363">
        <v>16.696954983699797</v>
      </c>
      <c r="JJ964" s="363">
        <v>16.696954983699797</v>
      </c>
      <c r="JK964" s="363">
        <v>16.696954983699797</v>
      </c>
      <c r="JL964" s="363">
        <v>16.696954983699797</v>
      </c>
      <c r="JM964" s="363">
        <v>16.696954983699797</v>
      </c>
      <c r="JN964" s="363">
        <v>16.696954983699797</v>
      </c>
      <c r="JO964" s="363">
        <v>16.696954983699797</v>
      </c>
      <c r="JP964" s="363">
        <v>16.696954983699797</v>
      </c>
      <c r="JQ964" s="363">
        <v>16.696954983699797</v>
      </c>
      <c r="JR964" s="363">
        <v>16.696954983699797</v>
      </c>
      <c r="JS964" s="363">
        <v>16.696954983699797</v>
      </c>
      <c r="JT964" s="363">
        <v>16.696954983699797</v>
      </c>
      <c r="JU964" s="363">
        <v>16.696954983699797</v>
      </c>
      <c r="JV964" s="363">
        <v>16.696954983699797</v>
      </c>
      <c r="JW964" s="363">
        <v>16.696954983699797</v>
      </c>
      <c r="JX964" s="363">
        <v>16.696954983699797</v>
      </c>
      <c r="JY964" s="363">
        <v>16.696954983699797</v>
      </c>
      <c r="JZ964" s="363">
        <v>16.696954983699797</v>
      </c>
      <c r="KA964" s="363">
        <v>13.134494000138725</v>
      </c>
      <c r="KB964" s="363">
        <v>16.114309495734201</v>
      </c>
      <c r="KC964" s="363">
        <v>16.114309495734201</v>
      </c>
      <c r="KD964" s="363">
        <v>13.134494000138725</v>
      </c>
      <c r="KE964" s="363">
        <v>13.134494000138725</v>
      </c>
      <c r="KF964" s="363">
        <v>13.134494000138725</v>
      </c>
      <c r="KG964" s="363">
        <v>13.134494000138725</v>
      </c>
      <c r="KH964" s="363">
        <v>16.114309495734201</v>
      </c>
      <c r="KI964" s="363">
        <v>16.114309495734201</v>
      </c>
      <c r="KJ964" s="363">
        <v>13.134494000138725</v>
      </c>
      <c r="KK964" s="363">
        <v>13.134494000138725</v>
      </c>
      <c r="KL964" s="363">
        <v>13.134494000138725</v>
      </c>
      <c r="KM964" s="363">
        <v>16.114309495734201</v>
      </c>
      <c r="KN964" s="363">
        <v>16.114309495734201</v>
      </c>
      <c r="KO964" s="363">
        <v>13.134494000138725</v>
      </c>
      <c r="KP964" s="363">
        <v>13.134494000138725</v>
      </c>
      <c r="KQ964" s="363">
        <v>13.134494000138725</v>
      </c>
      <c r="KR964" s="363">
        <v>13.134494000138725</v>
      </c>
      <c r="KS964" s="363">
        <v>16.114309495734201</v>
      </c>
      <c r="KT964" s="363">
        <v>16.114309495734201</v>
      </c>
      <c r="KU964" s="363">
        <v>16.114309495734201</v>
      </c>
      <c r="KV964" s="363">
        <v>13.134494000138725</v>
      </c>
      <c r="KW964" s="363">
        <v>16.114309495734201</v>
      </c>
      <c r="KX964" s="363">
        <v>16.114309495734201</v>
      </c>
      <c r="KY964" s="363">
        <v>13.134494000138725</v>
      </c>
      <c r="KZ964" s="363">
        <v>16.114309495734201</v>
      </c>
      <c r="LA964" s="363">
        <v>16.114309495734201</v>
      </c>
      <c r="LB964" s="363">
        <v>16.114309495734201</v>
      </c>
      <c r="LC964" s="363">
        <v>13.134494000138725</v>
      </c>
      <c r="LD964" s="363">
        <v>13.134494000138725</v>
      </c>
      <c r="LE964" s="363">
        <v>13.134494000138725</v>
      </c>
      <c r="LF964" s="363">
        <v>13.134494000138725</v>
      </c>
      <c r="LG964" s="363">
        <v>13.134494000138725</v>
      </c>
      <c r="LH964" s="363">
        <v>16.696954983699797</v>
      </c>
      <c r="LI964" s="363">
        <v>16.114309495734201</v>
      </c>
      <c r="LJ964" s="363">
        <v>13.134494000138725</v>
      </c>
      <c r="LK964" s="363">
        <v>16.114309495734201</v>
      </c>
      <c r="LL964" s="363">
        <v>16.114309495734201</v>
      </c>
      <c r="LM964" s="363">
        <v>16.114309495734201</v>
      </c>
      <c r="LN964" s="363">
        <v>16.114309495734201</v>
      </c>
      <c r="LO964" s="363">
        <v>13.134494000138725</v>
      </c>
      <c r="LP964" s="363">
        <v>13.134494000138725</v>
      </c>
      <c r="LQ964" s="363">
        <v>13.134494000138725</v>
      </c>
      <c r="LR964" s="363">
        <v>16.114309495734201</v>
      </c>
      <c r="LS964" s="363">
        <v>16.696954983699797</v>
      </c>
      <c r="LT964" s="363">
        <v>16.114309495734201</v>
      </c>
      <c r="LU964" s="363">
        <v>16.114309495734201</v>
      </c>
      <c r="LV964" s="363">
        <v>16.114309495734201</v>
      </c>
      <c r="LW964" s="363">
        <v>16.114309495734201</v>
      </c>
      <c r="LX964" s="363">
        <v>13.134494000138725</v>
      </c>
      <c r="LY964" s="363">
        <v>16.114309495734201</v>
      </c>
      <c r="LZ964" s="363">
        <v>16.114309495734201</v>
      </c>
      <c r="MA964" s="363">
        <v>16.114309495734201</v>
      </c>
      <c r="MB964" s="363">
        <v>13.134494000138725</v>
      </c>
      <c r="MC964" s="363">
        <v>13.134494000138725</v>
      </c>
      <c r="MD964" s="363">
        <v>16.114309495734201</v>
      </c>
      <c r="ME964" s="363">
        <v>13.134494000138725</v>
      </c>
      <c r="MF964" s="363">
        <v>16.114309495734201</v>
      </c>
      <c r="MG964" s="363">
        <v>13.134494000138725</v>
      </c>
      <c r="MH964" s="363">
        <v>16.114309495734201</v>
      </c>
      <c r="MI964" s="363">
        <v>16.114309495734201</v>
      </c>
      <c r="MJ964" s="363">
        <v>13.134494000138725</v>
      </c>
      <c r="MK964" s="363">
        <v>16.114309495734201</v>
      </c>
      <c r="ML964" s="363">
        <v>16.114309495734201</v>
      </c>
      <c r="MM964" s="363">
        <v>16.114309495734201</v>
      </c>
      <c r="MN964" s="363">
        <v>16.114309495734201</v>
      </c>
      <c r="MO964" s="363">
        <v>16.114309495734201</v>
      </c>
      <c r="MP964" s="363">
        <v>16.114309495734201</v>
      </c>
      <c r="MQ964" s="363">
        <v>16.114309495734201</v>
      </c>
      <c r="MR964" s="363">
        <v>16.114309495734201</v>
      </c>
      <c r="MS964" s="363">
        <v>16.114309495734201</v>
      </c>
      <c r="MT964" s="363">
        <v>13.134494000138725</v>
      </c>
      <c r="MU964" s="363">
        <v>16.114309495734201</v>
      </c>
      <c r="MV964" s="363">
        <v>16.114309495734201</v>
      </c>
      <c r="MW964" s="363">
        <v>13.134494000138725</v>
      </c>
      <c r="MX964" s="363">
        <v>13.134494000138725</v>
      </c>
      <c r="MY964" s="363">
        <v>13.134494000138725</v>
      </c>
      <c r="MZ964" s="363">
        <v>16.114309495734201</v>
      </c>
      <c r="NA964" s="363">
        <v>13.134494000138725</v>
      </c>
      <c r="NB964" s="363">
        <v>13.134494000138725</v>
      </c>
      <c r="NC964" s="363">
        <v>16.114309495734201</v>
      </c>
      <c r="ND964" s="363">
        <v>13.134494000138725</v>
      </c>
      <c r="NE964" s="363">
        <v>13.134494000138725</v>
      </c>
      <c r="NF964" s="363">
        <v>16.114309495734201</v>
      </c>
      <c r="NG964" s="363">
        <v>16.114309495734201</v>
      </c>
      <c r="NH964" s="363">
        <v>13.134494000138725</v>
      </c>
      <c r="NI964" s="363">
        <v>16.114309495734201</v>
      </c>
      <c r="NJ964" s="363">
        <v>13.134494000138725</v>
      </c>
      <c r="NK964" s="363">
        <v>16.114309495734201</v>
      </c>
      <c r="NL964" s="363">
        <v>16.114309495734201</v>
      </c>
      <c r="NM964" s="363">
        <v>16.114309495734201</v>
      </c>
      <c r="NN964" s="363">
        <v>12.1190261496844</v>
      </c>
      <c r="NO964" s="363">
        <v>12.1190261496844</v>
      </c>
      <c r="NP964" s="363">
        <v>12.1190261496844</v>
      </c>
      <c r="NQ964" s="363">
        <v>12.1190261496844</v>
      </c>
      <c r="NR964" s="363">
        <v>12.1190261496844</v>
      </c>
      <c r="NS964" s="363">
        <v>12.1190261496844</v>
      </c>
      <c r="NT964" s="363">
        <v>12.1190261496844</v>
      </c>
      <c r="NU964" s="363">
        <v>12.1190261496844</v>
      </c>
      <c r="NV964" s="363">
        <v>12.1190261496844</v>
      </c>
      <c r="NW964" s="363">
        <v>12.1190261496844</v>
      </c>
      <c r="NX964" s="363">
        <v>12.1190261496844</v>
      </c>
      <c r="NY964" s="363">
        <v>12.1190261496844</v>
      </c>
      <c r="NZ964" s="363">
        <v>12.1190261496844</v>
      </c>
      <c r="OA964" s="363">
        <v>12.1190261496844</v>
      </c>
      <c r="OB964" s="363">
        <v>12.1190261496844</v>
      </c>
      <c r="OC964" s="363">
        <v>12.1190261496844</v>
      </c>
      <c r="OD964" s="363">
        <v>12.1190261496844</v>
      </c>
      <c r="OE964" s="363">
        <v>12.1190261496844</v>
      </c>
      <c r="OF964" s="363">
        <v>12.1190261496844</v>
      </c>
      <c r="OG964" s="363">
        <v>12.1190261496844</v>
      </c>
      <c r="OH964" s="363">
        <v>12.1190261496844</v>
      </c>
      <c r="OI964" s="363">
        <v>12.1190261496844</v>
      </c>
      <c r="OJ964" s="363">
        <v>12.1190261496844</v>
      </c>
      <c r="OK964" s="363">
        <v>12.1190261496844</v>
      </c>
      <c r="OL964" s="363">
        <v>12.1190261496844</v>
      </c>
      <c r="OM964" s="363">
        <v>12.1190261496844</v>
      </c>
      <c r="ON964" s="363">
        <v>12.1190261496844</v>
      </c>
      <c r="OO964" s="363">
        <v>12.1190261496844</v>
      </c>
      <c r="OP964" s="363">
        <v>12.1190261496844</v>
      </c>
      <c r="OQ964" s="363">
        <v>12.1190261496844</v>
      </c>
      <c r="OR964" s="363">
        <v>12.1190261496844</v>
      </c>
      <c r="OS964" s="363">
        <v>12.1190261496844</v>
      </c>
      <c r="OT964" s="363">
        <v>12.1190261496844</v>
      </c>
      <c r="OU964" s="363">
        <v>12.1190261496844</v>
      </c>
      <c r="OV964" s="363">
        <v>12.1190261496844</v>
      </c>
      <c r="OW964" s="363">
        <v>12.1190261496844</v>
      </c>
      <c r="OX964" s="363">
        <v>12.1190261496844</v>
      </c>
      <c r="OY964" s="363">
        <v>12.1190261496844</v>
      </c>
      <c r="OZ964" s="363">
        <v>12.1190261496844</v>
      </c>
      <c r="PA964" s="363">
        <v>12.1190261496844</v>
      </c>
      <c r="PB964" s="363">
        <v>12.1190261496844</v>
      </c>
      <c r="PC964" s="363">
        <v>12.1190261496844</v>
      </c>
      <c r="PD964" s="363">
        <v>12.1190261496844</v>
      </c>
      <c r="PE964" s="363">
        <v>12.1190261496844</v>
      </c>
      <c r="PF964" s="363">
        <v>12.1190261496844</v>
      </c>
      <c r="PG964" s="363">
        <v>12.1190261496844</v>
      </c>
      <c r="PH964" s="363">
        <v>12.1190261496844</v>
      </c>
      <c r="PI964" s="363">
        <v>12.1190261496844</v>
      </c>
      <c r="PJ964" s="363">
        <v>12.1190261496844</v>
      </c>
      <c r="PK964" s="363">
        <v>12.1190261496844</v>
      </c>
      <c r="PL964" s="363">
        <v>12.1190261496844</v>
      </c>
      <c r="PM964" s="363">
        <v>12.1190261496844</v>
      </c>
      <c r="PN964" s="363">
        <v>12.1190261496844</v>
      </c>
      <c r="PO964" s="363">
        <v>12.1190261496844</v>
      </c>
      <c r="PP964" s="363">
        <v>12.1190261496844</v>
      </c>
      <c r="PQ964" s="363">
        <v>12.1190261496844</v>
      </c>
      <c r="PR964" s="363">
        <v>12.1190261496844</v>
      </c>
      <c r="PS964" s="363">
        <v>12.1190261496844</v>
      </c>
      <c r="PT964" s="363">
        <v>12.1190261496844</v>
      </c>
      <c r="PU964" s="363">
        <v>12.1190261496844</v>
      </c>
      <c r="PV964" s="363">
        <v>12.1190261496844</v>
      </c>
      <c r="PW964" s="363">
        <v>12.1190261496844</v>
      </c>
      <c r="PX964" s="363">
        <v>12.1190261496844</v>
      </c>
      <c r="PY964" s="363">
        <v>12.1190261496844</v>
      </c>
      <c r="PZ964" s="363">
        <v>12.1190261496844</v>
      </c>
      <c r="QA964" s="363">
        <v>12.1190261496844</v>
      </c>
      <c r="QB964" s="364">
        <v>12.1190261496844</v>
      </c>
    </row>
    <row r="965" spans="2:444" s="17" customFormat="1" ht="28.8" x14ac:dyDescent="0.3">
      <c r="B965" s="15" t="s">
        <v>63</v>
      </c>
      <c r="C965" s="18" t="s">
        <v>56</v>
      </c>
      <c r="D965" s="26" t="s">
        <v>492</v>
      </c>
      <c r="E965" s="355">
        <f>1/(25*60)</f>
        <v>6.6666666666666664E-4</v>
      </c>
      <c r="F965" s="355">
        <f>E965</f>
        <v>6.6666666666666664E-4</v>
      </c>
      <c r="G965" s="355">
        <f t="shared" ref="G965:K965" si="68">F965</f>
        <v>6.6666666666666664E-4</v>
      </c>
      <c r="H965" s="355">
        <f t="shared" si="68"/>
        <v>6.6666666666666664E-4</v>
      </c>
      <c r="I965" s="355">
        <f t="shared" si="68"/>
        <v>6.6666666666666664E-4</v>
      </c>
      <c r="J965" s="355">
        <f t="shared" si="68"/>
        <v>6.6666666666666664E-4</v>
      </c>
      <c r="K965" s="355">
        <f t="shared" si="68"/>
        <v>6.6666666666666664E-4</v>
      </c>
      <c r="L965" s="69" t="s">
        <v>236</v>
      </c>
      <c r="M965" s="321">
        <f>E965</f>
        <v>6.6666666666666664E-4</v>
      </c>
      <c r="N965" s="74"/>
      <c r="O965" s="74"/>
      <c r="P965" s="74"/>
      <c r="Q965" s="74"/>
      <c r="R965" s="74"/>
      <c r="S965" s="74"/>
      <c r="T965" s="74"/>
      <c r="U965" s="74"/>
      <c r="V965" s="74"/>
      <c r="W965" s="74"/>
      <c r="X965" s="74"/>
      <c r="Y965" s="74"/>
      <c r="Z965" s="74"/>
      <c r="AA965" s="74"/>
      <c r="AB965" s="74"/>
      <c r="AC965" s="74"/>
      <c r="AD965" s="74"/>
      <c r="AE965" s="74"/>
      <c r="AF965" s="74"/>
      <c r="AG965" s="74"/>
      <c r="AH965" s="74"/>
      <c r="AI965" s="74"/>
      <c r="AJ965" s="74"/>
      <c r="AK965" s="74"/>
      <c r="AL965" s="74"/>
      <c r="AM965" s="74"/>
      <c r="AN965" s="74"/>
      <c r="AO965" s="74"/>
      <c r="AP965" s="74"/>
      <c r="AQ965" s="74"/>
      <c r="AR965" s="74"/>
      <c r="AS965" s="74"/>
      <c r="AT965" s="74"/>
      <c r="AU965" s="74"/>
      <c r="AV965" s="74"/>
      <c r="AW965" s="74"/>
      <c r="AX965" s="74"/>
      <c r="AY965" s="74"/>
      <c r="AZ965" s="74"/>
      <c r="BA965" s="74"/>
      <c r="BB965" s="74"/>
      <c r="BC965" s="74"/>
      <c r="BD965" s="74"/>
      <c r="BE965" s="74"/>
      <c r="BF965" s="74"/>
      <c r="BG965" s="74"/>
      <c r="BH965" s="79"/>
      <c r="BI965" s="79"/>
      <c r="BJ965" s="79"/>
      <c r="BK965" s="79"/>
      <c r="BL965" s="79"/>
      <c r="BM965" s="79"/>
      <c r="BN965" s="79"/>
      <c r="BO965" s="79"/>
      <c r="BP965" s="79"/>
      <c r="BQ965" s="79"/>
      <c r="BR965" s="79"/>
      <c r="BS965" s="79"/>
      <c r="BT965" s="79"/>
      <c r="BU965" s="79"/>
      <c r="BV965" s="79"/>
      <c r="BW965" s="79"/>
      <c r="BX965" s="79"/>
      <c r="BY965" s="79"/>
      <c r="BZ965" s="79"/>
      <c r="CA965" s="79"/>
      <c r="CB965" s="79"/>
      <c r="CC965" s="79"/>
      <c r="CD965" s="79"/>
      <c r="CE965" s="79"/>
      <c r="CF965" s="79"/>
      <c r="CG965" s="79"/>
      <c r="CH965" s="79"/>
      <c r="CI965" s="79"/>
      <c r="CJ965" s="79"/>
      <c r="CK965" s="79"/>
      <c r="CL965" s="79"/>
      <c r="CM965" s="79"/>
      <c r="CN965" s="79"/>
      <c r="CO965" s="79"/>
      <c r="CP965" s="79"/>
      <c r="CQ965" s="79"/>
      <c r="CR965" s="79"/>
      <c r="CS965" s="79"/>
      <c r="CT965" s="79"/>
      <c r="CU965" s="79"/>
      <c r="CV965" s="79"/>
      <c r="CW965" s="79"/>
      <c r="CX965" s="79"/>
      <c r="CY965" s="79"/>
      <c r="CZ965" s="79"/>
      <c r="DA965" s="79"/>
      <c r="DB965" s="79"/>
      <c r="DC965" s="79"/>
      <c r="DD965" s="79"/>
      <c r="DE965" s="79"/>
      <c r="DF965" s="79"/>
      <c r="DG965" s="79"/>
      <c r="DH965" s="79"/>
      <c r="DI965" s="79"/>
      <c r="DJ965" s="79"/>
      <c r="DK965" s="79"/>
      <c r="DL965" s="79"/>
      <c r="DM965" s="79"/>
      <c r="DN965" s="79"/>
      <c r="DO965" s="79"/>
      <c r="DP965" s="79"/>
      <c r="DQ965" s="79"/>
      <c r="DR965" s="79"/>
      <c r="DS965" s="79"/>
      <c r="DT965" s="79"/>
      <c r="DU965" s="79"/>
      <c r="DV965" s="79"/>
      <c r="DW965" s="79"/>
      <c r="DX965" s="79"/>
      <c r="DY965" s="79"/>
      <c r="DZ965" s="79"/>
      <c r="EA965" s="79"/>
      <c r="EB965" s="79"/>
      <c r="EC965" s="79"/>
      <c r="ED965" s="79"/>
      <c r="EE965" s="79"/>
      <c r="EF965" s="79"/>
      <c r="EG965" s="79"/>
      <c r="EH965" s="79"/>
      <c r="EI965" s="79"/>
      <c r="EJ965" s="79"/>
      <c r="EK965" s="79"/>
      <c r="EL965" s="79"/>
      <c r="EM965" s="79"/>
      <c r="EN965" s="79"/>
      <c r="EO965" s="79"/>
      <c r="EP965" s="79"/>
      <c r="EQ965" s="79"/>
      <c r="ER965" s="79"/>
      <c r="ES965" s="79"/>
      <c r="ET965" s="79"/>
      <c r="EU965" s="79"/>
      <c r="EV965" s="79"/>
      <c r="EW965" s="79"/>
      <c r="EX965" s="79"/>
      <c r="EY965" s="79"/>
      <c r="EZ965" s="79"/>
      <c r="FA965" s="79"/>
      <c r="FB965" s="79"/>
      <c r="FC965" s="79"/>
      <c r="FD965" s="79"/>
      <c r="FE965" s="79"/>
      <c r="FF965" s="79"/>
      <c r="FG965" s="79"/>
      <c r="FH965" s="79"/>
      <c r="FI965" s="79"/>
      <c r="FJ965" s="79"/>
      <c r="FK965" s="79"/>
      <c r="FL965" s="79"/>
    </row>
    <row r="966" spans="2:444" s="17" customFormat="1" ht="28.8" x14ac:dyDescent="0.3">
      <c r="B966" s="15" t="s">
        <v>64</v>
      </c>
      <c r="C966" s="18" t="s">
        <v>57</v>
      </c>
      <c r="D966" s="26" t="s">
        <v>237</v>
      </c>
      <c r="E966" s="16">
        <f>1/0.4</f>
        <v>2.5</v>
      </c>
      <c r="F966" s="328" t="s">
        <v>489</v>
      </c>
      <c r="G966" s="66"/>
      <c r="M966" s="81">
        <f>E966</f>
        <v>2.5</v>
      </c>
      <c r="N966" s="74"/>
      <c r="O966" s="74"/>
      <c r="P966" s="74" t="s">
        <v>464</v>
      </c>
      <c r="Q966" s="74" t="s">
        <v>459</v>
      </c>
      <c r="R966" s="74" t="s">
        <v>460</v>
      </c>
      <c r="S966" s="74" t="s">
        <v>461</v>
      </c>
      <c r="T966" s="74" t="s">
        <v>462</v>
      </c>
      <c r="U966" s="74" t="s">
        <v>463</v>
      </c>
      <c r="V966" s="74"/>
      <c r="W966" s="74"/>
      <c r="X966" s="74"/>
      <c r="Y966" s="74"/>
      <c r="Z966" s="74"/>
      <c r="AA966" s="74"/>
      <c r="AB966" s="74"/>
      <c r="AC966" s="74"/>
      <c r="AD966" s="74"/>
      <c r="AE966" s="74"/>
      <c r="AF966" s="74"/>
      <c r="AG966" s="74"/>
      <c r="AH966" s="74"/>
      <c r="AI966" s="74"/>
      <c r="AJ966" s="74"/>
      <c r="AK966" s="74"/>
      <c r="AL966" s="74"/>
      <c r="AM966" s="74"/>
      <c r="AN966" s="74"/>
      <c r="AO966" s="74"/>
      <c r="AP966" s="74"/>
      <c r="AQ966" s="74"/>
      <c r="AR966" s="74"/>
      <c r="AS966" s="74"/>
      <c r="AT966" s="74"/>
      <c r="AU966" s="74"/>
      <c r="AV966" s="74"/>
      <c r="AW966" s="74"/>
      <c r="AX966" s="74"/>
      <c r="AY966" s="74"/>
      <c r="AZ966" s="74"/>
      <c r="BA966" s="74"/>
      <c r="BB966" s="74"/>
      <c r="BC966" s="74"/>
      <c r="BD966" s="74"/>
      <c r="BE966" s="74"/>
      <c r="BF966" s="74"/>
      <c r="BG966" s="74"/>
      <c r="BH966" s="79"/>
      <c r="BI966" s="79"/>
      <c r="BJ966" s="79"/>
      <c r="BK966" s="79"/>
      <c r="BL966" s="79"/>
      <c r="BM966" s="79"/>
      <c r="BN966" s="79"/>
      <c r="BO966" s="79"/>
      <c r="BP966" s="79"/>
      <c r="BQ966" s="79"/>
      <c r="BR966" s="79"/>
      <c r="BS966" s="79"/>
      <c r="BT966" s="79"/>
      <c r="BU966" s="79"/>
      <c r="BV966" s="79"/>
      <c r="BW966" s="79"/>
      <c r="BX966" s="79"/>
      <c r="BY966" s="79"/>
      <c r="BZ966" s="79"/>
      <c r="CA966" s="79"/>
      <c r="CB966" s="79"/>
      <c r="CC966" s="79"/>
      <c r="CD966" s="79"/>
      <c r="CE966" s="79"/>
      <c r="CF966" s="79"/>
      <c r="CG966" s="79"/>
      <c r="CH966" s="79"/>
      <c r="CI966" s="79"/>
      <c r="CJ966" s="79"/>
      <c r="CK966" s="79"/>
      <c r="CL966" s="79"/>
      <c r="CM966" s="79"/>
      <c r="CN966" s="79"/>
      <c r="CO966" s="79"/>
      <c r="CP966" s="79"/>
      <c r="CQ966" s="79"/>
      <c r="CR966" s="79"/>
      <c r="CS966" s="79"/>
      <c r="CT966" s="79"/>
      <c r="CU966" s="79"/>
      <c r="CV966" s="79"/>
      <c r="CW966" s="79"/>
      <c r="CX966" s="79"/>
      <c r="CY966" s="79"/>
      <c r="CZ966" s="79"/>
      <c r="DA966" s="79"/>
      <c r="DB966" s="79"/>
      <c r="DC966" s="79"/>
      <c r="DD966" s="79"/>
      <c r="DE966" s="79"/>
      <c r="DF966" s="79"/>
      <c r="DG966" s="79"/>
      <c r="DH966" s="79"/>
      <c r="DI966" s="79"/>
      <c r="DJ966" s="79"/>
      <c r="DK966" s="79"/>
      <c r="DL966" s="79"/>
      <c r="DM966" s="79"/>
      <c r="DN966" s="79"/>
      <c r="DO966" s="79"/>
      <c r="DP966" s="79"/>
      <c r="DQ966" s="79"/>
      <c r="DR966" s="79"/>
      <c r="DS966" s="79"/>
      <c r="DT966" s="79"/>
      <c r="DU966" s="79"/>
      <c r="DV966" s="79"/>
      <c r="DW966" s="79"/>
      <c r="DX966" s="79"/>
      <c r="DY966" s="79"/>
      <c r="DZ966" s="79"/>
      <c r="EA966" s="79"/>
      <c r="EB966" s="79"/>
      <c r="EC966" s="79"/>
      <c r="ED966" s="79"/>
      <c r="EE966" s="79"/>
      <c r="EF966" s="79"/>
      <c r="EG966" s="79"/>
      <c r="EH966" s="79"/>
      <c r="EI966" s="79"/>
      <c r="EJ966" s="79"/>
      <c r="EK966" s="79"/>
      <c r="EL966" s="79"/>
      <c r="EM966" s="79"/>
      <c r="EN966" s="79"/>
      <c r="EO966" s="79"/>
      <c r="EP966" s="79"/>
      <c r="EQ966" s="79"/>
      <c r="ER966" s="79"/>
      <c r="ES966" s="79"/>
      <c r="ET966" s="79"/>
      <c r="EU966" s="79"/>
      <c r="EV966" s="79"/>
      <c r="EW966" s="79"/>
      <c r="EX966" s="79"/>
      <c r="EY966" s="79"/>
      <c r="EZ966" s="79"/>
      <c r="FA966" s="79"/>
      <c r="FB966" s="79"/>
      <c r="FC966" s="79"/>
      <c r="FD966" s="79"/>
      <c r="FE966" s="79"/>
      <c r="FF966" s="79"/>
      <c r="FG966" s="79"/>
      <c r="FH966" s="79"/>
      <c r="FI966" s="79"/>
      <c r="FJ966" s="79"/>
      <c r="FK966" s="79"/>
      <c r="FL966" s="79"/>
    </row>
    <row r="967" spans="2:444" s="17" customFormat="1" ht="28.8" x14ac:dyDescent="0.3">
      <c r="B967" s="153" t="s">
        <v>65</v>
      </c>
      <c r="C967" s="154" t="s">
        <v>58</v>
      </c>
      <c r="D967" s="155" t="s">
        <v>93</v>
      </c>
      <c r="E967" s="156"/>
      <c r="F967" s="157"/>
      <c r="G967" s="157"/>
      <c r="H967" s="17" t="s">
        <v>679</v>
      </c>
      <c r="L967" s="156"/>
      <c r="M967" s="202">
        <f>R967*S967*T967*'Guar Model INFO'!C96</f>
        <v>17280</v>
      </c>
      <c r="N967" s="74"/>
      <c r="O967" s="74"/>
      <c r="P967" s="150">
        <f>'Guar Model INFO'!C89*0.2</f>
        <v>794004.5030652656</v>
      </c>
      <c r="Q967" s="74">
        <f>P967/('Guar Model INFO'!C96*R967*S967*T967)</f>
        <v>45.949334668128799</v>
      </c>
      <c r="R967" s="74">
        <v>360</v>
      </c>
      <c r="S967" s="74">
        <v>2</v>
      </c>
      <c r="T967" s="74">
        <v>8</v>
      </c>
      <c r="U967" s="74">
        <v>100</v>
      </c>
      <c r="V967" s="74">
        <f>Q967/U967</f>
        <v>0.459493346681288</v>
      </c>
      <c r="W967" s="74"/>
      <c r="X967" s="74"/>
      <c r="Y967" s="74"/>
      <c r="Z967" s="74"/>
      <c r="AA967" s="74"/>
      <c r="AB967" s="74"/>
      <c r="AC967" s="74"/>
      <c r="AD967" s="74"/>
      <c r="AE967" s="74"/>
      <c r="AF967" s="74"/>
      <c r="AG967" s="74"/>
      <c r="AH967" s="74"/>
      <c r="AI967" s="74"/>
      <c r="AJ967" s="74"/>
      <c r="AK967" s="74"/>
      <c r="AL967" s="74"/>
      <c r="AM967" s="74"/>
      <c r="AN967" s="74"/>
      <c r="AO967" s="74"/>
      <c r="AP967" s="74"/>
      <c r="AQ967" s="74"/>
      <c r="AR967" s="74"/>
      <c r="AS967" s="74"/>
      <c r="AT967" s="74"/>
      <c r="AU967" s="74"/>
      <c r="AV967" s="74"/>
      <c r="AW967" s="74"/>
      <c r="AX967" s="74"/>
      <c r="AY967" s="74"/>
      <c r="AZ967" s="74"/>
      <c r="BA967" s="74"/>
      <c r="BB967" s="74"/>
      <c r="BC967" s="74"/>
      <c r="BD967" s="74"/>
      <c r="BE967" s="74"/>
      <c r="BF967" s="74"/>
      <c r="BG967" s="74"/>
      <c r="BH967" s="79"/>
      <c r="BI967" s="79"/>
      <c r="BJ967" s="79"/>
      <c r="BK967" s="79"/>
      <c r="BL967" s="79"/>
      <c r="BM967" s="79"/>
      <c r="BN967" s="79"/>
      <c r="BO967" s="79"/>
      <c r="BP967" s="79"/>
      <c r="BQ967" s="79"/>
      <c r="BR967" s="79"/>
      <c r="BS967" s="79"/>
      <c r="BT967" s="79"/>
      <c r="BU967" s="79"/>
      <c r="BV967" s="79"/>
      <c r="BW967" s="79"/>
      <c r="BX967" s="79"/>
      <c r="BY967" s="79"/>
      <c r="BZ967" s="79"/>
      <c r="CA967" s="79"/>
      <c r="CB967" s="79"/>
      <c r="CC967" s="79"/>
      <c r="CD967" s="79"/>
      <c r="CE967" s="79"/>
      <c r="CF967" s="79"/>
      <c r="CG967" s="79"/>
      <c r="CH967" s="79"/>
      <c r="CI967" s="79"/>
      <c r="CJ967" s="79"/>
      <c r="CK967" s="79"/>
      <c r="CL967" s="79"/>
      <c r="CM967" s="79"/>
      <c r="CN967" s="79"/>
      <c r="CO967" s="79"/>
      <c r="CP967" s="79"/>
      <c r="CQ967" s="79"/>
      <c r="CR967" s="79"/>
      <c r="CS967" s="79"/>
      <c r="CT967" s="79"/>
      <c r="CU967" s="79"/>
      <c r="CV967" s="79"/>
      <c r="CW967" s="79"/>
      <c r="CX967" s="79"/>
      <c r="CY967" s="79"/>
      <c r="CZ967" s="79"/>
      <c r="DA967" s="79"/>
      <c r="DB967" s="79"/>
      <c r="DC967" s="79"/>
      <c r="DD967" s="79"/>
      <c r="DE967" s="79"/>
      <c r="DF967" s="79"/>
      <c r="DG967" s="79"/>
      <c r="DH967" s="79"/>
      <c r="DI967" s="79"/>
      <c r="DJ967" s="79"/>
      <c r="DK967" s="79"/>
      <c r="DL967" s="79"/>
      <c r="DM967" s="79"/>
      <c r="DN967" s="79"/>
      <c r="DO967" s="79"/>
      <c r="DP967" s="79"/>
      <c r="DQ967" s="79"/>
      <c r="DR967" s="79"/>
      <c r="DS967" s="79"/>
      <c r="DT967" s="79"/>
      <c r="DU967" s="79"/>
      <c r="DV967" s="79"/>
      <c r="DW967" s="79"/>
      <c r="DX967" s="79"/>
      <c r="DY967" s="79"/>
      <c r="DZ967" s="79"/>
      <c r="EA967" s="79"/>
      <c r="EB967" s="79"/>
      <c r="EC967" s="79"/>
      <c r="ED967" s="79"/>
      <c r="EE967" s="79"/>
      <c r="EF967" s="79"/>
      <c r="EG967" s="79"/>
      <c r="EH967" s="79"/>
      <c r="EI967" s="79"/>
      <c r="EJ967" s="79"/>
      <c r="EK967" s="79"/>
      <c r="EL967" s="79"/>
      <c r="EM967" s="79"/>
      <c r="EN967" s="79"/>
      <c r="EO967" s="79"/>
      <c r="EP967" s="79"/>
      <c r="EQ967" s="79"/>
      <c r="ER967" s="79"/>
      <c r="ES967" s="79"/>
      <c r="ET967" s="79"/>
      <c r="EU967" s="79"/>
      <c r="EV967" s="79"/>
      <c r="EW967" s="79"/>
      <c r="EX967" s="79"/>
      <c r="EY967" s="79"/>
      <c r="EZ967" s="79"/>
      <c r="FA967" s="79"/>
      <c r="FB967" s="79"/>
      <c r="FC967" s="79"/>
      <c r="FD967" s="79"/>
      <c r="FE967" s="79"/>
      <c r="FF967" s="79"/>
      <c r="FG967" s="79"/>
      <c r="FH967" s="79"/>
      <c r="FI967" s="79"/>
      <c r="FJ967" s="79"/>
      <c r="FK967" s="79"/>
      <c r="FL967" s="79"/>
    </row>
    <row r="968" spans="2:444" s="17" customFormat="1" x14ac:dyDescent="0.3">
      <c r="B968" s="15" t="s">
        <v>66</v>
      </c>
      <c r="C968" s="18" t="s">
        <v>59</v>
      </c>
      <c r="D968" s="25" t="s">
        <v>91</v>
      </c>
      <c r="F968" s="16"/>
      <c r="G968" s="16"/>
      <c r="H968" s="17" t="s">
        <v>680</v>
      </c>
      <c r="M968" s="19">
        <v>0</v>
      </c>
    </row>
    <row r="969" spans="2:444" s="17" customFormat="1" x14ac:dyDescent="0.3">
      <c r="C969" s="16"/>
      <c r="D969" s="16"/>
      <c r="E969" s="16"/>
      <c r="F969" s="16"/>
      <c r="G969" s="16"/>
      <c r="H969" s="17" t="s">
        <v>681</v>
      </c>
    </row>
    <row r="970" spans="2:444" s="17" customFormat="1" x14ac:dyDescent="0.3">
      <c r="C970" s="66"/>
      <c r="D970" s="66"/>
      <c r="E970" s="16"/>
      <c r="F970" s="66"/>
      <c r="G970" s="16"/>
      <c r="H970" s="17" t="s">
        <v>682</v>
      </c>
    </row>
    <row r="971" spans="2:444" s="17" customFormat="1" x14ac:dyDescent="0.3">
      <c r="B971" s="17" t="s">
        <v>247</v>
      </c>
      <c r="C971" s="18" t="s">
        <v>491</v>
      </c>
      <c r="D971" s="18" t="s">
        <v>496</v>
      </c>
      <c r="E971" s="18" t="s">
        <v>497</v>
      </c>
      <c r="F971" s="18" t="s">
        <v>498</v>
      </c>
      <c r="G971" s="16"/>
      <c r="H971" s="17" t="s">
        <v>683</v>
      </c>
    </row>
    <row r="972" spans="2:444" s="17" customFormat="1" x14ac:dyDescent="0.3">
      <c r="B972" s="17">
        <v>1</v>
      </c>
      <c r="C972" s="151">
        <f>C988</f>
        <v>16.823506970937089</v>
      </c>
      <c r="D972" s="152">
        <f>E964</f>
        <v>16.114309495734201</v>
      </c>
      <c r="E972" s="80">
        <v>0</v>
      </c>
      <c r="F972" s="73">
        <v>49</v>
      </c>
      <c r="G972" s="16"/>
      <c r="H972" s="17" t="s">
        <v>684</v>
      </c>
    </row>
    <row r="973" spans="2:444" s="17" customFormat="1" x14ac:dyDescent="0.3">
      <c r="B973" s="17">
        <v>2</v>
      </c>
      <c r="C973" s="358">
        <f>D988</f>
        <v>14.512012728029408</v>
      </c>
      <c r="D973" s="76">
        <f>F964</f>
        <v>13.900256641464937</v>
      </c>
      <c r="E973" s="70">
        <v>0</v>
      </c>
      <c r="F973" s="75">
        <v>49</v>
      </c>
      <c r="G973" s="16"/>
      <c r="H973" s="17" t="s">
        <v>685</v>
      </c>
    </row>
    <row r="974" spans="2:444" s="17" customFormat="1" x14ac:dyDescent="0.3">
      <c r="B974" s="17">
        <v>3</v>
      </c>
      <c r="C974" s="358">
        <f>E988</f>
        <v>13.712548553790663</v>
      </c>
      <c r="D974" s="76">
        <f>G964</f>
        <v>13.134494000138725</v>
      </c>
      <c r="E974" s="70">
        <v>0</v>
      </c>
      <c r="F974" s="75">
        <v>49</v>
      </c>
      <c r="G974" s="16"/>
      <c r="H974" s="18" t="s">
        <v>491</v>
      </c>
      <c r="I974" s="17" t="s">
        <v>502</v>
      </c>
      <c r="O974" s="25" t="s">
        <v>92</v>
      </c>
    </row>
    <row r="975" spans="2:444" s="17" customFormat="1" x14ac:dyDescent="0.3">
      <c r="B975" s="17">
        <v>4</v>
      </c>
      <c r="C975" s="358">
        <f>F988</f>
        <v>17.431794929597</v>
      </c>
      <c r="D975" s="76">
        <f>H964</f>
        <v>16.696954983699797</v>
      </c>
      <c r="E975" s="70">
        <v>0</v>
      </c>
      <c r="F975" s="75">
        <v>49</v>
      </c>
      <c r="G975" s="16"/>
      <c r="H975" s="18" t="s">
        <v>496</v>
      </c>
      <c r="I975" s="17" t="s">
        <v>501</v>
      </c>
      <c r="O975" s="25" t="s">
        <v>92</v>
      </c>
    </row>
    <row r="976" spans="2:444" s="17" customFormat="1" ht="28.8" x14ac:dyDescent="0.3">
      <c r="B976" s="17">
        <v>5</v>
      </c>
      <c r="C976" s="358">
        <f>G988</f>
        <v>12.652389540126238</v>
      </c>
      <c r="D976" s="76">
        <f>I964</f>
        <v>12.1190261496844</v>
      </c>
      <c r="E976" s="70">
        <v>0</v>
      </c>
      <c r="F976" s="75">
        <v>49</v>
      </c>
      <c r="G976" s="16"/>
      <c r="H976" s="18" t="s">
        <v>497</v>
      </c>
      <c r="I976" s="17" t="s">
        <v>500</v>
      </c>
      <c r="O976" s="26" t="s">
        <v>244</v>
      </c>
    </row>
    <row r="977" spans="1:15" s="17" customFormat="1" ht="28.8" x14ac:dyDescent="0.3">
      <c r="B977" s="17">
        <v>6</v>
      </c>
      <c r="C977" s="358">
        <f>H988</f>
        <v>14.303456856488866</v>
      </c>
      <c r="D977" s="76">
        <f>J964</f>
        <v>13.700492474162445</v>
      </c>
      <c r="E977" s="70">
        <v>0</v>
      </c>
      <c r="F977" s="75">
        <v>49</v>
      </c>
      <c r="G977" s="16"/>
      <c r="H977" s="18" t="s">
        <v>498</v>
      </c>
      <c r="I977" s="17" t="s">
        <v>499</v>
      </c>
      <c r="O977" s="26" t="s">
        <v>248</v>
      </c>
    </row>
    <row r="978" spans="1:15" s="17" customFormat="1" x14ac:dyDescent="0.3">
      <c r="B978" s="17">
        <v>7</v>
      </c>
      <c r="C978" s="358">
        <f>I988</f>
        <v>16.510673163626276</v>
      </c>
      <c r="D978" s="76">
        <f>K964</f>
        <v>15.814663244780467</v>
      </c>
      <c r="E978" s="70">
        <v>0</v>
      </c>
      <c r="F978" s="75">
        <v>49</v>
      </c>
      <c r="G978" s="16"/>
    </row>
    <row r="979" spans="1:15" s="17" customFormat="1" x14ac:dyDescent="0.3">
      <c r="B979" s="17">
        <v>8</v>
      </c>
      <c r="C979" s="358">
        <f>C976</f>
        <v>12.652389540126238</v>
      </c>
      <c r="D979" s="76">
        <f>D976</f>
        <v>12.1190261496844</v>
      </c>
      <c r="E979" s="70">
        <v>0</v>
      </c>
      <c r="F979" s="75">
        <v>49</v>
      </c>
      <c r="G979" s="16"/>
    </row>
    <row r="980" spans="1:15" s="17" customFormat="1" x14ac:dyDescent="0.3">
      <c r="B980" s="17">
        <v>9</v>
      </c>
      <c r="C980" s="77">
        <f>C976</f>
        <v>12.652389540126238</v>
      </c>
      <c r="D980" s="78">
        <f>D976</f>
        <v>12.1190261496844</v>
      </c>
      <c r="E980" s="61">
        <v>0</v>
      </c>
      <c r="F980" s="200">
        <v>49</v>
      </c>
      <c r="G980" s="16"/>
    </row>
    <row r="981" spans="1:15" s="17" customFormat="1" x14ac:dyDescent="0.3"/>
    <row r="982" spans="1:15" s="17" customFormat="1" x14ac:dyDescent="0.3">
      <c r="A982" s="66"/>
      <c r="B982"/>
      <c r="C982" s="52" t="s">
        <v>720</v>
      </c>
      <c r="D982" s="52" t="s">
        <v>722</v>
      </c>
      <c r="E982" s="52" t="s">
        <v>721</v>
      </c>
      <c r="F982" s="52" t="s">
        <v>724</v>
      </c>
      <c r="G982" s="52" t="s">
        <v>725</v>
      </c>
      <c r="H982" s="52" t="s">
        <v>726</v>
      </c>
      <c r="I982" s="360" t="s">
        <v>723</v>
      </c>
      <c r="J982" s="16" t="s">
        <v>760</v>
      </c>
    </row>
    <row r="983" spans="1:15" x14ac:dyDescent="0.3">
      <c r="B983" t="s">
        <v>759</v>
      </c>
      <c r="C983" s="329">
        <v>968</v>
      </c>
      <c r="D983" s="329">
        <v>835</v>
      </c>
      <c r="E983" s="329">
        <v>789</v>
      </c>
      <c r="F983" s="329">
        <v>1003</v>
      </c>
      <c r="G983" s="16">
        <v>728</v>
      </c>
      <c r="H983" s="329">
        <v>823</v>
      </c>
      <c r="I983" s="329">
        <v>950</v>
      </c>
      <c r="J983" s="329">
        <v>1109</v>
      </c>
    </row>
    <row r="984" spans="1:15" x14ac:dyDescent="0.3">
      <c r="D984"/>
      <c r="E984" s="13"/>
      <c r="F984" s="13"/>
    </row>
    <row r="985" spans="1:15" x14ac:dyDescent="0.3">
      <c r="B985" s="153" t="s">
        <v>60</v>
      </c>
      <c r="C985" s="298">
        <f>($J985/52/40)*(C$983/$J$983)</f>
        <v>19.056010265658596</v>
      </c>
      <c r="D985" s="298">
        <f t="shared" ref="D985:I989" si="69">($J985/52/40)*(D$983/$J$983)</f>
        <v>16.437777450232364</v>
      </c>
      <c r="E985" s="298">
        <f t="shared" si="69"/>
        <v>15.532223243393215</v>
      </c>
      <c r="F985" s="298">
        <f t="shared" si="69"/>
        <v>19.745018901297076</v>
      </c>
      <c r="G985" s="298">
        <f t="shared" si="69"/>
        <v>14.331379621280432</v>
      </c>
      <c r="H985" s="298">
        <f t="shared" si="69"/>
        <v>16.201545918013455</v>
      </c>
      <c r="I985" s="298">
        <f t="shared" si="69"/>
        <v>18.701662967330233</v>
      </c>
      <c r="J985">
        <v>45410</v>
      </c>
    </row>
    <row r="986" spans="1:15" x14ac:dyDescent="0.3">
      <c r="B986" s="15" t="s">
        <v>61</v>
      </c>
      <c r="C986" s="298">
        <f t="shared" ref="C986:C989" si="70">($J986/52/40)*(C$983/$J$983)</f>
        <v>30.142990913504892</v>
      </c>
      <c r="D986" s="298">
        <f t="shared" si="69"/>
        <v>26.001443608240272</v>
      </c>
      <c r="E986" s="298">
        <f t="shared" si="69"/>
        <v>24.56902875078033</v>
      </c>
      <c r="F986" s="298">
        <f t="shared" si="69"/>
        <v>31.232871783311371</v>
      </c>
      <c r="G986" s="298">
        <f t="shared" si="69"/>
        <v>22.669522091974752</v>
      </c>
      <c r="H986" s="298">
        <f t="shared" si="69"/>
        <v>25.627770167163764</v>
      </c>
      <c r="I986" s="298">
        <f t="shared" si="69"/>
        <v>29.582480751890131</v>
      </c>
      <c r="J986">
        <v>71830</v>
      </c>
    </row>
    <row r="987" spans="1:15" x14ac:dyDescent="0.3">
      <c r="B987" s="15" t="s">
        <v>62</v>
      </c>
      <c r="C987" s="298">
        <f t="shared" si="70"/>
        <v>16.114309495734201</v>
      </c>
      <c r="D987" s="298">
        <f t="shared" si="69"/>
        <v>13.900256641464937</v>
      </c>
      <c r="E987" s="298">
        <f t="shared" si="69"/>
        <v>13.134494000138725</v>
      </c>
      <c r="F987" s="298">
        <f t="shared" si="69"/>
        <v>16.696954983699797</v>
      </c>
      <c r="G987" s="298">
        <f t="shared" si="69"/>
        <v>12.1190261496844</v>
      </c>
      <c r="H987" s="298">
        <f t="shared" si="69"/>
        <v>13.700492474162445</v>
      </c>
      <c r="I987" s="298">
        <f t="shared" si="69"/>
        <v>15.814663244780467</v>
      </c>
      <c r="J987">
        <f>J989</f>
        <v>38400</v>
      </c>
    </row>
    <row r="988" spans="1:15" x14ac:dyDescent="0.3">
      <c r="B988" s="17" t="s">
        <v>502</v>
      </c>
      <c r="C988" s="298">
        <f t="shared" si="70"/>
        <v>16.823506970937089</v>
      </c>
      <c r="D988" s="298">
        <f t="shared" si="69"/>
        <v>14.512012728029408</v>
      </c>
      <c r="E988" s="298">
        <f t="shared" si="69"/>
        <v>13.712548553790663</v>
      </c>
      <c r="F988" s="298">
        <f t="shared" si="69"/>
        <v>17.431794929597</v>
      </c>
      <c r="G988" s="298">
        <f t="shared" si="69"/>
        <v>12.652389540126238</v>
      </c>
      <c r="H988" s="298">
        <f t="shared" si="69"/>
        <v>14.303456856488866</v>
      </c>
      <c r="I988" s="298">
        <f t="shared" si="69"/>
        <v>16.510673163626276</v>
      </c>
      <c r="J988">
        <v>40090</v>
      </c>
    </row>
    <row r="989" spans="1:15" x14ac:dyDescent="0.3">
      <c r="B989" s="17" t="s">
        <v>501</v>
      </c>
      <c r="C989" s="298">
        <f t="shared" si="70"/>
        <v>16.114309495734201</v>
      </c>
      <c r="D989" s="298">
        <f t="shared" si="69"/>
        <v>13.900256641464937</v>
      </c>
      <c r="E989" s="298">
        <f t="shared" si="69"/>
        <v>13.134494000138725</v>
      </c>
      <c r="F989" s="298">
        <f t="shared" si="69"/>
        <v>16.696954983699797</v>
      </c>
      <c r="G989" s="298">
        <f t="shared" si="69"/>
        <v>12.1190261496844</v>
      </c>
      <c r="H989" s="298">
        <f t="shared" si="69"/>
        <v>13.700492474162445</v>
      </c>
      <c r="I989" s="298">
        <f t="shared" si="69"/>
        <v>15.814663244780467</v>
      </c>
      <c r="J989">
        <v>38400</v>
      </c>
    </row>
    <row r="991" spans="1:15" x14ac:dyDescent="0.3">
      <c r="C991" s="13" t="s">
        <v>758</v>
      </c>
    </row>
    <row r="992" spans="1:15" x14ac:dyDescent="0.3">
      <c r="C992" s="13" t="s">
        <v>761</v>
      </c>
    </row>
  </sheetData>
  <mergeCells count="3">
    <mergeCell ref="G33:G34"/>
    <mergeCell ref="E38:N38"/>
    <mergeCell ref="E40:N40"/>
  </mergeCells>
  <hyperlinks>
    <hyperlink ref="H3" r:id="rId1" xr:uid="{E6E63676-A362-42CE-B9FC-C3969BED3CF4}"/>
    <hyperlink ref="J6" r:id="rId2" xr:uid="{4EA85E2F-1118-4DD2-ACBF-F613FCD98046}"/>
    <hyperlink ref="D2" r:id="rId3" display="https://19january2017snapshot.epa.gov/climatechange/social-cost-carbon_.html" xr:uid="{31DE303D-80DC-4161-B02D-25C080043B14}"/>
    <hyperlink ref="BO27" r:id="rId4" xr:uid="{154D7F36-8C44-4505-B47B-0C45BC42AC90}"/>
    <hyperlink ref="BO28" r:id="rId5" xr:uid="{6DDA5E39-5A0F-410F-AE4F-7219FC346D07}"/>
    <hyperlink ref="BO29:BO37" r:id="rId6" display="\\" xr:uid="{8DC9212C-CDE0-4623-AEC0-49C44AA1F6E0}"/>
    <hyperlink ref="BO26" r:id="rId7" xr:uid="{B3060F7E-4BAF-4E1C-8C82-64CDB6DF85EA}"/>
    <hyperlink ref="G7" r:id="rId8" xr:uid="{19B87C2D-D4F7-44E2-A055-1A80FEFF0A58}"/>
    <hyperlink ref="V57" r:id="rId9" xr:uid="{A03B87FB-9BB0-416C-8967-C0CEDFEE22E2}"/>
  </hyperlinks>
  <pageMargins left="0.7" right="0.7" top="0.75" bottom="0.75" header="0.3" footer="0.3"/>
  <pageSetup orientation="portrait" horizontalDpi="1200" verticalDpi="1200" r:id="rId10"/>
  <drawing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CJ99"/>
  <sheetViews>
    <sheetView zoomScaleNormal="100" workbookViewId="0">
      <selection activeCell="U94" sqref="U94"/>
    </sheetView>
  </sheetViews>
  <sheetFormatPr defaultRowHeight="14.4" x14ac:dyDescent="0.3"/>
  <cols>
    <col min="1" max="1" width="2.88671875" customWidth="1"/>
    <col min="2" max="2" width="34.33203125" bestFit="1" customWidth="1"/>
    <col min="3" max="3" width="12.5546875" customWidth="1"/>
    <col min="4" max="9" width="15.33203125" bestFit="1" customWidth="1"/>
    <col min="11" max="11" width="14" bestFit="1" customWidth="1"/>
    <col min="12" max="13" width="13.33203125" bestFit="1" customWidth="1"/>
    <col min="14" max="14" width="14" bestFit="1" customWidth="1"/>
    <col min="15" max="15" width="19" bestFit="1" customWidth="1"/>
    <col min="16" max="17" width="13.33203125" bestFit="1" customWidth="1"/>
    <col min="19" max="19" width="34.33203125" bestFit="1" customWidth="1"/>
    <col min="20" max="20" width="10.21875" customWidth="1"/>
    <col min="21" max="22" width="10.109375" bestFit="1" customWidth="1"/>
    <col min="28" max="31" width="9.44140625" bestFit="1" customWidth="1"/>
    <col min="32" max="32" width="11.5546875" bestFit="1" customWidth="1"/>
    <col min="33" max="34" width="9.44140625" bestFit="1" customWidth="1"/>
    <col min="37" max="37" width="24" bestFit="1" customWidth="1"/>
    <col min="45" max="45" width="7.5546875" customWidth="1"/>
    <col min="47" max="47" width="11.33203125" customWidth="1"/>
    <col min="54" max="54" width="32.6640625" bestFit="1" customWidth="1"/>
  </cols>
  <sheetData>
    <row r="1" spans="2:52" ht="15" thickBot="1" x14ac:dyDescent="0.35"/>
    <row r="2" spans="2:52" x14ac:dyDescent="0.3">
      <c r="E2" s="213">
        <v>0.35</v>
      </c>
      <c r="F2" s="213">
        <v>0.42222222222222222</v>
      </c>
      <c r="G2" s="213">
        <v>0.49444444444444446</v>
      </c>
      <c r="H2" s="213">
        <v>0.56666666666666665</v>
      </c>
      <c r="I2" s="213">
        <v>0.63888888888888884</v>
      </c>
      <c r="J2" s="213">
        <v>0.71111111111111103</v>
      </c>
      <c r="K2" s="213">
        <v>0.78333333333333321</v>
      </c>
      <c r="L2" s="213">
        <v>0.8555555555555554</v>
      </c>
      <c r="M2" s="213">
        <v>0.92777777777777759</v>
      </c>
      <c r="N2" s="213">
        <v>0.99999999999999978</v>
      </c>
      <c r="V2" s="213">
        <v>0.35</v>
      </c>
      <c r="W2" s="213">
        <v>0.42222222222222222</v>
      </c>
      <c r="X2" s="213">
        <v>0.49444444444444446</v>
      </c>
      <c r="Y2" s="213">
        <v>0.56666666666666665</v>
      </c>
      <c r="Z2" s="213">
        <v>0.63888888888888884</v>
      </c>
      <c r="AA2" s="213">
        <v>0.71111111111111103</v>
      </c>
      <c r="AB2" s="213">
        <v>0.78333333333333321</v>
      </c>
      <c r="AC2" s="213">
        <v>0.8555555555555554</v>
      </c>
      <c r="AD2" s="213">
        <v>0.92777777777777759</v>
      </c>
      <c r="AE2" s="213">
        <v>0.99999999999999978</v>
      </c>
      <c r="AJ2" s="268"/>
      <c r="AK2" s="269"/>
      <c r="AL2" s="269"/>
      <c r="AM2" s="269"/>
      <c r="AN2" s="270">
        <v>0.35</v>
      </c>
      <c r="AO2" s="270">
        <v>0.42222222222222222</v>
      </c>
      <c r="AP2" s="270">
        <v>0.49444444444444446</v>
      </c>
      <c r="AQ2" s="270">
        <v>0.56666666666666665</v>
      </c>
      <c r="AR2" s="270">
        <v>0.63888888888888884</v>
      </c>
      <c r="AS2" s="270">
        <v>0.71111111111111103</v>
      </c>
      <c r="AT2" s="270">
        <v>0.78333333333333321</v>
      </c>
      <c r="AU2" s="270">
        <v>0.8555555555555554</v>
      </c>
      <c r="AV2" s="270">
        <v>0.92777777777777759</v>
      </c>
      <c r="AW2" s="270">
        <v>0.99999999999999978</v>
      </c>
      <c r="AX2" s="269"/>
      <c r="AY2" s="269"/>
      <c r="AZ2" s="271"/>
    </row>
    <row r="3" spans="2:52" x14ac:dyDescent="0.3">
      <c r="D3" t="s">
        <v>506</v>
      </c>
      <c r="E3" s="256">
        <v>0.152</v>
      </c>
      <c r="F3" s="256">
        <v>0.33300000000000002</v>
      </c>
      <c r="G3" s="256">
        <v>0.27300000000000002</v>
      </c>
      <c r="H3" s="256">
        <v>8.1000000000000003E-2</v>
      </c>
      <c r="I3" s="256">
        <v>7.0999999999999994E-2</v>
      </c>
      <c r="J3" s="256">
        <v>0.01</v>
      </c>
      <c r="K3" s="256">
        <v>0.03</v>
      </c>
      <c r="L3" s="256">
        <v>0.04</v>
      </c>
      <c r="M3" s="256">
        <v>0.01</v>
      </c>
      <c r="N3" s="256">
        <v>0</v>
      </c>
      <c r="U3" t="s">
        <v>506</v>
      </c>
      <c r="V3" s="214">
        <v>0.152</v>
      </c>
      <c r="W3" s="214">
        <v>0.33300000000000002</v>
      </c>
      <c r="X3" s="214">
        <v>0.27300000000000002</v>
      </c>
      <c r="Y3" s="214">
        <v>8.1000000000000003E-2</v>
      </c>
      <c r="Z3" s="214">
        <v>7.0999999999999994E-2</v>
      </c>
      <c r="AA3" s="214">
        <v>0.01</v>
      </c>
      <c r="AB3" s="214">
        <v>0.03</v>
      </c>
      <c r="AC3" s="214">
        <v>0.04</v>
      </c>
      <c r="AD3" s="214">
        <v>0.01</v>
      </c>
      <c r="AE3" s="214">
        <v>0</v>
      </c>
      <c r="AJ3" s="272"/>
      <c r="AK3" s="2"/>
      <c r="AL3" s="2"/>
      <c r="AM3" s="2" t="s">
        <v>506</v>
      </c>
      <c r="AN3" s="214">
        <v>0.152</v>
      </c>
      <c r="AO3" s="214">
        <v>0.33300000000000002</v>
      </c>
      <c r="AP3" s="214">
        <v>0.27300000000000002</v>
      </c>
      <c r="AQ3" s="214">
        <v>8.1000000000000003E-2</v>
      </c>
      <c r="AR3" s="214">
        <v>7.0999999999999994E-2</v>
      </c>
      <c r="AS3" s="214">
        <v>0.01</v>
      </c>
      <c r="AT3" s="214">
        <v>0.03</v>
      </c>
      <c r="AU3" s="214">
        <v>0.04</v>
      </c>
      <c r="AV3" s="214">
        <v>0.01</v>
      </c>
      <c r="AW3" s="214">
        <v>0</v>
      </c>
      <c r="AX3" s="2"/>
      <c r="AY3" s="2"/>
      <c r="AZ3" s="273"/>
    </row>
    <row r="4" spans="2:52" x14ac:dyDescent="0.3">
      <c r="D4" t="s">
        <v>507</v>
      </c>
      <c r="E4" s="256">
        <v>0.21199999999999999</v>
      </c>
      <c r="F4" s="256">
        <v>0.29299999999999998</v>
      </c>
      <c r="G4" s="256">
        <v>0.26300000000000001</v>
      </c>
      <c r="H4" s="256">
        <v>0.111</v>
      </c>
      <c r="I4" s="256">
        <v>5.0999999999999997E-2</v>
      </c>
      <c r="J4" s="256">
        <v>0.02</v>
      </c>
      <c r="K4" s="256">
        <v>0</v>
      </c>
      <c r="L4" s="256">
        <v>0.02</v>
      </c>
      <c r="M4" s="256">
        <v>0.02</v>
      </c>
      <c r="N4" s="256">
        <v>0.01</v>
      </c>
      <c r="U4" t="s">
        <v>507</v>
      </c>
      <c r="V4" s="214">
        <v>0.21199999999999999</v>
      </c>
      <c r="W4" s="214">
        <v>0.29299999999999998</v>
      </c>
      <c r="X4" s="214">
        <v>0.26300000000000001</v>
      </c>
      <c r="Y4" s="214">
        <v>0.111</v>
      </c>
      <c r="Z4" s="214">
        <v>5.0999999999999997E-2</v>
      </c>
      <c r="AA4" s="214">
        <v>0.02</v>
      </c>
      <c r="AB4" s="214">
        <v>0</v>
      </c>
      <c r="AC4" s="214">
        <v>0.02</v>
      </c>
      <c r="AD4" s="214">
        <v>0.02</v>
      </c>
      <c r="AE4" s="214">
        <v>0.01</v>
      </c>
      <c r="AJ4" s="272"/>
      <c r="AK4" s="2"/>
      <c r="AL4" s="2"/>
      <c r="AM4" s="2" t="s">
        <v>507</v>
      </c>
      <c r="AN4" s="214">
        <v>0.21199999999999999</v>
      </c>
      <c r="AO4" s="214">
        <v>0.29299999999999998</v>
      </c>
      <c r="AP4" s="214">
        <v>0.26300000000000001</v>
      </c>
      <c r="AQ4" s="214">
        <v>0.111</v>
      </c>
      <c r="AR4" s="214">
        <v>5.0999999999999997E-2</v>
      </c>
      <c r="AS4" s="214">
        <v>0.02</v>
      </c>
      <c r="AT4" s="214">
        <v>0</v>
      </c>
      <c r="AU4" s="214">
        <v>0.02</v>
      </c>
      <c r="AV4" s="214">
        <v>0.02</v>
      </c>
      <c r="AW4" s="214">
        <v>0.01</v>
      </c>
      <c r="AX4" s="2"/>
      <c r="AY4" s="2"/>
      <c r="AZ4" s="273"/>
    </row>
    <row r="5" spans="2:52" x14ac:dyDescent="0.3">
      <c r="D5" t="s">
        <v>508</v>
      </c>
      <c r="E5" s="256">
        <v>0.44400000000000001</v>
      </c>
      <c r="F5" s="256">
        <v>0.374</v>
      </c>
      <c r="G5" s="256">
        <v>8.1000000000000003E-2</v>
      </c>
      <c r="H5" s="256">
        <v>6.0999999999999999E-2</v>
      </c>
      <c r="I5" s="256">
        <v>0.02</v>
      </c>
      <c r="J5" s="256">
        <v>0.02</v>
      </c>
      <c r="K5" s="256">
        <v>0</v>
      </c>
      <c r="L5" s="256">
        <v>0</v>
      </c>
      <c r="M5" s="256">
        <v>0</v>
      </c>
      <c r="N5" s="256">
        <v>0</v>
      </c>
      <c r="U5" t="s">
        <v>508</v>
      </c>
      <c r="V5" s="214">
        <v>0.44400000000000001</v>
      </c>
      <c r="W5" s="214">
        <v>0.374</v>
      </c>
      <c r="X5" s="214">
        <v>8.1000000000000003E-2</v>
      </c>
      <c r="Y5" s="214">
        <v>6.0999999999999999E-2</v>
      </c>
      <c r="Z5" s="214">
        <v>0.02</v>
      </c>
      <c r="AA5" s="214">
        <v>0.02</v>
      </c>
      <c r="AB5" s="214">
        <v>0</v>
      </c>
      <c r="AC5" s="214">
        <v>0</v>
      </c>
      <c r="AD5" s="214">
        <v>0</v>
      </c>
      <c r="AE5" s="214">
        <v>0</v>
      </c>
      <c r="AJ5" s="272"/>
      <c r="AK5" s="2"/>
      <c r="AL5" s="2"/>
      <c r="AM5" s="2" t="s">
        <v>508</v>
      </c>
      <c r="AN5" s="214">
        <v>0.44400000000000001</v>
      </c>
      <c r="AO5" s="214">
        <v>0.374</v>
      </c>
      <c r="AP5" s="214">
        <v>8.1000000000000003E-2</v>
      </c>
      <c r="AQ5" s="214">
        <v>6.0999999999999999E-2</v>
      </c>
      <c r="AR5" s="214">
        <v>0.02</v>
      </c>
      <c r="AS5" s="214">
        <v>0.02</v>
      </c>
      <c r="AT5" s="214">
        <v>0</v>
      </c>
      <c r="AU5" s="214">
        <v>0</v>
      </c>
      <c r="AV5" s="214">
        <v>0</v>
      </c>
      <c r="AW5" s="214">
        <v>0</v>
      </c>
      <c r="AX5" s="2"/>
      <c r="AY5" s="2"/>
      <c r="AZ5" s="273"/>
    </row>
    <row r="6" spans="2:52" x14ac:dyDescent="0.3">
      <c r="AJ6" s="272"/>
      <c r="AK6" s="2"/>
      <c r="AL6" s="2"/>
      <c r="AM6" s="2"/>
      <c r="AN6" s="2"/>
      <c r="AO6" s="2"/>
      <c r="AP6" s="2"/>
      <c r="AQ6" s="2"/>
      <c r="AR6" s="2"/>
      <c r="AS6" s="2"/>
      <c r="AT6" s="2"/>
      <c r="AU6" s="2"/>
      <c r="AV6" s="2"/>
      <c r="AW6" s="2"/>
      <c r="AX6" s="2"/>
      <c r="AY6" s="2"/>
      <c r="AZ6" s="273"/>
    </row>
    <row r="7" spans="2:52" x14ac:dyDescent="0.3">
      <c r="E7" s="110" t="s">
        <v>528</v>
      </c>
      <c r="N7" s="110" t="s">
        <v>541</v>
      </c>
      <c r="V7" s="110" t="s">
        <v>528</v>
      </c>
      <c r="AE7" s="110" t="s">
        <v>541</v>
      </c>
      <c r="AJ7" s="272"/>
      <c r="AK7" s="2"/>
      <c r="AL7" s="2"/>
      <c r="AM7" s="2"/>
      <c r="AN7" s="262" t="s">
        <v>528</v>
      </c>
      <c r="AO7" s="2"/>
      <c r="AP7" s="2"/>
      <c r="AQ7" s="2"/>
      <c r="AR7" s="2"/>
      <c r="AS7" s="2"/>
      <c r="AT7" s="2"/>
      <c r="AU7" s="2"/>
      <c r="AV7" s="2"/>
      <c r="AW7" s="262" t="s">
        <v>541</v>
      </c>
      <c r="AX7" s="2"/>
      <c r="AY7" s="2"/>
      <c r="AZ7" s="273"/>
    </row>
    <row r="8" spans="2:52" x14ac:dyDescent="0.3">
      <c r="C8" s="29" t="s">
        <v>506</v>
      </c>
      <c r="D8" s="29" t="s">
        <v>507</v>
      </c>
      <c r="E8" s="29" t="s">
        <v>508</v>
      </c>
      <c r="F8" s="29" t="s">
        <v>509</v>
      </c>
      <c r="G8" s="29" t="s">
        <v>510</v>
      </c>
      <c r="H8" s="29" t="s">
        <v>518</v>
      </c>
      <c r="I8" s="29" t="s">
        <v>519</v>
      </c>
      <c r="K8" s="29" t="s">
        <v>506</v>
      </c>
      <c r="L8" s="29" t="s">
        <v>507</v>
      </c>
      <c r="M8" s="29" t="s">
        <v>508</v>
      </c>
      <c r="N8" s="29" t="s">
        <v>509</v>
      </c>
      <c r="O8" s="29" t="s">
        <v>510</v>
      </c>
      <c r="P8" s="29" t="s">
        <v>518</v>
      </c>
      <c r="Q8" s="29" t="s">
        <v>519</v>
      </c>
      <c r="T8" s="29" t="s">
        <v>506</v>
      </c>
      <c r="U8" s="29" t="s">
        <v>507</v>
      </c>
      <c r="V8" s="29" t="s">
        <v>508</v>
      </c>
      <c r="W8" s="29" t="s">
        <v>509</v>
      </c>
      <c r="X8" s="29" t="s">
        <v>510</v>
      </c>
      <c r="Y8" s="29" t="s">
        <v>518</v>
      </c>
      <c r="Z8" s="29" t="s">
        <v>519</v>
      </c>
      <c r="AB8" s="29" t="s">
        <v>506</v>
      </c>
      <c r="AC8" s="29" t="s">
        <v>507</v>
      </c>
      <c r="AD8" s="29" t="s">
        <v>508</v>
      </c>
      <c r="AE8" s="29" t="s">
        <v>509</v>
      </c>
      <c r="AF8" s="29" t="s">
        <v>510</v>
      </c>
      <c r="AG8" s="29" t="s">
        <v>518</v>
      </c>
      <c r="AH8" s="29" t="s">
        <v>519</v>
      </c>
      <c r="AJ8" s="272"/>
      <c r="AK8" s="2"/>
      <c r="AL8" s="263" t="s">
        <v>506</v>
      </c>
      <c r="AM8" s="263" t="s">
        <v>507</v>
      </c>
      <c r="AN8" s="263" t="s">
        <v>508</v>
      </c>
      <c r="AO8" s="263" t="s">
        <v>509</v>
      </c>
      <c r="AP8" s="263" t="s">
        <v>510</v>
      </c>
      <c r="AQ8" s="263" t="s">
        <v>518</v>
      </c>
      <c r="AR8" s="263" t="s">
        <v>519</v>
      </c>
      <c r="AS8" s="2"/>
      <c r="AT8" s="263" t="s">
        <v>506</v>
      </c>
      <c r="AU8" s="263" t="s">
        <v>507</v>
      </c>
      <c r="AV8" s="263" t="s">
        <v>508</v>
      </c>
      <c r="AW8" s="263" t="s">
        <v>509</v>
      </c>
      <c r="AX8" s="263" t="s">
        <v>510</v>
      </c>
      <c r="AY8" s="263" t="s">
        <v>518</v>
      </c>
      <c r="AZ8" s="274" t="s">
        <v>519</v>
      </c>
    </row>
    <row r="9" spans="2:52" x14ac:dyDescent="0.3">
      <c r="B9" t="s">
        <v>542</v>
      </c>
      <c r="C9" s="234" t="s">
        <v>545</v>
      </c>
      <c r="D9" s="234">
        <v>0.5</v>
      </c>
      <c r="E9" s="235">
        <v>0.8</v>
      </c>
      <c r="F9" s="234">
        <f>(1-F10)/2</f>
        <v>0.25</v>
      </c>
      <c r="G9" s="235">
        <f>(1-G10)/2</f>
        <v>9.9999999999999978E-2</v>
      </c>
      <c r="H9" s="234">
        <f>(1-H11)/2</f>
        <v>0.25</v>
      </c>
      <c r="I9" s="235">
        <f>(1-I11)/2</f>
        <v>9.9999999999999978E-2</v>
      </c>
      <c r="K9" s="234" t="s">
        <v>545</v>
      </c>
      <c r="L9" s="234">
        <v>0.5</v>
      </c>
      <c r="M9" s="235">
        <v>0.8</v>
      </c>
      <c r="N9" s="234">
        <f>(1-N10)/2</f>
        <v>0.25</v>
      </c>
      <c r="O9" s="235">
        <f>(1-O10)/2</f>
        <v>9.9999999999999978E-2</v>
      </c>
      <c r="P9" s="234">
        <f>(1-P11)/2</f>
        <v>0.25</v>
      </c>
      <c r="Q9" s="235">
        <f>(1-Q11)/2</f>
        <v>9.9999999999999978E-2</v>
      </c>
      <c r="S9" t="s">
        <v>542</v>
      </c>
      <c r="T9" s="234" t="s">
        <v>545</v>
      </c>
      <c r="U9" s="234">
        <v>0.5</v>
      </c>
      <c r="V9" s="235">
        <v>0.8</v>
      </c>
      <c r="W9" s="234">
        <v>0.25</v>
      </c>
      <c r="X9" s="235">
        <v>9.9999999999999978E-2</v>
      </c>
      <c r="Y9" s="234">
        <v>0.25</v>
      </c>
      <c r="Z9" s="235">
        <v>9.9999999999999978E-2</v>
      </c>
      <c r="AB9" s="234" t="s">
        <v>545</v>
      </c>
      <c r="AC9" s="234">
        <v>0.5</v>
      </c>
      <c r="AD9" s="235">
        <v>0.8</v>
      </c>
      <c r="AE9" s="234">
        <v>0.25</v>
      </c>
      <c r="AF9" s="235">
        <v>9.9999999999999978E-2</v>
      </c>
      <c r="AG9" s="234">
        <v>0.25</v>
      </c>
      <c r="AH9" s="235">
        <v>9.9999999999999978E-2</v>
      </c>
      <c r="AJ9" s="272"/>
      <c r="AK9" s="277" t="s">
        <v>542</v>
      </c>
      <c r="AL9" s="264" t="s">
        <v>545</v>
      </c>
      <c r="AM9" s="264">
        <v>0.5</v>
      </c>
      <c r="AN9" s="265">
        <v>0.8</v>
      </c>
      <c r="AO9" s="264">
        <v>0.25</v>
      </c>
      <c r="AP9" s="265">
        <v>9.9999999999999978E-2</v>
      </c>
      <c r="AQ9" s="264">
        <v>0.25</v>
      </c>
      <c r="AR9" s="265">
        <v>9.9999999999999978E-2</v>
      </c>
      <c r="AS9" s="2"/>
      <c r="AT9" s="264" t="s">
        <v>545</v>
      </c>
      <c r="AU9" s="264">
        <v>0.5</v>
      </c>
      <c r="AV9" s="265">
        <v>0.8</v>
      </c>
      <c r="AW9" s="264">
        <v>0.25</v>
      </c>
      <c r="AX9" s="265">
        <v>9.9999999999999978E-2</v>
      </c>
      <c r="AY9" s="264">
        <v>0.25</v>
      </c>
      <c r="AZ9" s="275">
        <v>9.9999999999999978E-2</v>
      </c>
    </row>
    <row r="10" spans="2:52" x14ac:dyDescent="0.3">
      <c r="B10" t="s">
        <v>543</v>
      </c>
      <c r="C10" s="234" t="s">
        <v>545</v>
      </c>
      <c r="D10" s="234">
        <f>(1-D9)/2</f>
        <v>0.25</v>
      </c>
      <c r="E10" s="235">
        <f>(1-E9)/2</f>
        <v>9.9999999999999978E-2</v>
      </c>
      <c r="F10" s="234">
        <v>0.5</v>
      </c>
      <c r="G10" s="235">
        <v>0.8</v>
      </c>
      <c r="H10" s="234">
        <f>(1-H11)/2</f>
        <v>0.25</v>
      </c>
      <c r="I10" s="235">
        <f>(1-I11)/2</f>
        <v>9.9999999999999978E-2</v>
      </c>
      <c r="K10" s="234" t="s">
        <v>545</v>
      </c>
      <c r="L10" s="234">
        <f>(1-L9)/2</f>
        <v>0.25</v>
      </c>
      <c r="M10" s="235">
        <f>(1-M9)/2</f>
        <v>9.9999999999999978E-2</v>
      </c>
      <c r="N10" s="234">
        <v>0.5</v>
      </c>
      <c r="O10" s="235">
        <v>0.8</v>
      </c>
      <c r="P10" s="234">
        <f>(1-P11)/2</f>
        <v>0.25</v>
      </c>
      <c r="Q10" s="235">
        <f>(1-Q11)/2</f>
        <v>9.9999999999999978E-2</v>
      </c>
      <c r="S10" t="s">
        <v>543</v>
      </c>
      <c r="T10" s="234" t="s">
        <v>545</v>
      </c>
      <c r="U10" s="234">
        <v>0.25</v>
      </c>
      <c r="V10" s="235">
        <v>9.9999999999999978E-2</v>
      </c>
      <c r="W10" s="234">
        <v>0.5</v>
      </c>
      <c r="X10" s="235">
        <v>0.8</v>
      </c>
      <c r="Y10" s="234">
        <v>0.25</v>
      </c>
      <c r="Z10" s="235">
        <v>9.9999999999999978E-2</v>
      </c>
      <c r="AB10" s="234" t="s">
        <v>545</v>
      </c>
      <c r="AC10" s="234">
        <v>0.25</v>
      </c>
      <c r="AD10" s="235">
        <v>9.9999999999999978E-2</v>
      </c>
      <c r="AE10" s="234">
        <v>0.5</v>
      </c>
      <c r="AF10" s="235">
        <v>0.8</v>
      </c>
      <c r="AG10" s="234">
        <v>0.25</v>
      </c>
      <c r="AH10" s="235">
        <v>9.9999999999999978E-2</v>
      </c>
      <c r="AJ10" s="272"/>
      <c r="AK10" s="277" t="s">
        <v>543</v>
      </c>
      <c r="AL10" s="264" t="s">
        <v>545</v>
      </c>
      <c r="AM10" s="264">
        <v>0.25</v>
      </c>
      <c r="AN10" s="265">
        <v>9.9999999999999978E-2</v>
      </c>
      <c r="AO10" s="264">
        <v>0.5</v>
      </c>
      <c r="AP10" s="265">
        <v>0.8</v>
      </c>
      <c r="AQ10" s="264">
        <v>0.25</v>
      </c>
      <c r="AR10" s="265">
        <v>9.9999999999999978E-2</v>
      </c>
      <c r="AS10" s="2"/>
      <c r="AT10" s="264" t="s">
        <v>545</v>
      </c>
      <c r="AU10" s="264">
        <v>0.25</v>
      </c>
      <c r="AV10" s="265">
        <v>9.9999999999999978E-2</v>
      </c>
      <c r="AW10" s="264">
        <v>0.5</v>
      </c>
      <c r="AX10" s="265">
        <v>0.8</v>
      </c>
      <c r="AY10" s="264">
        <v>0.25</v>
      </c>
      <c r="AZ10" s="275">
        <v>9.9999999999999978E-2</v>
      </c>
    </row>
    <row r="11" spans="2:52" x14ac:dyDescent="0.3">
      <c r="B11" t="s">
        <v>544</v>
      </c>
      <c r="C11" s="234" t="s">
        <v>545</v>
      </c>
      <c r="D11" s="234">
        <f>(1-D9)/2</f>
        <v>0.25</v>
      </c>
      <c r="E11" s="235">
        <f>(1-E9)/2</f>
        <v>9.9999999999999978E-2</v>
      </c>
      <c r="F11" s="234">
        <f>(1-F10)/2</f>
        <v>0.25</v>
      </c>
      <c r="G11" s="235">
        <f>(1-G10)/2</f>
        <v>9.9999999999999978E-2</v>
      </c>
      <c r="H11" s="234">
        <v>0.5</v>
      </c>
      <c r="I11" s="235">
        <v>0.8</v>
      </c>
      <c r="K11" s="234" t="s">
        <v>545</v>
      </c>
      <c r="L11" s="234">
        <f>(1-L9)/2</f>
        <v>0.25</v>
      </c>
      <c r="M11" s="235">
        <f>(1-M9)/2</f>
        <v>9.9999999999999978E-2</v>
      </c>
      <c r="N11" s="234">
        <f>(1-N10)/2</f>
        <v>0.25</v>
      </c>
      <c r="O11" s="235">
        <f>(1-O10)/2</f>
        <v>9.9999999999999978E-2</v>
      </c>
      <c r="P11" s="234">
        <v>0.5</v>
      </c>
      <c r="Q11" s="235">
        <v>0.8</v>
      </c>
      <c r="S11" t="s">
        <v>544</v>
      </c>
      <c r="T11" s="234" t="s">
        <v>545</v>
      </c>
      <c r="U11" s="234">
        <v>0.25</v>
      </c>
      <c r="V11" s="235">
        <v>9.9999999999999978E-2</v>
      </c>
      <c r="W11" s="234">
        <v>0.25</v>
      </c>
      <c r="X11" s="235">
        <v>9.9999999999999978E-2</v>
      </c>
      <c r="Y11" s="234">
        <v>0.5</v>
      </c>
      <c r="Z11" s="235">
        <v>0.8</v>
      </c>
      <c r="AB11" s="234" t="s">
        <v>545</v>
      </c>
      <c r="AC11" s="234">
        <v>0.25</v>
      </c>
      <c r="AD11" s="235">
        <v>9.9999999999999978E-2</v>
      </c>
      <c r="AE11" s="234">
        <v>0.25</v>
      </c>
      <c r="AF11" s="235">
        <v>9.9999999999999978E-2</v>
      </c>
      <c r="AG11" s="234">
        <v>0.5</v>
      </c>
      <c r="AH11" s="235">
        <v>0.8</v>
      </c>
      <c r="AJ11" s="272"/>
      <c r="AK11" s="277" t="s">
        <v>544</v>
      </c>
      <c r="AL11" s="264" t="s">
        <v>545</v>
      </c>
      <c r="AM11" s="264">
        <v>0.25</v>
      </c>
      <c r="AN11" s="265">
        <v>9.9999999999999978E-2</v>
      </c>
      <c r="AO11" s="264">
        <v>0.25</v>
      </c>
      <c r="AP11" s="265">
        <v>9.9999999999999978E-2</v>
      </c>
      <c r="AQ11" s="264">
        <v>0.5</v>
      </c>
      <c r="AR11" s="265">
        <v>0.8</v>
      </c>
      <c r="AS11" s="2"/>
      <c r="AT11" s="264" t="s">
        <v>545</v>
      </c>
      <c r="AU11" s="264">
        <v>0.25</v>
      </c>
      <c r="AV11" s="265">
        <v>9.9999999999999978E-2</v>
      </c>
      <c r="AW11" s="264">
        <v>0.25</v>
      </c>
      <c r="AX11" s="265">
        <v>9.9999999999999978E-2</v>
      </c>
      <c r="AY11" s="264">
        <v>0.5</v>
      </c>
      <c r="AZ11" s="275">
        <v>0.8</v>
      </c>
    </row>
    <row r="12" spans="2:52" x14ac:dyDescent="0.3">
      <c r="C12" s="29" t="s">
        <v>511</v>
      </c>
      <c r="D12" s="29" t="s">
        <v>512</v>
      </c>
      <c r="E12" s="29" t="s">
        <v>513</v>
      </c>
      <c r="F12" s="29" t="s">
        <v>514</v>
      </c>
      <c r="G12" s="29" t="s">
        <v>515</v>
      </c>
      <c r="H12" s="29" t="s">
        <v>516</v>
      </c>
      <c r="I12" s="29" t="s">
        <v>517</v>
      </c>
      <c r="K12" s="29" t="s">
        <v>511</v>
      </c>
      <c r="L12" s="29" t="s">
        <v>512</v>
      </c>
      <c r="M12" s="29" t="s">
        <v>513</v>
      </c>
      <c r="N12" s="29" t="s">
        <v>514</v>
      </c>
      <c r="O12" s="29" t="s">
        <v>515</v>
      </c>
      <c r="P12" s="29" t="s">
        <v>516</v>
      </c>
      <c r="Q12" s="29" t="s">
        <v>517</v>
      </c>
      <c r="T12" s="29" t="s">
        <v>511</v>
      </c>
      <c r="U12" s="29" t="s">
        <v>512</v>
      </c>
      <c r="V12" s="29" t="s">
        <v>513</v>
      </c>
      <c r="W12" s="29" t="s">
        <v>514</v>
      </c>
      <c r="X12" s="29" t="s">
        <v>515</v>
      </c>
      <c r="Y12" s="29" t="s">
        <v>516</v>
      </c>
      <c r="Z12" s="29" t="s">
        <v>517</v>
      </c>
      <c r="AB12" s="29" t="s">
        <v>511</v>
      </c>
      <c r="AC12" s="29" t="s">
        <v>512</v>
      </c>
      <c r="AD12" s="29" t="s">
        <v>513</v>
      </c>
      <c r="AE12" s="29" t="s">
        <v>514</v>
      </c>
      <c r="AF12" s="29" t="s">
        <v>515</v>
      </c>
      <c r="AG12" s="29" t="s">
        <v>516</v>
      </c>
      <c r="AH12" s="29" t="s">
        <v>517</v>
      </c>
      <c r="AJ12" s="272"/>
      <c r="AK12" s="2"/>
      <c r="AL12" s="263" t="s">
        <v>511</v>
      </c>
      <c r="AM12" s="263" t="s">
        <v>512</v>
      </c>
      <c r="AN12" s="263" t="s">
        <v>513</v>
      </c>
      <c r="AO12" s="263" t="s">
        <v>514</v>
      </c>
      <c r="AP12" s="263" t="s">
        <v>515</v>
      </c>
      <c r="AQ12" s="263" t="s">
        <v>516</v>
      </c>
      <c r="AR12" s="263" t="s">
        <v>517</v>
      </c>
      <c r="AS12" s="2"/>
      <c r="AT12" s="263" t="s">
        <v>511</v>
      </c>
      <c r="AU12" s="263" t="s">
        <v>512</v>
      </c>
      <c r="AV12" s="263" t="s">
        <v>513</v>
      </c>
      <c r="AW12" s="263" t="s">
        <v>514</v>
      </c>
      <c r="AX12" s="263" t="s">
        <v>515</v>
      </c>
      <c r="AY12" s="263" t="s">
        <v>516</v>
      </c>
      <c r="AZ12" s="274" t="s">
        <v>517</v>
      </c>
    </row>
    <row r="13" spans="2:52" x14ac:dyDescent="0.3">
      <c r="AJ13" s="272"/>
      <c r="AK13" s="2"/>
      <c r="AL13" s="2"/>
      <c r="AM13" s="2"/>
      <c r="AN13" s="2"/>
      <c r="AO13" s="2"/>
      <c r="AP13" s="2"/>
      <c r="AQ13" s="2"/>
      <c r="AR13" s="2"/>
      <c r="AS13" s="2"/>
      <c r="AT13" s="2"/>
      <c r="AU13" s="2"/>
      <c r="AV13" s="2"/>
      <c r="AW13" s="2"/>
      <c r="AX13" s="2"/>
      <c r="AY13" s="2"/>
      <c r="AZ13" s="273"/>
    </row>
    <row r="14" spans="2:52" x14ac:dyDescent="0.3">
      <c r="B14" t="s">
        <v>529</v>
      </c>
      <c r="C14" s="257">
        <v>266630000</v>
      </c>
      <c r="D14" s="257">
        <v>266630000</v>
      </c>
      <c r="E14" s="257">
        <v>266630000</v>
      </c>
      <c r="F14" s="257">
        <v>266630000</v>
      </c>
      <c r="G14" s="257">
        <v>266630000</v>
      </c>
      <c r="H14" s="257">
        <v>266630000</v>
      </c>
      <c r="I14" s="257">
        <v>266630000</v>
      </c>
      <c r="J14" s="46"/>
      <c r="K14" s="46">
        <v>4519440</v>
      </c>
      <c r="L14" s="257">
        <v>4519440</v>
      </c>
      <c r="M14" s="257">
        <v>4519440</v>
      </c>
      <c r="N14" s="46">
        <v>4519440</v>
      </c>
      <c r="O14" s="46">
        <v>4519440</v>
      </c>
      <c r="P14" s="46">
        <v>4519440</v>
      </c>
      <c r="Q14" s="46">
        <v>4519440</v>
      </c>
      <c r="S14" s="260" t="s">
        <v>529</v>
      </c>
      <c r="T14" s="261">
        <f>C14/1000000</f>
        <v>266.63</v>
      </c>
      <c r="U14" s="261">
        <f t="shared" ref="U14:AA14" si="0">D14/1000000</f>
        <v>266.63</v>
      </c>
      <c r="V14" s="261">
        <f t="shared" si="0"/>
        <v>266.63</v>
      </c>
      <c r="W14" s="261">
        <f t="shared" si="0"/>
        <v>266.63</v>
      </c>
      <c r="X14" s="261">
        <f t="shared" si="0"/>
        <v>266.63</v>
      </c>
      <c r="Y14" s="261">
        <f t="shared" si="0"/>
        <v>266.63</v>
      </c>
      <c r="Z14" s="261">
        <f t="shared" si="0"/>
        <v>266.63</v>
      </c>
      <c r="AA14" s="46">
        <f t="shared" si="0"/>
        <v>0</v>
      </c>
      <c r="AB14" s="278">
        <f t="shared" ref="AB14:AH14" si="1">K14/1000000</f>
        <v>4.5194400000000003</v>
      </c>
      <c r="AC14" s="278">
        <f t="shared" si="1"/>
        <v>4.5194400000000003</v>
      </c>
      <c r="AD14" s="278">
        <f t="shared" si="1"/>
        <v>4.5194400000000003</v>
      </c>
      <c r="AE14" s="278">
        <f t="shared" si="1"/>
        <v>4.5194400000000003</v>
      </c>
      <c r="AF14" s="278">
        <f t="shared" si="1"/>
        <v>4.5194400000000003</v>
      </c>
      <c r="AG14" s="278">
        <f t="shared" si="1"/>
        <v>4.5194400000000003</v>
      </c>
      <c r="AH14" s="259">
        <f t="shared" si="1"/>
        <v>4.5194400000000003</v>
      </c>
      <c r="AJ14" s="399" t="s">
        <v>506</v>
      </c>
      <c r="AK14" s="2" t="s">
        <v>581</v>
      </c>
      <c r="AL14" s="266">
        <f>T16</f>
        <v>138.952</v>
      </c>
      <c r="AM14" s="266">
        <f t="shared" ref="AM14:AZ14" si="2">U16</f>
        <v>145.137</v>
      </c>
      <c r="AN14" s="266">
        <f t="shared" si="2"/>
        <v>138.952</v>
      </c>
      <c r="AO14" s="266">
        <f t="shared" si="2"/>
        <v>146.51300000000001</v>
      </c>
      <c r="AP14" s="266">
        <f t="shared" si="2"/>
        <v>138.952</v>
      </c>
      <c r="AQ14" s="266">
        <f t="shared" si="2"/>
        <v>138.952</v>
      </c>
      <c r="AR14" s="266">
        <f t="shared" si="2"/>
        <v>138.952</v>
      </c>
      <c r="AS14" s="266">
        <f t="shared" si="2"/>
        <v>0</v>
      </c>
      <c r="AT14" s="266">
        <f t="shared" si="2"/>
        <v>4.5045400000000004</v>
      </c>
      <c r="AU14" s="266">
        <f t="shared" si="2"/>
        <v>4.5067199999999996</v>
      </c>
      <c r="AV14" s="266">
        <f t="shared" si="2"/>
        <v>4.5067199999999996</v>
      </c>
      <c r="AW14" s="266">
        <f t="shared" si="2"/>
        <v>4.5067199999999996</v>
      </c>
      <c r="AX14" s="266">
        <f t="shared" si="2"/>
        <v>4.5067199999999996</v>
      </c>
      <c r="AY14" s="266">
        <f t="shared" si="2"/>
        <v>4.5067199999999996</v>
      </c>
      <c r="AZ14" s="266">
        <f t="shared" si="2"/>
        <v>4.5067199999999996</v>
      </c>
    </row>
    <row r="15" spans="2:52" x14ac:dyDescent="0.3">
      <c r="B15" t="s">
        <v>530</v>
      </c>
      <c r="C15" s="257">
        <v>18169700</v>
      </c>
      <c r="D15" s="257">
        <v>18169700</v>
      </c>
      <c r="E15" s="257">
        <v>18169700</v>
      </c>
      <c r="F15" s="257">
        <v>18169700</v>
      </c>
      <c r="G15" s="257">
        <v>18169700</v>
      </c>
      <c r="H15" s="257">
        <v>18169700</v>
      </c>
      <c r="I15" s="257">
        <v>18169700</v>
      </c>
      <c r="J15" s="46"/>
      <c r="K15" s="46">
        <v>126195</v>
      </c>
      <c r="L15">
        <v>126195</v>
      </c>
      <c r="M15">
        <v>126195</v>
      </c>
      <c r="N15" s="46">
        <v>126195</v>
      </c>
      <c r="O15" s="46">
        <v>126195</v>
      </c>
      <c r="P15" s="46">
        <v>126195</v>
      </c>
      <c r="Q15" s="46">
        <v>126195</v>
      </c>
      <c r="S15" s="260" t="s">
        <v>530</v>
      </c>
      <c r="T15" s="261">
        <f t="shared" ref="T15:T26" si="3">C15/1000000</f>
        <v>18.169699999999999</v>
      </c>
      <c r="U15" s="261">
        <f t="shared" ref="U15:U26" si="4">D15/1000000</f>
        <v>18.169699999999999</v>
      </c>
      <c r="V15" s="261">
        <f t="shared" ref="V15:V26" si="5">E15/1000000</f>
        <v>18.169699999999999</v>
      </c>
      <c r="W15" s="261">
        <f t="shared" ref="W15:W26" si="6">F15/1000000</f>
        <v>18.169699999999999</v>
      </c>
      <c r="X15" s="261">
        <f t="shared" ref="X15:X26" si="7">G15/1000000</f>
        <v>18.169699999999999</v>
      </c>
      <c r="Y15" s="261">
        <f t="shared" ref="Y15:Y26" si="8">H15/1000000</f>
        <v>18.169699999999999</v>
      </c>
      <c r="Z15" s="261">
        <f t="shared" ref="Z15:Z26" si="9">I15/1000000</f>
        <v>18.169699999999999</v>
      </c>
      <c r="AA15" s="46">
        <f t="shared" ref="AA15:AA26" si="10">J15/1000000</f>
        <v>0</v>
      </c>
      <c r="AB15" s="278">
        <f t="shared" ref="AB15:AB26" si="11">K15/1000000</f>
        <v>0.126195</v>
      </c>
      <c r="AC15" s="278">
        <f t="shared" ref="AC15:AC26" si="12">L15/1000000</f>
        <v>0.126195</v>
      </c>
      <c r="AD15" s="278">
        <f t="shared" ref="AD15:AD26" si="13">M15/1000000</f>
        <v>0.126195</v>
      </c>
      <c r="AE15" s="278">
        <f t="shared" ref="AE15:AE26" si="14">N15/1000000</f>
        <v>0.126195</v>
      </c>
      <c r="AF15" s="278">
        <f t="shared" ref="AF15:AF26" si="15">O15/1000000</f>
        <v>0.126195</v>
      </c>
      <c r="AG15" s="278">
        <f t="shared" ref="AG15:AG26" si="16">P15/1000000</f>
        <v>0.126195</v>
      </c>
      <c r="AH15" s="259">
        <f t="shared" ref="AH15:AH26" si="17">Q15/1000000</f>
        <v>0.126195</v>
      </c>
      <c r="AJ15" s="399"/>
      <c r="AK15" s="2" t="s">
        <v>531</v>
      </c>
      <c r="AL15" s="266">
        <f>T19</f>
        <v>427.38200000000001</v>
      </c>
      <c r="AM15" s="266">
        <f t="shared" ref="AM15:AZ15" si="18">U19</f>
        <v>216.78299999999999</v>
      </c>
      <c r="AN15" s="266">
        <f t="shared" si="18"/>
        <v>341.90499999999997</v>
      </c>
      <c r="AO15" s="266">
        <f t="shared" si="18"/>
        <v>108.736</v>
      </c>
      <c r="AP15" s="266">
        <f t="shared" si="18"/>
        <v>42.738199999999999</v>
      </c>
      <c r="AQ15" s="266">
        <f t="shared" si="18"/>
        <v>106.845</v>
      </c>
      <c r="AR15" s="266">
        <f t="shared" si="18"/>
        <v>42.738199999999999</v>
      </c>
      <c r="AS15" s="266">
        <f t="shared" si="18"/>
        <v>0</v>
      </c>
      <c r="AT15" s="266">
        <f t="shared" si="18"/>
        <v>9.6070200000000003</v>
      </c>
      <c r="AU15" s="266">
        <f t="shared" si="18"/>
        <v>4.8045999999999998</v>
      </c>
      <c r="AV15" s="266">
        <f t="shared" si="18"/>
        <v>7.68736</v>
      </c>
      <c r="AW15" s="266">
        <f t="shared" si="18"/>
        <v>2.4022999999999999</v>
      </c>
      <c r="AX15" s="266">
        <f t="shared" si="18"/>
        <v>0.96092</v>
      </c>
      <c r="AY15" s="266">
        <f t="shared" si="18"/>
        <v>2.4022999999999999</v>
      </c>
      <c r="AZ15" s="266">
        <f t="shared" si="18"/>
        <v>0.96092</v>
      </c>
    </row>
    <row r="16" spans="2:52" x14ac:dyDescent="0.3">
      <c r="B16" t="s">
        <v>582</v>
      </c>
      <c r="C16" s="257">
        <v>138952000</v>
      </c>
      <c r="D16" s="257">
        <v>145137000</v>
      </c>
      <c r="E16" s="257">
        <v>138952000</v>
      </c>
      <c r="F16" s="257">
        <v>146513000</v>
      </c>
      <c r="G16" s="257">
        <v>138952000</v>
      </c>
      <c r="H16" s="257">
        <v>138952000</v>
      </c>
      <c r="I16" s="257">
        <v>138952000</v>
      </c>
      <c r="J16" s="46"/>
      <c r="K16" s="46">
        <v>4504540</v>
      </c>
      <c r="L16" s="257">
        <v>4506720</v>
      </c>
      <c r="M16" s="257">
        <v>4506720</v>
      </c>
      <c r="N16" s="46">
        <v>4506720</v>
      </c>
      <c r="O16" s="46">
        <v>4506720</v>
      </c>
      <c r="P16" s="46">
        <v>4506720</v>
      </c>
      <c r="Q16" s="46">
        <v>4506720</v>
      </c>
      <c r="S16" t="s">
        <v>582</v>
      </c>
      <c r="T16" s="258">
        <f>C16/1000000</f>
        <v>138.952</v>
      </c>
      <c r="U16" s="258">
        <f t="shared" si="4"/>
        <v>145.137</v>
      </c>
      <c r="V16" s="258">
        <f t="shared" si="5"/>
        <v>138.952</v>
      </c>
      <c r="W16" s="258">
        <f t="shared" si="6"/>
        <v>146.51300000000001</v>
      </c>
      <c r="X16" s="258">
        <f t="shared" si="7"/>
        <v>138.952</v>
      </c>
      <c r="Y16" s="258">
        <f t="shared" si="8"/>
        <v>138.952</v>
      </c>
      <c r="Z16" s="258">
        <f t="shared" si="9"/>
        <v>138.952</v>
      </c>
      <c r="AA16" s="46">
        <f t="shared" si="10"/>
        <v>0</v>
      </c>
      <c r="AB16" s="278">
        <f t="shared" si="11"/>
        <v>4.5045400000000004</v>
      </c>
      <c r="AC16" s="278">
        <f t="shared" si="12"/>
        <v>4.5067199999999996</v>
      </c>
      <c r="AD16" s="278">
        <f t="shared" si="13"/>
        <v>4.5067199999999996</v>
      </c>
      <c r="AE16" s="278">
        <f t="shared" si="14"/>
        <v>4.5067199999999996</v>
      </c>
      <c r="AF16" s="278">
        <f t="shared" si="15"/>
        <v>4.5067199999999996</v>
      </c>
      <c r="AG16" s="278">
        <f t="shared" si="16"/>
        <v>4.5067199999999996</v>
      </c>
      <c r="AH16" s="259">
        <f t="shared" si="17"/>
        <v>4.5067199999999996</v>
      </c>
      <c r="AJ16" s="399"/>
      <c r="AK16" s="2" t="s">
        <v>533</v>
      </c>
      <c r="AL16" s="266">
        <f>T21</f>
        <v>22.315899999999999</v>
      </c>
      <c r="AM16" s="266">
        <f t="shared" ref="AM16:AZ16" si="19">U21</f>
        <v>5.6330999999999998</v>
      </c>
      <c r="AN16" s="266">
        <f t="shared" si="19"/>
        <v>2.2315900000000002</v>
      </c>
      <c r="AO16" s="266">
        <f t="shared" si="19"/>
        <v>11.2903</v>
      </c>
      <c r="AP16" s="266">
        <f t="shared" si="19"/>
        <v>17.852699999999999</v>
      </c>
      <c r="AQ16" s="266">
        <f t="shared" si="19"/>
        <v>5.5789799999999996</v>
      </c>
      <c r="AR16" s="266">
        <f t="shared" si="19"/>
        <v>2.2315900000000002</v>
      </c>
      <c r="AS16" s="266">
        <f t="shared" si="19"/>
        <v>0</v>
      </c>
      <c r="AT16" s="266">
        <f t="shared" si="19"/>
        <v>0.224467</v>
      </c>
      <c r="AU16" s="266">
        <f t="shared" si="19"/>
        <v>5.6133199999999994E-2</v>
      </c>
      <c r="AV16" s="266">
        <f t="shared" si="19"/>
        <v>2.2453299999999999E-2</v>
      </c>
      <c r="AW16" s="266">
        <f t="shared" si="19"/>
        <v>0.112266</v>
      </c>
      <c r="AX16" s="266">
        <f t="shared" si="19"/>
        <v>0.17962600000000001</v>
      </c>
      <c r="AY16" s="266">
        <f t="shared" si="19"/>
        <v>5.6133199999999994E-2</v>
      </c>
      <c r="AZ16" s="266">
        <f t="shared" si="19"/>
        <v>2.2453299999999999E-2</v>
      </c>
    </row>
    <row r="17" spans="2:52" x14ac:dyDescent="0.3">
      <c r="B17" t="s">
        <v>583</v>
      </c>
      <c r="C17" s="257">
        <v>3630190</v>
      </c>
      <c r="D17" s="257">
        <v>3630190</v>
      </c>
      <c r="E17" s="257">
        <v>3630190</v>
      </c>
      <c r="F17" s="257">
        <v>3630190</v>
      </c>
      <c r="G17" s="257">
        <v>3630190</v>
      </c>
      <c r="H17" s="257">
        <v>3630190</v>
      </c>
      <c r="I17" s="257">
        <v>3630190</v>
      </c>
      <c r="J17" s="46"/>
      <c r="K17" s="46">
        <v>456844</v>
      </c>
      <c r="L17">
        <v>456844</v>
      </c>
      <c r="M17">
        <v>456844</v>
      </c>
      <c r="N17" s="46">
        <v>456844</v>
      </c>
      <c r="O17" s="46">
        <v>456844</v>
      </c>
      <c r="P17" s="46">
        <v>456844</v>
      </c>
      <c r="Q17" s="46">
        <v>456844</v>
      </c>
      <c r="S17" s="260" t="s">
        <v>583</v>
      </c>
      <c r="T17" s="261">
        <f t="shared" si="3"/>
        <v>3.6301899999999998</v>
      </c>
      <c r="U17" s="261">
        <f t="shared" si="4"/>
        <v>3.6301899999999998</v>
      </c>
      <c r="V17" s="261">
        <f t="shared" si="5"/>
        <v>3.6301899999999998</v>
      </c>
      <c r="W17" s="261">
        <f t="shared" si="6"/>
        <v>3.6301899999999998</v>
      </c>
      <c r="X17" s="261">
        <f t="shared" si="7"/>
        <v>3.6301899999999998</v>
      </c>
      <c r="Y17" s="261">
        <f t="shared" si="8"/>
        <v>3.6301899999999998</v>
      </c>
      <c r="Z17" s="261">
        <f t="shared" si="9"/>
        <v>3.6301899999999998</v>
      </c>
      <c r="AA17" s="46">
        <f t="shared" si="10"/>
        <v>0</v>
      </c>
      <c r="AB17" s="278">
        <f t="shared" si="11"/>
        <v>0.45684399999999997</v>
      </c>
      <c r="AC17" s="278">
        <f t="shared" si="12"/>
        <v>0.45684399999999997</v>
      </c>
      <c r="AD17" s="278">
        <f t="shared" si="13"/>
        <v>0.45684399999999997</v>
      </c>
      <c r="AE17" s="278">
        <f t="shared" si="14"/>
        <v>0.45684399999999997</v>
      </c>
      <c r="AF17" s="278">
        <f t="shared" si="15"/>
        <v>0.45684399999999997</v>
      </c>
      <c r="AG17" s="278">
        <f t="shared" si="16"/>
        <v>0.45684399999999997</v>
      </c>
      <c r="AH17" s="259">
        <f t="shared" si="17"/>
        <v>0.45684399999999997</v>
      </c>
      <c r="AJ17" s="399"/>
      <c r="AK17" s="2" t="s">
        <v>535</v>
      </c>
      <c r="AL17" s="266">
        <f>T23</f>
        <v>15.764099999999999</v>
      </c>
      <c r="AM17" s="266">
        <f t="shared" ref="AM17:AZ17" si="20">U23</f>
        <v>4.65191</v>
      </c>
      <c r="AN17" s="266">
        <f t="shared" si="20"/>
        <v>1.5764100000000001</v>
      </c>
      <c r="AO17" s="266">
        <f t="shared" si="20"/>
        <v>4.1828000000000003</v>
      </c>
      <c r="AP17" s="266">
        <f t="shared" si="20"/>
        <v>1.5764100000000001</v>
      </c>
      <c r="AQ17" s="266">
        <f t="shared" si="20"/>
        <v>7.8820699999999997</v>
      </c>
      <c r="AR17" s="266">
        <f t="shared" si="20"/>
        <v>12.6113</v>
      </c>
      <c r="AS17" s="266">
        <f t="shared" si="20"/>
        <v>0</v>
      </c>
      <c r="AT17" s="266">
        <f t="shared" si="20"/>
        <v>0.21782499999999999</v>
      </c>
      <c r="AU17" s="266">
        <f t="shared" si="20"/>
        <v>5.4375599999999996E-2</v>
      </c>
      <c r="AV17" s="266">
        <f t="shared" si="20"/>
        <v>2.1808999999999999E-2</v>
      </c>
      <c r="AW17" s="266">
        <f t="shared" si="20"/>
        <v>5.4522599999999997E-2</v>
      </c>
      <c r="AX17" s="266">
        <f t="shared" si="20"/>
        <v>2.2084900000000001E-2</v>
      </c>
      <c r="AY17" s="266">
        <f t="shared" si="20"/>
        <v>0.109046</v>
      </c>
      <c r="AZ17" s="266">
        <f t="shared" si="20"/>
        <v>0.17447199999999999</v>
      </c>
    </row>
    <row r="18" spans="2:52" x14ac:dyDescent="0.3">
      <c r="B18" t="s">
        <v>531</v>
      </c>
      <c r="C18" s="257">
        <v>427382000</v>
      </c>
      <c r="D18" s="257">
        <v>433567000</v>
      </c>
      <c r="E18" s="257">
        <v>427382000</v>
      </c>
      <c r="F18" s="257">
        <v>434942000</v>
      </c>
      <c r="G18" s="257">
        <v>427382000</v>
      </c>
      <c r="H18" s="257">
        <v>427382000</v>
      </c>
      <c r="I18" s="257">
        <v>427382000</v>
      </c>
      <c r="J18" s="46"/>
      <c r="K18" s="46">
        <v>9607020</v>
      </c>
      <c r="L18" s="257">
        <v>9609200</v>
      </c>
      <c r="M18" s="257">
        <v>9609200</v>
      </c>
      <c r="N18" s="46">
        <v>9609200</v>
      </c>
      <c r="O18" s="46">
        <v>9609200</v>
      </c>
      <c r="P18" s="46">
        <v>9609200</v>
      </c>
      <c r="Q18" s="46">
        <v>9609200</v>
      </c>
      <c r="S18" s="260" t="s">
        <v>531</v>
      </c>
      <c r="T18" s="261">
        <f t="shared" si="3"/>
        <v>427.38200000000001</v>
      </c>
      <c r="U18" s="261">
        <f t="shared" si="4"/>
        <v>433.56700000000001</v>
      </c>
      <c r="V18" s="261">
        <f t="shared" si="5"/>
        <v>427.38200000000001</v>
      </c>
      <c r="W18" s="261">
        <f t="shared" si="6"/>
        <v>434.94200000000001</v>
      </c>
      <c r="X18" s="261">
        <f t="shared" si="7"/>
        <v>427.38200000000001</v>
      </c>
      <c r="Y18" s="261">
        <f t="shared" si="8"/>
        <v>427.38200000000001</v>
      </c>
      <c r="Z18" s="261">
        <f t="shared" si="9"/>
        <v>427.38200000000001</v>
      </c>
      <c r="AA18" s="46">
        <f t="shared" si="10"/>
        <v>0</v>
      </c>
      <c r="AB18" s="278">
        <f t="shared" si="11"/>
        <v>9.6070200000000003</v>
      </c>
      <c r="AC18" s="278">
        <f t="shared" si="12"/>
        <v>9.6091999999999995</v>
      </c>
      <c r="AD18" s="278">
        <f t="shared" si="13"/>
        <v>9.6091999999999995</v>
      </c>
      <c r="AE18" s="278">
        <f t="shared" si="14"/>
        <v>9.6091999999999995</v>
      </c>
      <c r="AF18" s="278">
        <f t="shared" si="15"/>
        <v>9.6091999999999995</v>
      </c>
      <c r="AG18" s="278">
        <f t="shared" si="16"/>
        <v>9.6091999999999995</v>
      </c>
      <c r="AH18" s="259">
        <f t="shared" si="17"/>
        <v>9.6091999999999995</v>
      </c>
      <c r="AJ18" s="399"/>
      <c r="AK18" s="2" t="s">
        <v>546</v>
      </c>
      <c r="AL18" s="266">
        <f>T25</f>
        <v>465.46199999999999</v>
      </c>
      <c r="AM18" s="266">
        <f t="shared" ref="AM18:AZ18" si="21">U25</f>
        <v>227.06800000000001</v>
      </c>
      <c r="AN18" s="266">
        <f t="shared" si="21"/>
        <v>345.71300000000002</v>
      </c>
      <c r="AO18" s="266">
        <f t="shared" si="21"/>
        <v>124.209</v>
      </c>
      <c r="AP18" s="266">
        <f t="shared" si="21"/>
        <v>62.167299999999997</v>
      </c>
      <c r="AQ18" s="266">
        <f t="shared" si="21"/>
        <v>120.306</v>
      </c>
      <c r="AR18" s="266">
        <f t="shared" si="21"/>
        <v>57.581099999999999</v>
      </c>
      <c r="AS18" s="266">
        <f t="shared" si="21"/>
        <v>0</v>
      </c>
      <c r="AT18" s="266">
        <f t="shared" si="21"/>
        <v>10.049300000000001</v>
      </c>
      <c r="AU18" s="266">
        <f t="shared" si="21"/>
        <v>4.9151100000000003</v>
      </c>
      <c r="AV18" s="266">
        <f t="shared" si="21"/>
        <v>7.7316200000000004</v>
      </c>
      <c r="AW18" s="266">
        <f t="shared" si="21"/>
        <v>2.5690900000000001</v>
      </c>
      <c r="AX18" s="266">
        <f t="shared" si="21"/>
        <v>1.1626300000000001</v>
      </c>
      <c r="AY18" s="266">
        <f t="shared" si="21"/>
        <v>2.5674800000000002</v>
      </c>
      <c r="AZ18" s="266">
        <f t="shared" si="21"/>
        <v>1.15785</v>
      </c>
    </row>
    <row r="19" spans="2:52" x14ac:dyDescent="0.3">
      <c r="B19" t="s">
        <v>532</v>
      </c>
      <c r="C19" s="257">
        <v>427382000</v>
      </c>
      <c r="D19" s="257">
        <v>216783000</v>
      </c>
      <c r="E19" s="257">
        <v>341905000</v>
      </c>
      <c r="F19" s="257">
        <v>108736000</v>
      </c>
      <c r="G19" s="257">
        <v>42738200</v>
      </c>
      <c r="H19" s="257">
        <v>106845000</v>
      </c>
      <c r="I19" s="257">
        <v>42738200</v>
      </c>
      <c r="J19" s="46"/>
      <c r="K19" s="46">
        <v>9607020</v>
      </c>
      <c r="L19" s="257">
        <v>4804600</v>
      </c>
      <c r="M19" s="257">
        <v>7687360</v>
      </c>
      <c r="N19" s="46">
        <v>2402300</v>
      </c>
      <c r="O19" s="46">
        <v>960920</v>
      </c>
      <c r="P19" s="46">
        <v>2402300</v>
      </c>
      <c r="Q19" s="46">
        <v>960920</v>
      </c>
      <c r="S19" t="s">
        <v>532</v>
      </c>
      <c r="T19" s="258">
        <f t="shared" si="3"/>
        <v>427.38200000000001</v>
      </c>
      <c r="U19" s="258">
        <f t="shared" si="4"/>
        <v>216.78299999999999</v>
      </c>
      <c r="V19" s="258">
        <f t="shared" si="5"/>
        <v>341.90499999999997</v>
      </c>
      <c r="W19" s="258">
        <f t="shared" si="6"/>
        <v>108.736</v>
      </c>
      <c r="X19" s="258">
        <f t="shared" si="7"/>
        <v>42.738199999999999</v>
      </c>
      <c r="Y19" s="258">
        <f t="shared" si="8"/>
        <v>106.845</v>
      </c>
      <c r="Z19" s="258">
        <f t="shared" si="9"/>
        <v>42.738199999999999</v>
      </c>
      <c r="AA19" s="46">
        <f t="shared" si="10"/>
        <v>0</v>
      </c>
      <c r="AB19" s="278">
        <f t="shared" si="11"/>
        <v>9.6070200000000003</v>
      </c>
      <c r="AC19" s="278">
        <f t="shared" si="12"/>
        <v>4.8045999999999998</v>
      </c>
      <c r="AD19" s="278">
        <f t="shared" si="13"/>
        <v>7.68736</v>
      </c>
      <c r="AE19" s="278">
        <f t="shared" si="14"/>
        <v>2.4022999999999999</v>
      </c>
      <c r="AF19" s="278">
        <f t="shared" si="15"/>
        <v>0.96092</v>
      </c>
      <c r="AG19" s="278">
        <f t="shared" si="16"/>
        <v>2.4022999999999999</v>
      </c>
      <c r="AH19" s="259">
        <f t="shared" si="17"/>
        <v>0.96092</v>
      </c>
      <c r="AJ19" s="399"/>
      <c r="AK19" s="2" t="s">
        <v>547</v>
      </c>
      <c r="AL19" s="267">
        <f>T28</f>
        <v>8</v>
      </c>
      <c r="AM19" s="267">
        <f t="shared" ref="AM19:AZ19" si="22">U28</f>
        <v>3</v>
      </c>
      <c r="AN19" s="267">
        <f t="shared" si="22"/>
        <v>8</v>
      </c>
      <c r="AO19" s="267">
        <f t="shared" si="22"/>
        <v>3</v>
      </c>
      <c r="AP19" s="267">
        <f t="shared" si="22"/>
        <v>8</v>
      </c>
      <c r="AQ19" s="267">
        <f t="shared" si="22"/>
        <v>8</v>
      </c>
      <c r="AR19" s="267">
        <f t="shared" si="22"/>
        <v>8</v>
      </c>
      <c r="AS19" s="267">
        <f t="shared" si="22"/>
        <v>0</v>
      </c>
      <c r="AT19" s="267">
        <f t="shared" si="22"/>
        <v>5</v>
      </c>
      <c r="AU19" s="267">
        <f t="shared" si="22"/>
        <v>5</v>
      </c>
      <c r="AV19" s="267">
        <f t="shared" si="22"/>
        <v>5</v>
      </c>
      <c r="AW19" s="267">
        <f t="shared" si="22"/>
        <v>5</v>
      </c>
      <c r="AX19" s="267">
        <f t="shared" si="22"/>
        <v>5</v>
      </c>
      <c r="AY19" s="267">
        <f t="shared" si="22"/>
        <v>5</v>
      </c>
      <c r="AZ19" s="267">
        <f t="shared" si="22"/>
        <v>5</v>
      </c>
    </row>
    <row r="20" spans="2:52" x14ac:dyDescent="0.3">
      <c r="B20" t="s">
        <v>533</v>
      </c>
      <c r="C20" s="257">
        <v>22315900</v>
      </c>
      <c r="D20" s="257">
        <v>22532400</v>
      </c>
      <c r="E20" s="257">
        <v>22315900</v>
      </c>
      <c r="F20" s="257">
        <v>22580600</v>
      </c>
      <c r="G20" s="257">
        <v>22315900</v>
      </c>
      <c r="H20" s="257">
        <v>22315900</v>
      </c>
      <c r="I20" s="257">
        <v>22315900</v>
      </c>
      <c r="J20" s="46"/>
      <c r="K20" s="46">
        <v>224467</v>
      </c>
      <c r="L20">
        <v>224533</v>
      </c>
      <c r="M20">
        <v>224533</v>
      </c>
      <c r="N20" s="46">
        <v>224533</v>
      </c>
      <c r="O20" s="46">
        <v>224533</v>
      </c>
      <c r="P20" s="46">
        <v>224533</v>
      </c>
      <c r="Q20" s="46">
        <v>224533</v>
      </c>
      <c r="S20" s="260" t="s">
        <v>533</v>
      </c>
      <c r="T20" s="261">
        <f t="shared" si="3"/>
        <v>22.315899999999999</v>
      </c>
      <c r="U20" s="261">
        <f t="shared" si="4"/>
        <v>22.532399999999999</v>
      </c>
      <c r="V20" s="261">
        <f t="shared" si="5"/>
        <v>22.315899999999999</v>
      </c>
      <c r="W20" s="261">
        <f t="shared" si="6"/>
        <v>22.5806</v>
      </c>
      <c r="X20" s="261">
        <f t="shared" si="7"/>
        <v>22.315899999999999</v>
      </c>
      <c r="Y20" s="261">
        <f t="shared" si="8"/>
        <v>22.315899999999999</v>
      </c>
      <c r="Z20" s="261">
        <f t="shared" si="9"/>
        <v>22.315899999999999</v>
      </c>
      <c r="AA20" s="46">
        <f t="shared" si="10"/>
        <v>0</v>
      </c>
      <c r="AB20" s="278">
        <f t="shared" si="11"/>
        <v>0.224467</v>
      </c>
      <c r="AC20" s="278">
        <f t="shared" si="12"/>
        <v>0.22453300000000001</v>
      </c>
      <c r="AD20" s="278">
        <f t="shared" si="13"/>
        <v>0.22453300000000001</v>
      </c>
      <c r="AE20" s="278">
        <f t="shared" si="14"/>
        <v>0.22453300000000001</v>
      </c>
      <c r="AF20" s="278">
        <f t="shared" si="15"/>
        <v>0.22453300000000001</v>
      </c>
      <c r="AG20" s="278">
        <f t="shared" si="16"/>
        <v>0.22453300000000001</v>
      </c>
      <c r="AH20" s="259">
        <f t="shared" si="17"/>
        <v>0.22453300000000001</v>
      </c>
      <c r="AJ20" s="272"/>
      <c r="AK20" s="2"/>
      <c r="AL20" s="267"/>
      <c r="AM20" s="267"/>
      <c r="AN20" s="267"/>
      <c r="AO20" s="267"/>
      <c r="AP20" s="267"/>
      <c r="AQ20" s="267"/>
      <c r="AR20" s="267"/>
      <c r="AS20" s="267"/>
      <c r="AT20" s="267"/>
      <c r="AU20" s="267"/>
      <c r="AV20" s="267"/>
      <c r="AW20" s="267"/>
      <c r="AX20" s="267"/>
      <c r="AY20" s="267"/>
      <c r="AZ20" s="267"/>
    </row>
    <row r="21" spans="2:52" x14ac:dyDescent="0.3">
      <c r="B21" t="s">
        <v>534</v>
      </c>
      <c r="C21" s="257">
        <v>22315900</v>
      </c>
      <c r="D21" s="257">
        <v>5633100</v>
      </c>
      <c r="E21" s="257">
        <v>2231590</v>
      </c>
      <c r="F21" s="257">
        <v>11290300</v>
      </c>
      <c r="G21" s="257">
        <v>17852700</v>
      </c>
      <c r="H21" s="257">
        <v>5578980</v>
      </c>
      <c r="I21" s="257">
        <v>2231590</v>
      </c>
      <c r="J21" s="46"/>
      <c r="K21" s="46">
        <v>224467</v>
      </c>
      <c r="L21">
        <v>56133.2</v>
      </c>
      <c r="M21">
        <v>22453.3</v>
      </c>
      <c r="N21" s="46">
        <v>112266</v>
      </c>
      <c r="O21" s="46">
        <v>179626</v>
      </c>
      <c r="P21" s="46">
        <v>56133.2</v>
      </c>
      <c r="Q21" s="46">
        <v>22453.3</v>
      </c>
      <c r="S21" t="s">
        <v>534</v>
      </c>
      <c r="T21" s="258">
        <f t="shared" si="3"/>
        <v>22.315899999999999</v>
      </c>
      <c r="U21" s="258">
        <f t="shared" si="4"/>
        <v>5.6330999999999998</v>
      </c>
      <c r="V21" s="258">
        <f t="shared" si="5"/>
        <v>2.2315900000000002</v>
      </c>
      <c r="W21" s="258">
        <f t="shared" si="6"/>
        <v>11.2903</v>
      </c>
      <c r="X21" s="258">
        <f t="shared" si="7"/>
        <v>17.852699999999999</v>
      </c>
      <c r="Y21" s="258">
        <f t="shared" si="8"/>
        <v>5.5789799999999996</v>
      </c>
      <c r="Z21" s="258">
        <f t="shared" si="9"/>
        <v>2.2315900000000002</v>
      </c>
      <c r="AA21" s="46">
        <f t="shared" si="10"/>
        <v>0</v>
      </c>
      <c r="AB21" s="278">
        <f t="shared" si="11"/>
        <v>0.224467</v>
      </c>
      <c r="AC21" s="278">
        <f t="shared" si="12"/>
        <v>5.6133199999999994E-2</v>
      </c>
      <c r="AD21" s="278">
        <f t="shared" si="13"/>
        <v>2.2453299999999999E-2</v>
      </c>
      <c r="AE21" s="278">
        <f t="shared" si="14"/>
        <v>0.112266</v>
      </c>
      <c r="AF21" s="278">
        <f t="shared" si="15"/>
        <v>0.17962600000000001</v>
      </c>
      <c r="AG21" s="278">
        <f t="shared" si="16"/>
        <v>5.6133199999999994E-2</v>
      </c>
      <c r="AH21" s="259">
        <f t="shared" si="17"/>
        <v>2.2453299999999999E-2</v>
      </c>
      <c r="AJ21" s="399" t="s">
        <v>507</v>
      </c>
      <c r="AK21" s="2" t="s">
        <v>581</v>
      </c>
      <c r="AL21" s="266">
        <f>T32</f>
        <v>146.47900000000001</v>
      </c>
      <c r="AM21" s="266">
        <f t="shared" ref="AM21:AZ21" si="23">U32</f>
        <v>149.72800000000001</v>
      </c>
      <c r="AN21" s="266">
        <f t="shared" si="23"/>
        <v>144.62799999999999</v>
      </c>
      <c r="AO21" s="266">
        <f t="shared" si="23"/>
        <v>146.47900000000001</v>
      </c>
      <c r="AP21" s="266">
        <f t="shared" si="23"/>
        <v>145.94800000000001</v>
      </c>
      <c r="AQ21" s="266">
        <f t="shared" si="23"/>
        <v>146.47900000000001</v>
      </c>
      <c r="AR21" s="266">
        <f t="shared" si="23"/>
        <v>146.47900000000001</v>
      </c>
      <c r="AS21" s="266">
        <f t="shared" si="23"/>
        <v>0</v>
      </c>
      <c r="AT21" s="266">
        <f t="shared" si="23"/>
        <v>4.50474</v>
      </c>
      <c r="AU21" s="266">
        <f t="shared" si="23"/>
        <v>4.50474</v>
      </c>
      <c r="AV21" s="266">
        <f t="shared" si="23"/>
        <v>4.5069600000000003</v>
      </c>
      <c r="AW21" s="266">
        <f t="shared" si="23"/>
        <v>4.50474</v>
      </c>
      <c r="AX21" s="266">
        <f t="shared" si="23"/>
        <v>4.5069600000000003</v>
      </c>
      <c r="AY21" s="266">
        <f t="shared" si="23"/>
        <v>4.5069600000000003</v>
      </c>
      <c r="AZ21" s="266">
        <f t="shared" si="23"/>
        <v>4.5058699999999998</v>
      </c>
    </row>
    <row r="22" spans="2:52" x14ac:dyDescent="0.3">
      <c r="B22" t="s">
        <v>535</v>
      </c>
      <c r="C22" s="257">
        <v>15764100</v>
      </c>
      <c r="D22" s="257">
        <v>18607600</v>
      </c>
      <c r="E22" s="257">
        <v>15764100</v>
      </c>
      <c r="F22" s="257">
        <v>16731200</v>
      </c>
      <c r="G22" s="257">
        <v>15764100</v>
      </c>
      <c r="H22" s="257">
        <v>15764100</v>
      </c>
      <c r="I22" s="257">
        <v>15764100</v>
      </c>
      <c r="J22" s="46"/>
      <c r="K22" s="46">
        <v>217825</v>
      </c>
      <c r="L22">
        <v>217503</v>
      </c>
      <c r="M22">
        <v>218090</v>
      </c>
      <c r="N22" s="46">
        <v>218090</v>
      </c>
      <c r="O22" s="46">
        <v>220849</v>
      </c>
      <c r="P22" s="46">
        <v>218092</v>
      </c>
      <c r="Q22" s="46">
        <v>218090</v>
      </c>
      <c r="S22" s="260" t="s">
        <v>535</v>
      </c>
      <c r="T22" s="261">
        <f t="shared" si="3"/>
        <v>15.764099999999999</v>
      </c>
      <c r="U22" s="261">
        <f t="shared" si="4"/>
        <v>18.607600000000001</v>
      </c>
      <c r="V22" s="261">
        <f t="shared" si="5"/>
        <v>15.764099999999999</v>
      </c>
      <c r="W22" s="261">
        <f t="shared" si="6"/>
        <v>16.731200000000001</v>
      </c>
      <c r="X22" s="261">
        <f t="shared" si="7"/>
        <v>15.764099999999999</v>
      </c>
      <c r="Y22" s="261">
        <f t="shared" si="8"/>
        <v>15.764099999999999</v>
      </c>
      <c r="Z22" s="261">
        <f t="shared" si="9"/>
        <v>15.764099999999999</v>
      </c>
      <c r="AA22" s="46">
        <f t="shared" si="10"/>
        <v>0</v>
      </c>
      <c r="AB22" s="278">
        <f t="shared" si="11"/>
        <v>0.21782499999999999</v>
      </c>
      <c r="AC22" s="278">
        <f t="shared" si="12"/>
        <v>0.217503</v>
      </c>
      <c r="AD22" s="278">
        <f t="shared" si="13"/>
        <v>0.21809000000000001</v>
      </c>
      <c r="AE22" s="278">
        <f t="shared" si="14"/>
        <v>0.21809000000000001</v>
      </c>
      <c r="AF22" s="278">
        <f>O22/1000000</f>
        <v>0.22084899999999999</v>
      </c>
      <c r="AG22" s="278">
        <f t="shared" si="16"/>
        <v>0.21809200000000001</v>
      </c>
      <c r="AH22" s="259">
        <f t="shared" si="17"/>
        <v>0.21809000000000001</v>
      </c>
      <c r="AJ22" s="399"/>
      <c r="AK22" s="2" t="s">
        <v>531</v>
      </c>
      <c r="AL22" s="266">
        <f>T35</f>
        <v>434.90800000000002</v>
      </c>
      <c r="AM22" s="266">
        <f t="shared" ref="AM22:AZ22" si="24">U35</f>
        <v>217.64599999999999</v>
      </c>
      <c r="AN22" s="266">
        <f t="shared" si="24"/>
        <v>346.44600000000003</v>
      </c>
      <c r="AO22" s="266">
        <f t="shared" si="24"/>
        <v>108.727</v>
      </c>
      <c r="AP22" s="266">
        <f t="shared" si="24"/>
        <v>43.4377</v>
      </c>
      <c r="AQ22" s="266">
        <f t="shared" si="24"/>
        <v>108.727</v>
      </c>
      <c r="AR22" s="266">
        <f t="shared" si="24"/>
        <v>43.4908</v>
      </c>
      <c r="AS22" s="266">
        <f t="shared" si="24"/>
        <v>0</v>
      </c>
      <c r="AT22" s="266">
        <f t="shared" si="24"/>
        <v>9.6072100000000002</v>
      </c>
      <c r="AU22" s="266">
        <f t="shared" si="24"/>
        <v>4.8036099999999999</v>
      </c>
      <c r="AV22" s="266">
        <f t="shared" si="24"/>
        <v>7.6875499999999999</v>
      </c>
      <c r="AW22" s="266">
        <f t="shared" si="24"/>
        <v>2.4018000000000002</v>
      </c>
      <c r="AX22" s="266">
        <f t="shared" si="24"/>
        <v>0.96094400000000002</v>
      </c>
      <c r="AY22" s="266">
        <f t="shared" si="24"/>
        <v>2.4023599999999998</v>
      </c>
      <c r="AZ22" s="266">
        <f t="shared" si="24"/>
        <v>0.96083399999999997</v>
      </c>
    </row>
    <row r="23" spans="2:52" x14ac:dyDescent="0.3">
      <c r="B23" t="s">
        <v>536</v>
      </c>
      <c r="C23" s="257">
        <v>15764100</v>
      </c>
      <c r="D23" s="257">
        <v>4651910</v>
      </c>
      <c r="E23" s="257">
        <v>1576410</v>
      </c>
      <c r="F23" s="257">
        <v>4182800</v>
      </c>
      <c r="G23" s="257">
        <v>1576410</v>
      </c>
      <c r="H23" s="257">
        <v>7882070</v>
      </c>
      <c r="I23" s="257">
        <v>12611300</v>
      </c>
      <c r="J23" s="46"/>
      <c r="K23" s="46">
        <v>217825</v>
      </c>
      <c r="L23">
        <v>54375.6</v>
      </c>
      <c r="M23">
        <v>21809</v>
      </c>
      <c r="N23" s="46">
        <v>54522.6</v>
      </c>
      <c r="O23" s="46">
        <v>22084.9</v>
      </c>
      <c r="P23" s="46">
        <v>109046</v>
      </c>
      <c r="Q23" s="46">
        <v>174472</v>
      </c>
      <c r="S23" t="s">
        <v>536</v>
      </c>
      <c r="T23" s="258">
        <f t="shared" si="3"/>
        <v>15.764099999999999</v>
      </c>
      <c r="U23" s="258">
        <f t="shared" si="4"/>
        <v>4.65191</v>
      </c>
      <c r="V23" s="258">
        <f t="shared" si="5"/>
        <v>1.5764100000000001</v>
      </c>
      <c r="W23" s="258">
        <f t="shared" si="6"/>
        <v>4.1828000000000003</v>
      </c>
      <c r="X23" s="258">
        <f t="shared" si="7"/>
        <v>1.5764100000000001</v>
      </c>
      <c r="Y23" s="258">
        <f t="shared" si="8"/>
        <v>7.8820699999999997</v>
      </c>
      <c r="Z23" s="258">
        <f t="shared" si="9"/>
        <v>12.6113</v>
      </c>
      <c r="AA23" s="46">
        <f t="shared" si="10"/>
        <v>0</v>
      </c>
      <c r="AB23" s="278">
        <f t="shared" si="11"/>
        <v>0.21782499999999999</v>
      </c>
      <c r="AC23" s="278">
        <f t="shared" si="12"/>
        <v>5.4375599999999996E-2</v>
      </c>
      <c r="AD23" s="278">
        <f t="shared" si="13"/>
        <v>2.1808999999999999E-2</v>
      </c>
      <c r="AE23" s="278">
        <f t="shared" si="14"/>
        <v>5.4522599999999997E-2</v>
      </c>
      <c r="AF23" s="278">
        <f t="shared" si="15"/>
        <v>2.2084900000000001E-2</v>
      </c>
      <c r="AG23" s="278">
        <f t="shared" si="16"/>
        <v>0.109046</v>
      </c>
      <c r="AH23" s="259">
        <f t="shared" si="17"/>
        <v>0.17447199999999999</v>
      </c>
      <c r="AJ23" s="399"/>
      <c r="AK23" s="2" t="s">
        <v>533</v>
      </c>
      <c r="AL23" s="266">
        <f>T37</f>
        <v>22.5794</v>
      </c>
      <c r="AM23" s="266">
        <f t="shared" ref="AM23:AZ23" si="25">U37</f>
        <v>5.5794699999999997</v>
      </c>
      <c r="AN23" s="266">
        <f t="shared" si="25"/>
        <v>2.2514599999999998</v>
      </c>
      <c r="AO23" s="266">
        <f t="shared" si="25"/>
        <v>11.2897</v>
      </c>
      <c r="AP23" s="266">
        <f t="shared" si="25"/>
        <v>18.0486</v>
      </c>
      <c r="AQ23" s="266">
        <f t="shared" si="25"/>
        <v>5.6448400000000003</v>
      </c>
      <c r="AR23" s="266">
        <f t="shared" si="25"/>
        <v>2.2579400000000001</v>
      </c>
      <c r="AS23" s="266">
        <f t="shared" si="25"/>
        <v>0</v>
      </c>
      <c r="AT23" s="266">
        <f t="shared" si="25"/>
        <v>0.224472</v>
      </c>
      <c r="AU23" s="266">
        <f t="shared" si="25"/>
        <v>5.6118099999999997E-2</v>
      </c>
      <c r="AV23" s="266">
        <f t="shared" si="25"/>
        <v>2.2454000000000002E-2</v>
      </c>
      <c r="AW23" s="266">
        <f t="shared" si="25"/>
        <v>0.112236</v>
      </c>
      <c r="AX23" s="266">
        <f t="shared" si="25"/>
        <v>0.17963200000000001</v>
      </c>
      <c r="AY23" s="266">
        <f t="shared" si="25"/>
        <v>5.6134999999999997E-2</v>
      </c>
      <c r="AZ23" s="266">
        <f t="shared" si="25"/>
        <v>2.2453299999999999E-2</v>
      </c>
    </row>
    <row r="24" spans="2:52" x14ac:dyDescent="0.3">
      <c r="B24" t="s">
        <v>537</v>
      </c>
      <c r="C24" s="257">
        <v>465462000</v>
      </c>
      <c r="D24" s="257">
        <v>474707000</v>
      </c>
      <c r="E24" s="257">
        <v>465462000</v>
      </c>
      <c r="F24" s="257">
        <v>474254000</v>
      </c>
      <c r="G24" s="257">
        <v>465462000</v>
      </c>
      <c r="H24" s="257">
        <v>465462000</v>
      </c>
      <c r="I24" s="257">
        <v>465462000</v>
      </c>
      <c r="J24" s="46"/>
      <c r="K24" s="46">
        <v>10049300</v>
      </c>
      <c r="L24" s="257">
        <v>10051200</v>
      </c>
      <c r="M24" s="257">
        <v>10051800</v>
      </c>
      <c r="N24" s="46">
        <v>10051800</v>
      </c>
      <c r="O24" s="46">
        <v>10054600</v>
      </c>
      <c r="P24" s="46">
        <v>10051800</v>
      </c>
      <c r="Q24" s="46">
        <v>10051800</v>
      </c>
      <c r="S24" s="260" t="s">
        <v>537</v>
      </c>
      <c r="T24" s="261">
        <f t="shared" si="3"/>
        <v>465.46199999999999</v>
      </c>
      <c r="U24" s="261">
        <f t="shared" si="4"/>
        <v>474.70699999999999</v>
      </c>
      <c r="V24" s="261">
        <f t="shared" si="5"/>
        <v>465.46199999999999</v>
      </c>
      <c r="W24" s="261">
        <f t="shared" si="6"/>
        <v>474.25400000000002</v>
      </c>
      <c r="X24" s="261">
        <f t="shared" si="7"/>
        <v>465.46199999999999</v>
      </c>
      <c r="Y24" s="261">
        <f t="shared" si="8"/>
        <v>465.46199999999999</v>
      </c>
      <c r="Z24" s="261">
        <f t="shared" si="9"/>
        <v>465.46199999999999</v>
      </c>
      <c r="AA24" s="46">
        <f t="shared" si="10"/>
        <v>0</v>
      </c>
      <c r="AB24" s="278">
        <f t="shared" si="11"/>
        <v>10.049300000000001</v>
      </c>
      <c r="AC24" s="278">
        <f t="shared" si="12"/>
        <v>10.0512</v>
      </c>
      <c r="AD24" s="278">
        <f t="shared" si="13"/>
        <v>10.0518</v>
      </c>
      <c r="AE24" s="278">
        <f t="shared" si="14"/>
        <v>10.0518</v>
      </c>
      <c r="AF24" s="278">
        <f t="shared" si="15"/>
        <v>10.054600000000001</v>
      </c>
      <c r="AG24" s="278">
        <f t="shared" si="16"/>
        <v>10.0518</v>
      </c>
      <c r="AH24" s="259">
        <f t="shared" si="17"/>
        <v>10.0518</v>
      </c>
      <c r="AJ24" s="399"/>
      <c r="AK24" s="2" t="s">
        <v>535</v>
      </c>
      <c r="AL24" s="266">
        <f>T39</f>
        <v>16.7928</v>
      </c>
      <c r="AM24" s="266">
        <f t="shared" ref="AM24:AZ24" si="26">U39</f>
        <v>3.9596200000000001</v>
      </c>
      <c r="AN24" s="266">
        <f t="shared" si="26"/>
        <v>2.08853</v>
      </c>
      <c r="AO24" s="266">
        <f t="shared" si="26"/>
        <v>4.1982100000000004</v>
      </c>
      <c r="AP24" s="266">
        <f t="shared" si="26"/>
        <v>1.7416100000000001</v>
      </c>
      <c r="AQ24" s="266">
        <f t="shared" si="26"/>
        <v>8.3964200000000009</v>
      </c>
      <c r="AR24" s="266">
        <f t="shared" si="26"/>
        <v>13.4343</v>
      </c>
      <c r="AS24" s="266">
        <f t="shared" si="26"/>
        <v>0</v>
      </c>
      <c r="AT24" s="266">
        <f t="shared" si="26"/>
        <v>0.21784800000000001</v>
      </c>
      <c r="AU24" s="266">
        <f t="shared" si="26"/>
        <v>5.4462000000000003E-2</v>
      </c>
      <c r="AV24" s="266">
        <f t="shared" si="26"/>
        <v>2.1811900000000002E-2</v>
      </c>
      <c r="AW24" s="266">
        <f t="shared" si="26"/>
        <v>5.4462000000000003E-2</v>
      </c>
      <c r="AX24" s="266">
        <f t="shared" si="26"/>
        <v>2.1811900000000002E-2</v>
      </c>
      <c r="AY24" s="266">
        <f t="shared" si="26"/>
        <v>0.10906</v>
      </c>
      <c r="AZ24" s="266">
        <f t="shared" si="26"/>
        <v>0.17447199999999999</v>
      </c>
    </row>
    <row r="25" spans="2:52" x14ac:dyDescent="0.3">
      <c r="B25" t="s">
        <v>538</v>
      </c>
      <c r="C25" s="257">
        <v>465462000</v>
      </c>
      <c r="D25" s="257">
        <v>227068000</v>
      </c>
      <c r="E25" s="257">
        <v>345713000</v>
      </c>
      <c r="F25" s="257">
        <v>124209000</v>
      </c>
      <c r="G25" s="257">
        <v>62167300</v>
      </c>
      <c r="H25" s="257">
        <v>120306000</v>
      </c>
      <c r="I25" s="257">
        <v>57581100</v>
      </c>
      <c r="J25" s="46"/>
      <c r="K25" s="46">
        <v>10049300</v>
      </c>
      <c r="L25" s="257">
        <v>4915110</v>
      </c>
      <c r="M25" s="257">
        <v>7731620</v>
      </c>
      <c r="N25" s="46">
        <v>2569090</v>
      </c>
      <c r="O25" s="46">
        <v>1162630</v>
      </c>
      <c r="P25" s="46">
        <v>2567480</v>
      </c>
      <c r="Q25" s="46">
        <v>1157850</v>
      </c>
      <c r="S25" t="s">
        <v>538</v>
      </c>
      <c r="T25" s="258">
        <f t="shared" si="3"/>
        <v>465.46199999999999</v>
      </c>
      <c r="U25" s="258">
        <f t="shared" si="4"/>
        <v>227.06800000000001</v>
      </c>
      <c r="V25" s="258">
        <f t="shared" si="5"/>
        <v>345.71300000000002</v>
      </c>
      <c r="W25" s="258">
        <f t="shared" si="6"/>
        <v>124.209</v>
      </c>
      <c r="X25" s="258">
        <f t="shared" si="7"/>
        <v>62.167299999999997</v>
      </c>
      <c r="Y25" s="258">
        <f t="shared" si="8"/>
        <v>120.306</v>
      </c>
      <c r="Z25" s="258">
        <f t="shared" si="9"/>
        <v>57.581099999999999</v>
      </c>
      <c r="AA25" s="46">
        <f t="shared" si="10"/>
        <v>0</v>
      </c>
      <c r="AB25" s="278">
        <f t="shared" si="11"/>
        <v>10.049300000000001</v>
      </c>
      <c r="AC25" s="278">
        <f t="shared" si="12"/>
        <v>4.9151100000000003</v>
      </c>
      <c r="AD25" s="278">
        <f t="shared" si="13"/>
        <v>7.7316200000000004</v>
      </c>
      <c r="AE25" s="278">
        <f t="shared" si="14"/>
        <v>2.5690900000000001</v>
      </c>
      <c r="AF25" s="278">
        <f t="shared" si="15"/>
        <v>1.1626300000000001</v>
      </c>
      <c r="AG25" s="278">
        <f t="shared" si="16"/>
        <v>2.5674800000000002</v>
      </c>
      <c r="AH25" s="259">
        <f t="shared" si="17"/>
        <v>1.15785</v>
      </c>
      <c r="AJ25" s="399"/>
      <c r="AK25" s="2" t="s">
        <v>546</v>
      </c>
      <c r="AL25" s="266">
        <f>T41</f>
        <v>474.28</v>
      </c>
      <c r="AM25" s="266">
        <f t="shared" ref="AM25:AZ25" si="27">U41</f>
        <v>227.18600000000001</v>
      </c>
      <c r="AN25" s="266">
        <f t="shared" si="27"/>
        <v>350.786</v>
      </c>
      <c r="AO25" s="266">
        <f t="shared" si="27"/>
        <v>124.215</v>
      </c>
      <c r="AP25" s="266">
        <f t="shared" si="27"/>
        <v>63.228000000000002</v>
      </c>
      <c r="AQ25" s="266">
        <f t="shared" si="27"/>
        <v>122.768</v>
      </c>
      <c r="AR25" s="266">
        <f t="shared" si="27"/>
        <v>59.183</v>
      </c>
      <c r="AS25" s="266">
        <f t="shared" si="27"/>
        <v>0</v>
      </c>
      <c r="AT25" s="266">
        <f t="shared" si="27"/>
        <v>10.0495</v>
      </c>
      <c r="AU25" s="266">
        <f t="shared" si="27"/>
        <v>4.9141899999999996</v>
      </c>
      <c r="AV25" s="266">
        <f t="shared" si="27"/>
        <v>7.7318199999999999</v>
      </c>
      <c r="AW25" s="266">
        <f t="shared" si="27"/>
        <v>2.5684999999999998</v>
      </c>
      <c r="AX25" s="266">
        <f t="shared" si="27"/>
        <v>1.16239</v>
      </c>
      <c r="AY25" s="266">
        <f t="shared" si="27"/>
        <v>2.5675500000000002</v>
      </c>
      <c r="AZ25" s="266">
        <f t="shared" si="27"/>
        <v>1.1575800000000001</v>
      </c>
    </row>
    <row r="26" spans="2:52" x14ac:dyDescent="0.3">
      <c r="B26" t="s">
        <v>539</v>
      </c>
      <c r="C26" s="257">
        <v>465462000</v>
      </c>
      <c r="D26" s="257">
        <v>227068000</v>
      </c>
      <c r="E26" s="257">
        <v>345713000</v>
      </c>
      <c r="F26" s="257">
        <v>124209000</v>
      </c>
      <c r="G26" s="257">
        <v>62167300</v>
      </c>
      <c r="H26" s="257">
        <v>120306000</v>
      </c>
      <c r="I26" s="257">
        <v>57581100</v>
      </c>
      <c r="J26" s="46"/>
      <c r="K26" s="46">
        <v>10049300</v>
      </c>
      <c r="L26" s="257">
        <v>4915110</v>
      </c>
      <c r="M26" s="257">
        <v>7731620</v>
      </c>
      <c r="N26" s="46">
        <v>2569090</v>
      </c>
      <c r="O26" s="46">
        <v>1162630</v>
      </c>
      <c r="P26" s="46">
        <v>2567480</v>
      </c>
      <c r="Q26" s="46">
        <v>1157850</v>
      </c>
      <c r="S26" s="260" t="s">
        <v>539</v>
      </c>
      <c r="T26" s="261">
        <f t="shared" si="3"/>
        <v>465.46199999999999</v>
      </c>
      <c r="U26" s="261">
        <f t="shared" si="4"/>
        <v>227.06800000000001</v>
      </c>
      <c r="V26" s="261">
        <f t="shared" si="5"/>
        <v>345.71300000000002</v>
      </c>
      <c r="W26" s="261">
        <f t="shared" si="6"/>
        <v>124.209</v>
      </c>
      <c r="X26" s="261">
        <f t="shared" si="7"/>
        <v>62.167299999999997</v>
      </c>
      <c r="Y26" s="261">
        <f t="shared" si="8"/>
        <v>120.306</v>
      </c>
      <c r="Z26" s="261">
        <f t="shared" si="9"/>
        <v>57.581099999999999</v>
      </c>
      <c r="AA26" s="46">
        <f t="shared" si="10"/>
        <v>0</v>
      </c>
      <c r="AB26" s="278">
        <f t="shared" si="11"/>
        <v>10.049300000000001</v>
      </c>
      <c r="AC26" s="278">
        <f t="shared" si="12"/>
        <v>4.9151100000000003</v>
      </c>
      <c r="AD26" s="278">
        <f t="shared" si="13"/>
        <v>7.7316200000000004</v>
      </c>
      <c r="AE26" s="278">
        <f t="shared" si="14"/>
        <v>2.5690900000000001</v>
      </c>
      <c r="AF26" s="278">
        <f t="shared" si="15"/>
        <v>1.1626300000000001</v>
      </c>
      <c r="AG26" s="278">
        <f t="shared" si="16"/>
        <v>2.5674800000000002</v>
      </c>
      <c r="AH26" s="259">
        <f t="shared" si="17"/>
        <v>1.15785</v>
      </c>
      <c r="AJ26" s="399"/>
      <c r="AK26" s="2" t="s">
        <v>547</v>
      </c>
      <c r="AL26" s="267">
        <f>T44</f>
        <v>3</v>
      </c>
      <c r="AM26" s="267">
        <f t="shared" ref="AM26:AZ26" si="28">U44</f>
        <v>8</v>
      </c>
      <c r="AN26" s="267">
        <f t="shared" si="28"/>
        <v>3</v>
      </c>
      <c r="AO26" s="267">
        <f t="shared" si="28"/>
        <v>3</v>
      </c>
      <c r="AP26" s="267">
        <f t="shared" si="28"/>
        <v>3</v>
      </c>
      <c r="AQ26" s="267">
        <f t="shared" si="28"/>
        <v>3</v>
      </c>
      <c r="AR26" s="267">
        <f t="shared" si="28"/>
        <v>3</v>
      </c>
      <c r="AS26" s="267">
        <f t="shared" si="28"/>
        <v>0</v>
      </c>
      <c r="AT26" s="267">
        <f t="shared" si="28"/>
        <v>4</v>
      </c>
      <c r="AU26" s="267">
        <f t="shared" si="28"/>
        <v>4</v>
      </c>
      <c r="AV26" s="267">
        <f t="shared" si="28"/>
        <v>5</v>
      </c>
      <c r="AW26" s="267">
        <f t="shared" si="28"/>
        <v>4</v>
      </c>
      <c r="AX26" s="267">
        <f t="shared" si="28"/>
        <v>5</v>
      </c>
      <c r="AY26" s="267">
        <f t="shared" si="28"/>
        <v>5</v>
      </c>
      <c r="AZ26" s="267">
        <f t="shared" si="28"/>
        <v>5</v>
      </c>
    </row>
    <row r="27" spans="2:52" x14ac:dyDescent="0.3">
      <c r="B27" t="s">
        <v>540</v>
      </c>
      <c r="C27">
        <v>2.74</v>
      </c>
      <c r="D27">
        <v>0.49</v>
      </c>
      <c r="E27">
        <v>3.09</v>
      </c>
      <c r="F27">
        <v>0.33</v>
      </c>
      <c r="G27">
        <v>2.35</v>
      </c>
      <c r="H27">
        <v>2.0499999999999998</v>
      </c>
      <c r="I27">
        <v>2.17</v>
      </c>
      <c r="J27" s="46"/>
      <c r="K27" s="46">
        <v>0.06</v>
      </c>
      <c r="L27">
        <v>0.88</v>
      </c>
      <c r="M27">
        <v>0.9</v>
      </c>
      <c r="N27" s="46">
        <v>0.8</v>
      </c>
      <c r="O27" s="46">
        <v>0.94</v>
      </c>
      <c r="P27" s="46">
        <v>0.84</v>
      </c>
      <c r="Q27" s="46">
        <v>0.72</v>
      </c>
      <c r="S27" s="260" t="s">
        <v>540</v>
      </c>
      <c r="T27" s="261">
        <f>C27</f>
        <v>2.74</v>
      </c>
      <c r="U27" s="261">
        <f t="shared" ref="U27:Z27" si="29">D27</f>
        <v>0.49</v>
      </c>
      <c r="V27" s="261">
        <f t="shared" si="29"/>
        <v>3.09</v>
      </c>
      <c r="W27" s="261">
        <f t="shared" si="29"/>
        <v>0.33</v>
      </c>
      <c r="X27" s="261">
        <f t="shared" si="29"/>
        <v>2.35</v>
      </c>
      <c r="Y27" s="261">
        <f t="shared" si="29"/>
        <v>2.0499999999999998</v>
      </c>
      <c r="Z27" s="261">
        <f t="shared" si="29"/>
        <v>2.17</v>
      </c>
      <c r="AA27" s="46"/>
      <c r="AB27" s="261">
        <f t="shared" ref="AB27:AH28" si="30">K27</f>
        <v>0.06</v>
      </c>
      <c r="AC27" s="261">
        <f t="shared" si="30"/>
        <v>0.88</v>
      </c>
      <c r="AD27" s="261">
        <f t="shared" si="30"/>
        <v>0.9</v>
      </c>
      <c r="AE27" s="261">
        <f t="shared" si="30"/>
        <v>0.8</v>
      </c>
      <c r="AF27" s="261">
        <f t="shared" si="30"/>
        <v>0.94</v>
      </c>
      <c r="AG27" s="261">
        <f t="shared" si="30"/>
        <v>0.84</v>
      </c>
      <c r="AH27" s="261">
        <f t="shared" si="30"/>
        <v>0.72</v>
      </c>
      <c r="AJ27" s="272"/>
      <c r="AK27" s="2"/>
      <c r="AL27" s="267"/>
      <c r="AM27" s="267"/>
      <c r="AN27" s="267"/>
      <c r="AO27" s="267"/>
      <c r="AP27" s="267"/>
      <c r="AQ27" s="267"/>
      <c r="AR27" s="267"/>
      <c r="AS27" s="267"/>
      <c r="AT27" s="267"/>
      <c r="AU27" s="267"/>
      <c r="AV27" s="267"/>
      <c r="AW27" s="267"/>
      <c r="AX27" s="267"/>
      <c r="AY27" s="267"/>
      <c r="AZ27" s="267"/>
    </row>
    <row r="28" spans="2:52" x14ac:dyDescent="0.3">
      <c r="B28" t="s">
        <v>208</v>
      </c>
      <c r="C28" s="46">
        <v>8</v>
      </c>
      <c r="D28" s="46">
        <v>3</v>
      </c>
      <c r="E28" s="46">
        <v>8</v>
      </c>
      <c r="F28" s="46">
        <v>3</v>
      </c>
      <c r="G28" s="46">
        <v>8</v>
      </c>
      <c r="H28" s="46">
        <v>8</v>
      </c>
      <c r="I28" s="46">
        <v>8</v>
      </c>
      <c r="J28" s="46"/>
      <c r="K28" s="46">
        <v>5</v>
      </c>
      <c r="L28" s="46">
        <v>5</v>
      </c>
      <c r="M28" s="46">
        <v>5</v>
      </c>
      <c r="N28" s="46">
        <v>5</v>
      </c>
      <c r="O28" s="46">
        <v>5</v>
      </c>
      <c r="P28" s="46">
        <v>5</v>
      </c>
      <c r="Q28" s="46">
        <v>5</v>
      </c>
      <c r="S28" t="s">
        <v>208</v>
      </c>
      <c r="T28" s="279">
        <f>C28</f>
        <v>8</v>
      </c>
      <c r="U28" s="279">
        <f t="shared" ref="U28:Z28" si="31">D28</f>
        <v>3</v>
      </c>
      <c r="V28" s="279">
        <f t="shared" si="31"/>
        <v>8</v>
      </c>
      <c r="W28" s="279">
        <f t="shared" si="31"/>
        <v>3</v>
      </c>
      <c r="X28" s="279">
        <f t="shared" si="31"/>
        <v>8</v>
      </c>
      <c r="Y28" s="279">
        <f t="shared" si="31"/>
        <v>8</v>
      </c>
      <c r="Z28" s="279">
        <f t="shared" si="31"/>
        <v>8</v>
      </c>
      <c r="AA28" s="46"/>
      <c r="AB28" s="279">
        <f t="shared" si="30"/>
        <v>5</v>
      </c>
      <c r="AC28" s="279">
        <f t="shared" si="30"/>
        <v>5</v>
      </c>
      <c r="AD28" s="279">
        <f t="shared" si="30"/>
        <v>5</v>
      </c>
      <c r="AE28" s="279">
        <f t="shared" si="30"/>
        <v>5</v>
      </c>
      <c r="AF28" s="279">
        <f t="shared" si="30"/>
        <v>5</v>
      </c>
      <c r="AG28" s="279">
        <f t="shared" si="30"/>
        <v>5</v>
      </c>
      <c r="AH28" s="279">
        <f t="shared" si="30"/>
        <v>5</v>
      </c>
      <c r="AJ28" s="399" t="s">
        <v>508</v>
      </c>
      <c r="AK28" s="2" t="s">
        <v>581</v>
      </c>
      <c r="AL28" s="266">
        <f>T48</f>
        <v>139.30699999999999</v>
      </c>
      <c r="AM28" s="266">
        <f t="shared" ref="AM28:AZ28" si="32">U48</f>
        <v>139.30699999999999</v>
      </c>
      <c r="AN28" s="266">
        <f t="shared" si="32"/>
        <v>139.30699999999999</v>
      </c>
      <c r="AO28" s="266">
        <f t="shared" si="32"/>
        <v>139.30699999999999</v>
      </c>
      <c r="AP28" s="266">
        <f t="shared" si="32"/>
        <v>145.989</v>
      </c>
      <c r="AQ28" s="266">
        <f t="shared" si="32"/>
        <v>139.30699999999999</v>
      </c>
      <c r="AR28" s="266">
        <f t="shared" si="32"/>
        <v>139.30699999999999</v>
      </c>
      <c r="AS28" s="266">
        <f t="shared" si="32"/>
        <v>0</v>
      </c>
      <c r="AT28" s="266">
        <f t="shared" si="32"/>
        <v>4.5058699999999998</v>
      </c>
      <c r="AU28" s="266">
        <f t="shared" si="32"/>
        <v>4.5058699999999998</v>
      </c>
      <c r="AV28" s="266">
        <f t="shared" si="32"/>
        <v>4.5084299999999997</v>
      </c>
      <c r="AW28" s="266">
        <f t="shared" si="32"/>
        <v>4.5084299999999997</v>
      </c>
      <c r="AX28" s="266">
        <f t="shared" si="32"/>
        <v>4.5084299999999997</v>
      </c>
      <c r="AY28" s="266">
        <f t="shared" si="32"/>
        <v>4.5084299999999997</v>
      </c>
      <c r="AZ28" s="266">
        <f t="shared" si="32"/>
        <v>4.5058699999999998</v>
      </c>
    </row>
    <row r="29" spans="2:52" x14ac:dyDescent="0.3">
      <c r="C29" s="46"/>
      <c r="D29" s="46"/>
      <c r="E29" s="46"/>
      <c r="F29" s="46"/>
      <c r="G29" s="46"/>
      <c r="H29" s="46"/>
      <c r="I29" s="46"/>
      <c r="J29" s="46"/>
      <c r="K29" s="46"/>
      <c r="L29" s="46"/>
      <c r="M29" s="46"/>
      <c r="N29" s="46"/>
      <c r="O29" s="46"/>
      <c r="P29" s="46"/>
      <c r="Q29" s="46"/>
      <c r="T29" s="46"/>
      <c r="U29" s="46"/>
      <c r="V29" s="46"/>
      <c r="W29" s="46"/>
      <c r="X29" s="46"/>
      <c r="Y29" s="46"/>
      <c r="Z29" s="46"/>
      <c r="AA29" s="46"/>
      <c r="AB29" s="279"/>
      <c r="AC29" s="279"/>
      <c r="AD29" s="279"/>
      <c r="AE29" s="279"/>
      <c r="AF29" s="279"/>
      <c r="AG29" s="279"/>
      <c r="AH29" s="46"/>
      <c r="AJ29" s="399"/>
      <c r="AK29" s="2" t="s">
        <v>531</v>
      </c>
      <c r="AL29" s="266">
        <f>T51</f>
        <v>427.73700000000002</v>
      </c>
      <c r="AM29" s="266">
        <f t="shared" ref="AM29:AZ29" si="33">U51</f>
        <v>213.86799999999999</v>
      </c>
      <c r="AN29" s="266">
        <f t="shared" si="33"/>
        <v>342.19</v>
      </c>
      <c r="AO29" s="266">
        <f t="shared" si="33"/>
        <v>106.934</v>
      </c>
      <c r="AP29" s="266">
        <f t="shared" si="33"/>
        <v>43.441800000000001</v>
      </c>
      <c r="AQ29" s="266">
        <f t="shared" si="33"/>
        <v>106.934</v>
      </c>
      <c r="AR29" s="266">
        <f t="shared" si="33"/>
        <v>42.773699999999998</v>
      </c>
      <c r="AS29" s="266">
        <f t="shared" si="33"/>
        <v>0</v>
      </c>
      <c r="AT29" s="266">
        <f t="shared" si="33"/>
        <v>9.6083400000000001</v>
      </c>
      <c r="AU29" s="266">
        <f t="shared" si="33"/>
        <v>4.8041700000000001</v>
      </c>
      <c r="AV29" s="266">
        <f t="shared" si="33"/>
        <v>7.6887299999999996</v>
      </c>
      <c r="AW29" s="266">
        <f t="shared" si="33"/>
        <v>2.40273</v>
      </c>
      <c r="AX29" s="266">
        <f t="shared" si="33"/>
        <v>0.96109100000000003</v>
      </c>
      <c r="AY29" s="266">
        <f t="shared" si="33"/>
        <v>2.40273</v>
      </c>
      <c r="AZ29" s="266">
        <f t="shared" si="33"/>
        <v>0.96083399999999997</v>
      </c>
    </row>
    <row r="30" spans="2:52" x14ac:dyDescent="0.3">
      <c r="B30" t="s">
        <v>529</v>
      </c>
      <c r="C30" s="257">
        <v>266630000</v>
      </c>
      <c r="D30" s="257">
        <v>266630000</v>
      </c>
      <c r="E30" s="257">
        <v>266630000</v>
      </c>
      <c r="F30" s="257">
        <v>266630000</v>
      </c>
      <c r="G30" s="257">
        <v>266630000</v>
      </c>
      <c r="H30" s="257">
        <v>266630000</v>
      </c>
      <c r="I30" s="257">
        <v>266630000</v>
      </c>
      <c r="J30" s="46"/>
      <c r="K30" s="257">
        <v>4519440</v>
      </c>
      <c r="L30" s="257">
        <v>4519440</v>
      </c>
      <c r="M30" s="257">
        <v>4519440</v>
      </c>
      <c r="N30" s="46">
        <v>4519440</v>
      </c>
      <c r="O30" s="46">
        <v>4519440</v>
      </c>
      <c r="P30" s="46">
        <v>4519440</v>
      </c>
      <c r="Q30" s="46">
        <v>4519440</v>
      </c>
      <c r="S30" s="260" t="s">
        <v>529</v>
      </c>
      <c r="T30" s="261">
        <f>C30/1000000</f>
        <v>266.63</v>
      </c>
      <c r="U30" s="261">
        <f t="shared" ref="U30:U42" si="34">D30/1000000</f>
        <v>266.63</v>
      </c>
      <c r="V30" s="261">
        <f t="shared" ref="V30:V42" si="35">E30/1000000</f>
        <v>266.63</v>
      </c>
      <c r="W30" s="261">
        <f t="shared" ref="W30:W42" si="36">F30/1000000</f>
        <v>266.63</v>
      </c>
      <c r="X30" s="261">
        <f t="shared" ref="X30:X42" si="37">G30/1000000</f>
        <v>266.63</v>
      </c>
      <c r="Y30" s="261">
        <f t="shared" ref="Y30:Y42" si="38">H30/1000000</f>
        <v>266.63</v>
      </c>
      <c r="Z30" s="261">
        <f t="shared" ref="Z30:Z42" si="39">I30/1000000</f>
        <v>266.63</v>
      </c>
      <c r="AA30" s="46">
        <f t="shared" ref="AA30:AA42" si="40">J30/1000000</f>
        <v>0</v>
      </c>
      <c r="AB30" s="278">
        <f>K30/1000000</f>
        <v>4.5194400000000003</v>
      </c>
      <c r="AC30" s="278">
        <f t="shared" ref="AC30:AC42" si="41">L30/1000000</f>
        <v>4.5194400000000003</v>
      </c>
      <c r="AD30" s="278">
        <f t="shared" ref="AD30:AD42" si="42">M30/1000000</f>
        <v>4.5194400000000003</v>
      </c>
      <c r="AE30" s="278">
        <f t="shared" ref="AE30:AE42" si="43">N30/1000000</f>
        <v>4.5194400000000003</v>
      </c>
      <c r="AF30" s="278">
        <f t="shared" ref="AF30:AF42" si="44">O30/1000000</f>
        <v>4.5194400000000003</v>
      </c>
      <c r="AG30" s="278">
        <f t="shared" ref="AG30:AG42" si="45">P30/1000000</f>
        <v>4.5194400000000003</v>
      </c>
      <c r="AH30" s="259">
        <f t="shared" ref="AH30:AH42" si="46">Q30/1000000</f>
        <v>4.5194400000000003</v>
      </c>
      <c r="AJ30" s="399"/>
      <c r="AK30" s="2" t="s">
        <v>533</v>
      </c>
      <c r="AL30" s="266">
        <f>T53</f>
        <v>22.328399999999998</v>
      </c>
      <c r="AM30" s="266">
        <f t="shared" ref="AM30:AZ30" si="47">U53</f>
        <v>5.58209</v>
      </c>
      <c r="AN30" s="266">
        <f t="shared" si="47"/>
        <v>2.2328399999999999</v>
      </c>
      <c r="AO30" s="266">
        <f t="shared" si="47"/>
        <v>11.164199999999999</v>
      </c>
      <c r="AP30" s="266">
        <f t="shared" si="47"/>
        <v>18.049800000000001</v>
      </c>
      <c r="AQ30" s="266">
        <f t="shared" si="47"/>
        <v>5.58209</v>
      </c>
      <c r="AR30" s="266">
        <f t="shared" si="47"/>
        <v>2.2328399999999999</v>
      </c>
      <c r="AS30" s="266">
        <f t="shared" si="47"/>
        <v>0</v>
      </c>
      <c r="AT30" s="266">
        <f t="shared" si="47"/>
        <v>0.22450700000000001</v>
      </c>
      <c r="AU30" s="266">
        <f t="shared" si="47"/>
        <v>5.6126699999999995E-2</v>
      </c>
      <c r="AV30" s="266">
        <f t="shared" si="47"/>
        <v>2.2458499999999999E-2</v>
      </c>
      <c r="AW30" s="266">
        <f t="shared" si="47"/>
        <v>0.112292</v>
      </c>
      <c r="AX30" s="266">
        <f t="shared" si="47"/>
        <v>0.17966799999999999</v>
      </c>
      <c r="AY30" s="266">
        <f t="shared" si="47"/>
        <v>5.61462E-2</v>
      </c>
      <c r="AZ30" s="266">
        <f t="shared" si="47"/>
        <v>2.2450700000000001E-2</v>
      </c>
    </row>
    <row r="31" spans="2:52" x14ac:dyDescent="0.3">
      <c r="B31" t="s">
        <v>530</v>
      </c>
      <c r="C31" s="257">
        <v>18169700</v>
      </c>
      <c r="D31" s="257">
        <v>15305600</v>
      </c>
      <c r="E31" s="257">
        <v>18169700</v>
      </c>
      <c r="F31" s="257">
        <v>18169700</v>
      </c>
      <c r="G31" s="257">
        <v>18169700</v>
      </c>
      <c r="H31" s="257">
        <v>18169700</v>
      </c>
      <c r="I31" s="257">
        <v>18169700</v>
      </c>
      <c r="J31" s="46"/>
      <c r="K31">
        <v>126195</v>
      </c>
      <c r="L31">
        <v>126195</v>
      </c>
      <c r="M31">
        <v>126195</v>
      </c>
      <c r="N31" s="46">
        <v>126195</v>
      </c>
      <c r="O31" s="46">
        <v>126195</v>
      </c>
      <c r="P31" s="46">
        <v>126195</v>
      </c>
      <c r="Q31" s="46">
        <v>126195</v>
      </c>
      <c r="S31" s="260" t="s">
        <v>530</v>
      </c>
      <c r="T31" s="261">
        <f t="shared" ref="T31:T42" si="48">C31/1000000</f>
        <v>18.169699999999999</v>
      </c>
      <c r="U31" s="261">
        <f t="shared" si="34"/>
        <v>15.3056</v>
      </c>
      <c r="V31" s="261">
        <f t="shared" si="35"/>
        <v>18.169699999999999</v>
      </c>
      <c r="W31" s="261">
        <f t="shared" si="36"/>
        <v>18.169699999999999</v>
      </c>
      <c r="X31" s="261">
        <f t="shared" si="37"/>
        <v>18.169699999999999</v>
      </c>
      <c r="Y31" s="261">
        <f t="shared" si="38"/>
        <v>18.169699999999999</v>
      </c>
      <c r="Z31" s="261">
        <f t="shared" si="39"/>
        <v>18.169699999999999</v>
      </c>
      <c r="AA31" s="46">
        <f t="shared" si="40"/>
        <v>0</v>
      </c>
      <c r="AB31" s="278">
        <f t="shared" ref="AB31:AB42" si="49">K31/1000000</f>
        <v>0.126195</v>
      </c>
      <c r="AC31" s="278">
        <f t="shared" si="41"/>
        <v>0.126195</v>
      </c>
      <c r="AD31" s="278">
        <f t="shared" si="42"/>
        <v>0.126195</v>
      </c>
      <c r="AE31" s="278">
        <f t="shared" si="43"/>
        <v>0.126195</v>
      </c>
      <c r="AF31" s="278">
        <f t="shared" si="44"/>
        <v>0.126195</v>
      </c>
      <c r="AG31" s="278">
        <f t="shared" si="45"/>
        <v>0.126195</v>
      </c>
      <c r="AH31" s="259">
        <f t="shared" si="46"/>
        <v>0.126195</v>
      </c>
      <c r="AJ31" s="399"/>
      <c r="AK31" s="2" t="s">
        <v>535</v>
      </c>
      <c r="AL31" s="266">
        <f>T55</f>
        <v>16.135000000000002</v>
      </c>
      <c r="AM31" s="266">
        <f t="shared" ref="AM31:AZ31" si="50">U55</f>
        <v>4.0337500000000004</v>
      </c>
      <c r="AN31" s="266">
        <f t="shared" si="50"/>
        <v>1.6134999999999999</v>
      </c>
      <c r="AO31" s="266">
        <f t="shared" si="50"/>
        <v>4.0337500000000004</v>
      </c>
      <c r="AP31" s="266">
        <f t="shared" si="50"/>
        <v>1.7479899999999999</v>
      </c>
      <c r="AQ31" s="266">
        <f t="shared" si="50"/>
        <v>7.8243200000000002</v>
      </c>
      <c r="AR31" s="266">
        <f t="shared" si="50"/>
        <v>12.9291</v>
      </c>
      <c r="AS31" s="266">
        <f t="shared" si="50"/>
        <v>0</v>
      </c>
      <c r="AT31" s="266">
        <f t="shared" si="50"/>
        <v>0.21798699999999999</v>
      </c>
      <c r="AU31" s="266">
        <f t="shared" si="50"/>
        <v>5.4496500000000003E-2</v>
      </c>
      <c r="AV31" s="266">
        <f t="shared" si="50"/>
        <v>2.1629900000000001E-2</v>
      </c>
      <c r="AW31" s="266">
        <f t="shared" si="50"/>
        <v>5.4574499999999998E-2</v>
      </c>
      <c r="AX31" s="266">
        <f t="shared" si="50"/>
        <v>2.18298E-2</v>
      </c>
      <c r="AY31" s="266">
        <f t="shared" si="50"/>
        <v>0.109149</v>
      </c>
      <c r="AZ31" s="266">
        <f t="shared" si="50"/>
        <v>0.174294</v>
      </c>
    </row>
    <row r="32" spans="2:52" x14ac:dyDescent="0.3">
      <c r="B32" t="s">
        <v>582</v>
      </c>
      <c r="C32" s="257">
        <v>146479000</v>
      </c>
      <c r="D32" s="257">
        <v>149728000</v>
      </c>
      <c r="E32" s="257">
        <v>144628000</v>
      </c>
      <c r="F32" s="257">
        <v>146479000</v>
      </c>
      <c r="G32" s="257">
        <v>145948000</v>
      </c>
      <c r="H32" s="257">
        <v>146479000</v>
      </c>
      <c r="I32" s="257">
        <v>146479000</v>
      </c>
      <c r="J32" s="46"/>
      <c r="K32" s="257">
        <v>4504740</v>
      </c>
      <c r="L32" s="257">
        <v>4504740</v>
      </c>
      <c r="M32" s="257">
        <v>4506960</v>
      </c>
      <c r="N32" s="46">
        <v>4504740</v>
      </c>
      <c r="O32" s="46">
        <v>4506960</v>
      </c>
      <c r="P32" s="46">
        <v>4506960</v>
      </c>
      <c r="Q32" s="46">
        <v>4505870</v>
      </c>
      <c r="S32" t="s">
        <v>582</v>
      </c>
      <c r="T32" s="258">
        <f t="shared" si="48"/>
        <v>146.47900000000001</v>
      </c>
      <c r="U32" s="258">
        <f t="shared" si="34"/>
        <v>149.72800000000001</v>
      </c>
      <c r="V32" s="258">
        <f t="shared" si="35"/>
        <v>144.62799999999999</v>
      </c>
      <c r="W32" s="258">
        <f t="shared" si="36"/>
        <v>146.47900000000001</v>
      </c>
      <c r="X32" s="258">
        <f t="shared" si="37"/>
        <v>145.94800000000001</v>
      </c>
      <c r="Y32" s="258">
        <f t="shared" si="38"/>
        <v>146.47900000000001</v>
      </c>
      <c r="Z32" s="258">
        <f t="shared" si="39"/>
        <v>146.47900000000001</v>
      </c>
      <c r="AA32" s="46">
        <f t="shared" si="40"/>
        <v>0</v>
      </c>
      <c r="AB32" s="278">
        <f t="shared" si="49"/>
        <v>4.50474</v>
      </c>
      <c r="AC32" s="278">
        <f t="shared" si="41"/>
        <v>4.50474</v>
      </c>
      <c r="AD32" s="278">
        <f t="shared" si="42"/>
        <v>4.5069600000000003</v>
      </c>
      <c r="AE32" s="278">
        <f t="shared" si="43"/>
        <v>4.50474</v>
      </c>
      <c r="AF32" s="278">
        <f t="shared" si="44"/>
        <v>4.5069600000000003</v>
      </c>
      <c r="AG32" s="278">
        <f t="shared" si="45"/>
        <v>4.5069600000000003</v>
      </c>
      <c r="AH32" s="259">
        <f t="shared" si="46"/>
        <v>4.5058699999999998</v>
      </c>
      <c r="AJ32" s="399"/>
      <c r="AK32" s="2" t="s">
        <v>546</v>
      </c>
      <c r="AL32" s="266">
        <f>T57</f>
        <v>466.2</v>
      </c>
      <c r="AM32" s="266">
        <f t="shared" ref="AM32:AZ32" si="51">U57</f>
        <v>223.48400000000001</v>
      </c>
      <c r="AN32" s="266">
        <f t="shared" si="51"/>
        <v>346.036</v>
      </c>
      <c r="AO32" s="266">
        <f t="shared" si="51"/>
        <v>122.13200000000001</v>
      </c>
      <c r="AP32" s="266">
        <f t="shared" si="51"/>
        <v>63.239600000000003</v>
      </c>
      <c r="AQ32" s="266">
        <f t="shared" si="51"/>
        <v>120.34099999999999</v>
      </c>
      <c r="AR32" s="266">
        <f t="shared" si="51"/>
        <v>57.935600000000001</v>
      </c>
      <c r="AS32" s="266">
        <f t="shared" si="51"/>
        <v>0</v>
      </c>
      <c r="AT32" s="266">
        <f t="shared" si="51"/>
        <v>10.050800000000001</v>
      </c>
      <c r="AU32" s="266">
        <f t="shared" si="51"/>
        <v>4.9147999999999996</v>
      </c>
      <c r="AV32" s="266">
        <f t="shared" si="51"/>
        <v>7.7328200000000002</v>
      </c>
      <c r="AW32" s="266">
        <f t="shared" si="51"/>
        <v>2.5695899999999998</v>
      </c>
      <c r="AX32" s="266">
        <f t="shared" si="51"/>
        <v>1.16259</v>
      </c>
      <c r="AY32" s="266">
        <f t="shared" si="51"/>
        <v>2.5680200000000002</v>
      </c>
      <c r="AZ32" s="266">
        <f t="shared" si="51"/>
        <v>1.1575800000000001</v>
      </c>
    </row>
    <row r="33" spans="2:88" ht="15" thickBot="1" x14ac:dyDescent="0.35">
      <c r="B33" t="s">
        <v>583</v>
      </c>
      <c r="C33" s="257">
        <v>3630190</v>
      </c>
      <c r="D33" s="257">
        <v>3630190</v>
      </c>
      <c r="E33" s="257">
        <v>3630190</v>
      </c>
      <c r="F33" s="257">
        <v>3630190</v>
      </c>
      <c r="G33" s="257">
        <v>3630190</v>
      </c>
      <c r="H33" s="257">
        <v>3630190</v>
      </c>
      <c r="I33" s="257">
        <v>3630190</v>
      </c>
      <c r="J33" s="46"/>
      <c r="K33">
        <v>456844</v>
      </c>
      <c r="L33">
        <v>456844</v>
      </c>
      <c r="M33">
        <v>456844</v>
      </c>
      <c r="N33" s="46">
        <v>456844</v>
      </c>
      <c r="O33" s="46">
        <v>456844</v>
      </c>
      <c r="P33" s="46">
        <v>456844</v>
      </c>
      <c r="Q33" s="46">
        <v>456844</v>
      </c>
      <c r="S33" s="260" t="s">
        <v>583</v>
      </c>
      <c r="T33" s="261">
        <f t="shared" si="48"/>
        <v>3.6301899999999998</v>
      </c>
      <c r="U33" s="261">
        <f t="shared" si="34"/>
        <v>3.6301899999999998</v>
      </c>
      <c r="V33" s="261">
        <f t="shared" si="35"/>
        <v>3.6301899999999998</v>
      </c>
      <c r="W33" s="261">
        <f t="shared" si="36"/>
        <v>3.6301899999999998</v>
      </c>
      <c r="X33" s="261">
        <f t="shared" si="37"/>
        <v>3.6301899999999998</v>
      </c>
      <c r="Y33" s="261">
        <f t="shared" si="38"/>
        <v>3.6301899999999998</v>
      </c>
      <c r="Z33" s="261">
        <f t="shared" si="39"/>
        <v>3.6301899999999998</v>
      </c>
      <c r="AA33" s="46">
        <f t="shared" si="40"/>
        <v>0</v>
      </c>
      <c r="AB33" s="278">
        <f t="shared" si="49"/>
        <v>0.45684399999999997</v>
      </c>
      <c r="AC33" s="278">
        <f t="shared" si="41"/>
        <v>0.45684399999999997</v>
      </c>
      <c r="AD33" s="278">
        <f t="shared" si="42"/>
        <v>0.45684399999999997</v>
      </c>
      <c r="AE33" s="278">
        <f t="shared" si="43"/>
        <v>0.45684399999999997</v>
      </c>
      <c r="AF33" s="278">
        <f t="shared" si="44"/>
        <v>0.45684399999999997</v>
      </c>
      <c r="AG33" s="278">
        <f t="shared" si="45"/>
        <v>0.45684399999999997</v>
      </c>
      <c r="AH33" s="259">
        <f t="shared" si="46"/>
        <v>0.45684399999999997</v>
      </c>
      <c r="AJ33" s="400"/>
      <c r="AK33" s="280" t="s">
        <v>547</v>
      </c>
      <c r="AL33" s="276">
        <f>T60</f>
        <v>8</v>
      </c>
      <c r="AM33" s="276">
        <f t="shared" ref="AM33:AZ33" si="52">U60</f>
        <v>8</v>
      </c>
      <c r="AN33" s="276">
        <f>V60</f>
        <v>8</v>
      </c>
      <c r="AO33" s="276">
        <f t="shared" si="52"/>
        <v>8</v>
      </c>
      <c r="AP33" s="276">
        <f t="shared" si="52"/>
        <v>3</v>
      </c>
      <c r="AQ33" s="276">
        <f t="shared" si="52"/>
        <v>8</v>
      </c>
      <c r="AR33" s="276">
        <f t="shared" si="52"/>
        <v>8</v>
      </c>
      <c r="AS33" s="276">
        <f t="shared" si="52"/>
        <v>0</v>
      </c>
      <c r="AT33" s="276">
        <f t="shared" si="52"/>
        <v>4</v>
      </c>
      <c r="AU33" s="276">
        <f t="shared" si="52"/>
        <v>4</v>
      </c>
      <c r="AV33" s="276">
        <f t="shared" si="52"/>
        <v>5</v>
      </c>
      <c r="AW33" s="276">
        <f t="shared" si="52"/>
        <v>5</v>
      </c>
      <c r="AX33" s="276">
        <f t="shared" si="52"/>
        <v>5</v>
      </c>
      <c r="AY33" s="276">
        <f t="shared" si="52"/>
        <v>5</v>
      </c>
      <c r="AZ33" s="276">
        <f t="shared" si="52"/>
        <v>4</v>
      </c>
      <c r="BB33" s="309" t="s">
        <v>593</v>
      </c>
    </row>
    <row r="34" spans="2:88" x14ac:dyDescent="0.3">
      <c r="B34" t="s">
        <v>531</v>
      </c>
      <c r="C34" s="257">
        <v>434908000</v>
      </c>
      <c r="D34" s="257">
        <v>435293000</v>
      </c>
      <c r="E34" s="257">
        <v>433058000</v>
      </c>
      <c r="F34" s="257">
        <v>434908000</v>
      </c>
      <c r="G34" s="257">
        <v>434377000</v>
      </c>
      <c r="H34" s="257">
        <v>434908000</v>
      </c>
      <c r="I34" s="257">
        <v>434908000</v>
      </c>
      <c r="J34" s="46"/>
      <c r="K34" s="257">
        <v>9607210</v>
      </c>
      <c r="L34" s="257">
        <v>9607210</v>
      </c>
      <c r="M34" s="257">
        <v>9609440</v>
      </c>
      <c r="N34" s="46">
        <v>9607210</v>
      </c>
      <c r="O34" s="46">
        <v>9609440</v>
      </c>
      <c r="P34" s="46">
        <v>9609440</v>
      </c>
      <c r="Q34" s="46">
        <v>9608340</v>
      </c>
      <c r="S34" s="260" t="s">
        <v>531</v>
      </c>
      <c r="T34" s="261">
        <f t="shared" si="48"/>
        <v>434.90800000000002</v>
      </c>
      <c r="U34" s="261">
        <f t="shared" si="34"/>
        <v>435.29300000000001</v>
      </c>
      <c r="V34" s="261">
        <f t="shared" si="35"/>
        <v>433.05799999999999</v>
      </c>
      <c r="W34" s="261">
        <f t="shared" si="36"/>
        <v>434.90800000000002</v>
      </c>
      <c r="X34" s="261">
        <f t="shared" si="37"/>
        <v>434.37700000000001</v>
      </c>
      <c r="Y34" s="261">
        <f t="shared" si="38"/>
        <v>434.90800000000002</v>
      </c>
      <c r="Z34" s="261">
        <f t="shared" si="39"/>
        <v>434.90800000000002</v>
      </c>
      <c r="AA34" s="46">
        <f t="shared" si="40"/>
        <v>0</v>
      </c>
      <c r="AB34" s="278">
        <f t="shared" si="49"/>
        <v>9.6072100000000002</v>
      </c>
      <c r="AC34" s="278">
        <f t="shared" si="41"/>
        <v>9.6072100000000002</v>
      </c>
      <c r="AD34" s="278">
        <f t="shared" si="42"/>
        <v>9.6094399999999993</v>
      </c>
      <c r="AE34" s="278">
        <f t="shared" si="43"/>
        <v>9.6072100000000002</v>
      </c>
      <c r="AF34" s="278">
        <f t="shared" si="44"/>
        <v>9.6094399999999993</v>
      </c>
      <c r="AG34" s="278">
        <f t="shared" si="45"/>
        <v>9.6094399999999993</v>
      </c>
      <c r="AH34" s="259">
        <f t="shared" si="46"/>
        <v>9.6083400000000001</v>
      </c>
    </row>
    <row r="35" spans="2:88" x14ac:dyDescent="0.3">
      <c r="B35" t="s">
        <v>532</v>
      </c>
      <c r="C35" s="257">
        <v>434908000</v>
      </c>
      <c r="D35" s="257">
        <v>217646000</v>
      </c>
      <c r="E35" s="257">
        <v>346446000</v>
      </c>
      <c r="F35" s="257">
        <v>108727000</v>
      </c>
      <c r="G35" s="257">
        <v>43437700</v>
      </c>
      <c r="H35" s="257">
        <v>108727000</v>
      </c>
      <c r="I35" s="257">
        <v>43490800</v>
      </c>
      <c r="J35" s="46"/>
      <c r="K35" s="257">
        <v>9607210</v>
      </c>
      <c r="L35" s="257">
        <v>4803610</v>
      </c>
      <c r="M35" s="257">
        <v>7687550</v>
      </c>
      <c r="N35" s="46">
        <v>2401800</v>
      </c>
      <c r="O35" s="46">
        <v>960944</v>
      </c>
      <c r="P35" s="46">
        <v>2402360</v>
      </c>
      <c r="Q35" s="46">
        <v>960834</v>
      </c>
      <c r="S35" t="s">
        <v>532</v>
      </c>
      <c r="T35" s="258">
        <f t="shared" si="48"/>
        <v>434.90800000000002</v>
      </c>
      <c r="U35" s="258">
        <f t="shared" si="34"/>
        <v>217.64599999999999</v>
      </c>
      <c r="V35" s="258">
        <f t="shared" si="35"/>
        <v>346.44600000000003</v>
      </c>
      <c r="W35" s="258">
        <f t="shared" si="36"/>
        <v>108.727</v>
      </c>
      <c r="X35" s="258">
        <f t="shared" si="37"/>
        <v>43.4377</v>
      </c>
      <c r="Y35" s="258">
        <f t="shared" si="38"/>
        <v>108.727</v>
      </c>
      <c r="Z35" s="258">
        <f t="shared" si="39"/>
        <v>43.4908</v>
      </c>
      <c r="AA35" s="46">
        <f t="shared" si="40"/>
        <v>0</v>
      </c>
      <c r="AB35" s="278">
        <f t="shared" si="49"/>
        <v>9.6072100000000002</v>
      </c>
      <c r="AC35" s="278">
        <f t="shared" si="41"/>
        <v>4.8036099999999999</v>
      </c>
      <c r="AD35" s="278">
        <f t="shared" si="42"/>
        <v>7.6875499999999999</v>
      </c>
      <c r="AE35" s="278">
        <f t="shared" si="43"/>
        <v>2.4018000000000002</v>
      </c>
      <c r="AF35" s="278">
        <f t="shared" si="44"/>
        <v>0.96094400000000002</v>
      </c>
      <c r="AG35" s="278">
        <f t="shared" si="45"/>
        <v>2.4023599999999998</v>
      </c>
      <c r="AH35" s="259">
        <f t="shared" si="46"/>
        <v>0.96083399999999997</v>
      </c>
      <c r="BB35" t="s">
        <v>573</v>
      </c>
      <c r="BC35" s="295">
        <f>AL14</f>
        <v>138.952</v>
      </c>
      <c r="BD35" t="s">
        <v>572</v>
      </c>
      <c r="BE35" s="295">
        <f>AM14</f>
        <v>145.137</v>
      </c>
      <c r="BF35" t="s">
        <v>572</v>
      </c>
      <c r="BG35" s="295">
        <f>AN14</f>
        <v>138.952</v>
      </c>
      <c r="BH35" t="s">
        <v>572</v>
      </c>
      <c r="BI35" s="295">
        <f>AO14</f>
        <v>146.51300000000001</v>
      </c>
      <c r="BJ35" t="s">
        <v>572</v>
      </c>
      <c r="BK35" s="295">
        <f>AP14</f>
        <v>138.952</v>
      </c>
      <c r="BL35" t="s">
        <v>572</v>
      </c>
      <c r="BM35" s="295">
        <f>AQ14</f>
        <v>138.952</v>
      </c>
      <c r="BN35" t="s">
        <v>572</v>
      </c>
      <c r="BO35" s="295">
        <f>AR14</f>
        <v>138.952</v>
      </c>
      <c r="BP35" s="311" t="s">
        <v>572</v>
      </c>
      <c r="BQ35" s="295">
        <f>AT14</f>
        <v>4.5045400000000004</v>
      </c>
      <c r="BR35" t="s">
        <v>572</v>
      </c>
      <c r="BS35" s="295">
        <f>AU14</f>
        <v>4.5067199999999996</v>
      </c>
      <c r="BT35" t="s">
        <v>572</v>
      </c>
      <c r="BU35" s="295">
        <f>AV14</f>
        <v>4.5067199999999996</v>
      </c>
      <c r="BV35" t="s">
        <v>572</v>
      </c>
      <c r="BW35" s="295">
        <f>AW14</f>
        <v>4.5067199999999996</v>
      </c>
      <c r="BX35" t="s">
        <v>572</v>
      </c>
      <c r="BY35" s="295">
        <f>AX14</f>
        <v>4.5067199999999996</v>
      </c>
      <c r="BZ35" t="s">
        <v>572</v>
      </c>
      <c r="CA35" s="295">
        <f>AY14</f>
        <v>4.5067199999999996</v>
      </c>
      <c r="CB35" t="s">
        <v>572</v>
      </c>
      <c r="CC35" s="295">
        <f>AZ14</f>
        <v>4.5067199999999996</v>
      </c>
      <c r="CD35" s="296" t="s">
        <v>584</v>
      </c>
      <c r="CE35" s="295"/>
      <c r="CF35" s="295"/>
      <c r="CG35" s="295"/>
      <c r="CH35" s="295"/>
      <c r="CI35" s="295"/>
      <c r="CJ35" s="295"/>
    </row>
    <row r="36" spans="2:88" x14ac:dyDescent="0.3">
      <c r="B36" t="s">
        <v>533</v>
      </c>
      <c r="C36" s="257">
        <v>22579400</v>
      </c>
      <c r="D36" s="257">
        <v>22317900</v>
      </c>
      <c r="E36" s="257">
        <v>22514600</v>
      </c>
      <c r="F36" s="257">
        <v>22579400</v>
      </c>
      <c r="G36" s="257">
        <v>22560800</v>
      </c>
      <c r="H36" s="257">
        <v>22579400</v>
      </c>
      <c r="I36" s="257">
        <v>22579400</v>
      </c>
      <c r="J36" s="46"/>
      <c r="K36">
        <v>224472</v>
      </c>
      <c r="L36" s="257">
        <v>224472</v>
      </c>
      <c r="M36">
        <v>224540</v>
      </c>
      <c r="N36" s="46">
        <v>224472</v>
      </c>
      <c r="O36" s="46">
        <v>224540</v>
      </c>
      <c r="P36" s="46">
        <v>224540</v>
      </c>
      <c r="Q36" s="46">
        <v>224507</v>
      </c>
      <c r="S36" s="260" t="s">
        <v>533</v>
      </c>
      <c r="T36" s="261">
        <f t="shared" si="48"/>
        <v>22.5794</v>
      </c>
      <c r="U36" s="261">
        <f t="shared" si="34"/>
        <v>22.317900000000002</v>
      </c>
      <c r="V36" s="261">
        <f t="shared" si="35"/>
        <v>22.514600000000002</v>
      </c>
      <c r="W36" s="261">
        <f t="shared" si="36"/>
        <v>22.5794</v>
      </c>
      <c r="X36" s="261">
        <f t="shared" si="37"/>
        <v>22.5608</v>
      </c>
      <c r="Y36" s="261">
        <f t="shared" si="38"/>
        <v>22.5794</v>
      </c>
      <c r="Z36" s="261">
        <f t="shared" si="39"/>
        <v>22.5794</v>
      </c>
      <c r="AA36" s="46">
        <f t="shared" si="40"/>
        <v>0</v>
      </c>
      <c r="AB36" s="278">
        <f t="shared" si="49"/>
        <v>0.224472</v>
      </c>
      <c r="AC36" s="278">
        <f t="shared" si="41"/>
        <v>0.224472</v>
      </c>
      <c r="AD36" s="278">
        <f t="shared" si="42"/>
        <v>0.22453999999999999</v>
      </c>
      <c r="AE36" s="278">
        <f t="shared" si="43"/>
        <v>0.224472</v>
      </c>
      <c r="AF36" s="278">
        <f t="shared" si="44"/>
        <v>0.22453999999999999</v>
      </c>
      <c r="AG36" s="278">
        <f t="shared" si="45"/>
        <v>0.22453999999999999</v>
      </c>
      <c r="AH36" s="259">
        <f t="shared" si="46"/>
        <v>0.22450700000000001</v>
      </c>
      <c r="BB36" t="s">
        <v>574</v>
      </c>
      <c r="BP36" s="311" t="s">
        <v>572</v>
      </c>
      <c r="CE36" s="295"/>
      <c r="CF36" s="295"/>
      <c r="CG36" s="295"/>
      <c r="CH36" s="295"/>
      <c r="CI36" s="295"/>
      <c r="CJ36" s="295"/>
    </row>
    <row r="37" spans="2:88" x14ac:dyDescent="0.3">
      <c r="B37" t="s">
        <v>534</v>
      </c>
      <c r="C37" s="257">
        <v>22579400</v>
      </c>
      <c r="D37" s="257">
        <v>5579470</v>
      </c>
      <c r="E37" s="257">
        <v>2251460</v>
      </c>
      <c r="F37" s="257">
        <v>11289700</v>
      </c>
      <c r="G37" s="257">
        <v>18048600</v>
      </c>
      <c r="H37" s="257">
        <v>5644840</v>
      </c>
      <c r="I37" s="257">
        <v>2257940</v>
      </c>
      <c r="J37" s="46"/>
      <c r="K37">
        <v>224472</v>
      </c>
      <c r="L37">
        <v>56118.1</v>
      </c>
      <c r="M37">
        <v>22454</v>
      </c>
      <c r="N37" s="46">
        <v>112236</v>
      </c>
      <c r="O37" s="46">
        <v>179632</v>
      </c>
      <c r="P37" s="46">
        <v>56135</v>
      </c>
      <c r="Q37" s="46">
        <v>22453.3</v>
      </c>
      <c r="S37" t="s">
        <v>534</v>
      </c>
      <c r="T37" s="258">
        <f t="shared" si="48"/>
        <v>22.5794</v>
      </c>
      <c r="U37" s="258">
        <f t="shared" si="34"/>
        <v>5.5794699999999997</v>
      </c>
      <c r="V37" s="258">
        <f t="shared" si="35"/>
        <v>2.2514599999999998</v>
      </c>
      <c r="W37" s="258">
        <f t="shared" si="36"/>
        <v>11.2897</v>
      </c>
      <c r="X37" s="258">
        <f t="shared" si="37"/>
        <v>18.0486</v>
      </c>
      <c r="Y37" s="258">
        <f t="shared" si="38"/>
        <v>5.6448400000000003</v>
      </c>
      <c r="Z37" s="258">
        <f t="shared" si="39"/>
        <v>2.2579400000000001</v>
      </c>
      <c r="AA37" s="46">
        <f t="shared" si="40"/>
        <v>0</v>
      </c>
      <c r="AB37" s="278">
        <f t="shared" si="49"/>
        <v>0.224472</v>
      </c>
      <c r="AC37" s="278">
        <f t="shared" si="41"/>
        <v>5.6118099999999997E-2</v>
      </c>
      <c r="AD37" s="278">
        <f t="shared" si="42"/>
        <v>2.2454000000000002E-2</v>
      </c>
      <c r="AE37" s="278">
        <f t="shared" si="43"/>
        <v>0.112236</v>
      </c>
      <c r="AF37" s="278">
        <f t="shared" si="44"/>
        <v>0.17963200000000001</v>
      </c>
      <c r="AG37" s="278">
        <f t="shared" si="45"/>
        <v>5.6134999999999997E-2</v>
      </c>
      <c r="AH37" s="259">
        <f t="shared" si="46"/>
        <v>2.2453299999999999E-2</v>
      </c>
      <c r="BB37" t="s">
        <v>575</v>
      </c>
      <c r="BP37" s="311" t="s">
        <v>572</v>
      </c>
      <c r="CE37" s="295"/>
      <c r="CF37" s="295"/>
      <c r="CG37" s="295"/>
      <c r="CH37" s="295"/>
      <c r="CI37" s="295"/>
      <c r="CJ37" s="295"/>
    </row>
    <row r="38" spans="2:88" x14ac:dyDescent="0.3">
      <c r="B38" t="s">
        <v>535</v>
      </c>
      <c r="C38" s="257">
        <v>16792800</v>
      </c>
      <c r="D38" s="257">
        <v>15838500</v>
      </c>
      <c r="E38" s="257">
        <v>20885300</v>
      </c>
      <c r="F38" s="257">
        <v>16792800</v>
      </c>
      <c r="G38" s="257">
        <v>17416100</v>
      </c>
      <c r="H38" s="257">
        <v>16792800</v>
      </c>
      <c r="I38" s="257">
        <v>16792800</v>
      </c>
      <c r="J38" s="46"/>
      <c r="K38">
        <v>217848</v>
      </c>
      <c r="L38" s="257">
        <v>217848</v>
      </c>
      <c r="M38">
        <v>218119</v>
      </c>
      <c r="N38" s="46">
        <v>217848</v>
      </c>
      <c r="O38" s="46">
        <v>218119</v>
      </c>
      <c r="P38" s="46">
        <v>218119</v>
      </c>
      <c r="Q38" s="46">
        <v>218090</v>
      </c>
      <c r="S38" s="260" t="s">
        <v>535</v>
      </c>
      <c r="T38" s="261">
        <f t="shared" si="48"/>
        <v>16.7928</v>
      </c>
      <c r="U38" s="261">
        <f t="shared" si="34"/>
        <v>15.8385</v>
      </c>
      <c r="V38" s="261">
        <f t="shared" si="35"/>
        <v>20.885300000000001</v>
      </c>
      <c r="W38" s="261">
        <f t="shared" si="36"/>
        <v>16.7928</v>
      </c>
      <c r="X38" s="261">
        <f t="shared" si="37"/>
        <v>17.4161</v>
      </c>
      <c r="Y38" s="261">
        <f t="shared" si="38"/>
        <v>16.7928</v>
      </c>
      <c r="Z38" s="261">
        <f t="shared" si="39"/>
        <v>16.7928</v>
      </c>
      <c r="AA38" s="46">
        <f t="shared" si="40"/>
        <v>0</v>
      </c>
      <c r="AB38" s="278">
        <f t="shared" si="49"/>
        <v>0.21784800000000001</v>
      </c>
      <c r="AC38" s="278">
        <f t="shared" si="41"/>
        <v>0.21784800000000001</v>
      </c>
      <c r="AD38" s="278">
        <f t="shared" si="42"/>
        <v>0.21811900000000001</v>
      </c>
      <c r="AE38" s="278">
        <f t="shared" si="43"/>
        <v>0.21784800000000001</v>
      </c>
      <c r="AF38" s="278">
        <f t="shared" si="44"/>
        <v>0.21811900000000001</v>
      </c>
      <c r="AG38" s="278">
        <f t="shared" si="45"/>
        <v>0.21811900000000001</v>
      </c>
      <c r="AH38" s="259">
        <f t="shared" si="46"/>
        <v>0.21809000000000001</v>
      </c>
      <c r="BB38" t="s">
        <v>576</v>
      </c>
      <c r="BP38" s="311" t="s">
        <v>572</v>
      </c>
      <c r="CE38" s="295"/>
      <c r="CF38" s="295"/>
      <c r="CG38" s="295"/>
      <c r="CH38" s="295"/>
      <c r="CI38" s="295"/>
      <c r="CJ38" s="295"/>
    </row>
    <row r="39" spans="2:88" x14ac:dyDescent="0.3">
      <c r="B39" t="s">
        <v>536</v>
      </c>
      <c r="C39" s="257">
        <v>16792800</v>
      </c>
      <c r="D39" s="257">
        <v>3959620</v>
      </c>
      <c r="E39" s="257">
        <v>2088530</v>
      </c>
      <c r="F39" s="257">
        <v>4198210</v>
      </c>
      <c r="G39" s="257">
        <v>1741610</v>
      </c>
      <c r="H39" s="257">
        <v>8396420</v>
      </c>
      <c r="I39" s="257">
        <v>13434300</v>
      </c>
      <c r="J39" s="46"/>
      <c r="K39">
        <v>217848</v>
      </c>
      <c r="L39" s="257">
        <v>54462</v>
      </c>
      <c r="M39">
        <v>21811.9</v>
      </c>
      <c r="N39" s="46">
        <v>54462</v>
      </c>
      <c r="O39" s="46">
        <v>21811.9</v>
      </c>
      <c r="P39" s="46">
        <v>109060</v>
      </c>
      <c r="Q39" s="46">
        <v>174472</v>
      </c>
      <c r="S39" t="s">
        <v>536</v>
      </c>
      <c r="T39" s="258">
        <f t="shared" si="48"/>
        <v>16.7928</v>
      </c>
      <c r="U39" s="258">
        <f t="shared" si="34"/>
        <v>3.9596200000000001</v>
      </c>
      <c r="V39" s="258">
        <f t="shared" si="35"/>
        <v>2.08853</v>
      </c>
      <c r="W39" s="258">
        <f t="shared" si="36"/>
        <v>4.1982100000000004</v>
      </c>
      <c r="X39" s="258">
        <f t="shared" si="37"/>
        <v>1.7416100000000001</v>
      </c>
      <c r="Y39" s="258">
        <f t="shared" si="38"/>
        <v>8.3964200000000009</v>
      </c>
      <c r="Z39" s="258">
        <f t="shared" si="39"/>
        <v>13.4343</v>
      </c>
      <c r="AA39" s="46">
        <f t="shared" si="40"/>
        <v>0</v>
      </c>
      <c r="AB39" s="278">
        <f t="shared" si="49"/>
        <v>0.21784800000000001</v>
      </c>
      <c r="AC39" s="278">
        <f t="shared" si="41"/>
        <v>5.4462000000000003E-2</v>
      </c>
      <c r="AD39" s="278">
        <f t="shared" si="42"/>
        <v>2.1811900000000002E-2</v>
      </c>
      <c r="AE39" s="278">
        <f t="shared" si="43"/>
        <v>5.4462000000000003E-2</v>
      </c>
      <c r="AF39" s="278">
        <f t="shared" si="44"/>
        <v>2.1811900000000002E-2</v>
      </c>
      <c r="AG39" s="278">
        <f t="shared" si="45"/>
        <v>0.10906</v>
      </c>
      <c r="AH39" s="259">
        <f t="shared" si="46"/>
        <v>0.17447199999999999</v>
      </c>
      <c r="BB39" t="s">
        <v>577</v>
      </c>
      <c r="BP39" s="311" t="s">
        <v>572</v>
      </c>
      <c r="CE39" s="295"/>
      <c r="CF39" s="295"/>
      <c r="CG39" s="295"/>
      <c r="CH39" s="295"/>
      <c r="CI39" s="295"/>
      <c r="CJ39" s="295"/>
    </row>
    <row r="40" spans="2:88" x14ac:dyDescent="0.3">
      <c r="B40" t="s">
        <v>537</v>
      </c>
      <c r="C40" s="257">
        <v>474280000</v>
      </c>
      <c r="D40" s="257">
        <v>473449000</v>
      </c>
      <c r="E40" s="257">
        <v>476457000</v>
      </c>
      <c r="F40" s="257">
        <v>474280000</v>
      </c>
      <c r="G40" s="257">
        <v>474354000</v>
      </c>
      <c r="H40" s="257">
        <v>474280000</v>
      </c>
      <c r="I40" s="257">
        <v>474280000</v>
      </c>
      <c r="J40" s="46"/>
      <c r="K40" s="257">
        <v>10049500</v>
      </c>
      <c r="L40" s="257">
        <v>10049500</v>
      </c>
      <c r="M40" s="257">
        <v>10052100</v>
      </c>
      <c r="N40" s="46">
        <v>10049500</v>
      </c>
      <c r="O40" s="46">
        <v>10052100</v>
      </c>
      <c r="P40" s="46">
        <v>10052100</v>
      </c>
      <c r="Q40" s="46">
        <v>10050700</v>
      </c>
      <c r="S40" s="260" t="s">
        <v>537</v>
      </c>
      <c r="T40" s="261">
        <f t="shared" si="48"/>
        <v>474.28</v>
      </c>
      <c r="U40" s="261">
        <f t="shared" si="34"/>
        <v>473.44900000000001</v>
      </c>
      <c r="V40" s="261">
        <f t="shared" si="35"/>
        <v>476.45699999999999</v>
      </c>
      <c r="W40" s="261">
        <f t="shared" si="36"/>
        <v>474.28</v>
      </c>
      <c r="X40" s="261">
        <f t="shared" si="37"/>
        <v>474.35399999999998</v>
      </c>
      <c r="Y40" s="261">
        <f t="shared" si="38"/>
        <v>474.28</v>
      </c>
      <c r="Z40" s="261">
        <f t="shared" si="39"/>
        <v>474.28</v>
      </c>
      <c r="AA40" s="46">
        <f t="shared" si="40"/>
        <v>0</v>
      </c>
      <c r="AB40" s="278">
        <f t="shared" si="49"/>
        <v>10.0495</v>
      </c>
      <c r="AC40" s="278">
        <f t="shared" si="41"/>
        <v>10.0495</v>
      </c>
      <c r="AD40" s="278">
        <f t="shared" si="42"/>
        <v>10.052099999999999</v>
      </c>
      <c r="AE40" s="278">
        <f t="shared" si="43"/>
        <v>10.0495</v>
      </c>
      <c r="AF40" s="278">
        <f t="shared" si="44"/>
        <v>10.052099999999999</v>
      </c>
      <c r="AG40" s="278">
        <f t="shared" si="45"/>
        <v>10.052099999999999</v>
      </c>
      <c r="AH40" s="259">
        <f t="shared" si="46"/>
        <v>10.050700000000001</v>
      </c>
      <c r="BP40" s="312" t="s">
        <v>572</v>
      </c>
      <c r="CE40" s="295"/>
      <c r="CF40" s="295"/>
      <c r="CG40" s="295"/>
      <c r="CH40" s="295"/>
      <c r="CI40" s="295"/>
      <c r="CJ40" s="295"/>
    </row>
    <row r="41" spans="2:88" x14ac:dyDescent="0.3">
      <c r="B41" t="s">
        <v>538</v>
      </c>
      <c r="C41" s="257">
        <v>474280000</v>
      </c>
      <c r="D41" s="257">
        <v>227186000</v>
      </c>
      <c r="E41" s="257">
        <v>350786000</v>
      </c>
      <c r="F41" s="257">
        <v>124215000</v>
      </c>
      <c r="G41" s="257">
        <v>63228000</v>
      </c>
      <c r="H41" s="257">
        <v>122768000</v>
      </c>
      <c r="I41" s="257">
        <v>59183000</v>
      </c>
      <c r="J41" s="46"/>
      <c r="K41" s="257">
        <v>10049500</v>
      </c>
      <c r="L41" s="257">
        <v>4914190</v>
      </c>
      <c r="M41" s="257">
        <v>7731820</v>
      </c>
      <c r="N41" s="46">
        <v>2568500</v>
      </c>
      <c r="O41" s="46">
        <v>1162390</v>
      </c>
      <c r="P41" s="46">
        <v>2567550</v>
      </c>
      <c r="Q41" s="46">
        <v>1157580</v>
      </c>
      <c r="S41" t="s">
        <v>538</v>
      </c>
      <c r="T41" s="258">
        <f t="shared" si="48"/>
        <v>474.28</v>
      </c>
      <c r="U41" s="258">
        <f t="shared" si="34"/>
        <v>227.18600000000001</v>
      </c>
      <c r="V41" s="258">
        <f t="shared" si="35"/>
        <v>350.786</v>
      </c>
      <c r="W41" s="258">
        <f t="shared" si="36"/>
        <v>124.215</v>
      </c>
      <c r="X41" s="258">
        <f t="shared" si="37"/>
        <v>63.228000000000002</v>
      </c>
      <c r="Y41" s="258">
        <f t="shared" si="38"/>
        <v>122.768</v>
      </c>
      <c r="Z41" s="258">
        <f t="shared" si="39"/>
        <v>59.183</v>
      </c>
      <c r="AA41" s="46">
        <f t="shared" si="40"/>
        <v>0</v>
      </c>
      <c r="AB41" s="278">
        <f t="shared" si="49"/>
        <v>10.0495</v>
      </c>
      <c r="AC41" s="278">
        <f t="shared" si="41"/>
        <v>4.9141899999999996</v>
      </c>
      <c r="AD41" s="278">
        <f t="shared" si="42"/>
        <v>7.7318199999999999</v>
      </c>
      <c r="AE41" s="278">
        <f t="shared" si="43"/>
        <v>2.5684999999999998</v>
      </c>
      <c r="AF41" s="278">
        <f t="shared" si="44"/>
        <v>1.16239</v>
      </c>
      <c r="AG41" s="278">
        <f t="shared" si="45"/>
        <v>2.5675500000000002</v>
      </c>
      <c r="AH41" s="259">
        <f t="shared" si="46"/>
        <v>1.1575800000000001</v>
      </c>
      <c r="BB41" t="s">
        <v>579</v>
      </c>
      <c r="BC41" s="295">
        <f>AL21</f>
        <v>146.47900000000001</v>
      </c>
      <c r="BD41" t="s">
        <v>572</v>
      </c>
      <c r="BE41" s="295">
        <f>AM21</f>
        <v>149.72800000000001</v>
      </c>
      <c r="BF41" t="s">
        <v>572</v>
      </c>
      <c r="BG41" s="295">
        <f>AN21</f>
        <v>144.62799999999999</v>
      </c>
      <c r="BH41" t="s">
        <v>572</v>
      </c>
      <c r="BI41" s="295">
        <f>AO21</f>
        <v>146.47900000000001</v>
      </c>
      <c r="BJ41" t="s">
        <v>572</v>
      </c>
      <c r="BK41" s="295">
        <f>AP21</f>
        <v>145.94800000000001</v>
      </c>
      <c r="BL41" t="s">
        <v>572</v>
      </c>
      <c r="BM41" s="295">
        <f>AQ21</f>
        <v>146.47900000000001</v>
      </c>
      <c r="BN41" t="s">
        <v>572</v>
      </c>
      <c r="BO41" s="295">
        <f>AR21</f>
        <v>146.47900000000001</v>
      </c>
      <c r="BP41" s="311" t="s">
        <v>572</v>
      </c>
      <c r="BQ41" s="295">
        <f>AT21</f>
        <v>4.50474</v>
      </c>
      <c r="BR41" t="s">
        <v>572</v>
      </c>
      <c r="BS41" s="295">
        <f>AU21</f>
        <v>4.50474</v>
      </c>
      <c r="BT41" t="s">
        <v>572</v>
      </c>
      <c r="BU41" s="295">
        <f>AV21</f>
        <v>4.5069600000000003</v>
      </c>
      <c r="BV41" t="s">
        <v>572</v>
      </c>
      <c r="BW41" s="295">
        <f>AW21</f>
        <v>4.50474</v>
      </c>
      <c r="BX41" t="s">
        <v>572</v>
      </c>
      <c r="BY41" s="295">
        <f>AX21</f>
        <v>4.5069600000000003</v>
      </c>
      <c r="BZ41" t="s">
        <v>572</v>
      </c>
      <c r="CA41" s="295">
        <f>AY21</f>
        <v>4.5069600000000003</v>
      </c>
      <c r="CB41" t="s">
        <v>572</v>
      </c>
      <c r="CC41" s="295">
        <f>AZ21</f>
        <v>4.5058699999999998</v>
      </c>
      <c r="CD41" s="296" t="s">
        <v>584</v>
      </c>
      <c r="CE41" s="295"/>
      <c r="CF41" s="295"/>
      <c r="CG41" s="295"/>
      <c r="CH41" s="295"/>
      <c r="CI41" s="295"/>
      <c r="CJ41" s="295"/>
    </row>
    <row r="42" spans="2:88" x14ac:dyDescent="0.3">
      <c r="B42" t="s">
        <v>539</v>
      </c>
      <c r="C42" s="257">
        <v>474280000</v>
      </c>
      <c r="D42" s="257">
        <v>227186000</v>
      </c>
      <c r="E42" s="257">
        <v>350786000</v>
      </c>
      <c r="F42" s="257">
        <v>124215000</v>
      </c>
      <c r="G42" s="257">
        <v>63228000</v>
      </c>
      <c r="H42" s="257">
        <v>122768000</v>
      </c>
      <c r="I42" s="257">
        <v>59183000</v>
      </c>
      <c r="J42" s="46"/>
      <c r="K42" s="257">
        <v>10049500</v>
      </c>
      <c r="L42" s="257">
        <v>4914180</v>
      </c>
      <c r="M42" s="257">
        <v>7731820</v>
      </c>
      <c r="N42" s="46">
        <v>2568500</v>
      </c>
      <c r="O42" s="46">
        <v>1162390</v>
      </c>
      <c r="P42" s="46">
        <v>2567550</v>
      </c>
      <c r="Q42" s="46">
        <v>1157580</v>
      </c>
      <c r="S42" s="260" t="s">
        <v>539</v>
      </c>
      <c r="T42" s="261">
        <f t="shared" si="48"/>
        <v>474.28</v>
      </c>
      <c r="U42" s="261">
        <f t="shared" si="34"/>
        <v>227.18600000000001</v>
      </c>
      <c r="V42" s="261">
        <f t="shared" si="35"/>
        <v>350.786</v>
      </c>
      <c r="W42" s="261">
        <f t="shared" si="36"/>
        <v>124.215</v>
      </c>
      <c r="X42" s="261">
        <f t="shared" si="37"/>
        <v>63.228000000000002</v>
      </c>
      <c r="Y42" s="261">
        <f t="shared" si="38"/>
        <v>122.768</v>
      </c>
      <c r="Z42" s="261">
        <f t="shared" si="39"/>
        <v>59.183</v>
      </c>
      <c r="AA42" s="46">
        <f t="shared" si="40"/>
        <v>0</v>
      </c>
      <c r="AB42" s="278">
        <f t="shared" si="49"/>
        <v>10.0495</v>
      </c>
      <c r="AC42" s="278">
        <f t="shared" si="41"/>
        <v>4.91418</v>
      </c>
      <c r="AD42" s="278">
        <f t="shared" si="42"/>
        <v>7.7318199999999999</v>
      </c>
      <c r="AE42" s="278">
        <f t="shared" si="43"/>
        <v>2.5684999999999998</v>
      </c>
      <c r="AF42" s="278">
        <f t="shared" si="44"/>
        <v>1.16239</v>
      </c>
      <c r="AG42" s="278">
        <f t="shared" si="45"/>
        <v>2.5675500000000002</v>
      </c>
      <c r="AH42" s="259">
        <f t="shared" si="46"/>
        <v>1.1575800000000001</v>
      </c>
      <c r="BB42" t="s">
        <v>574</v>
      </c>
      <c r="BP42" s="311" t="s">
        <v>572</v>
      </c>
      <c r="CE42" s="295"/>
      <c r="CF42" s="295"/>
      <c r="CG42" s="295"/>
      <c r="CH42" s="295"/>
      <c r="CI42" s="295"/>
      <c r="CJ42" s="295"/>
    </row>
    <row r="43" spans="2:88" x14ac:dyDescent="0.3">
      <c r="B43" t="s">
        <v>540</v>
      </c>
      <c r="C43">
        <v>0.28999999999999998</v>
      </c>
      <c r="D43">
        <v>4.66</v>
      </c>
      <c r="E43">
        <v>0.55000000000000004</v>
      </c>
      <c r="F43">
        <v>0.28000000000000003</v>
      </c>
      <c r="G43">
        <v>0.36</v>
      </c>
      <c r="H43">
        <v>0.31</v>
      </c>
      <c r="I43">
        <v>0.31</v>
      </c>
      <c r="J43" s="46"/>
      <c r="K43">
        <v>7.0000000000000007E-2</v>
      </c>
      <c r="L43">
        <v>0.82</v>
      </c>
      <c r="M43">
        <v>0.98</v>
      </c>
      <c r="N43" s="46">
        <v>0.79</v>
      </c>
      <c r="O43" s="46">
        <v>0.7</v>
      </c>
      <c r="P43" s="46">
        <v>0.77</v>
      </c>
      <c r="Q43" s="46">
        <v>0.81</v>
      </c>
      <c r="S43" s="260" t="s">
        <v>540</v>
      </c>
      <c r="T43" s="261">
        <f t="shared" ref="T43:Z44" si="53">C43</f>
        <v>0.28999999999999998</v>
      </c>
      <c r="U43" s="261">
        <f t="shared" si="53"/>
        <v>4.66</v>
      </c>
      <c r="V43" s="261">
        <f t="shared" si="53"/>
        <v>0.55000000000000004</v>
      </c>
      <c r="W43" s="261">
        <f t="shared" si="53"/>
        <v>0.28000000000000003</v>
      </c>
      <c r="X43" s="261">
        <f t="shared" si="53"/>
        <v>0.36</v>
      </c>
      <c r="Y43" s="261">
        <f t="shared" si="53"/>
        <v>0.31</v>
      </c>
      <c r="Z43" s="261">
        <f t="shared" si="53"/>
        <v>0.31</v>
      </c>
      <c r="AA43" s="46"/>
      <c r="AB43" s="261">
        <f t="shared" ref="AB43:AH44" si="54">K43</f>
        <v>7.0000000000000007E-2</v>
      </c>
      <c r="AC43" s="261">
        <f t="shared" si="54"/>
        <v>0.82</v>
      </c>
      <c r="AD43" s="261">
        <f t="shared" si="54"/>
        <v>0.98</v>
      </c>
      <c r="AE43" s="261">
        <f t="shared" si="54"/>
        <v>0.79</v>
      </c>
      <c r="AF43" s="261">
        <f t="shared" si="54"/>
        <v>0.7</v>
      </c>
      <c r="AG43" s="261">
        <f t="shared" si="54"/>
        <v>0.77</v>
      </c>
      <c r="AH43" s="261">
        <f t="shared" si="54"/>
        <v>0.81</v>
      </c>
      <c r="BB43" t="s">
        <v>575</v>
      </c>
      <c r="BP43" s="311" t="s">
        <v>572</v>
      </c>
      <c r="CE43" s="295"/>
      <c r="CF43" s="295"/>
      <c r="CG43" s="295"/>
      <c r="CH43" s="295"/>
      <c r="CI43" s="295"/>
      <c r="CJ43" s="295"/>
    </row>
    <row r="44" spans="2:88" x14ac:dyDescent="0.3">
      <c r="B44" t="s">
        <v>208</v>
      </c>
      <c r="C44" s="46">
        <v>3</v>
      </c>
      <c r="D44" s="46">
        <v>8</v>
      </c>
      <c r="E44" s="46">
        <v>3</v>
      </c>
      <c r="F44" s="46">
        <v>3</v>
      </c>
      <c r="G44" s="46">
        <v>3</v>
      </c>
      <c r="H44" s="46">
        <v>3</v>
      </c>
      <c r="I44" s="46">
        <v>3</v>
      </c>
      <c r="J44" s="46"/>
      <c r="K44" s="46">
        <v>4</v>
      </c>
      <c r="L44" s="46">
        <v>4</v>
      </c>
      <c r="M44" s="46">
        <v>5</v>
      </c>
      <c r="N44" s="46">
        <v>4</v>
      </c>
      <c r="O44" s="46">
        <v>5</v>
      </c>
      <c r="P44" s="46">
        <v>5</v>
      </c>
      <c r="Q44" s="46">
        <v>5</v>
      </c>
      <c r="S44" t="s">
        <v>208</v>
      </c>
      <c r="T44" s="279">
        <f t="shared" si="53"/>
        <v>3</v>
      </c>
      <c r="U44" s="279">
        <f t="shared" si="53"/>
        <v>8</v>
      </c>
      <c r="V44" s="279">
        <f t="shared" si="53"/>
        <v>3</v>
      </c>
      <c r="W44" s="279">
        <f t="shared" si="53"/>
        <v>3</v>
      </c>
      <c r="X44" s="279">
        <f t="shared" si="53"/>
        <v>3</v>
      </c>
      <c r="Y44" s="279">
        <f t="shared" si="53"/>
        <v>3</v>
      </c>
      <c r="Z44" s="279">
        <f t="shared" si="53"/>
        <v>3</v>
      </c>
      <c r="AA44" s="46"/>
      <c r="AB44" s="279">
        <f t="shared" si="54"/>
        <v>4</v>
      </c>
      <c r="AC44" s="279">
        <f t="shared" si="54"/>
        <v>4</v>
      </c>
      <c r="AD44" s="279">
        <f t="shared" si="54"/>
        <v>5</v>
      </c>
      <c r="AE44" s="279">
        <f t="shared" si="54"/>
        <v>4</v>
      </c>
      <c r="AF44" s="279">
        <f t="shared" si="54"/>
        <v>5</v>
      </c>
      <c r="AG44" s="279">
        <f t="shared" si="54"/>
        <v>5</v>
      </c>
      <c r="AH44" s="279">
        <f t="shared" si="54"/>
        <v>5</v>
      </c>
      <c r="BB44" t="s">
        <v>576</v>
      </c>
      <c r="BP44" s="311" t="s">
        <v>572</v>
      </c>
      <c r="CE44" s="295"/>
      <c r="CF44" s="295"/>
      <c r="CG44" s="295"/>
      <c r="CH44" s="295"/>
      <c r="CI44" s="295"/>
      <c r="CJ44" s="295"/>
    </row>
    <row r="45" spans="2:88" x14ac:dyDescent="0.3">
      <c r="C45" s="46"/>
      <c r="D45" s="46"/>
      <c r="E45" s="46"/>
      <c r="F45" s="46"/>
      <c r="G45" s="46"/>
      <c r="H45" s="46"/>
      <c r="I45" s="46"/>
      <c r="J45" s="46"/>
      <c r="K45" s="46"/>
      <c r="L45" s="46"/>
      <c r="M45" s="46"/>
      <c r="N45" s="46"/>
      <c r="O45" s="46"/>
      <c r="P45" s="46"/>
      <c r="Q45" s="46"/>
      <c r="T45" s="46"/>
      <c r="U45" s="46"/>
      <c r="V45" s="46"/>
      <c r="W45" s="46"/>
      <c r="X45" s="46"/>
      <c r="Y45" s="46"/>
      <c r="Z45" s="46"/>
      <c r="AA45" s="46"/>
      <c r="AB45" s="279"/>
      <c r="AC45" s="279"/>
      <c r="AD45" s="279"/>
      <c r="AE45" s="279"/>
      <c r="AF45" s="279"/>
      <c r="AG45" s="279"/>
      <c r="AH45" s="46"/>
      <c r="BB45" t="s">
        <v>577</v>
      </c>
      <c r="BP45" s="311" t="s">
        <v>572</v>
      </c>
      <c r="CE45" s="295"/>
      <c r="CF45" s="295"/>
      <c r="CG45" s="295"/>
      <c r="CH45" s="295"/>
      <c r="CI45" s="295"/>
      <c r="CJ45" s="295"/>
    </row>
    <row r="46" spans="2:88" x14ac:dyDescent="0.3">
      <c r="B46" t="s">
        <v>529</v>
      </c>
      <c r="C46" s="257">
        <v>266630000</v>
      </c>
      <c r="D46" s="257">
        <v>266630000</v>
      </c>
      <c r="E46" s="257">
        <v>266630000</v>
      </c>
      <c r="F46" s="257">
        <v>266630000</v>
      </c>
      <c r="G46" s="257">
        <v>266630000</v>
      </c>
      <c r="H46" s="257">
        <v>266630000</v>
      </c>
      <c r="I46" s="257">
        <v>266630000</v>
      </c>
      <c r="J46" s="46"/>
      <c r="K46" s="257">
        <v>4519440</v>
      </c>
      <c r="L46" s="257">
        <v>4519440</v>
      </c>
      <c r="M46" s="46">
        <v>4519440</v>
      </c>
      <c r="N46" s="46">
        <v>4519440</v>
      </c>
      <c r="O46" s="46">
        <v>4519440</v>
      </c>
      <c r="P46" s="46">
        <v>4519440</v>
      </c>
      <c r="Q46" s="46">
        <v>4519440</v>
      </c>
      <c r="S46" s="260" t="s">
        <v>529</v>
      </c>
      <c r="T46" s="261">
        <f>C46/1000000</f>
        <v>266.63</v>
      </c>
      <c r="U46" s="261">
        <f t="shared" ref="U46:U58" si="55">D46/1000000</f>
        <v>266.63</v>
      </c>
      <c r="V46" s="261">
        <f t="shared" ref="V46:V58" si="56">E46/1000000</f>
        <v>266.63</v>
      </c>
      <c r="W46" s="261">
        <f t="shared" ref="W46:W58" si="57">F46/1000000</f>
        <v>266.63</v>
      </c>
      <c r="X46" s="261">
        <f t="shared" ref="X46:X58" si="58">G46/1000000</f>
        <v>266.63</v>
      </c>
      <c r="Y46" s="261">
        <f t="shared" ref="Y46:Y58" si="59">H46/1000000</f>
        <v>266.63</v>
      </c>
      <c r="Z46" s="261">
        <f t="shared" ref="Z46:Z58" si="60">I46/1000000</f>
        <v>266.63</v>
      </c>
      <c r="AA46" s="46">
        <f t="shared" ref="AA46:AA58" si="61">J46/1000000</f>
        <v>0</v>
      </c>
      <c r="AB46" s="259">
        <f>K46/1000000</f>
        <v>4.5194400000000003</v>
      </c>
      <c r="AC46" s="259">
        <f t="shared" ref="AC46:AC58" si="62">L46/1000000</f>
        <v>4.5194400000000003</v>
      </c>
      <c r="AD46" s="259">
        <f t="shared" ref="AD46:AD58" si="63">M46/1000000</f>
        <v>4.5194400000000003</v>
      </c>
      <c r="AE46" s="259">
        <f t="shared" ref="AE46:AE58" si="64">N46/1000000</f>
        <v>4.5194400000000003</v>
      </c>
      <c r="AF46" s="259">
        <f t="shared" ref="AF46:AF58" si="65">O46/1000000</f>
        <v>4.5194400000000003</v>
      </c>
      <c r="AG46" s="259">
        <f t="shared" ref="AG46:AG58" si="66">P46/1000000</f>
        <v>4.5194400000000003</v>
      </c>
      <c r="AH46" s="259">
        <f t="shared" ref="AH46:AH58" si="67">Q46/1000000</f>
        <v>4.5194400000000003</v>
      </c>
      <c r="BB46" t="s">
        <v>578</v>
      </c>
      <c r="BP46" s="312" t="s">
        <v>572</v>
      </c>
      <c r="CE46" s="295"/>
      <c r="CF46" s="295"/>
      <c r="CG46" s="295"/>
      <c r="CH46" s="295"/>
      <c r="CI46" s="295"/>
      <c r="CJ46" s="295"/>
    </row>
    <row r="47" spans="2:88" x14ac:dyDescent="0.3">
      <c r="B47" t="s">
        <v>530</v>
      </c>
      <c r="C47" s="257">
        <v>18169700</v>
      </c>
      <c r="D47" s="257">
        <v>18169700</v>
      </c>
      <c r="E47" s="257">
        <v>18169700</v>
      </c>
      <c r="F47" s="257">
        <v>18169700</v>
      </c>
      <c r="G47" s="257">
        <v>18169700</v>
      </c>
      <c r="H47" s="257">
        <v>18169700</v>
      </c>
      <c r="I47" s="257">
        <v>18169700</v>
      </c>
      <c r="J47" s="46"/>
      <c r="K47">
        <v>126195</v>
      </c>
      <c r="L47">
        <v>126195</v>
      </c>
      <c r="M47" s="46">
        <v>126195</v>
      </c>
      <c r="N47" s="46">
        <v>126195</v>
      </c>
      <c r="O47" s="46">
        <v>126195</v>
      </c>
      <c r="P47" s="46">
        <v>126195</v>
      </c>
      <c r="Q47" s="46">
        <v>126195</v>
      </c>
      <c r="S47" s="260" t="s">
        <v>530</v>
      </c>
      <c r="T47" s="261">
        <f t="shared" ref="T47:T58" si="68">C47/1000000</f>
        <v>18.169699999999999</v>
      </c>
      <c r="U47" s="261">
        <f t="shared" si="55"/>
        <v>18.169699999999999</v>
      </c>
      <c r="V47" s="261">
        <f t="shared" si="56"/>
        <v>18.169699999999999</v>
      </c>
      <c r="W47" s="261">
        <f t="shared" si="57"/>
        <v>18.169699999999999</v>
      </c>
      <c r="X47" s="261">
        <f t="shared" si="58"/>
        <v>18.169699999999999</v>
      </c>
      <c r="Y47" s="261">
        <f t="shared" si="59"/>
        <v>18.169699999999999</v>
      </c>
      <c r="Z47" s="261">
        <f t="shared" si="60"/>
        <v>18.169699999999999</v>
      </c>
      <c r="AA47" s="46">
        <f t="shared" si="61"/>
        <v>0</v>
      </c>
      <c r="AB47" s="259">
        <f t="shared" ref="AB47:AB58" si="69">K47/1000000</f>
        <v>0.126195</v>
      </c>
      <c r="AC47" s="259">
        <f t="shared" si="62"/>
        <v>0.126195</v>
      </c>
      <c r="AD47" s="259">
        <f t="shared" si="63"/>
        <v>0.126195</v>
      </c>
      <c r="AE47" s="259">
        <f t="shared" si="64"/>
        <v>0.126195</v>
      </c>
      <c r="AF47" s="259">
        <f t="shared" si="65"/>
        <v>0.126195</v>
      </c>
      <c r="AG47" s="259">
        <f t="shared" si="66"/>
        <v>0.126195</v>
      </c>
      <c r="AH47" s="259">
        <f t="shared" si="67"/>
        <v>0.126195</v>
      </c>
      <c r="BB47" t="s">
        <v>580</v>
      </c>
      <c r="BC47" s="295">
        <f>AL28</f>
        <v>139.30699999999999</v>
      </c>
      <c r="BD47" t="s">
        <v>572</v>
      </c>
      <c r="BE47" s="295">
        <f>AM28</f>
        <v>139.30699999999999</v>
      </c>
      <c r="BF47" t="s">
        <v>572</v>
      </c>
      <c r="BG47" s="295">
        <f>AN28</f>
        <v>139.30699999999999</v>
      </c>
      <c r="BH47" t="s">
        <v>572</v>
      </c>
      <c r="BI47" s="295">
        <f>AO28</f>
        <v>139.30699999999999</v>
      </c>
      <c r="BJ47" t="s">
        <v>572</v>
      </c>
      <c r="BK47" s="295">
        <f>AP28</f>
        <v>145.989</v>
      </c>
      <c r="BL47" t="s">
        <v>572</v>
      </c>
      <c r="BM47" s="295">
        <f>AQ28</f>
        <v>139.30699999999999</v>
      </c>
      <c r="BN47" t="s">
        <v>572</v>
      </c>
      <c r="BO47" s="295">
        <f>AR28</f>
        <v>139.30699999999999</v>
      </c>
      <c r="BP47" s="311" t="s">
        <v>572</v>
      </c>
      <c r="BQ47" s="295">
        <f>AT28</f>
        <v>4.5058699999999998</v>
      </c>
      <c r="BR47" t="s">
        <v>572</v>
      </c>
      <c r="BS47" s="295">
        <f>AU28</f>
        <v>4.5058699999999998</v>
      </c>
      <c r="BT47" t="s">
        <v>572</v>
      </c>
      <c r="BU47" s="295">
        <f>AV28</f>
        <v>4.5084299999999997</v>
      </c>
      <c r="BV47" t="s">
        <v>572</v>
      </c>
      <c r="BW47" s="295">
        <f>AW28</f>
        <v>4.5084299999999997</v>
      </c>
      <c r="BX47" t="s">
        <v>572</v>
      </c>
      <c r="BY47" s="295">
        <f>AX28</f>
        <v>4.5084299999999997</v>
      </c>
      <c r="BZ47" t="s">
        <v>572</v>
      </c>
      <c r="CA47" s="295">
        <f>AY28</f>
        <v>4.5084299999999997</v>
      </c>
      <c r="CB47" t="s">
        <v>572</v>
      </c>
      <c r="CC47" s="295">
        <f>AZ28</f>
        <v>4.5058699999999998</v>
      </c>
      <c r="CD47" s="296" t="s">
        <v>584</v>
      </c>
      <c r="CE47" s="295"/>
      <c r="CF47" s="295"/>
      <c r="CG47" s="295"/>
      <c r="CH47" s="295"/>
      <c r="CI47" s="295"/>
      <c r="CJ47" s="295"/>
    </row>
    <row r="48" spans="2:88" x14ac:dyDescent="0.3">
      <c r="B48" t="s">
        <v>582</v>
      </c>
      <c r="C48" s="257">
        <v>139307000</v>
      </c>
      <c r="D48" s="257">
        <v>139307000</v>
      </c>
      <c r="E48" s="257">
        <v>139307000</v>
      </c>
      <c r="F48" s="257">
        <v>139307000</v>
      </c>
      <c r="G48" s="257">
        <v>145989000</v>
      </c>
      <c r="H48" s="257">
        <v>139307000</v>
      </c>
      <c r="I48" s="257">
        <v>139307000</v>
      </c>
      <c r="J48" s="46"/>
      <c r="K48" s="257">
        <v>4505870</v>
      </c>
      <c r="L48" s="257">
        <v>4505870</v>
      </c>
      <c r="M48" s="46">
        <v>4508430</v>
      </c>
      <c r="N48" s="46">
        <v>4508430</v>
      </c>
      <c r="O48" s="46">
        <v>4508430</v>
      </c>
      <c r="P48" s="46">
        <v>4508430</v>
      </c>
      <c r="Q48" s="46">
        <v>4505870</v>
      </c>
      <c r="S48" t="s">
        <v>582</v>
      </c>
      <c r="T48" s="258">
        <f t="shared" si="68"/>
        <v>139.30699999999999</v>
      </c>
      <c r="U48" s="258">
        <f t="shared" si="55"/>
        <v>139.30699999999999</v>
      </c>
      <c r="V48" s="258">
        <f t="shared" si="56"/>
        <v>139.30699999999999</v>
      </c>
      <c r="W48" s="258">
        <f t="shared" si="57"/>
        <v>139.30699999999999</v>
      </c>
      <c r="X48" s="258">
        <f t="shared" si="58"/>
        <v>145.989</v>
      </c>
      <c r="Y48" s="258">
        <f t="shared" si="59"/>
        <v>139.30699999999999</v>
      </c>
      <c r="Z48" s="258">
        <f t="shared" si="60"/>
        <v>139.30699999999999</v>
      </c>
      <c r="AA48" s="46">
        <f t="shared" si="61"/>
        <v>0</v>
      </c>
      <c r="AB48" s="259">
        <f t="shared" si="69"/>
        <v>4.5058699999999998</v>
      </c>
      <c r="AC48" s="259">
        <f t="shared" si="62"/>
        <v>4.5058699999999998</v>
      </c>
      <c r="AD48" s="259">
        <f t="shared" si="63"/>
        <v>4.5084299999999997</v>
      </c>
      <c r="AE48" s="259">
        <f t="shared" si="64"/>
        <v>4.5084299999999997</v>
      </c>
      <c r="AF48" s="259">
        <f t="shared" si="65"/>
        <v>4.5084299999999997</v>
      </c>
      <c r="AG48" s="259">
        <f t="shared" si="66"/>
        <v>4.5084299999999997</v>
      </c>
      <c r="AH48" s="259">
        <f t="shared" si="67"/>
        <v>4.5058699999999998</v>
      </c>
      <c r="BB48" t="s">
        <v>574</v>
      </c>
      <c r="BP48" s="311" t="s">
        <v>572</v>
      </c>
      <c r="CE48" s="295"/>
      <c r="CF48" s="295"/>
      <c r="CG48" s="295"/>
      <c r="CH48" s="295"/>
      <c r="CI48" s="295"/>
      <c r="CJ48" s="295"/>
    </row>
    <row r="49" spans="2:88" x14ac:dyDescent="0.3">
      <c r="B49" t="s">
        <v>583</v>
      </c>
      <c r="C49" s="257">
        <v>3630190</v>
      </c>
      <c r="D49" s="257">
        <v>3630190</v>
      </c>
      <c r="E49" s="257">
        <v>3630190</v>
      </c>
      <c r="F49" s="257">
        <v>3630190</v>
      </c>
      <c r="G49" s="257">
        <v>3630190</v>
      </c>
      <c r="H49" s="257">
        <v>3630190</v>
      </c>
      <c r="I49" s="257">
        <v>3630190</v>
      </c>
      <c r="J49" s="46"/>
      <c r="K49">
        <v>456844</v>
      </c>
      <c r="L49">
        <v>456844</v>
      </c>
      <c r="M49" s="46">
        <v>456844</v>
      </c>
      <c r="N49" s="46">
        <v>456844</v>
      </c>
      <c r="O49" s="46">
        <v>456844</v>
      </c>
      <c r="P49" s="46">
        <v>456844</v>
      </c>
      <c r="Q49" s="46">
        <v>456844</v>
      </c>
      <c r="S49" s="260" t="s">
        <v>583</v>
      </c>
      <c r="T49" s="261">
        <f t="shared" si="68"/>
        <v>3.6301899999999998</v>
      </c>
      <c r="U49" s="261">
        <f t="shared" si="55"/>
        <v>3.6301899999999998</v>
      </c>
      <c r="V49" s="261">
        <f t="shared" si="56"/>
        <v>3.6301899999999998</v>
      </c>
      <c r="W49" s="261">
        <f t="shared" si="57"/>
        <v>3.6301899999999998</v>
      </c>
      <c r="X49" s="261">
        <f t="shared" si="58"/>
        <v>3.6301899999999998</v>
      </c>
      <c r="Y49" s="261">
        <f t="shared" si="59"/>
        <v>3.6301899999999998</v>
      </c>
      <c r="Z49" s="261">
        <f t="shared" si="60"/>
        <v>3.6301899999999998</v>
      </c>
      <c r="AA49" s="46">
        <f t="shared" si="61"/>
        <v>0</v>
      </c>
      <c r="AB49" s="259">
        <f t="shared" si="69"/>
        <v>0.45684399999999997</v>
      </c>
      <c r="AC49" s="259">
        <f t="shared" si="62"/>
        <v>0.45684399999999997</v>
      </c>
      <c r="AD49" s="259">
        <f t="shared" si="63"/>
        <v>0.45684399999999997</v>
      </c>
      <c r="AE49" s="259">
        <f t="shared" si="64"/>
        <v>0.45684399999999997</v>
      </c>
      <c r="AF49" s="259">
        <f t="shared" si="65"/>
        <v>0.45684399999999997</v>
      </c>
      <c r="AG49" s="259">
        <f t="shared" si="66"/>
        <v>0.45684399999999997</v>
      </c>
      <c r="AH49" s="259">
        <f t="shared" si="67"/>
        <v>0.45684399999999997</v>
      </c>
      <c r="BB49" t="s">
        <v>575</v>
      </c>
      <c r="BP49" s="311" t="s">
        <v>572</v>
      </c>
      <c r="CE49" s="295"/>
      <c r="CF49" s="295"/>
      <c r="CG49" s="295"/>
      <c r="CH49" s="295"/>
      <c r="CI49" s="295"/>
      <c r="CJ49" s="295"/>
    </row>
    <row r="50" spans="2:88" x14ac:dyDescent="0.3">
      <c r="B50" t="s">
        <v>531</v>
      </c>
      <c r="C50" s="257">
        <v>427737000</v>
      </c>
      <c r="D50" s="257">
        <v>427737000</v>
      </c>
      <c r="E50" s="257">
        <v>427737000</v>
      </c>
      <c r="F50" s="257">
        <v>427737000</v>
      </c>
      <c r="G50" s="257">
        <v>434418000</v>
      </c>
      <c r="H50" s="257">
        <v>427737000</v>
      </c>
      <c r="I50" s="257">
        <v>427737000</v>
      </c>
      <c r="J50" s="46"/>
      <c r="K50" s="257">
        <v>9608340</v>
      </c>
      <c r="L50" s="257">
        <v>9608340</v>
      </c>
      <c r="M50" s="46">
        <v>9610910</v>
      </c>
      <c r="N50" s="46">
        <v>9610910</v>
      </c>
      <c r="O50" s="46">
        <v>9610910</v>
      </c>
      <c r="P50" s="46">
        <v>9610910</v>
      </c>
      <c r="Q50" s="46">
        <v>9608340</v>
      </c>
      <c r="S50" s="260" t="s">
        <v>531</v>
      </c>
      <c r="T50" s="261">
        <f t="shared" si="68"/>
        <v>427.73700000000002</v>
      </c>
      <c r="U50" s="261">
        <f t="shared" si="55"/>
        <v>427.73700000000002</v>
      </c>
      <c r="V50" s="261">
        <f t="shared" si="56"/>
        <v>427.73700000000002</v>
      </c>
      <c r="W50" s="261">
        <f t="shared" si="57"/>
        <v>427.73700000000002</v>
      </c>
      <c r="X50" s="261">
        <f t="shared" si="58"/>
        <v>434.41800000000001</v>
      </c>
      <c r="Y50" s="261">
        <f t="shared" si="59"/>
        <v>427.73700000000002</v>
      </c>
      <c r="Z50" s="261">
        <f t="shared" si="60"/>
        <v>427.73700000000002</v>
      </c>
      <c r="AA50" s="46">
        <f t="shared" si="61"/>
        <v>0</v>
      </c>
      <c r="AB50" s="259">
        <f t="shared" si="69"/>
        <v>9.6083400000000001</v>
      </c>
      <c r="AC50" s="259">
        <f t="shared" si="62"/>
        <v>9.6083400000000001</v>
      </c>
      <c r="AD50" s="259">
        <f t="shared" si="63"/>
        <v>9.6109100000000005</v>
      </c>
      <c r="AE50" s="259">
        <f t="shared" si="64"/>
        <v>9.6109100000000005</v>
      </c>
      <c r="AF50" s="259">
        <f t="shared" si="65"/>
        <v>9.6109100000000005</v>
      </c>
      <c r="AG50" s="259">
        <f t="shared" si="66"/>
        <v>9.6109100000000005</v>
      </c>
      <c r="AH50" s="259">
        <f t="shared" si="67"/>
        <v>9.6083400000000001</v>
      </c>
      <c r="BB50" t="s">
        <v>576</v>
      </c>
      <c r="BP50" s="311" t="s">
        <v>572</v>
      </c>
      <c r="CE50" s="295"/>
      <c r="CF50" s="295"/>
      <c r="CG50" s="295"/>
      <c r="CH50" s="295"/>
      <c r="CI50" s="295"/>
      <c r="CJ50" s="295"/>
    </row>
    <row r="51" spans="2:88" x14ac:dyDescent="0.3">
      <c r="B51" t="s">
        <v>532</v>
      </c>
      <c r="C51" s="257">
        <v>427737000</v>
      </c>
      <c r="D51" s="257">
        <v>213868000</v>
      </c>
      <c r="E51" s="257">
        <v>342190000</v>
      </c>
      <c r="F51" s="257">
        <v>106934000</v>
      </c>
      <c r="G51" s="257">
        <v>43441800</v>
      </c>
      <c r="H51" s="257">
        <v>106934000</v>
      </c>
      <c r="I51" s="257">
        <v>42773700</v>
      </c>
      <c r="J51" s="46"/>
      <c r="K51" s="257">
        <v>9608340</v>
      </c>
      <c r="L51" s="257">
        <v>4804170</v>
      </c>
      <c r="M51" s="46">
        <v>7688730</v>
      </c>
      <c r="N51" s="46">
        <v>2402730</v>
      </c>
      <c r="O51" s="46">
        <v>961091</v>
      </c>
      <c r="P51" s="46">
        <v>2402730</v>
      </c>
      <c r="Q51" s="46">
        <v>960834</v>
      </c>
      <c r="S51" t="s">
        <v>532</v>
      </c>
      <c r="T51" s="258">
        <f t="shared" si="68"/>
        <v>427.73700000000002</v>
      </c>
      <c r="U51" s="258">
        <f t="shared" si="55"/>
        <v>213.86799999999999</v>
      </c>
      <c r="V51" s="258">
        <f t="shared" si="56"/>
        <v>342.19</v>
      </c>
      <c r="W51" s="258">
        <f t="shared" si="57"/>
        <v>106.934</v>
      </c>
      <c r="X51" s="258">
        <f t="shared" si="58"/>
        <v>43.441800000000001</v>
      </c>
      <c r="Y51" s="258">
        <f t="shared" si="59"/>
        <v>106.934</v>
      </c>
      <c r="Z51" s="258">
        <f t="shared" si="60"/>
        <v>42.773699999999998</v>
      </c>
      <c r="AA51" s="46">
        <f t="shared" si="61"/>
        <v>0</v>
      </c>
      <c r="AB51" s="259">
        <f t="shared" si="69"/>
        <v>9.6083400000000001</v>
      </c>
      <c r="AC51" s="259">
        <f t="shared" si="62"/>
        <v>4.8041700000000001</v>
      </c>
      <c r="AD51" s="259">
        <f t="shared" si="63"/>
        <v>7.6887299999999996</v>
      </c>
      <c r="AE51" s="259">
        <f t="shared" si="64"/>
        <v>2.40273</v>
      </c>
      <c r="AF51" s="259">
        <f t="shared" si="65"/>
        <v>0.96109100000000003</v>
      </c>
      <c r="AG51" s="259">
        <f t="shared" si="66"/>
        <v>2.40273</v>
      </c>
      <c r="AH51" s="259">
        <f t="shared" si="67"/>
        <v>0.96083399999999997</v>
      </c>
      <c r="BB51" t="s">
        <v>577</v>
      </c>
      <c r="BP51" s="311" t="s">
        <v>572</v>
      </c>
      <c r="CE51" s="295"/>
      <c r="CF51" s="295"/>
      <c r="CG51" s="295"/>
      <c r="CH51" s="295"/>
      <c r="CI51" s="295"/>
      <c r="CJ51" s="295"/>
    </row>
    <row r="52" spans="2:88" x14ac:dyDescent="0.3">
      <c r="B52" t="s">
        <v>533</v>
      </c>
      <c r="C52" s="257">
        <v>22328400</v>
      </c>
      <c r="D52" s="257">
        <v>22328400</v>
      </c>
      <c r="E52" s="257">
        <v>22328400</v>
      </c>
      <c r="F52" s="257">
        <v>22328400</v>
      </c>
      <c r="G52" s="257">
        <v>22562200</v>
      </c>
      <c r="H52" s="257">
        <v>22328400</v>
      </c>
      <c r="I52" s="257">
        <v>22328400</v>
      </c>
      <c r="J52" s="46"/>
      <c r="K52">
        <v>224507</v>
      </c>
      <c r="L52">
        <v>224507</v>
      </c>
      <c r="M52" s="46">
        <v>224585</v>
      </c>
      <c r="N52" s="46">
        <v>224585</v>
      </c>
      <c r="O52" s="46">
        <v>224585</v>
      </c>
      <c r="P52" s="46">
        <v>224585</v>
      </c>
      <c r="Q52" s="46">
        <v>224507</v>
      </c>
      <c r="S52" s="260" t="s">
        <v>533</v>
      </c>
      <c r="T52" s="261">
        <f t="shared" si="68"/>
        <v>22.328399999999998</v>
      </c>
      <c r="U52" s="261">
        <f t="shared" si="55"/>
        <v>22.328399999999998</v>
      </c>
      <c r="V52" s="261">
        <f t="shared" si="56"/>
        <v>22.328399999999998</v>
      </c>
      <c r="W52" s="261">
        <f t="shared" si="57"/>
        <v>22.328399999999998</v>
      </c>
      <c r="X52" s="261">
        <f t="shared" si="58"/>
        <v>22.562200000000001</v>
      </c>
      <c r="Y52" s="261">
        <f t="shared" si="59"/>
        <v>22.328399999999998</v>
      </c>
      <c r="Z52" s="261">
        <f t="shared" si="60"/>
        <v>22.328399999999998</v>
      </c>
      <c r="AA52" s="46">
        <f t="shared" si="61"/>
        <v>0</v>
      </c>
      <c r="AB52" s="259">
        <f t="shared" si="69"/>
        <v>0.22450700000000001</v>
      </c>
      <c r="AC52" s="259">
        <f t="shared" si="62"/>
        <v>0.22450700000000001</v>
      </c>
      <c r="AD52" s="259">
        <f t="shared" si="63"/>
        <v>0.22458500000000001</v>
      </c>
      <c r="AE52" s="259">
        <f t="shared" si="64"/>
        <v>0.22458500000000001</v>
      </c>
      <c r="AF52" s="259">
        <f t="shared" si="65"/>
        <v>0.22458500000000001</v>
      </c>
      <c r="AG52" s="259">
        <f t="shared" si="66"/>
        <v>0.22458500000000001</v>
      </c>
      <c r="AH52" s="259">
        <f t="shared" si="67"/>
        <v>0.22450700000000001</v>
      </c>
      <c r="BB52" t="s">
        <v>578</v>
      </c>
      <c r="BP52" s="312" t="s">
        <v>572</v>
      </c>
      <c r="CE52" s="295"/>
      <c r="CF52" s="295"/>
      <c r="CG52" s="295"/>
      <c r="CH52" s="295"/>
      <c r="CI52" s="295"/>
      <c r="CJ52" s="295"/>
    </row>
    <row r="53" spans="2:88" x14ac:dyDescent="0.3">
      <c r="B53" t="s">
        <v>534</v>
      </c>
      <c r="C53" s="257">
        <v>22328400</v>
      </c>
      <c r="D53" s="257">
        <v>5582090</v>
      </c>
      <c r="E53" s="257">
        <v>2232840</v>
      </c>
      <c r="F53" s="257">
        <v>11164200</v>
      </c>
      <c r="G53" s="257">
        <v>18049800</v>
      </c>
      <c r="H53" s="257">
        <v>5582090</v>
      </c>
      <c r="I53" s="257">
        <v>2232840</v>
      </c>
      <c r="J53" s="46"/>
      <c r="K53">
        <v>224507</v>
      </c>
      <c r="L53">
        <v>56126.7</v>
      </c>
      <c r="M53" s="46">
        <v>22458.5</v>
      </c>
      <c r="N53" s="46">
        <v>112292</v>
      </c>
      <c r="O53" s="46">
        <v>179668</v>
      </c>
      <c r="P53" s="46">
        <v>56146.2</v>
      </c>
      <c r="Q53" s="46">
        <v>22450.7</v>
      </c>
      <c r="S53" t="s">
        <v>534</v>
      </c>
      <c r="T53" s="258">
        <f t="shared" si="68"/>
        <v>22.328399999999998</v>
      </c>
      <c r="U53" s="258">
        <f t="shared" si="55"/>
        <v>5.58209</v>
      </c>
      <c r="V53" s="258">
        <f t="shared" si="56"/>
        <v>2.2328399999999999</v>
      </c>
      <c r="W53" s="258">
        <f t="shared" si="57"/>
        <v>11.164199999999999</v>
      </c>
      <c r="X53" s="258">
        <f t="shared" si="58"/>
        <v>18.049800000000001</v>
      </c>
      <c r="Y53" s="258">
        <f t="shared" si="59"/>
        <v>5.58209</v>
      </c>
      <c r="Z53" s="258">
        <f t="shared" si="60"/>
        <v>2.2328399999999999</v>
      </c>
      <c r="AA53" s="46">
        <f t="shared" si="61"/>
        <v>0</v>
      </c>
      <c r="AB53" s="259">
        <f t="shared" si="69"/>
        <v>0.22450700000000001</v>
      </c>
      <c r="AC53" s="259">
        <f t="shared" si="62"/>
        <v>5.6126699999999995E-2</v>
      </c>
      <c r="AD53" s="259">
        <f t="shared" si="63"/>
        <v>2.2458499999999999E-2</v>
      </c>
      <c r="AE53" s="259">
        <f t="shared" si="64"/>
        <v>0.112292</v>
      </c>
      <c r="AF53" s="259">
        <f t="shared" si="65"/>
        <v>0.17966799999999999</v>
      </c>
      <c r="AG53" s="259">
        <f t="shared" si="66"/>
        <v>5.61462E-2</v>
      </c>
      <c r="AH53" s="259">
        <f t="shared" si="67"/>
        <v>2.2450700000000001E-2</v>
      </c>
    </row>
    <row r="54" spans="2:88" x14ac:dyDescent="0.3">
      <c r="B54" t="s">
        <v>535</v>
      </c>
      <c r="C54" s="257">
        <v>16135000</v>
      </c>
      <c r="D54" s="257">
        <v>16135000</v>
      </c>
      <c r="E54" s="257">
        <v>16135000</v>
      </c>
      <c r="F54" s="257">
        <v>16135000</v>
      </c>
      <c r="G54" s="257">
        <v>17479900</v>
      </c>
      <c r="H54" s="257">
        <v>15648600</v>
      </c>
      <c r="I54" s="257">
        <v>16161300</v>
      </c>
      <c r="J54" s="46"/>
      <c r="K54">
        <v>217987</v>
      </c>
      <c r="L54">
        <v>217986</v>
      </c>
      <c r="M54" s="46">
        <v>216299</v>
      </c>
      <c r="N54" s="46">
        <v>218298</v>
      </c>
      <c r="O54" s="46">
        <v>218298</v>
      </c>
      <c r="P54" s="46">
        <v>218298</v>
      </c>
      <c r="Q54" s="46">
        <v>217868</v>
      </c>
      <c r="S54" s="260" t="s">
        <v>535</v>
      </c>
      <c r="T54" s="261">
        <f t="shared" si="68"/>
        <v>16.135000000000002</v>
      </c>
      <c r="U54" s="261">
        <f t="shared" si="55"/>
        <v>16.135000000000002</v>
      </c>
      <c r="V54" s="261">
        <f t="shared" si="56"/>
        <v>16.135000000000002</v>
      </c>
      <c r="W54" s="261">
        <f t="shared" si="57"/>
        <v>16.135000000000002</v>
      </c>
      <c r="X54" s="261">
        <f t="shared" si="58"/>
        <v>17.479900000000001</v>
      </c>
      <c r="Y54" s="261">
        <f t="shared" si="59"/>
        <v>15.6486</v>
      </c>
      <c r="Z54" s="261">
        <f t="shared" si="60"/>
        <v>16.161300000000001</v>
      </c>
      <c r="AA54" s="46">
        <f t="shared" si="61"/>
        <v>0</v>
      </c>
      <c r="AB54" s="259">
        <f t="shared" si="69"/>
        <v>0.21798699999999999</v>
      </c>
      <c r="AC54" s="259">
        <f t="shared" si="62"/>
        <v>0.21798600000000001</v>
      </c>
      <c r="AD54" s="259">
        <f t="shared" si="63"/>
        <v>0.21629899999999999</v>
      </c>
      <c r="AE54" s="259">
        <f t="shared" si="64"/>
        <v>0.21829799999999999</v>
      </c>
      <c r="AF54" s="259">
        <f t="shared" si="65"/>
        <v>0.21829799999999999</v>
      </c>
      <c r="AG54" s="259">
        <f t="shared" si="66"/>
        <v>0.21829799999999999</v>
      </c>
      <c r="AH54" s="259">
        <f t="shared" si="67"/>
        <v>0.21786800000000001</v>
      </c>
    </row>
    <row r="55" spans="2:88" x14ac:dyDescent="0.3">
      <c r="B55" t="s">
        <v>536</v>
      </c>
      <c r="C55" s="257">
        <v>16135000</v>
      </c>
      <c r="D55" s="257">
        <v>4033750</v>
      </c>
      <c r="E55" s="257">
        <v>1613500</v>
      </c>
      <c r="F55" s="257">
        <v>4033750</v>
      </c>
      <c r="G55" s="257">
        <v>1747990</v>
      </c>
      <c r="H55" s="257">
        <v>7824320</v>
      </c>
      <c r="I55" s="257">
        <v>12929100</v>
      </c>
      <c r="J55" s="46"/>
      <c r="K55">
        <v>217987</v>
      </c>
      <c r="L55">
        <v>54496.5</v>
      </c>
      <c r="M55" s="46">
        <v>21629.9</v>
      </c>
      <c r="N55" s="46">
        <v>54574.5</v>
      </c>
      <c r="O55" s="46">
        <v>21829.8</v>
      </c>
      <c r="P55" s="46">
        <v>109149</v>
      </c>
      <c r="Q55" s="46">
        <v>174294</v>
      </c>
      <c r="S55" t="s">
        <v>536</v>
      </c>
      <c r="T55" s="258">
        <f t="shared" si="68"/>
        <v>16.135000000000002</v>
      </c>
      <c r="U55" s="258">
        <f t="shared" si="55"/>
        <v>4.0337500000000004</v>
      </c>
      <c r="V55" s="258">
        <f t="shared" si="56"/>
        <v>1.6134999999999999</v>
      </c>
      <c r="W55" s="258">
        <f t="shared" si="57"/>
        <v>4.0337500000000004</v>
      </c>
      <c r="X55" s="258">
        <f t="shared" si="58"/>
        <v>1.7479899999999999</v>
      </c>
      <c r="Y55" s="258">
        <f t="shared" si="59"/>
        <v>7.8243200000000002</v>
      </c>
      <c r="Z55" s="258">
        <f t="shared" si="60"/>
        <v>12.9291</v>
      </c>
      <c r="AA55" s="46">
        <f t="shared" si="61"/>
        <v>0</v>
      </c>
      <c r="AB55" s="259">
        <f t="shared" si="69"/>
        <v>0.21798699999999999</v>
      </c>
      <c r="AC55" s="259">
        <f t="shared" si="62"/>
        <v>5.4496500000000003E-2</v>
      </c>
      <c r="AD55" s="259">
        <f t="shared" si="63"/>
        <v>2.1629900000000001E-2</v>
      </c>
      <c r="AE55" s="259">
        <f t="shared" si="64"/>
        <v>5.4574499999999998E-2</v>
      </c>
      <c r="AF55" s="259">
        <f t="shared" si="65"/>
        <v>2.18298E-2</v>
      </c>
      <c r="AG55" s="259">
        <f t="shared" si="66"/>
        <v>0.109149</v>
      </c>
      <c r="AH55" s="259">
        <f t="shared" si="67"/>
        <v>0.174294</v>
      </c>
      <c r="BB55" s="309" t="s">
        <v>593</v>
      </c>
    </row>
    <row r="56" spans="2:88" x14ac:dyDescent="0.3">
      <c r="B56" t="s">
        <v>537</v>
      </c>
      <c r="C56" s="257">
        <v>466200000</v>
      </c>
      <c r="D56" s="257">
        <v>466200000</v>
      </c>
      <c r="E56" s="257">
        <v>466200000</v>
      </c>
      <c r="F56" s="257">
        <v>466200000</v>
      </c>
      <c r="G56" s="257">
        <v>474461000</v>
      </c>
      <c r="H56" s="257">
        <v>465714000</v>
      </c>
      <c r="I56" s="257">
        <v>466227000</v>
      </c>
      <c r="J56" s="46"/>
      <c r="K56" s="257">
        <v>10050800</v>
      </c>
      <c r="L56" s="257">
        <v>10050800</v>
      </c>
      <c r="M56" s="46">
        <v>10051800</v>
      </c>
      <c r="N56" s="46">
        <v>10053800</v>
      </c>
      <c r="O56" s="46">
        <v>10053800</v>
      </c>
      <c r="P56" s="46">
        <v>10053800</v>
      </c>
      <c r="Q56" s="46">
        <v>10050700</v>
      </c>
      <c r="S56" s="260" t="s">
        <v>537</v>
      </c>
      <c r="T56" s="261">
        <f t="shared" si="68"/>
        <v>466.2</v>
      </c>
      <c r="U56" s="261">
        <f t="shared" si="55"/>
        <v>466.2</v>
      </c>
      <c r="V56" s="261">
        <f t="shared" si="56"/>
        <v>466.2</v>
      </c>
      <c r="W56" s="261">
        <f t="shared" si="57"/>
        <v>466.2</v>
      </c>
      <c r="X56" s="261">
        <f t="shared" si="58"/>
        <v>474.46100000000001</v>
      </c>
      <c r="Y56" s="261">
        <f t="shared" si="59"/>
        <v>465.714</v>
      </c>
      <c r="Z56" s="261">
        <f t="shared" si="60"/>
        <v>466.22699999999998</v>
      </c>
      <c r="AA56" s="46">
        <f t="shared" si="61"/>
        <v>0</v>
      </c>
      <c r="AB56" s="259">
        <f t="shared" si="69"/>
        <v>10.050800000000001</v>
      </c>
      <c r="AC56" s="259">
        <f t="shared" si="62"/>
        <v>10.050800000000001</v>
      </c>
      <c r="AD56" s="259">
        <f t="shared" si="63"/>
        <v>10.0518</v>
      </c>
      <c r="AE56" s="259">
        <f t="shared" si="64"/>
        <v>10.053800000000001</v>
      </c>
      <c r="AF56" s="259">
        <f t="shared" si="65"/>
        <v>10.053800000000001</v>
      </c>
      <c r="AG56" s="259">
        <f t="shared" si="66"/>
        <v>10.053800000000001</v>
      </c>
      <c r="AH56" s="259">
        <f t="shared" si="67"/>
        <v>10.050700000000001</v>
      </c>
      <c r="BB56" t="s">
        <v>595</v>
      </c>
      <c r="BC56" s="295">
        <f>AL15</f>
        <v>427.38200000000001</v>
      </c>
      <c r="BD56" t="s">
        <v>572</v>
      </c>
      <c r="BE56" s="295">
        <f>AM15</f>
        <v>216.78299999999999</v>
      </c>
      <c r="BF56" t="s">
        <v>572</v>
      </c>
      <c r="BG56" s="295">
        <f>AN15</f>
        <v>341.90499999999997</v>
      </c>
      <c r="BH56" t="s">
        <v>572</v>
      </c>
      <c r="BI56" s="295">
        <f>AO15</f>
        <v>108.736</v>
      </c>
      <c r="BJ56" t="s">
        <v>572</v>
      </c>
      <c r="BK56" s="295">
        <f>AP15</f>
        <v>42.738199999999999</v>
      </c>
      <c r="BL56" t="s">
        <v>572</v>
      </c>
      <c r="BM56" s="295">
        <f>AQ15</f>
        <v>106.845</v>
      </c>
      <c r="BN56" t="s">
        <v>572</v>
      </c>
      <c r="BO56" s="295">
        <f>AR15</f>
        <v>42.738199999999999</v>
      </c>
      <c r="BP56" s="62" t="s">
        <v>584</v>
      </c>
    </row>
    <row r="57" spans="2:88" x14ac:dyDescent="0.3">
      <c r="B57" t="s">
        <v>538</v>
      </c>
      <c r="C57" s="257">
        <v>466200000</v>
      </c>
      <c r="D57" s="257">
        <v>223484000</v>
      </c>
      <c r="E57" s="257">
        <v>346036000</v>
      </c>
      <c r="F57" s="257">
        <v>122132000</v>
      </c>
      <c r="G57" s="257">
        <v>63239600</v>
      </c>
      <c r="H57" s="257">
        <v>120341000</v>
      </c>
      <c r="I57" s="257">
        <v>57935600</v>
      </c>
      <c r="J57" s="46"/>
      <c r="K57" s="257">
        <v>10050800</v>
      </c>
      <c r="L57" s="257">
        <v>4914800</v>
      </c>
      <c r="M57" s="46">
        <v>7732820</v>
      </c>
      <c r="N57" s="46">
        <v>2569590</v>
      </c>
      <c r="O57" s="46">
        <v>1162590</v>
      </c>
      <c r="P57" s="46">
        <v>2568020</v>
      </c>
      <c r="Q57" s="46">
        <v>1157580</v>
      </c>
      <c r="S57" t="s">
        <v>538</v>
      </c>
      <c r="T57" s="258">
        <f t="shared" si="68"/>
        <v>466.2</v>
      </c>
      <c r="U57" s="258">
        <f t="shared" si="55"/>
        <v>223.48400000000001</v>
      </c>
      <c r="V57" s="258">
        <f t="shared" si="56"/>
        <v>346.036</v>
      </c>
      <c r="W57" s="258">
        <f t="shared" si="57"/>
        <v>122.13200000000001</v>
      </c>
      <c r="X57" s="258">
        <f t="shared" si="58"/>
        <v>63.239600000000003</v>
      </c>
      <c r="Y57" s="258">
        <f t="shared" si="59"/>
        <v>120.34099999999999</v>
      </c>
      <c r="Z57" s="258">
        <f t="shared" si="60"/>
        <v>57.935600000000001</v>
      </c>
      <c r="AA57" s="46">
        <f t="shared" si="61"/>
        <v>0</v>
      </c>
      <c r="AB57" s="259">
        <f t="shared" si="69"/>
        <v>10.050800000000001</v>
      </c>
      <c r="AC57" s="259">
        <f t="shared" si="62"/>
        <v>4.9147999999999996</v>
      </c>
      <c r="AD57" s="259">
        <f t="shared" si="63"/>
        <v>7.7328200000000002</v>
      </c>
      <c r="AE57" s="259">
        <f t="shared" si="64"/>
        <v>2.5695899999999998</v>
      </c>
      <c r="AF57" s="259">
        <f t="shared" si="65"/>
        <v>1.16259</v>
      </c>
      <c r="AG57" s="259">
        <f t="shared" si="66"/>
        <v>2.5680200000000002</v>
      </c>
      <c r="AH57" s="259">
        <f t="shared" si="67"/>
        <v>1.1575800000000001</v>
      </c>
      <c r="BB57" t="s">
        <v>596</v>
      </c>
      <c r="BC57" s="295">
        <f>AL16</f>
        <v>22.315899999999999</v>
      </c>
      <c r="BD57" t="s">
        <v>572</v>
      </c>
      <c r="BE57" s="295">
        <f>AM16</f>
        <v>5.6330999999999998</v>
      </c>
      <c r="BF57" t="s">
        <v>572</v>
      </c>
      <c r="BG57" s="295">
        <f>AN16</f>
        <v>2.2315900000000002</v>
      </c>
      <c r="BH57" t="s">
        <v>572</v>
      </c>
      <c r="BI57" s="295">
        <f>AO16</f>
        <v>11.2903</v>
      </c>
      <c r="BJ57" t="s">
        <v>572</v>
      </c>
      <c r="BK57" s="295">
        <f>AP16</f>
        <v>17.852699999999999</v>
      </c>
      <c r="BL57" t="s">
        <v>572</v>
      </c>
      <c r="BM57" s="295">
        <f>AQ16</f>
        <v>5.5789799999999996</v>
      </c>
      <c r="BN57" t="s">
        <v>572</v>
      </c>
      <c r="BO57" s="295">
        <f>AR16</f>
        <v>2.2315900000000002</v>
      </c>
      <c r="BP57" s="62" t="s">
        <v>584</v>
      </c>
    </row>
    <row r="58" spans="2:88" x14ac:dyDescent="0.3">
      <c r="B58" t="s">
        <v>539</v>
      </c>
      <c r="C58" s="257">
        <v>466200000</v>
      </c>
      <c r="D58" s="257">
        <v>223484000</v>
      </c>
      <c r="E58" s="257">
        <v>346036000</v>
      </c>
      <c r="F58" s="257">
        <v>122132000</v>
      </c>
      <c r="G58" s="257">
        <v>63239600</v>
      </c>
      <c r="H58" s="257">
        <v>120341000</v>
      </c>
      <c r="I58" s="257">
        <v>57935600</v>
      </c>
      <c r="J58" s="46"/>
      <c r="K58" s="257">
        <v>10050800</v>
      </c>
      <c r="L58" s="257">
        <v>4914800</v>
      </c>
      <c r="M58" s="46">
        <v>7732820</v>
      </c>
      <c r="N58" s="46">
        <v>2569590</v>
      </c>
      <c r="O58" s="46">
        <v>1162590</v>
      </c>
      <c r="P58" s="46">
        <v>2568020</v>
      </c>
      <c r="Q58" s="46">
        <v>1157580</v>
      </c>
      <c r="S58" s="260" t="s">
        <v>539</v>
      </c>
      <c r="T58" s="261">
        <f t="shared" si="68"/>
        <v>466.2</v>
      </c>
      <c r="U58" s="261">
        <f t="shared" si="55"/>
        <v>223.48400000000001</v>
      </c>
      <c r="V58" s="261">
        <f t="shared" si="56"/>
        <v>346.036</v>
      </c>
      <c r="W58" s="261">
        <f t="shared" si="57"/>
        <v>122.13200000000001</v>
      </c>
      <c r="X58" s="261">
        <f t="shared" si="58"/>
        <v>63.239600000000003</v>
      </c>
      <c r="Y58" s="261">
        <f t="shared" si="59"/>
        <v>120.34099999999999</v>
      </c>
      <c r="Z58" s="261">
        <f t="shared" si="60"/>
        <v>57.935600000000001</v>
      </c>
      <c r="AA58" s="46">
        <f t="shared" si="61"/>
        <v>0</v>
      </c>
      <c r="AB58" s="259">
        <f t="shared" si="69"/>
        <v>10.050800000000001</v>
      </c>
      <c r="AC58" s="259">
        <f t="shared" si="62"/>
        <v>4.9147999999999996</v>
      </c>
      <c r="AD58" s="259">
        <f t="shared" si="63"/>
        <v>7.7328200000000002</v>
      </c>
      <c r="AE58" s="259">
        <f t="shared" si="64"/>
        <v>2.5695899999999998</v>
      </c>
      <c r="AF58" s="259">
        <f t="shared" si="65"/>
        <v>1.16259</v>
      </c>
      <c r="AG58" s="259">
        <f t="shared" si="66"/>
        <v>2.5680200000000002</v>
      </c>
      <c r="AH58" s="259">
        <f t="shared" si="67"/>
        <v>1.1575800000000001</v>
      </c>
      <c r="BB58" t="s">
        <v>597</v>
      </c>
      <c r="BC58" s="295">
        <f>AL17</f>
        <v>15.764099999999999</v>
      </c>
      <c r="BD58" t="s">
        <v>572</v>
      </c>
      <c r="BE58" s="295">
        <f>AM17</f>
        <v>4.65191</v>
      </c>
      <c r="BF58" t="s">
        <v>572</v>
      </c>
      <c r="BG58" s="295">
        <f>AN17</f>
        <v>1.5764100000000001</v>
      </c>
      <c r="BH58" t="s">
        <v>572</v>
      </c>
      <c r="BI58" s="295">
        <f>AO17</f>
        <v>4.1828000000000003</v>
      </c>
      <c r="BJ58" t="s">
        <v>572</v>
      </c>
      <c r="BK58" s="295">
        <f>AP17</f>
        <v>1.5764100000000001</v>
      </c>
      <c r="BL58" t="s">
        <v>572</v>
      </c>
      <c r="BM58" s="295">
        <f>AQ17</f>
        <v>7.8820699999999997</v>
      </c>
      <c r="BN58" t="s">
        <v>572</v>
      </c>
      <c r="BO58" s="295">
        <f>AR17</f>
        <v>12.6113</v>
      </c>
      <c r="BP58" s="62" t="s">
        <v>584</v>
      </c>
    </row>
    <row r="59" spans="2:88" x14ac:dyDescent="0.3">
      <c r="B59" t="s">
        <v>540</v>
      </c>
      <c r="C59">
        <v>1.33</v>
      </c>
      <c r="D59">
        <v>1.75</v>
      </c>
      <c r="E59">
        <v>1.64</v>
      </c>
      <c r="F59">
        <v>2.4900000000000002</v>
      </c>
      <c r="G59">
        <v>0.34</v>
      </c>
      <c r="H59">
        <v>4.1500000000000004</v>
      </c>
      <c r="I59">
        <v>3.41</v>
      </c>
      <c r="J59" s="46"/>
      <c r="K59">
        <v>1.69</v>
      </c>
      <c r="L59">
        <v>0.92</v>
      </c>
      <c r="M59" s="46">
        <v>0.76</v>
      </c>
      <c r="N59" s="46">
        <v>1.58</v>
      </c>
      <c r="O59" s="46">
        <v>0.87</v>
      </c>
      <c r="P59" s="46">
        <v>0.82</v>
      </c>
      <c r="Q59" s="46">
        <v>7.0000000000000007E-2</v>
      </c>
      <c r="S59" s="260" t="s">
        <v>540</v>
      </c>
      <c r="T59" s="261">
        <f t="shared" ref="T59:Z60" si="70">C59</f>
        <v>1.33</v>
      </c>
      <c r="U59" s="261">
        <f t="shared" si="70"/>
        <v>1.75</v>
      </c>
      <c r="V59" s="261">
        <f t="shared" si="70"/>
        <v>1.64</v>
      </c>
      <c r="W59" s="261">
        <f t="shared" si="70"/>
        <v>2.4900000000000002</v>
      </c>
      <c r="X59" s="261">
        <f t="shared" si="70"/>
        <v>0.34</v>
      </c>
      <c r="Y59" s="261">
        <f t="shared" si="70"/>
        <v>4.1500000000000004</v>
      </c>
      <c r="Z59" s="261">
        <f t="shared" si="70"/>
        <v>3.41</v>
      </c>
      <c r="AA59" s="46"/>
      <c r="AB59" s="261">
        <f t="shared" ref="AB59:AH60" si="71">K59</f>
        <v>1.69</v>
      </c>
      <c r="AC59" s="261">
        <f t="shared" si="71"/>
        <v>0.92</v>
      </c>
      <c r="AD59" s="261">
        <f t="shared" si="71"/>
        <v>0.76</v>
      </c>
      <c r="AE59" s="261">
        <f t="shared" si="71"/>
        <v>1.58</v>
      </c>
      <c r="AF59" s="261">
        <f t="shared" si="71"/>
        <v>0.87</v>
      </c>
      <c r="AG59" s="261">
        <f t="shared" si="71"/>
        <v>0.82</v>
      </c>
      <c r="AH59" s="261">
        <f t="shared" si="71"/>
        <v>7.0000000000000007E-2</v>
      </c>
      <c r="BB59" t="s">
        <v>598</v>
      </c>
      <c r="BC59" s="295">
        <f>AL18</f>
        <v>465.46199999999999</v>
      </c>
      <c r="BD59" t="s">
        <v>572</v>
      </c>
      <c r="BE59" s="295">
        <f>AM18</f>
        <v>227.06800000000001</v>
      </c>
      <c r="BF59" t="s">
        <v>572</v>
      </c>
      <c r="BG59" s="295">
        <f>AN18</f>
        <v>345.71300000000002</v>
      </c>
      <c r="BH59" t="s">
        <v>572</v>
      </c>
      <c r="BI59" s="295">
        <f>AO18</f>
        <v>124.209</v>
      </c>
      <c r="BJ59" t="s">
        <v>572</v>
      </c>
      <c r="BK59" s="295">
        <f>AP18</f>
        <v>62.167299999999997</v>
      </c>
      <c r="BL59" t="s">
        <v>572</v>
      </c>
      <c r="BM59" s="295">
        <f>AQ18</f>
        <v>120.306</v>
      </c>
      <c r="BN59" t="s">
        <v>572</v>
      </c>
      <c r="BO59" s="295">
        <f>AR18</f>
        <v>57.581099999999999</v>
      </c>
      <c r="BP59" s="62" t="s">
        <v>584</v>
      </c>
      <c r="BQ59" t="s">
        <v>599</v>
      </c>
    </row>
    <row r="60" spans="2:88" x14ac:dyDescent="0.3">
      <c r="B60" t="s">
        <v>208</v>
      </c>
      <c r="C60" s="46">
        <v>8</v>
      </c>
      <c r="D60" s="46">
        <v>8</v>
      </c>
      <c r="E60" s="46">
        <v>8</v>
      </c>
      <c r="F60" s="46">
        <v>8</v>
      </c>
      <c r="G60" s="46">
        <v>3</v>
      </c>
      <c r="H60" s="46">
        <v>8</v>
      </c>
      <c r="I60" s="46">
        <v>8</v>
      </c>
      <c r="J60" s="46"/>
      <c r="K60" s="46">
        <v>4</v>
      </c>
      <c r="L60" s="46">
        <v>4</v>
      </c>
      <c r="M60" s="46">
        <v>5</v>
      </c>
      <c r="N60" s="46">
        <v>5</v>
      </c>
      <c r="O60" s="46">
        <v>5</v>
      </c>
      <c r="P60" s="46">
        <v>5</v>
      </c>
      <c r="Q60" s="46">
        <v>4</v>
      </c>
      <c r="S60" t="s">
        <v>208</v>
      </c>
      <c r="T60" s="279">
        <f t="shared" si="70"/>
        <v>8</v>
      </c>
      <c r="U60" s="279">
        <f t="shared" si="70"/>
        <v>8</v>
      </c>
      <c r="V60" s="279">
        <f t="shared" si="70"/>
        <v>8</v>
      </c>
      <c r="W60" s="279">
        <f t="shared" si="70"/>
        <v>8</v>
      </c>
      <c r="X60" s="279">
        <f t="shared" si="70"/>
        <v>3</v>
      </c>
      <c r="Y60" s="279">
        <f t="shared" si="70"/>
        <v>8</v>
      </c>
      <c r="Z60" s="279">
        <f t="shared" si="70"/>
        <v>8</v>
      </c>
      <c r="AA60" s="46"/>
      <c r="AB60" s="279">
        <f t="shared" si="71"/>
        <v>4</v>
      </c>
      <c r="AC60" s="279">
        <f t="shared" si="71"/>
        <v>4</v>
      </c>
      <c r="AD60" s="279">
        <f t="shared" si="71"/>
        <v>5</v>
      </c>
      <c r="AE60" s="279">
        <f t="shared" si="71"/>
        <v>5</v>
      </c>
      <c r="AF60" s="279">
        <f t="shared" si="71"/>
        <v>5</v>
      </c>
      <c r="AG60" s="279">
        <f t="shared" si="71"/>
        <v>5</v>
      </c>
      <c r="AH60" s="279">
        <f t="shared" si="71"/>
        <v>4</v>
      </c>
      <c r="BB60" t="s">
        <v>603</v>
      </c>
      <c r="BC60" s="291">
        <f>AL19</f>
        <v>8</v>
      </c>
      <c r="BD60" s="291" t="s">
        <v>572</v>
      </c>
      <c r="BE60" s="291">
        <f>AM19</f>
        <v>3</v>
      </c>
      <c r="BF60" s="291" t="s">
        <v>572</v>
      </c>
      <c r="BG60" s="291">
        <f>AN19</f>
        <v>8</v>
      </c>
      <c r="BH60" s="291" t="s">
        <v>572</v>
      </c>
      <c r="BI60" s="291">
        <f>AO19</f>
        <v>3</v>
      </c>
      <c r="BJ60" s="291" t="s">
        <v>572</v>
      </c>
      <c r="BK60" s="291">
        <f>AP19</f>
        <v>8</v>
      </c>
      <c r="BL60" s="291" t="s">
        <v>572</v>
      </c>
      <c r="BM60" s="291">
        <f>AQ19</f>
        <v>8</v>
      </c>
      <c r="BN60" s="291" t="s">
        <v>572</v>
      </c>
      <c r="BO60" s="291">
        <f>AR19</f>
        <v>8</v>
      </c>
      <c r="BP60" s="62" t="s">
        <v>584</v>
      </c>
      <c r="BQ60" t="s">
        <v>600</v>
      </c>
    </row>
    <row r="61" spans="2:88" x14ac:dyDescent="0.3">
      <c r="BB61" t="s">
        <v>602</v>
      </c>
      <c r="BC61" s="295">
        <f>AL22</f>
        <v>434.90800000000002</v>
      </c>
      <c r="BD61" t="s">
        <v>572</v>
      </c>
      <c r="BE61" s="295">
        <f>AM22</f>
        <v>217.64599999999999</v>
      </c>
      <c r="BF61" t="s">
        <v>572</v>
      </c>
      <c r="BG61" s="295">
        <f>AN22</f>
        <v>346.44600000000003</v>
      </c>
      <c r="BH61" t="s">
        <v>572</v>
      </c>
      <c r="BI61" s="295">
        <f>AO22</f>
        <v>108.727</v>
      </c>
      <c r="BJ61" t="s">
        <v>572</v>
      </c>
      <c r="BK61" s="295">
        <f>AP22</f>
        <v>43.4377</v>
      </c>
      <c r="BL61" t="s">
        <v>572</v>
      </c>
      <c r="BM61" s="295">
        <f>AQ22</f>
        <v>108.727</v>
      </c>
      <c r="BN61" t="s">
        <v>572</v>
      </c>
      <c r="BO61" s="295">
        <f>AR22</f>
        <v>43.4908</v>
      </c>
      <c r="BP61" s="62" t="s">
        <v>584</v>
      </c>
    </row>
    <row r="62" spans="2:88" x14ac:dyDescent="0.3">
      <c r="BB62" t="s">
        <v>596</v>
      </c>
      <c r="BC62" s="295">
        <f>AL23</f>
        <v>22.5794</v>
      </c>
      <c r="BD62" t="s">
        <v>572</v>
      </c>
      <c r="BE62" s="295">
        <f>AM23</f>
        <v>5.5794699999999997</v>
      </c>
      <c r="BF62" t="s">
        <v>572</v>
      </c>
      <c r="BG62" s="295">
        <f>AN23</f>
        <v>2.2514599999999998</v>
      </c>
      <c r="BH62" t="s">
        <v>572</v>
      </c>
      <c r="BI62" s="295">
        <f>AO23</f>
        <v>11.2897</v>
      </c>
      <c r="BJ62" t="s">
        <v>572</v>
      </c>
      <c r="BK62" s="295">
        <f>AP23</f>
        <v>18.0486</v>
      </c>
      <c r="BL62" t="s">
        <v>572</v>
      </c>
      <c r="BM62" s="295">
        <f>AQ23</f>
        <v>5.6448400000000003</v>
      </c>
      <c r="BN62" t="s">
        <v>572</v>
      </c>
      <c r="BO62" s="295">
        <f>AR23</f>
        <v>2.2579400000000001</v>
      </c>
      <c r="BP62" s="62" t="s">
        <v>584</v>
      </c>
    </row>
    <row r="63" spans="2:88" x14ac:dyDescent="0.3">
      <c r="BB63" t="s">
        <v>597</v>
      </c>
      <c r="BC63" s="295">
        <f>AL24</f>
        <v>16.7928</v>
      </c>
      <c r="BD63" t="s">
        <v>572</v>
      </c>
      <c r="BE63" s="295">
        <f>AM24</f>
        <v>3.9596200000000001</v>
      </c>
      <c r="BF63" t="s">
        <v>572</v>
      </c>
      <c r="BG63" s="295">
        <f>AN24</f>
        <v>2.08853</v>
      </c>
      <c r="BH63" t="s">
        <v>572</v>
      </c>
      <c r="BI63" s="295">
        <f>AO24</f>
        <v>4.1982100000000004</v>
      </c>
      <c r="BJ63" t="s">
        <v>572</v>
      </c>
      <c r="BK63" s="295">
        <f>AP24</f>
        <v>1.7416100000000001</v>
      </c>
      <c r="BL63" t="s">
        <v>572</v>
      </c>
      <c r="BM63" s="295">
        <f>AQ24</f>
        <v>8.3964200000000009</v>
      </c>
      <c r="BN63" t="s">
        <v>572</v>
      </c>
      <c r="BO63" s="295">
        <f>AR24</f>
        <v>13.4343</v>
      </c>
      <c r="BP63" s="62" t="s">
        <v>584</v>
      </c>
    </row>
    <row r="64" spans="2:88" x14ac:dyDescent="0.3">
      <c r="BB64" t="s">
        <v>598</v>
      </c>
      <c r="BC64" s="295">
        <f>AL25</f>
        <v>474.28</v>
      </c>
      <c r="BD64" t="s">
        <v>572</v>
      </c>
      <c r="BE64" s="295">
        <f>AM25</f>
        <v>227.18600000000001</v>
      </c>
      <c r="BF64" t="s">
        <v>572</v>
      </c>
      <c r="BG64" s="295">
        <f>AN25</f>
        <v>350.786</v>
      </c>
      <c r="BH64" t="s">
        <v>572</v>
      </c>
      <c r="BI64" s="295">
        <f>AO25</f>
        <v>124.215</v>
      </c>
      <c r="BJ64" t="s">
        <v>572</v>
      </c>
      <c r="BK64" s="295">
        <f>AP25</f>
        <v>63.228000000000002</v>
      </c>
      <c r="BL64" t="s">
        <v>572</v>
      </c>
      <c r="BM64" s="295">
        <f>AQ25</f>
        <v>122.768</v>
      </c>
      <c r="BN64" t="s">
        <v>572</v>
      </c>
      <c r="BO64" s="295">
        <f>AR25</f>
        <v>59.183</v>
      </c>
      <c r="BP64" s="62" t="s">
        <v>584</v>
      </c>
      <c r="BQ64" t="s">
        <v>599</v>
      </c>
    </row>
    <row r="65" spans="15:69" x14ac:dyDescent="0.3">
      <c r="BB65" t="s">
        <v>603</v>
      </c>
      <c r="BC65" s="291">
        <f>AL26</f>
        <v>3</v>
      </c>
      <c r="BD65" s="291" t="s">
        <v>572</v>
      </c>
      <c r="BE65" s="291">
        <f>AM26</f>
        <v>8</v>
      </c>
      <c r="BF65" s="291" t="s">
        <v>572</v>
      </c>
      <c r="BG65" s="291">
        <f>AN26</f>
        <v>3</v>
      </c>
      <c r="BH65" s="291" t="s">
        <v>572</v>
      </c>
      <c r="BI65" s="291">
        <f>AO26</f>
        <v>3</v>
      </c>
      <c r="BJ65" s="291" t="s">
        <v>572</v>
      </c>
      <c r="BK65" s="291">
        <f>AP26</f>
        <v>3</v>
      </c>
      <c r="BL65" s="291" t="s">
        <v>572</v>
      </c>
      <c r="BM65" s="291">
        <f>AQ26</f>
        <v>3</v>
      </c>
      <c r="BN65" s="291" t="s">
        <v>572</v>
      </c>
      <c r="BO65" s="291">
        <f>AR26</f>
        <v>3</v>
      </c>
      <c r="BP65" s="62" t="s">
        <v>584</v>
      </c>
      <c r="BQ65" t="s">
        <v>600</v>
      </c>
    </row>
    <row r="66" spans="15:69" x14ac:dyDescent="0.3">
      <c r="O66" s="42"/>
      <c r="P66" s="42"/>
      <c r="Q66" s="42"/>
      <c r="R66" s="42"/>
      <c r="S66" s="42"/>
      <c r="T66" s="42"/>
      <c r="U66" s="42"/>
      <c r="V66" s="42"/>
      <c r="W66" s="42"/>
      <c r="X66" s="42"/>
      <c r="BB66" t="s">
        <v>601</v>
      </c>
      <c r="BC66" s="295">
        <f>AL29</f>
        <v>427.73700000000002</v>
      </c>
      <c r="BD66" t="s">
        <v>572</v>
      </c>
      <c r="BE66" s="295">
        <f>AM29</f>
        <v>213.86799999999999</v>
      </c>
      <c r="BF66" t="s">
        <v>572</v>
      </c>
      <c r="BG66" s="295">
        <f>AN29</f>
        <v>342.19</v>
      </c>
      <c r="BH66" t="s">
        <v>572</v>
      </c>
      <c r="BI66" s="295">
        <f>AO29</f>
        <v>106.934</v>
      </c>
      <c r="BJ66" t="s">
        <v>572</v>
      </c>
      <c r="BK66" s="295">
        <f>AP29</f>
        <v>43.441800000000001</v>
      </c>
      <c r="BL66" t="s">
        <v>572</v>
      </c>
      <c r="BM66" s="295">
        <f>AQ29</f>
        <v>106.934</v>
      </c>
      <c r="BN66" t="s">
        <v>572</v>
      </c>
      <c r="BO66" s="295">
        <f>AR29</f>
        <v>42.773699999999998</v>
      </c>
      <c r="BP66" s="62" t="s">
        <v>584</v>
      </c>
    </row>
    <row r="67" spans="15:69" x14ac:dyDescent="0.3">
      <c r="O67" t="s">
        <v>604</v>
      </c>
      <c r="BB67" t="s">
        <v>596</v>
      </c>
      <c r="BC67" s="295">
        <f>AL30</f>
        <v>22.328399999999998</v>
      </c>
      <c r="BD67" t="s">
        <v>572</v>
      </c>
      <c r="BE67" s="295">
        <f>AM30</f>
        <v>5.58209</v>
      </c>
      <c r="BF67" t="s">
        <v>572</v>
      </c>
      <c r="BG67" s="295">
        <f>AN30</f>
        <v>2.2328399999999999</v>
      </c>
      <c r="BH67" t="s">
        <v>572</v>
      </c>
      <c r="BI67" s="295">
        <f>AO30</f>
        <v>11.164199999999999</v>
      </c>
      <c r="BJ67" t="s">
        <v>572</v>
      </c>
      <c r="BK67" s="295">
        <f>AP30</f>
        <v>18.049800000000001</v>
      </c>
      <c r="BL67" t="s">
        <v>572</v>
      </c>
      <c r="BM67" s="295">
        <f>AQ30</f>
        <v>5.58209</v>
      </c>
      <c r="BN67" t="s">
        <v>572</v>
      </c>
      <c r="BO67" s="295">
        <f>AR30</f>
        <v>2.2328399999999999</v>
      </c>
      <c r="BP67" s="62" t="s">
        <v>584</v>
      </c>
    </row>
    <row r="68" spans="15:69" x14ac:dyDescent="0.3">
      <c r="O68" t="s">
        <v>607</v>
      </c>
      <c r="P68" t="s">
        <v>608</v>
      </c>
      <c r="BB68" t="s">
        <v>597</v>
      </c>
      <c r="BC68" s="295">
        <f>AL31</f>
        <v>16.135000000000002</v>
      </c>
      <c r="BD68" t="s">
        <v>572</v>
      </c>
      <c r="BE68" s="295">
        <f>AM31</f>
        <v>4.0337500000000004</v>
      </c>
      <c r="BF68" t="s">
        <v>572</v>
      </c>
      <c r="BG68" s="295">
        <f>AN31</f>
        <v>1.6134999999999999</v>
      </c>
      <c r="BH68" t="s">
        <v>572</v>
      </c>
      <c r="BI68" s="295">
        <f>AO31</f>
        <v>4.0337500000000004</v>
      </c>
      <c r="BJ68" t="s">
        <v>572</v>
      </c>
      <c r="BK68" s="295">
        <f>AP31</f>
        <v>1.7479899999999999</v>
      </c>
      <c r="BL68" t="s">
        <v>572</v>
      </c>
      <c r="BM68" s="295">
        <f>AQ31</f>
        <v>7.8243200000000002</v>
      </c>
      <c r="BN68" t="s">
        <v>572</v>
      </c>
      <c r="BO68" s="295">
        <f>AR31</f>
        <v>12.9291</v>
      </c>
      <c r="BP68" s="62" t="s">
        <v>584</v>
      </c>
    </row>
    <row r="69" spans="15:69" x14ac:dyDescent="0.3">
      <c r="O69" s="313" t="s">
        <v>40</v>
      </c>
      <c r="P69" s="308" t="s">
        <v>609</v>
      </c>
      <c r="BB69" t="s">
        <v>598</v>
      </c>
      <c r="BC69" s="295">
        <f>AL32</f>
        <v>466.2</v>
      </c>
      <c r="BD69" t="s">
        <v>572</v>
      </c>
      <c r="BE69" s="295">
        <f>AM32</f>
        <v>223.48400000000001</v>
      </c>
      <c r="BF69" t="s">
        <v>572</v>
      </c>
      <c r="BG69" s="295">
        <f>AN32</f>
        <v>346.036</v>
      </c>
      <c r="BH69" t="s">
        <v>572</v>
      </c>
      <c r="BI69" s="295">
        <f>AO32</f>
        <v>122.13200000000001</v>
      </c>
      <c r="BJ69" t="s">
        <v>572</v>
      </c>
      <c r="BK69" s="295">
        <f>AP32</f>
        <v>63.239600000000003</v>
      </c>
      <c r="BL69" t="s">
        <v>572</v>
      </c>
      <c r="BM69" s="295">
        <f>AQ32</f>
        <v>120.34099999999999</v>
      </c>
      <c r="BN69" t="s">
        <v>572</v>
      </c>
      <c r="BO69" s="295">
        <f>AR32</f>
        <v>57.935600000000001</v>
      </c>
      <c r="BP69" s="62" t="s">
        <v>584</v>
      </c>
      <c r="BQ69" t="s">
        <v>599</v>
      </c>
    </row>
    <row r="70" spans="15:69" x14ac:dyDescent="0.3">
      <c r="O70" s="313" t="s">
        <v>40</v>
      </c>
      <c r="P70" s="308" t="s">
        <v>610</v>
      </c>
      <c r="BB70" t="s">
        <v>603</v>
      </c>
      <c r="BC70" s="291">
        <f>AL33</f>
        <v>8</v>
      </c>
      <c r="BD70" s="291" t="s">
        <v>572</v>
      </c>
      <c r="BE70" s="291">
        <f>AM33</f>
        <v>8</v>
      </c>
      <c r="BF70" s="291" t="s">
        <v>572</v>
      </c>
      <c r="BG70" s="291">
        <f>AN33</f>
        <v>8</v>
      </c>
      <c r="BH70" s="291" t="s">
        <v>572</v>
      </c>
      <c r="BI70" s="291">
        <f>AO33</f>
        <v>8</v>
      </c>
      <c r="BJ70" s="291" t="s">
        <v>572</v>
      </c>
      <c r="BK70" s="291">
        <f>AP33</f>
        <v>3</v>
      </c>
      <c r="BL70" s="291" t="s">
        <v>572</v>
      </c>
      <c r="BM70" s="291">
        <f>AQ33</f>
        <v>8</v>
      </c>
      <c r="BN70" s="291" t="s">
        <v>572</v>
      </c>
      <c r="BO70" s="291">
        <f>AR33</f>
        <v>8</v>
      </c>
      <c r="BP70" s="62" t="s">
        <v>584</v>
      </c>
      <c r="BQ70" t="s">
        <v>600</v>
      </c>
    </row>
    <row r="71" spans="15:69" x14ac:dyDescent="0.3">
      <c r="O71" s="127" t="s">
        <v>606</v>
      </c>
      <c r="P71" s="308" t="s">
        <v>611</v>
      </c>
    </row>
    <row r="72" spans="15:69" x14ac:dyDescent="0.3">
      <c r="O72" t="s">
        <v>605</v>
      </c>
      <c r="P72" s="308" t="s">
        <v>612</v>
      </c>
      <c r="BB72" s="310" t="s">
        <v>594</v>
      </c>
    </row>
    <row r="73" spans="15:69" x14ac:dyDescent="0.3">
      <c r="O73" s="127" t="s">
        <v>606</v>
      </c>
      <c r="P73" s="308" t="s">
        <v>613</v>
      </c>
      <c r="BB73" t="s">
        <v>595</v>
      </c>
      <c r="BC73" s="295">
        <f>AT15</f>
        <v>9.6070200000000003</v>
      </c>
      <c r="BD73" t="s">
        <v>572</v>
      </c>
      <c r="BE73" s="295">
        <f>AU15</f>
        <v>4.8045999999999998</v>
      </c>
      <c r="BF73" t="s">
        <v>572</v>
      </c>
      <c r="BG73" s="295">
        <f>AV15</f>
        <v>7.68736</v>
      </c>
      <c r="BH73" t="s">
        <v>572</v>
      </c>
      <c r="BI73" s="295">
        <f>AW15</f>
        <v>2.4022999999999999</v>
      </c>
      <c r="BJ73" t="s">
        <v>572</v>
      </c>
      <c r="BK73" s="295">
        <f>AX15</f>
        <v>0.96092</v>
      </c>
      <c r="BL73" t="s">
        <v>572</v>
      </c>
      <c r="BM73" s="295">
        <f>AY15</f>
        <v>2.4022999999999999</v>
      </c>
      <c r="BN73" t="s">
        <v>572</v>
      </c>
      <c r="BO73" s="295">
        <f>AZ15</f>
        <v>0.96092</v>
      </c>
      <c r="BP73" s="296" t="s">
        <v>584</v>
      </c>
    </row>
    <row r="74" spans="15:69" x14ac:dyDescent="0.3">
      <c r="O74" s="128" t="s">
        <v>615</v>
      </c>
      <c r="P74" s="308" t="s">
        <v>614</v>
      </c>
      <c r="BB74" t="s">
        <v>596</v>
      </c>
      <c r="BC74" s="295">
        <f>AT16</f>
        <v>0.224467</v>
      </c>
      <c r="BD74" t="s">
        <v>572</v>
      </c>
      <c r="BE74" s="295">
        <f>AU16</f>
        <v>5.6133199999999994E-2</v>
      </c>
      <c r="BF74" t="s">
        <v>572</v>
      </c>
      <c r="BG74" s="295">
        <f>AV16</f>
        <v>2.2453299999999999E-2</v>
      </c>
      <c r="BH74" t="s">
        <v>572</v>
      </c>
      <c r="BI74" s="295">
        <f>AW16</f>
        <v>0.112266</v>
      </c>
      <c r="BJ74" t="s">
        <v>572</v>
      </c>
      <c r="BK74" s="295">
        <f>AX16</f>
        <v>0.17962600000000001</v>
      </c>
      <c r="BL74" t="s">
        <v>572</v>
      </c>
      <c r="BM74" s="295">
        <f>AY16</f>
        <v>5.6133199999999994E-2</v>
      </c>
      <c r="BN74" t="s">
        <v>572</v>
      </c>
      <c r="BO74" s="295">
        <f>AZ16</f>
        <v>2.2453299999999999E-2</v>
      </c>
      <c r="BP74" s="296" t="s">
        <v>584</v>
      </c>
    </row>
    <row r="75" spans="15:69" x14ac:dyDescent="0.3">
      <c r="O75" s="127" t="s">
        <v>606</v>
      </c>
      <c r="P75" s="308" t="s">
        <v>616</v>
      </c>
      <c r="BB75" t="s">
        <v>597</v>
      </c>
      <c r="BC75" s="295">
        <f>AT17</f>
        <v>0.21782499999999999</v>
      </c>
      <c r="BD75" t="s">
        <v>572</v>
      </c>
      <c r="BE75" s="295">
        <f>AU17</f>
        <v>5.4375599999999996E-2</v>
      </c>
      <c r="BF75" t="s">
        <v>572</v>
      </c>
      <c r="BG75" s="295">
        <f>AV17</f>
        <v>2.1808999999999999E-2</v>
      </c>
      <c r="BH75" t="s">
        <v>572</v>
      </c>
      <c r="BI75" s="295">
        <f>AW17</f>
        <v>5.4522599999999997E-2</v>
      </c>
      <c r="BJ75" t="s">
        <v>572</v>
      </c>
      <c r="BK75" s="295">
        <f>AX17</f>
        <v>2.2084900000000001E-2</v>
      </c>
      <c r="BL75" t="s">
        <v>572</v>
      </c>
      <c r="BM75" s="295">
        <f>AY17</f>
        <v>0.109046</v>
      </c>
      <c r="BN75" t="s">
        <v>572</v>
      </c>
      <c r="BO75" s="295">
        <f>AZ17</f>
        <v>0.17447199999999999</v>
      </c>
      <c r="BP75" s="296" t="s">
        <v>584</v>
      </c>
    </row>
    <row r="76" spans="15:69" x14ac:dyDescent="0.3">
      <c r="O76" s="128" t="s">
        <v>615</v>
      </c>
      <c r="P76" s="308" t="s">
        <v>617</v>
      </c>
      <c r="BB76" t="s">
        <v>598</v>
      </c>
      <c r="BC76" s="295">
        <f>AT18</f>
        <v>10.049300000000001</v>
      </c>
      <c r="BD76" t="s">
        <v>572</v>
      </c>
      <c r="BE76" s="295">
        <f>AU18</f>
        <v>4.9151100000000003</v>
      </c>
      <c r="BF76" t="s">
        <v>572</v>
      </c>
      <c r="BG76" s="295">
        <f>AV18</f>
        <v>7.7316200000000004</v>
      </c>
      <c r="BH76" t="s">
        <v>572</v>
      </c>
      <c r="BI76" s="295">
        <f>AW18</f>
        <v>2.5690900000000001</v>
      </c>
      <c r="BJ76" t="s">
        <v>572</v>
      </c>
      <c r="BK76" s="295">
        <f>AX18</f>
        <v>1.1626300000000001</v>
      </c>
      <c r="BL76" t="s">
        <v>572</v>
      </c>
      <c r="BM76" s="295">
        <f>AY18</f>
        <v>2.5674800000000002</v>
      </c>
      <c r="BN76" t="s">
        <v>572</v>
      </c>
      <c r="BO76" s="295">
        <f>AZ18</f>
        <v>1.15785</v>
      </c>
      <c r="BP76" s="296" t="s">
        <v>584</v>
      </c>
      <c r="BQ76" t="s">
        <v>599</v>
      </c>
    </row>
    <row r="77" spans="15:69" x14ac:dyDescent="0.3">
      <c r="O77" s="128" t="s">
        <v>619</v>
      </c>
      <c r="P77" s="308" t="s">
        <v>618</v>
      </c>
      <c r="T77" t="s">
        <v>630</v>
      </c>
      <c r="W77" t="s">
        <v>631</v>
      </c>
      <c r="BB77" t="s">
        <v>603</v>
      </c>
      <c r="BC77" s="291">
        <f>AT19</f>
        <v>5</v>
      </c>
      <c r="BD77" s="291" t="s">
        <v>572</v>
      </c>
      <c r="BE77" s="291">
        <f>AU19</f>
        <v>5</v>
      </c>
      <c r="BF77" s="291" t="s">
        <v>572</v>
      </c>
      <c r="BG77" s="291">
        <f>AV19</f>
        <v>5</v>
      </c>
      <c r="BH77" s="291" t="s">
        <v>572</v>
      </c>
      <c r="BI77" s="291">
        <f>AW19</f>
        <v>5</v>
      </c>
      <c r="BJ77" s="291" t="s">
        <v>572</v>
      </c>
      <c r="BK77" s="291">
        <f>AX19</f>
        <v>5</v>
      </c>
      <c r="BL77" s="291" t="s">
        <v>572</v>
      </c>
      <c r="BM77" s="291">
        <f>AY19</f>
        <v>5</v>
      </c>
      <c r="BN77" s="291" t="s">
        <v>572</v>
      </c>
      <c r="BO77" s="291">
        <f>AZ19</f>
        <v>5</v>
      </c>
      <c r="BP77" s="296" t="s">
        <v>584</v>
      </c>
      <c r="BQ77" t="s">
        <v>600</v>
      </c>
    </row>
    <row r="78" spans="15:69" x14ac:dyDescent="0.3">
      <c r="O78" s="313" t="s">
        <v>40</v>
      </c>
      <c r="P78" s="308">
        <v>8</v>
      </c>
      <c r="T78" s="43" t="s">
        <v>621</v>
      </c>
      <c r="W78" t="s">
        <v>634</v>
      </c>
      <c r="BB78" t="s">
        <v>602</v>
      </c>
      <c r="BC78" s="295">
        <f>AT22</f>
        <v>9.6072100000000002</v>
      </c>
      <c r="BD78" t="s">
        <v>572</v>
      </c>
      <c r="BE78" s="295">
        <f>AU22</f>
        <v>4.8036099999999999</v>
      </c>
      <c r="BF78" t="s">
        <v>572</v>
      </c>
      <c r="BG78" s="295">
        <f>AV22</f>
        <v>7.6875499999999999</v>
      </c>
      <c r="BH78" t="s">
        <v>572</v>
      </c>
      <c r="BI78" s="295">
        <f>AW22</f>
        <v>2.4018000000000002</v>
      </c>
      <c r="BJ78" t="s">
        <v>572</v>
      </c>
      <c r="BK78" s="295">
        <f>AX22</f>
        <v>0.96094400000000002</v>
      </c>
      <c r="BL78" t="s">
        <v>572</v>
      </c>
      <c r="BM78" s="295">
        <f>AY22</f>
        <v>2.4023599999999998</v>
      </c>
      <c r="BN78" t="s">
        <v>572</v>
      </c>
      <c r="BO78" s="295">
        <f>AZ22</f>
        <v>0.96083399999999997</v>
      </c>
      <c r="BP78" s="296" t="s">
        <v>584</v>
      </c>
    </row>
    <row r="79" spans="15:69" x14ac:dyDescent="0.3">
      <c r="O79" s="127" t="s">
        <v>606</v>
      </c>
      <c r="P79" s="308">
        <v>8</v>
      </c>
      <c r="T79" s="43" t="s">
        <v>624</v>
      </c>
      <c r="W79" t="s">
        <v>635</v>
      </c>
      <c r="BB79" t="s">
        <v>596</v>
      </c>
      <c r="BC79" s="295">
        <f>AT23</f>
        <v>0.224472</v>
      </c>
      <c r="BD79" t="s">
        <v>572</v>
      </c>
      <c r="BE79" s="295">
        <f>AU23</f>
        <v>5.6118099999999997E-2</v>
      </c>
      <c r="BF79" t="s">
        <v>572</v>
      </c>
      <c r="BG79" s="295">
        <f>AV23</f>
        <v>2.2454000000000002E-2</v>
      </c>
      <c r="BH79" t="s">
        <v>572</v>
      </c>
      <c r="BI79" s="295">
        <f>AW23</f>
        <v>0.112236</v>
      </c>
      <c r="BJ79" t="s">
        <v>572</v>
      </c>
      <c r="BK79" s="295">
        <f>AX23</f>
        <v>0.17963200000000001</v>
      </c>
      <c r="BL79" t="s">
        <v>572</v>
      </c>
      <c r="BM79" s="295">
        <f>AY23</f>
        <v>5.6134999999999997E-2</v>
      </c>
      <c r="BN79" t="s">
        <v>572</v>
      </c>
      <c r="BO79" s="295">
        <f>AZ23</f>
        <v>2.2453299999999999E-2</v>
      </c>
      <c r="BP79" s="296" t="s">
        <v>584</v>
      </c>
    </row>
    <row r="80" spans="15:69" x14ac:dyDescent="0.3">
      <c r="O80" s="128" t="s">
        <v>615</v>
      </c>
      <c r="P80" s="308">
        <v>8</v>
      </c>
      <c r="T80" s="43" t="s">
        <v>632</v>
      </c>
      <c r="W80" t="s">
        <v>636</v>
      </c>
      <c r="BB80" t="s">
        <v>597</v>
      </c>
      <c r="BC80" s="295">
        <f>AT24</f>
        <v>0.21784800000000001</v>
      </c>
      <c r="BD80" t="s">
        <v>572</v>
      </c>
      <c r="BE80" s="295">
        <f>AU24</f>
        <v>5.4462000000000003E-2</v>
      </c>
      <c r="BF80" t="s">
        <v>572</v>
      </c>
      <c r="BG80" s="295">
        <f>AV24</f>
        <v>2.1811900000000002E-2</v>
      </c>
      <c r="BH80" t="s">
        <v>572</v>
      </c>
      <c r="BI80" s="295">
        <f>AW24</f>
        <v>5.4462000000000003E-2</v>
      </c>
      <c r="BJ80" t="s">
        <v>572</v>
      </c>
      <c r="BK80" s="295">
        <f>AX24</f>
        <v>2.1811900000000002E-2</v>
      </c>
      <c r="BL80" t="s">
        <v>572</v>
      </c>
      <c r="BM80" s="295">
        <f>AY24</f>
        <v>0.10906</v>
      </c>
      <c r="BN80" t="s">
        <v>572</v>
      </c>
      <c r="BO80" s="295">
        <f>AZ24</f>
        <v>0.17447199999999999</v>
      </c>
      <c r="BP80" s="296" t="s">
        <v>584</v>
      </c>
    </row>
    <row r="81" spans="15:69" x14ac:dyDescent="0.3">
      <c r="O81" s="313" t="s">
        <v>40</v>
      </c>
      <c r="P81" s="308">
        <v>9</v>
      </c>
      <c r="T81" s="43" t="s">
        <v>633</v>
      </c>
      <c r="W81" t="s">
        <v>637</v>
      </c>
      <c r="BB81" t="s">
        <v>598</v>
      </c>
      <c r="BC81" s="295">
        <f>AT25</f>
        <v>10.0495</v>
      </c>
      <c r="BD81" t="s">
        <v>572</v>
      </c>
      <c r="BE81" s="295">
        <f>AU25</f>
        <v>4.9141899999999996</v>
      </c>
      <c r="BF81" t="s">
        <v>572</v>
      </c>
      <c r="BG81" s="295">
        <f>AV25</f>
        <v>7.7318199999999999</v>
      </c>
      <c r="BH81" t="s">
        <v>572</v>
      </c>
      <c r="BI81" s="295">
        <f>AW25</f>
        <v>2.5684999999999998</v>
      </c>
      <c r="BJ81" t="s">
        <v>572</v>
      </c>
      <c r="BK81" s="295">
        <f>AX25</f>
        <v>1.16239</v>
      </c>
      <c r="BL81" t="s">
        <v>572</v>
      </c>
      <c r="BM81" s="295">
        <f>AY25</f>
        <v>2.5675500000000002</v>
      </c>
      <c r="BN81" t="s">
        <v>572</v>
      </c>
      <c r="BO81" s="295">
        <f>AZ25</f>
        <v>1.1575800000000001</v>
      </c>
      <c r="BP81" s="296" t="s">
        <v>584</v>
      </c>
      <c r="BQ81" t="s">
        <v>599</v>
      </c>
    </row>
    <row r="82" spans="15:69" x14ac:dyDescent="0.3">
      <c r="O82" s="127" t="s">
        <v>606</v>
      </c>
      <c r="P82" s="308">
        <v>9</v>
      </c>
      <c r="BB82" t="s">
        <v>603</v>
      </c>
      <c r="BC82" s="291">
        <f>AT26</f>
        <v>4</v>
      </c>
      <c r="BD82" s="291" t="s">
        <v>572</v>
      </c>
      <c r="BE82" s="291">
        <f>AU26</f>
        <v>4</v>
      </c>
      <c r="BF82" s="291" t="s">
        <v>572</v>
      </c>
      <c r="BG82" s="291">
        <f>AV26</f>
        <v>5</v>
      </c>
      <c r="BH82" s="291" t="s">
        <v>572</v>
      </c>
      <c r="BI82" s="291">
        <f>AW26</f>
        <v>4</v>
      </c>
      <c r="BJ82" s="291" t="s">
        <v>572</v>
      </c>
      <c r="BK82" s="291">
        <f>AX26</f>
        <v>5</v>
      </c>
      <c r="BL82" s="291" t="s">
        <v>572</v>
      </c>
      <c r="BM82" s="291">
        <f>AY26</f>
        <v>5</v>
      </c>
      <c r="BN82" s="291" t="s">
        <v>572</v>
      </c>
      <c r="BO82" s="291">
        <f>AZ26</f>
        <v>5</v>
      </c>
      <c r="BP82" s="296" t="s">
        <v>584</v>
      </c>
      <c r="BQ82" t="s">
        <v>600</v>
      </c>
    </row>
    <row r="83" spans="15:69" x14ac:dyDescent="0.3">
      <c r="O83" s="128" t="s">
        <v>615</v>
      </c>
      <c r="P83" s="308">
        <v>9</v>
      </c>
      <c r="BB83" t="s">
        <v>601</v>
      </c>
      <c r="BC83" s="295">
        <f>AT29</f>
        <v>9.6083400000000001</v>
      </c>
      <c r="BD83" t="s">
        <v>572</v>
      </c>
      <c r="BE83" s="295">
        <f>AU29</f>
        <v>4.8041700000000001</v>
      </c>
      <c r="BF83" t="s">
        <v>572</v>
      </c>
      <c r="BG83" s="295">
        <f>AV29</f>
        <v>7.6887299999999996</v>
      </c>
      <c r="BH83" t="s">
        <v>572</v>
      </c>
      <c r="BI83" s="295">
        <f>AW29</f>
        <v>2.40273</v>
      </c>
      <c r="BJ83" t="s">
        <v>572</v>
      </c>
      <c r="BK83" s="295">
        <f>AX29</f>
        <v>0.96109100000000003</v>
      </c>
      <c r="BL83" t="s">
        <v>572</v>
      </c>
      <c r="BM83" s="295">
        <f>AY29</f>
        <v>2.40273</v>
      </c>
      <c r="BN83" t="s">
        <v>572</v>
      </c>
      <c r="BO83" s="295">
        <f>AZ29</f>
        <v>0.96083399999999997</v>
      </c>
      <c r="BP83" s="296" t="s">
        <v>584</v>
      </c>
    </row>
    <row r="84" spans="15:69" x14ac:dyDescent="0.3">
      <c r="O84" s="313" t="s">
        <v>40</v>
      </c>
      <c r="P84" t="s">
        <v>622</v>
      </c>
      <c r="BB84" t="s">
        <v>596</v>
      </c>
      <c r="BC84" s="295">
        <f>AT30</f>
        <v>0.22450700000000001</v>
      </c>
      <c r="BD84" t="s">
        <v>572</v>
      </c>
      <c r="BE84" s="295">
        <f>AU30</f>
        <v>5.6126699999999995E-2</v>
      </c>
      <c r="BF84" t="s">
        <v>572</v>
      </c>
      <c r="BG84" s="295">
        <f>AV30</f>
        <v>2.2458499999999999E-2</v>
      </c>
      <c r="BH84" t="s">
        <v>572</v>
      </c>
      <c r="BI84" s="295">
        <f>AW30</f>
        <v>0.112292</v>
      </c>
      <c r="BJ84" t="s">
        <v>572</v>
      </c>
      <c r="BK84" s="295">
        <f>AX30</f>
        <v>0.17966799999999999</v>
      </c>
      <c r="BL84" t="s">
        <v>572</v>
      </c>
      <c r="BM84" s="295">
        <f>AY30</f>
        <v>5.61462E-2</v>
      </c>
      <c r="BN84" t="s">
        <v>572</v>
      </c>
      <c r="BO84" s="295">
        <f>AZ30</f>
        <v>2.2450700000000001E-2</v>
      </c>
      <c r="BP84" s="296" t="s">
        <v>584</v>
      </c>
    </row>
    <row r="85" spans="15:69" x14ac:dyDescent="0.3">
      <c r="O85" s="127" t="s">
        <v>606</v>
      </c>
      <c r="P85" t="s">
        <v>622</v>
      </c>
      <c r="U85" t="s">
        <v>184</v>
      </c>
      <c r="V85" t="s">
        <v>471</v>
      </c>
      <c r="BB85" t="s">
        <v>597</v>
      </c>
      <c r="BC85" s="295">
        <f>AT31</f>
        <v>0.21798699999999999</v>
      </c>
      <c r="BD85" t="s">
        <v>572</v>
      </c>
      <c r="BE85" s="295">
        <f>AU31</f>
        <v>5.4496500000000003E-2</v>
      </c>
      <c r="BF85" t="s">
        <v>572</v>
      </c>
      <c r="BG85" s="295">
        <f>AV31</f>
        <v>2.1629900000000001E-2</v>
      </c>
      <c r="BH85" t="s">
        <v>572</v>
      </c>
      <c r="BI85" s="295">
        <f>AW31</f>
        <v>5.4574499999999998E-2</v>
      </c>
      <c r="BJ85" t="s">
        <v>572</v>
      </c>
      <c r="BK85" s="295">
        <f>AX31</f>
        <v>2.18298E-2</v>
      </c>
      <c r="BL85" t="s">
        <v>572</v>
      </c>
      <c r="BM85" s="295">
        <f>AY31</f>
        <v>0.109149</v>
      </c>
      <c r="BN85" t="s">
        <v>572</v>
      </c>
      <c r="BO85" s="295">
        <f>AZ31</f>
        <v>0.174294</v>
      </c>
      <c r="BP85" s="296" t="s">
        <v>584</v>
      </c>
    </row>
    <row r="86" spans="15:69" x14ac:dyDescent="0.3">
      <c r="O86" s="127" t="s">
        <v>606</v>
      </c>
      <c r="P86" t="s">
        <v>622</v>
      </c>
      <c r="T86" t="s">
        <v>40</v>
      </c>
      <c r="U86">
        <v>8</v>
      </c>
      <c r="V86">
        <v>5</v>
      </c>
      <c r="BB86" t="s">
        <v>598</v>
      </c>
      <c r="BC86" s="295">
        <f>AT32</f>
        <v>10.050800000000001</v>
      </c>
      <c r="BD86" t="s">
        <v>572</v>
      </c>
      <c r="BE86" s="295">
        <f>AU32</f>
        <v>4.9147999999999996</v>
      </c>
      <c r="BF86" t="s">
        <v>572</v>
      </c>
      <c r="BG86" s="295">
        <f>AV32</f>
        <v>7.7328200000000002</v>
      </c>
      <c r="BH86" t="s">
        <v>572</v>
      </c>
      <c r="BI86" s="295">
        <f>AW32</f>
        <v>2.5695899999999998</v>
      </c>
      <c r="BJ86" t="s">
        <v>572</v>
      </c>
      <c r="BK86" s="295">
        <f>AX32</f>
        <v>1.16259</v>
      </c>
      <c r="BL86" t="s">
        <v>572</v>
      </c>
      <c r="BM86" s="295">
        <f>AY32</f>
        <v>2.5680200000000002</v>
      </c>
      <c r="BN86" t="s">
        <v>572</v>
      </c>
      <c r="BO86" s="295">
        <f>AZ32</f>
        <v>1.1575800000000001</v>
      </c>
      <c r="BP86" s="296" t="s">
        <v>584</v>
      </c>
      <c r="BQ86" t="s">
        <v>599</v>
      </c>
    </row>
    <row r="87" spans="15:69" x14ac:dyDescent="0.3">
      <c r="O87" s="128" t="s">
        <v>615</v>
      </c>
      <c r="P87" t="s">
        <v>622</v>
      </c>
      <c r="T87" t="s">
        <v>627</v>
      </c>
      <c r="U87">
        <v>160</v>
      </c>
      <c r="V87">
        <v>85</v>
      </c>
      <c r="BC87" s="295"/>
      <c r="BE87" s="295"/>
      <c r="BG87" s="295"/>
      <c r="BI87" s="295"/>
      <c r="BK87" s="295"/>
      <c r="BM87" s="295"/>
      <c r="BO87" s="295"/>
      <c r="BP87" s="296"/>
    </row>
    <row r="88" spans="15:69" x14ac:dyDescent="0.3">
      <c r="O88" s="313" t="s">
        <v>40</v>
      </c>
      <c r="P88" t="s">
        <v>622</v>
      </c>
      <c r="T88" t="s">
        <v>628</v>
      </c>
      <c r="U88">
        <v>1</v>
      </c>
      <c r="V88">
        <v>1</v>
      </c>
      <c r="BC88" s="295"/>
      <c r="BE88" s="295"/>
      <c r="BG88" s="295"/>
      <c r="BI88" s="295"/>
      <c r="BK88" s="295"/>
      <c r="BM88" s="295"/>
      <c r="BO88" s="295"/>
      <c r="BP88" s="296"/>
    </row>
    <row r="89" spans="15:69" x14ac:dyDescent="0.3">
      <c r="O89" s="127" t="s">
        <v>606</v>
      </c>
      <c r="P89" t="s">
        <v>622</v>
      </c>
      <c r="T89" t="s">
        <v>39</v>
      </c>
      <c r="U89">
        <v>2</v>
      </c>
      <c r="V89">
        <v>2</v>
      </c>
      <c r="BC89" s="295"/>
      <c r="BE89" s="295"/>
      <c r="BG89" s="295"/>
      <c r="BI89" s="295"/>
      <c r="BK89" s="295"/>
      <c r="BM89" s="295"/>
      <c r="BO89" s="295"/>
      <c r="BP89" s="296"/>
    </row>
    <row r="90" spans="15:69" x14ac:dyDescent="0.3">
      <c r="O90" s="128" t="s">
        <v>615</v>
      </c>
      <c r="P90" t="s">
        <v>622</v>
      </c>
      <c r="T90" t="s">
        <v>47</v>
      </c>
      <c r="U90">
        <v>6</v>
      </c>
      <c r="V90">
        <v>4</v>
      </c>
      <c r="BC90" s="295"/>
      <c r="BE90" s="295"/>
      <c r="BG90" s="295"/>
      <c r="BI90" s="295"/>
      <c r="BK90" s="295"/>
      <c r="BM90" s="295"/>
      <c r="BO90" s="295"/>
      <c r="BP90" s="296"/>
    </row>
    <row r="91" spans="15:69" x14ac:dyDescent="0.3">
      <c r="O91" s="313" t="s">
        <v>40</v>
      </c>
      <c r="P91" t="s">
        <v>622</v>
      </c>
      <c r="T91" t="s">
        <v>629</v>
      </c>
      <c r="U91">
        <v>10</v>
      </c>
      <c r="V91">
        <v>10</v>
      </c>
      <c r="BC91" s="295"/>
      <c r="BE91" s="295"/>
      <c r="BG91" s="295"/>
      <c r="BI91" s="295"/>
      <c r="BK91" s="295"/>
      <c r="BM91" s="295"/>
      <c r="BO91" s="295"/>
      <c r="BP91" s="296"/>
    </row>
    <row r="92" spans="15:69" x14ac:dyDescent="0.3">
      <c r="O92" s="127" t="s">
        <v>606</v>
      </c>
      <c r="P92" t="s">
        <v>622</v>
      </c>
      <c r="BC92" s="295"/>
      <c r="BE92" s="295"/>
      <c r="BG92" s="295"/>
      <c r="BI92" s="295"/>
      <c r="BK92" s="295"/>
      <c r="BM92" s="295"/>
      <c r="BO92" s="295"/>
      <c r="BP92" s="296"/>
    </row>
    <row r="93" spans="15:69" x14ac:dyDescent="0.3">
      <c r="O93" s="128" t="s">
        <v>615</v>
      </c>
      <c r="P93" t="s">
        <v>622</v>
      </c>
      <c r="T93" t="s">
        <v>630</v>
      </c>
      <c r="U93" s="46">
        <f>(4*U86)+(U86*U87*U88*U91)+(5*U86*U87*U91)+(5*U86*U89*U90*U91)</f>
        <v>81632</v>
      </c>
      <c r="V93" s="46">
        <f>(4*V86)+(V86*V87*V88*V91)+(5*V86*V87*V91)+(5*V86*V89*V90*V91)</f>
        <v>27520</v>
      </c>
      <c r="BC93" s="295"/>
      <c r="BE93" s="295"/>
      <c r="BG93" s="295"/>
      <c r="BI93" s="295"/>
      <c r="BK93" s="295"/>
      <c r="BM93" s="295"/>
      <c r="BO93" s="295"/>
      <c r="BP93" s="296"/>
    </row>
    <row r="94" spans="15:69" x14ac:dyDescent="0.3">
      <c r="T94" t="s">
        <v>631</v>
      </c>
      <c r="U94" s="46">
        <f>U86+U86+(U91*U87*U86)+(U91*U87*U86)</f>
        <v>25616</v>
      </c>
      <c r="V94" s="46">
        <f>V86+V86+(V91*V87*V86)+(V91*V87*V86)</f>
        <v>8510</v>
      </c>
      <c r="BC94" s="295"/>
      <c r="BE94" s="295"/>
      <c r="BG94" s="295"/>
      <c r="BI94" s="295"/>
      <c r="BK94" s="295"/>
      <c r="BM94" s="295"/>
      <c r="BO94" s="295"/>
      <c r="BP94" s="296"/>
    </row>
    <row r="95" spans="15:69" x14ac:dyDescent="0.3">
      <c r="O95" s="110" t="s">
        <v>620</v>
      </c>
      <c r="BB95" t="s">
        <v>603</v>
      </c>
      <c r="BC95" s="291">
        <f>AT33</f>
        <v>4</v>
      </c>
      <c r="BD95" s="291" t="s">
        <v>572</v>
      </c>
      <c r="BE95" s="291">
        <f>AU33</f>
        <v>4</v>
      </c>
      <c r="BF95" s="291" t="s">
        <v>572</v>
      </c>
      <c r="BG95" s="291">
        <f>AV33</f>
        <v>5</v>
      </c>
      <c r="BH95" s="291" t="s">
        <v>572</v>
      </c>
      <c r="BI95" s="291">
        <f>AW33</f>
        <v>5</v>
      </c>
      <c r="BJ95" s="291" t="s">
        <v>572</v>
      </c>
      <c r="BK95" s="291">
        <f>AX33</f>
        <v>5</v>
      </c>
      <c r="BL95" s="291" t="s">
        <v>572</v>
      </c>
      <c r="BM95" s="291">
        <f>AY33</f>
        <v>5</v>
      </c>
      <c r="BN95" s="291" t="s">
        <v>572</v>
      </c>
      <c r="BO95" s="291">
        <f>AZ33</f>
        <v>4</v>
      </c>
      <c r="BP95" s="296" t="s">
        <v>584</v>
      </c>
      <c r="BQ95" t="s">
        <v>600</v>
      </c>
    </row>
    <row r="96" spans="15:69" x14ac:dyDescent="0.3">
      <c r="O96" s="313" t="s">
        <v>623</v>
      </c>
    </row>
    <row r="97" spans="15:15" x14ac:dyDescent="0.3">
      <c r="O97" t="s">
        <v>624</v>
      </c>
    </row>
    <row r="98" spans="15:15" x14ac:dyDescent="0.3">
      <c r="O98" s="127" t="s">
        <v>625</v>
      </c>
    </row>
    <row r="99" spans="15:15" x14ac:dyDescent="0.3">
      <c r="O99" s="128" t="s">
        <v>626</v>
      </c>
    </row>
  </sheetData>
  <mergeCells count="3">
    <mergeCell ref="AJ14:AJ19"/>
    <mergeCell ref="AJ21:AJ26"/>
    <mergeCell ref="AJ28:AJ33"/>
  </mergeCells>
  <hyperlinks>
    <hyperlink ref="CD35" r:id="rId1" xr:uid="{00000000-0004-0000-0800-000000000000}"/>
    <hyperlink ref="CD36:CD52" r:id="rId2" display="\\" xr:uid="{00000000-0004-0000-0800-000001000000}"/>
    <hyperlink ref="BP56" r:id="rId3" xr:uid="{49288E61-0074-4D63-A1C1-96DCDAAB6893}"/>
    <hyperlink ref="BP57" r:id="rId4" xr:uid="{09FD65BF-49B9-4743-B6B8-D07D69C1173F}"/>
    <hyperlink ref="BP58" r:id="rId5" xr:uid="{C29E8D52-7497-4394-94AA-8C3FC9FCA04C}"/>
    <hyperlink ref="BP59" r:id="rId6" xr:uid="{8557CC8A-6FD3-44BB-BFE8-1DD0927EDB84}"/>
    <hyperlink ref="BP60" r:id="rId7" xr:uid="{17BEB9F7-BD1C-401F-B4CD-4D80D8F931EC}"/>
    <hyperlink ref="BP61" r:id="rId8" xr:uid="{4BBDD670-F6A9-4405-A662-BB86013C00E5}"/>
    <hyperlink ref="BP62" r:id="rId9" xr:uid="{6D28EC51-69E6-4E2A-BA8A-AEEBFBD29B6B}"/>
    <hyperlink ref="BP63" r:id="rId10" xr:uid="{2BEBEE01-2B7F-4F69-B59D-6FF9739D66B3}"/>
    <hyperlink ref="BP64" r:id="rId11" xr:uid="{9996A5C9-A475-4700-A820-07FCB0B9323A}"/>
    <hyperlink ref="BP65" r:id="rId12" xr:uid="{36B7FF38-41D2-44E2-9E3D-6290EA610224}"/>
    <hyperlink ref="BP66" r:id="rId13" xr:uid="{CB028901-8EED-4C19-8065-6173C87E841E}"/>
    <hyperlink ref="BP67" r:id="rId14" xr:uid="{CCB465B1-280B-44D3-91F4-93BD950ED169}"/>
    <hyperlink ref="BP68" r:id="rId15" xr:uid="{32D5E667-2CB6-4484-9F1B-515D49A761A3}"/>
    <hyperlink ref="BP69" r:id="rId16" xr:uid="{A58D99EF-219E-4251-98A6-AF676848C249}"/>
    <hyperlink ref="BP70" r:id="rId17" xr:uid="{DE0328A3-A99B-458C-ABCE-27D01A9BD4E5}"/>
  </hyperlinks>
  <pageMargins left="0.7" right="0.7" top="0.75" bottom="0.75" header="0.3" footer="0.3"/>
  <pageSetup orientation="portrait" horizontalDpi="4294967293" verticalDpi="0" r:id="rId1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77ED9-DC31-43B7-B149-78B6D5497EA7}">
  <dimension ref="A1:I12"/>
  <sheetViews>
    <sheetView workbookViewId="0">
      <selection activeCell="G2" sqref="G2:G12"/>
    </sheetView>
  </sheetViews>
  <sheetFormatPr defaultRowHeight="14.4" x14ac:dyDescent="0.3"/>
  <cols>
    <col min="7" max="7" width="24.109375" customWidth="1"/>
  </cols>
  <sheetData>
    <row r="1" spans="1:9" x14ac:dyDescent="0.3">
      <c r="A1" t="s">
        <v>784</v>
      </c>
      <c r="B1" t="s">
        <v>775</v>
      </c>
      <c r="C1" t="s">
        <v>785</v>
      </c>
      <c r="D1" t="s">
        <v>786</v>
      </c>
      <c r="E1" t="s">
        <v>776</v>
      </c>
      <c r="F1" t="s">
        <v>787</v>
      </c>
      <c r="G1" t="s">
        <v>788</v>
      </c>
      <c r="H1" t="s">
        <v>789</v>
      </c>
      <c r="I1" t="s">
        <v>790</v>
      </c>
    </row>
    <row r="2" spans="1:9" x14ac:dyDescent="0.3">
      <c r="A2">
        <v>56</v>
      </c>
      <c r="B2" t="s">
        <v>791</v>
      </c>
      <c r="C2">
        <v>3</v>
      </c>
      <c r="D2">
        <v>2</v>
      </c>
      <c r="E2">
        <v>5394.0513879999999</v>
      </c>
      <c r="F2">
        <v>422173.09164399997</v>
      </c>
      <c r="G2">
        <v>104.32118699999999</v>
      </c>
      <c r="H2">
        <v>-114.679592</v>
      </c>
      <c r="I2">
        <v>33.382303999999998</v>
      </c>
    </row>
    <row r="3" spans="1:9" x14ac:dyDescent="0.3">
      <c r="A3">
        <v>104</v>
      </c>
      <c r="B3" t="s">
        <v>791</v>
      </c>
      <c r="C3">
        <v>3</v>
      </c>
      <c r="D3">
        <v>2</v>
      </c>
      <c r="E3">
        <v>10093.962083</v>
      </c>
      <c r="F3">
        <v>480977.12124299997</v>
      </c>
      <c r="G3">
        <v>118.851957</v>
      </c>
      <c r="H3">
        <v>-114.670846</v>
      </c>
      <c r="I3">
        <v>33.390714000000003</v>
      </c>
    </row>
    <row r="4" spans="1:9" x14ac:dyDescent="0.3">
      <c r="A4">
        <v>115</v>
      </c>
      <c r="B4" t="s">
        <v>791</v>
      </c>
      <c r="C4">
        <v>3</v>
      </c>
      <c r="D4">
        <v>2</v>
      </c>
      <c r="E4">
        <v>7148.6751350000004</v>
      </c>
      <c r="F4">
        <v>557958.01705300005</v>
      </c>
      <c r="G4">
        <v>137.874326</v>
      </c>
      <c r="H4">
        <v>-114.680452</v>
      </c>
      <c r="I4">
        <v>33.390898999999997</v>
      </c>
    </row>
    <row r="5" spans="1:9" x14ac:dyDescent="0.3">
      <c r="A5">
        <v>132</v>
      </c>
      <c r="B5" t="s">
        <v>791</v>
      </c>
      <c r="C5">
        <v>3</v>
      </c>
      <c r="D5">
        <v>2</v>
      </c>
      <c r="E5">
        <v>5493.7831720000004</v>
      </c>
      <c r="F5">
        <v>286534.434289</v>
      </c>
      <c r="G5">
        <v>70.804152000000002</v>
      </c>
      <c r="H5">
        <v>-114.67059399999999</v>
      </c>
      <c r="I5">
        <v>33.397663000000001</v>
      </c>
    </row>
    <row r="6" spans="1:9" x14ac:dyDescent="0.3">
      <c r="A6">
        <v>141</v>
      </c>
      <c r="B6" t="s">
        <v>791</v>
      </c>
      <c r="C6">
        <v>3</v>
      </c>
      <c r="D6">
        <v>2</v>
      </c>
      <c r="E6">
        <v>12554.387151000001</v>
      </c>
      <c r="F6">
        <v>1236672.763766</v>
      </c>
      <c r="G6">
        <v>305.58832200000001</v>
      </c>
      <c r="H6">
        <v>-114.65443999999999</v>
      </c>
      <c r="I6">
        <v>33.395870000000002</v>
      </c>
    </row>
    <row r="7" spans="1:9" x14ac:dyDescent="0.3">
      <c r="A7">
        <v>148</v>
      </c>
      <c r="B7" t="s">
        <v>791</v>
      </c>
      <c r="C7">
        <v>3</v>
      </c>
      <c r="D7">
        <v>2</v>
      </c>
      <c r="E7">
        <v>5605.3514619999996</v>
      </c>
      <c r="F7">
        <v>372977.77438100002</v>
      </c>
      <c r="G7">
        <v>92.164693</v>
      </c>
      <c r="H7">
        <v>-114.662013</v>
      </c>
      <c r="I7">
        <v>33.402205000000002</v>
      </c>
    </row>
    <row r="8" spans="1:9" x14ac:dyDescent="0.3">
      <c r="A8">
        <v>166</v>
      </c>
      <c r="B8" t="s">
        <v>791</v>
      </c>
      <c r="C8">
        <v>3</v>
      </c>
      <c r="D8">
        <v>2</v>
      </c>
      <c r="E8">
        <v>7414.2132499999998</v>
      </c>
      <c r="F8">
        <v>835752.08262300002</v>
      </c>
      <c r="G8">
        <v>206.51863900000001</v>
      </c>
      <c r="H8">
        <v>-114.701767</v>
      </c>
      <c r="I8">
        <v>33.396782000000002</v>
      </c>
    </row>
    <row r="9" spans="1:9" x14ac:dyDescent="0.3">
      <c r="A9">
        <v>267</v>
      </c>
      <c r="B9" t="s">
        <v>791</v>
      </c>
      <c r="C9">
        <v>2</v>
      </c>
      <c r="D9">
        <v>1</v>
      </c>
      <c r="E9">
        <v>11819.393964000001</v>
      </c>
      <c r="F9">
        <v>1581637.2856759999</v>
      </c>
      <c r="G9">
        <v>390.83070800000002</v>
      </c>
      <c r="H9">
        <v>-113.59082600000001</v>
      </c>
      <c r="I9">
        <v>33.779668000000001</v>
      </c>
    </row>
    <row r="10" spans="1:9" x14ac:dyDescent="0.3">
      <c r="A10">
        <v>310</v>
      </c>
      <c r="B10" t="s">
        <v>791</v>
      </c>
      <c r="C10">
        <v>2</v>
      </c>
      <c r="D10">
        <v>1</v>
      </c>
      <c r="E10">
        <v>2583.0558019999999</v>
      </c>
      <c r="F10">
        <v>300537.78362599999</v>
      </c>
      <c r="G10">
        <v>74.264568999999995</v>
      </c>
      <c r="H10">
        <v>-113.573582</v>
      </c>
      <c r="I10">
        <v>33.794182999999997</v>
      </c>
    </row>
    <row r="11" spans="1:9" x14ac:dyDescent="0.3">
      <c r="A11">
        <v>579</v>
      </c>
      <c r="B11" t="s">
        <v>791</v>
      </c>
      <c r="C11">
        <v>2</v>
      </c>
      <c r="D11">
        <v>1</v>
      </c>
      <c r="E11">
        <v>3234.6178340000001</v>
      </c>
      <c r="F11">
        <v>237524.35521800001</v>
      </c>
      <c r="G11">
        <v>58.693497999999998</v>
      </c>
      <c r="H11">
        <v>-113.57989600000001</v>
      </c>
      <c r="I11">
        <v>33.824925999999998</v>
      </c>
    </row>
    <row r="12" spans="1:9" x14ac:dyDescent="0.3">
      <c r="A12">
        <v>755</v>
      </c>
      <c r="B12" t="s">
        <v>791</v>
      </c>
      <c r="C12">
        <v>2</v>
      </c>
      <c r="D12">
        <v>1</v>
      </c>
      <c r="E12">
        <v>4715.6830209999998</v>
      </c>
      <c r="F12">
        <v>687943.31636699999</v>
      </c>
      <c r="G12">
        <v>169.99438699999999</v>
      </c>
      <c r="H12">
        <v>-113.442033</v>
      </c>
      <c r="I12">
        <v>33.874057999999998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AZ Input Data</vt:lpstr>
      <vt:lpstr>AZ Input Data ALT La Paz</vt:lpstr>
      <vt:lpstr>Guayule Model INFO</vt:lpstr>
      <vt:lpstr>NM Input Data</vt:lpstr>
      <vt:lpstr>Sheet2</vt:lpstr>
      <vt:lpstr>Guar Model INFO</vt:lpstr>
      <vt:lpstr>TX Input Data</vt:lpstr>
      <vt:lpstr>Results</vt:lpstr>
      <vt:lpstr>Sheet6</vt:lpstr>
      <vt:lpstr>Sheet4</vt:lpstr>
      <vt:lpstr>Gila Bend Basin</vt:lpstr>
      <vt:lpstr>Harquahala</vt:lpstr>
      <vt:lpstr>Lower Gila</vt:lpstr>
      <vt:lpstr>Lower San Pedro</vt:lpstr>
      <vt:lpstr>McMullen Valley</vt:lpstr>
      <vt:lpstr>Charts</vt:lpstr>
      <vt:lpstr>Harvesting Times Info</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Zuniga Vazquez, Daniel Alberto - (danielzunigav)</dc:creator>
  <cp:lastModifiedBy>Daniel Zuniga Vazquez</cp:lastModifiedBy>
  <dcterms:created xsi:type="dcterms:W3CDTF">2019-10-31T19:01:20Z</dcterms:created>
  <dcterms:modified xsi:type="dcterms:W3CDTF">2021-08-07T15:31:04Z</dcterms:modified>
</cp:coreProperties>
</file>