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 activeTab="3"/>
  </bookViews>
  <sheets>
    <sheet name="EMPLOYEE INFO" sheetId="1" r:id="rId1"/>
    <sheet name="ALLOWENCE AND DEDUCTION" sheetId="2" r:id="rId2"/>
    <sheet name="SALARY SHEET" sheetId="4" r:id="rId3"/>
    <sheet name="TAX CALCULATION" sheetId="3" r:id="rId4"/>
  </sheets>
  <definedNames>
    <definedName name="_xlnm.Print_Area" localSheetId="2">'SALARY SHEET'!$A$1:$P$15</definedName>
    <definedName name="_xlnm.Print_Area" localSheetId="3">'TAX CALCULATION'!$A$1:$N$15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" i="3" l="1"/>
  <c r="V8" i="3"/>
  <c r="V9" i="3"/>
  <c r="V10" i="3"/>
  <c r="V11" i="3"/>
  <c r="V12" i="3"/>
  <c r="V13" i="3"/>
  <c r="V14" i="3"/>
  <c r="V15" i="3"/>
  <c r="V6" i="3"/>
  <c r="U7" i="3"/>
  <c r="U8" i="3"/>
  <c r="U9" i="3"/>
  <c r="U10" i="3"/>
  <c r="U11" i="3"/>
  <c r="U12" i="3"/>
  <c r="U13" i="3"/>
  <c r="U14" i="3"/>
  <c r="U15" i="3"/>
  <c r="U6" i="3"/>
  <c r="F6" i="3" l="1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O15" i="4"/>
  <c r="N15" i="4"/>
  <c r="L15" i="4"/>
  <c r="K15" i="4"/>
  <c r="J15" i="4"/>
  <c r="M15" i="4" s="1"/>
  <c r="P15" i="4" s="1"/>
  <c r="O14" i="4"/>
  <c r="N14" i="4"/>
  <c r="L14" i="4"/>
  <c r="K14" i="4"/>
  <c r="M14" i="4" s="1"/>
  <c r="P14" i="4" s="1"/>
  <c r="J14" i="4"/>
  <c r="O13" i="4"/>
  <c r="N13" i="4"/>
  <c r="L13" i="4"/>
  <c r="K13" i="4"/>
  <c r="J13" i="4"/>
  <c r="M13" i="4" s="1"/>
  <c r="P13" i="4" s="1"/>
  <c r="O12" i="4"/>
  <c r="N12" i="4"/>
  <c r="M12" i="4"/>
  <c r="P12" i="4" s="1"/>
  <c r="L12" i="4"/>
  <c r="K12" i="4"/>
  <c r="J12" i="4"/>
  <c r="O11" i="4"/>
  <c r="N11" i="4"/>
  <c r="L11" i="4"/>
  <c r="K11" i="4"/>
  <c r="J11" i="4"/>
  <c r="M11" i="4" s="1"/>
  <c r="P11" i="4" s="1"/>
  <c r="O10" i="4"/>
  <c r="N10" i="4"/>
  <c r="L10" i="4"/>
  <c r="K10" i="4"/>
  <c r="M10" i="4" s="1"/>
  <c r="P10" i="4" s="1"/>
  <c r="J10" i="4"/>
  <c r="O9" i="4"/>
  <c r="N9" i="4"/>
  <c r="L9" i="4"/>
  <c r="K9" i="4"/>
  <c r="J9" i="4"/>
  <c r="M9" i="4" s="1"/>
  <c r="P9" i="4" s="1"/>
  <c r="O8" i="4"/>
  <c r="N8" i="4"/>
  <c r="M8" i="4"/>
  <c r="P8" i="4" s="1"/>
  <c r="L8" i="4"/>
  <c r="K8" i="4"/>
  <c r="J8" i="4"/>
  <c r="O7" i="4"/>
  <c r="N7" i="4"/>
  <c r="L7" i="4"/>
  <c r="K7" i="4"/>
  <c r="J7" i="4"/>
  <c r="M7" i="4" s="1"/>
  <c r="P7" i="4" s="1"/>
  <c r="O6" i="4"/>
  <c r="N6" i="4"/>
  <c r="L6" i="4"/>
  <c r="K6" i="4"/>
  <c r="M6" i="4" s="1"/>
  <c r="P6" i="4" s="1"/>
  <c r="J6" i="4"/>
  <c r="M7" i="3" l="1"/>
  <c r="M8" i="3"/>
  <c r="M9" i="3"/>
  <c r="M10" i="3"/>
  <c r="M11" i="3"/>
  <c r="M12" i="3"/>
  <c r="M13" i="3"/>
  <c r="M14" i="3"/>
  <c r="M15" i="3"/>
  <c r="M6" i="3"/>
  <c r="K7" i="3"/>
  <c r="L7" i="3" s="1"/>
  <c r="K8" i="3"/>
  <c r="L8" i="3" s="1"/>
  <c r="K9" i="3"/>
  <c r="L9" i="3" s="1"/>
  <c r="K10" i="3"/>
  <c r="L10" i="3" s="1"/>
  <c r="K11" i="3"/>
  <c r="L11" i="3" s="1"/>
  <c r="K12" i="3"/>
  <c r="L12" i="3" s="1"/>
  <c r="K13" i="3"/>
  <c r="L13" i="3" s="1"/>
  <c r="K14" i="3"/>
  <c r="L14" i="3" s="1"/>
  <c r="K15" i="3"/>
  <c r="L15" i="3" s="1"/>
  <c r="K6" i="3"/>
  <c r="L6" i="3" s="1"/>
  <c r="I8" i="3"/>
  <c r="J8" i="3" s="1"/>
  <c r="I12" i="3"/>
  <c r="J12" i="3" s="1"/>
  <c r="I6" i="3"/>
  <c r="J6" i="3" s="1"/>
  <c r="O8" i="3" l="1"/>
  <c r="N8" i="3"/>
  <c r="O6" i="3"/>
  <c r="N6" i="3"/>
  <c r="O12" i="3"/>
  <c r="N12" i="3"/>
  <c r="I15" i="3"/>
  <c r="J15" i="3" s="1"/>
  <c r="I11" i="3"/>
  <c r="J11" i="3" s="1"/>
  <c r="I7" i="3"/>
  <c r="J7" i="3" s="1"/>
  <c r="I14" i="3"/>
  <c r="J14" i="3" s="1"/>
  <c r="I10" i="3"/>
  <c r="J10" i="3" s="1"/>
  <c r="I13" i="3"/>
  <c r="J13" i="3" s="1"/>
  <c r="I9" i="3"/>
  <c r="J9" i="3" s="1"/>
  <c r="N9" i="3" l="1"/>
  <c r="O9" i="3" s="1"/>
  <c r="O7" i="3"/>
  <c r="N7" i="3"/>
  <c r="T12" i="3"/>
  <c r="R12" i="3"/>
  <c r="Q12" i="3"/>
  <c r="S12" i="3" s="1"/>
  <c r="T8" i="3"/>
  <c r="Q8" i="3"/>
  <c r="S8" i="3" s="1"/>
  <c r="N13" i="3"/>
  <c r="O13" i="3"/>
  <c r="N11" i="3"/>
  <c r="O11" i="3" s="1"/>
  <c r="N10" i="3"/>
  <c r="O10" i="3"/>
  <c r="N15" i="3"/>
  <c r="O15" i="3" s="1"/>
  <c r="T6" i="3"/>
  <c r="R6" i="3"/>
  <c r="Q6" i="3"/>
  <c r="N14" i="3"/>
  <c r="O14" i="3" s="1"/>
  <c r="T14" i="3" l="1"/>
  <c r="Q14" i="3"/>
  <c r="R14" i="3"/>
  <c r="T15" i="3"/>
  <c r="Q15" i="3"/>
  <c r="R15" i="3"/>
  <c r="T11" i="3"/>
  <c r="Q11" i="3"/>
  <c r="S11" i="3" s="1"/>
  <c r="R11" i="3"/>
  <c r="T9" i="3"/>
  <c r="R9" i="3"/>
  <c r="Q9" i="3"/>
  <c r="S9" i="3" s="1"/>
  <c r="S6" i="3"/>
  <c r="T10" i="3"/>
  <c r="Q10" i="3"/>
  <c r="R10" i="3"/>
  <c r="T13" i="3"/>
  <c r="R13" i="3"/>
  <c r="Q13" i="3"/>
  <c r="S13" i="3" s="1"/>
  <c r="T7" i="3"/>
  <c r="R7" i="3"/>
  <c r="Q7" i="3"/>
  <c r="S7" i="3" l="1"/>
  <c r="S14" i="3"/>
  <c r="S10" i="3"/>
  <c r="S15" i="3"/>
</calcChain>
</file>

<file path=xl/sharedStrings.xml><?xml version="1.0" encoding="utf-8"?>
<sst xmlns="http://schemas.openxmlformats.org/spreadsheetml/2006/main" count="145" uniqueCount="70">
  <si>
    <t>Jafar  Ahmed</t>
  </si>
  <si>
    <t>H.M. Firoz Shah Alom</t>
  </si>
  <si>
    <t>Shafat Morshed Khan</t>
  </si>
  <si>
    <t>Assistant Manager</t>
  </si>
  <si>
    <t>Md. Humaun Kabir</t>
  </si>
  <si>
    <t>Senior Merchandiser</t>
  </si>
  <si>
    <t>Md. Ashraful  Alam</t>
  </si>
  <si>
    <t>Merchandiser</t>
  </si>
  <si>
    <t>Kazi  Md. Rayhan</t>
  </si>
  <si>
    <t>Md. Mahmudur Rahman Khan</t>
  </si>
  <si>
    <t>Ashim Saha</t>
  </si>
  <si>
    <t>Md. Ariful Islam</t>
  </si>
  <si>
    <t>Tarikul Islam</t>
  </si>
  <si>
    <t>SL</t>
  </si>
  <si>
    <t>Employee Id</t>
  </si>
  <si>
    <t>Name</t>
  </si>
  <si>
    <t>Designation</t>
  </si>
  <si>
    <t>Date of Join</t>
  </si>
  <si>
    <t>Contract Number</t>
  </si>
  <si>
    <t>Basic Salary</t>
  </si>
  <si>
    <t>Department</t>
  </si>
  <si>
    <t>Employee List</t>
  </si>
  <si>
    <t>GM</t>
  </si>
  <si>
    <t>DGM</t>
  </si>
  <si>
    <t>Executive</t>
  </si>
  <si>
    <t>Officer</t>
  </si>
  <si>
    <t>Driver</t>
  </si>
  <si>
    <t>Lift Man</t>
  </si>
  <si>
    <t>HRM</t>
  </si>
  <si>
    <t>Central Audit</t>
  </si>
  <si>
    <t>Sales</t>
  </si>
  <si>
    <t>Marketing</t>
  </si>
  <si>
    <t>Accounting</t>
  </si>
  <si>
    <t>Commercial</t>
  </si>
  <si>
    <t>Logistics</t>
  </si>
  <si>
    <t>Cleaner</t>
  </si>
  <si>
    <t>Item</t>
  </si>
  <si>
    <t>Percentage</t>
  </si>
  <si>
    <t>From</t>
  </si>
  <si>
    <t>Remarks</t>
  </si>
  <si>
    <t>Information</t>
  </si>
  <si>
    <t>House Rent</t>
  </si>
  <si>
    <t>Medical Allowence</t>
  </si>
  <si>
    <t>Transport Allowence</t>
  </si>
  <si>
    <t>Provident Fund</t>
  </si>
  <si>
    <t>Advance Tax</t>
  </si>
  <si>
    <t>Basic</t>
  </si>
  <si>
    <t>Monthly Salary Sheet</t>
  </si>
  <si>
    <t>Medical Allowance</t>
  </si>
  <si>
    <t>Transport Allowance</t>
  </si>
  <si>
    <t>Gross Salary</t>
  </si>
  <si>
    <t xml:space="preserve"> </t>
  </si>
  <si>
    <t>Net Pay</t>
  </si>
  <si>
    <t>(Provident Fund)</t>
  </si>
  <si>
    <t>(Advance Tax)</t>
  </si>
  <si>
    <t>N/A</t>
  </si>
  <si>
    <t>Md. Mahmudur Rahman</t>
  </si>
  <si>
    <t>Employee ID</t>
  </si>
  <si>
    <t>Gross salary yearly</t>
  </si>
  <si>
    <t xml:space="preserve">Tax Free Income </t>
  </si>
  <si>
    <t>Taxable Income</t>
  </si>
  <si>
    <t>Upto 350000 Tax 0%</t>
  </si>
  <si>
    <t>Next 100000 Tax 5%</t>
  </si>
  <si>
    <t>Next 400000 Tax 10 %</t>
  </si>
  <si>
    <t>Provident Fund Yearly</t>
  </si>
  <si>
    <t>Invest Rebate</t>
  </si>
  <si>
    <t>Total Tax</t>
  </si>
  <si>
    <t>Tax Payable</t>
  </si>
  <si>
    <t>Net Tax Payablr</t>
  </si>
  <si>
    <t>XYZ Enterprise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</si>
</sst>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164" fontId="2" fillId="6" borderId="5" xfId="0" applyNumberFormat="1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1" fontId="0" fillId="0" borderId="3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164" fontId="0" fillId="0" borderId="11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4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164" fontId="0" fillId="0" borderId="16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4" fontId="0" fillId="0" borderId="11" xfId="0" applyNumberFormat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4" fontId="0" fillId="0" borderId="16" xfId="0" applyNumberFormat="1" applyBorder="1" applyAlignment="1">
      <alignment horizontal="center" vertical="center"/>
    </xf>
    <xf numFmtId="4" fontId="1" fillId="3" borderId="12" xfId="0" applyNumberFormat="1" applyFont="1" applyFill="1" applyBorder="1" applyAlignment="1">
      <alignment horizontal="center" vertical="center"/>
    </xf>
    <xf numFmtId="4" fontId="1" fillId="3" borderId="14" xfId="0" applyNumberFormat="1" applyFont="1" applyFill="1" applyBorder="1" applyAlignment="1">
      <alignment horizontal="center" vertical="center"/>
    </xf>
    <xf numFmtId="4" fontId="1" fillId="3" borderId="18" xfId="0" applyNumberFormat="1" applyFont="1" applyFill="1" applyBorder="1" applyAlignment="1">
      <alignment horizontal="center" vertical="center"/>
    </xf>
    <xf numFmtId="2" fontId="1" fillId="2" borderId="1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6" xfId="0" applyNumberFormat="1" applyFont="1" applyFill="1" applyBorder="1" applyAlignment="1">
      <alignment horizontal="center" vertical="center"/>
    </xf>
    <xf numFmtId="4" fontId="0" fillId="0" borderId="27" xfId="0" applyNumberFormat="1" applyBorder="1" applyAlignment="1">
      <alignment horizontal="center" vertical="center"/>
    </xf>
    <xf numFmtId="0" fontId="0" fillId="0" borderId="29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4" fontId="0" fillId="0" borderId="2" xfId="0" applyNumberFormat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4" fontId="1" fillId="7" borderId="2" xfId="0" applyNumberFormat="1" applyFont="1" applyFill="1" applyBorder="1" applyAlignment="1">
      <alignment horizontal="center" vertical="center"/>
    </xf>
    <xf numFmtId="2" fontId="0" fillId="0" borderId="2" xfId="0" applyNumberFormat="1" applyBorder="1"/>
    <xf numFmtId="0" fontId="0" fillId="0" borderId="2" xfId="0" applyBorder="1"/>
    <xf numFmtId="3" fontId="0" fillId="0" borderId="2" xfId="0" applyNumberFormat="1" applyBorder="1"/>
    <xf numFmtId="0" fontId="0" fillId="0" borderId="2" xfId="0" applyFill="1" applyBorder="1"/>
    <xf numFmtId="0" fontId="2" fillId="8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3" fontId="1" fillId="9" borderId="2" xfId="0" applyNumberFormat="1" applyFont="1" applyFill="1" applyBorder="1"/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 wrapText="1"/>
    </xf>
    <xf numFmtId="3" fontId="0" fillId="0" borderId="30" xfId="0" applyNumberFormat="1" applyBorder="1"/>
    <xf numFmtId="0" fontId="1" fillId="8" borderId="7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opLeftCell="A2" workbookViewId="0">
      <selection activeCell="A2" sqref="A2:H2"/>
    </sheetView>
  </sheetViews>
  <sheetFormatPr defaultRowHeight="15" x14ac:dyDescent="0.25"/>
  <cols>
    <col min="2" max="2" width="12.85546875" customWidth="1"/>
    <col min="3" max="3" width="28.28515625" customWidth="1"/>
    <col min="4" max="4" width="19.5703125" bestFit="1" customWidth="1"/>
    <col min="5" max="5" width="11.5703125" style="1" customWidth="1"/>
    <col min="6" max="6" width="12.5703125" style="1" customWidth="1"/>
    <col min="7" max="7" width="17.7109375" customWidth="1"/>
    <col min="8" max="8" width="14.7109375" customWidth="1"/>
  </cols>
  <sheetData>
    <row r="1" spans="1:8" ht="15.75" thickBot="1" x14ac:dyDescent="0.3"/>
    <row r="2" spans="1:8" ht="33.75" customHeight="1" thickBot="1" x14ac:dyDescent="0.3">
      <c r="A2" s="64" t="s">
        <v>69</v>
      </c>
      <c r="B2" s="65"/>
      <c r="C2" s="65"/>
      <c r="D2" s="65"/>
      <c r="E2" s="65"/>
      <c r="F2" s="65"/>
      <c r="G2" s="65"/>
      <c r="H2" s="66"/>
    </row>
    <row r="3" spans="1:8" ht="31.5" customHeight="1" thickBot="1" x14ac:dyDescent="0.3">
      <c r="A3" s="67" t="s">
        <v>21</v>
      </c>
      <c r="B3" s="68"/>
      <c r="C3" s="68"/>
      <c r="D3" s="68"/>
      <c r="E3" s="68"/>
      <c r="F3" s="68"/>
      <c r="G3" s="68"/>
      <c r="H3" s="69"/>
    </row>
    <row r="4" spans="1:8" s="2" customFormat="1" ht="40.5" customHeight="1" thickBot="1" x14ac:dyDescent="0.3">
      <c r="A4" s="5" t="s">
        <v>13</v>
      </c>
      <c r="B4" s="6" t="s">
        <v>14</v>
      </c>
      <c r="C4" s="6" t="s">
        <v>15</v>
      </c>
      <c r="D4" s="6" t="s">
        <v>16</v>
      </c>
      <c r="E4" s="7" t="s">
        <v>17</v>
      </c>
      <c r="F4" s="7" t="s">
        <v>20</v>
      </c>
      <c r="G4" s="6" t="s">
        <v>18</v>
      </c>
      <c r="H4" s="8" t="s">
        <v>19</v>
      </c>
    </row>
    <row r="5" spans="1:8" ht="21.75" customHeight="1" x14ac:dyDescent="0.25">
      <c r="A5" s="13">
        <v>1</v>
      </c>
      <c r="B5" s="14">
        <v>1228</v>
      </c>
      <c r="C5" s="15" t="s">
        <v>0</v>
      </c>
      <c r="D5" s="14" t="s">
        <v>22</v>
      </c>
      <c r="E5" s="16">
        <v>39572</v>
      </c>
      <c r="F5" s="16" t="s">
        <v>29</v>
      </c>
      <c r="G5" s="17">
        <v>1839276077</v>
      </c>
      <c r="H5" s="18">
        <v>50000</v>
      </c>
    </row>
    <row r="6" spans="1:8" ht="21.75" customHeight="1" x14ac:dyDescent="0.25">
      <c r="A6" s="19">
        <v>2</v>
      </c>
      <c r="B6" s="3">
        <v>3942</v>
      </c>
      <c r="C6" s="9" t="s">
        <v>1</v>
      </c>
      <c r="D6" s="3" t="s">
        <v>23</v>
      </c>
      <c r="E6" s="4">
        <v>42268</v>
      </c>
      <c r="F6" s="4" t="s">
        <v>28</v>
      </c>
      <c r="G6" s="10">
        <v>1827000099</v>
      </c>
      <c r="H6" s="20">
        <v>45000</v>
      </c>
    </row>
    <row r="7" spans="1:8" ht="21.75" customHeight="1" x14ac:dyDescent="0.25">
      <c r="A7" s="19">
        <v>3</v>
      </c>
      <c r="B7" s="3">
        <v>4868</v>
      </c>
      <c r="C7" s="9" t="s">
        <v>2</v>
      </c>
      <c r="D7" s="3" t="s">
        <v>3</v>
      </c>
      <c r="E7" s="4">
        <v>42921</v>
      </c>
      <c r="F7" s="4" t="s">
        <v>30</v>
      </c>
      <c r="G7" s="10">
        <v>1814724121</v>
      </c>
      <c r="H7" s="20">
        <v>35000</v>
      </c>
    </row>
    <row r="8" spans="1:8" ht="21.75" customHeight="1" x14ac:dyDescent="0.25">
      <c r="A8" s="19">
        <v>4</v>
      </c>
      <c r="B8" s="3">
        <v>4995</v>
      </c>
      <c r="C8" s="9" t="s">
        <v>4</v>
      </c>
      <c r="D8" s="3" t="s">
        <v>5</v>
      </c>
      <c r="E8" s="4">
        <v>43011</v>
      </c>
      <c r="F8" s="4" t="s">
        <v>31</v>
      </c>
      <c r="G8" s="10">
        <v>1802448143</v>
      </c>
      <c r="H8" s="20">
        <v>30000</v>
      </c>
    </row>
    <row r="9" spans="1:8" ht="21.75" customHeight="1" x14ac:dyDescent="0.25">
      <c r="A9" s="19">
        <v>5</v>
      </c>
      <c r="B9" s="3">
        <v>4046</v>
      </c>
      <c r="C9" s="9" t="s">
        <v>6</v>
      </c>
      <c r="D9" s="3" t="s">
        <v>7</v>
      </c>
      <c r="E9" s="4">
        <v>42344</v>
      </c>
      <c r="F9" s="4" t="s">
        <v>31</v>
      </c>
      <c r="G9" s="10">
        <v>1790172165</v>
      </c>
      <c r="H9" s="20">
        <v>25000</v>
      </c>
    </row>
    <row r="10" spans="1:8" ht="21.75" customHeight="1" x14ac:dyDescent="0.25">
      <c r="A10" s="19">
        <v>6</v>
      </c>
      <c r="B10" s="3">
        <v>4461</v>
      </c>
      <c r="C10" s="9" t="s">
        <v>8</v>
      </c>
      <c r="D10" s="3" t="s">
        <v>24</v>
      </c>
      <c r="E10" s="4">
        <v>42642</v>
      </c>
      <c r="F10" s="4" t="s">
        <v>32</v>
      </c>
      <c r="G10" s="10">
        <v>1777896187</v>
      </c>
      <c r="H10" s="20">
        <v>20000</v>
      </c>
    </row>
    <row r="11" spans="1:8" ht="21.75" customHeight="1" x14ac:dyDescent="0.25">
      <c r="A11" s="19">
        <v>7</v>
      </c>
      <c r="B11" s="3">
        <v>6498</v>
      </c>
      <c r="C11" s="9" t="s">
        <v>9</v>
      </c>
      <c r="D11" s="3" t="s">
        <v>25</v>
      </c>
      <c r="E11" s="4">
        <v>43870</v>
      </c>
      <c r="F11" s="4" t="s">
        <v>33</v>
      </c>
      <c r="G11" s="10">
        <v>1765620209</v>
      </c>
      <c r="H11" s="20">
        <v>18000</v>
      </c>
    </row>
    <row r="12" spans="1:8" ht="21.75" customHeight="1" x14ac:dyDescent="0.25">
      <c r="A12" s="19">
        <v>8</v>
      </c>
      <c r="B12" s="3">
        <v>7261</v>
      </c>
      <c r="C12" s="9" t="s">
        <v>10</v>
      </c>
      <c r="D12" s="3" t="s">
        <v>26</v>
      </c>
      <c r="E12" s="4">
        <v>44420</v>
      </c>
      <c r="F12" s="4" t="s">
        <v>34</v>
      </c>
      <c r="G12" s="10">
        <v>1753344231</v>
      </c>
      <c r="H12" s="20">
        <v>9000</v>
      </c>
    </row>
    <row r="13" spans="1:8" ht="21.75" customHeight="1" x14ac:dyDescent="0.25">
      <c r="A13" s="19">
        <v>9</v>
      </c>
      <c r="B13" s="3">
        <v>7395</v>
      </c>
      <c r="C13" s="9" t="s">
        <v>11</v>
      </c>
      <c r="D13" s="3" t="s">
        <v>27</v>
      </c>
      <c r="E13" s="4">
        <v>44494</v>
      </c>
      <c r="F13" s="4" t="s">
        <v>34</v>
      </c>
      <c r="G13" s="10">
        <v>1741068253</v>
      </c>
      <c r="H13" s="20">
        <v>8000</v>
      </c>
    </row>
    <row r="14" spans="1:8" ht="21.75" customHeight="1" thickBot="1" x14ac:dyDescent="0.3">
      <c r="A14" s="21">
        <v>10</v>
      </c>
      <c r="B14" s="22">
        <v>10589</v>
      </c>
      <c r="C14" s="23" t="s">
        <v>12</v>
      </c>
      <c r="D14" s="22" t="s">
        <v>35</v>
      </c>
      <c r="E14" s="24">
        <v>44835</v>
      </c>
      <c r="F14" s="24" t="s">
        <v>34</v>
      </c>
      <c r="G14" s="25">
        <v>1728792275</v>
      </c>
      <c r="H14" s="26">
        <v>7000</v>
      </c>
    </row>
  </sheetData>
  <mergeCells count="2">
    <mergeCell ref="A2:H2"/>
    <mergeCell ref="A3:H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E1"/>
    </sheetView>
  </sheetViews>
  <sheetFormatPr defaultRowHeight="15" x14ac:dyDescent="0.25"/>
  <cols>
    <col min="1" max="1" width="10" customWidth="1"/>
    <col min="2" max="2" width="20.5703125" customWidth="1"/>
    <col min="3" max="4" width="13.28515625" customWidth="1"/>
    <col min="5" max="5" width="23.140625" customWidth="1"/>
  </cols>
  <sheetData>
    <row r="1" spans="1:5" ht="31.5" customHeight="1" thickBot="1" x14ac:dyDescent="0.3">
      <c r="A1" s="64" t="s">
        <v>69</v>
      </c>
      <c r="B1" s="65"/>
      <c r="C1" s="65"/>
      <c r="D1" s="65"/>
      <c r="E1" s="66"/>
    </row>
    <row r="2" spans="1:5" ht="35.25" customHeight="1" thickBot="1" x14ac:dyDescent="0.3">
      <c r="A2" s="67" t="s">
        <v>40</v>
      </c>
      <c r="B2" s="70"/>
      <c r="C2" s="70"/>
      <c r="D2" s="70"/>
      <c r="E2" s="71"/>
    </row>
    <row r="3" spans="1:5" ht="26.25" customHeight="1" thickBot="1" x14ac:dyDescent="0.3">
      <c r="A3" s="5" t="s">
        <v>13</v>
      </c>
      <c r="B3" s="6" t="s">
        <v>36</v>
      </c>
      <c r="C3" s="7" t="s">
        <v>37</v>
      </c>
      <c r="D3" s="33" t="s">
        <v>38</v>
      </c>
      <c r="E3" s="35" t="s">
        <v>39</v>
      </c>
    </row>
    <row r="4" spans="1:5" ht="26.25" customHeight="1" x14ac:dyDescent="0.25">
      <c r="A4" s="13">
        <v>1</v>
      </c>
      <c r="B4" s="14" t="s">
        <v>41</v>
      </c>
      <c r="C4" s="28">
        <v>0.3</v>
      </c>
      <c r="D4" s="27" t="s">
        <v>46</v>
      </c>
      <c r="E4" s="11" t="s">
        <v>55</v>
      </c>
    </row>
    <row r="5" spans="1:5" ht="26.25" customHeight="1" x14ac:dyDescent="0.25">
      <c r="A5" s="19">
        <v>2</v>
      </c>
      <c r="B5" s="3" t="s">
        <v>42</v>
      </c>
      <c r="C5" s="29">
        <v>0.06</v>
      </c>
      <c r="D5" s="4" t="s">
        <v>46</v>
      </c>
      <c r="E5" s="12" t="s">
        <v>55</v>
      </c>
    </row>
    <row r="6" spans="1:5" ht="26.25" customHeight="1" x14ac:dyDescent="0.25">
      <c r="A6" s="19">
        <v>3</v>
      </c>
      <c r="B6" s="3" t="s">
        <v>43</v>
      </c>
      <c r="C6" s="29">
        <v>0.03</v>
      </c>
      <c r="D6" s="4" t="s">
        <v>46</v>
      </c>
      <c r="E6" s="12" t="s">
        <v>55</v>
      </c>
    </row>
    <row r="7" spans="1:5" ht="26.25" customHeight="1" x14ac:dyDescent="0.25">
      <c r="A7" s="19">
        <v>4</v>
      </c>
      <c r="B7" s="3" t="s">
        <v>44</v>
      </c>
      <c r="C7" s="29">
        <v>0.05</v>
      </c>
      <c r="D7" s="4" t="s">
        <v>46</v>
      </c>
      <c r="E7" s="12" t="s">
        <v>55</v>
      </c>
    </row>
    <row r="8" spans="1:5" ht="26.25" customHeight="1" x14ac:dyDescent="0.25">
      <c r="A8" s="19">
        <v>5</v>
      </c>
      <c r="B8" s="3" t="s">
        <v>45</v>
      </c>
      <c r="C8" s="30">
        <v>0.04</v>
      </c>
      <c r="D8" s="4" t="s">
        <v>46</v>
      </c>
      <c r="E8" s="50" t="s">
        <v>55</v>
      </c>
    </row>
  </sheetData>
  <mergeCells count="2">
    <mergeCell ref="A1:E1"/>
    <mergeCell ref="A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5"/>
  <sheetViews>
    <sheetView zoomScale="84" zoomScaleNormal="84" workbookViewId="0">
      <selection activeCell="A4" sqref="A4:P4"/>
    </sheetView>
  </sheetViews>
  <sheetFormatPr defaultRowHeight="15" x14ac:dyDescent="0.25"/>
  <cols>
    <col min="1" max="1" width="8.28515625" customWidth="1"/>
    <col min="2" max="2" width="11.42578125" customWidth="1"/>
    <col min="3" max="3" width="26.85546875" customWidth="1"/>
    <col min="4" max="4" width="17" customWidth="1"/>
    <col min="5" max="9" width="16.140625" customWidth="1"/>
    <col min="10" max="10" width="16" customWidth="1"/>
    <col min="11" max="11" width="14.5703125" customWidth="1"/>
    <col min="12" max="12" width="16.5703125" customWidth="1"/>
    <col min="13" max="13" width="11" customWidth="1"/>
    <col min="14" max="14" width="12.85546875" customWidth="1"/>
    <col min="15" max="15" width="11.85546875" customWidth="1"/>
    <col min="16" max="16" width="14.85546875" customWidth="1"/>
  </cols>
  <sheetData>
    <row r="2" spans="1:18" ht="15.75" thickBot="1" x14ac:dyDescent="0.3"/>
    <row r="3" spans="1:18" ht="46.5" customHeight="1" thickBot="1" x14ac:dyDescent="0.3">
      <c r="A3" s="72" t="s">
        <v>69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4"/>
    </row>
    <row r="4" spans="1:18" ht="36.75" customHeight="1" thickBot="1" x14ac:dyDescent="0.3">
      <c r="A4" s="67" t="s">
        <v>47</v>
      </c>
      <c r="B4" s="70"/>
      <c r="C4" s="70"/>
      <c r="D4" s="70"/>
      <c r="E4" s="70"/>
      <c r="F4" s="70"/>
      <c r="G4" s="70"/>
      <c r="H4" s="70"/>
      <c r="I4" s="70"/>
      <c r="J4" s="75"/>
      <c r="K4" s="75"/>
      <c r="L4" s="75"/>
      <c r="M4" s="75"/>
      <c r="N4" s="75"/>
      <c r="O4" s="75"/>
      <c r="P4" s="76"/>
    </row>
    <row r="5" spans="1:18" ht="33" customHeight="1" thickBot="1" x14ac:dyDescent="0.3">
      <c r="A5" s="5" t="s">
        <v>13</v>
      </c>
      <c r="B5" s="6" t="s">
        <v>14</v>
      </c>
      <c r="C5" s="6" t="s">
        <v>15</v>
      </c>
      <c r="D5" s="6" t="s">
        <v>57</v>
      </c>
      <c r="E5" s="6" t="s">
        <v>16</v>
      </c>
      <c r="F5" s="7" t="s">
        <v>17</v>
      </c>
      <c r="G5" s="7" t="s">
        <v>20</v>
      </c>
      <c r="H5" s="33" t="s">
        <v>18</v>
      </c>
      <c r="I5" s="32" t="s">
        <v>19</v>
      </c>
      <c r="J5" s="35" t="s">
        <v>41</v>
      </c>
      <c r="K5" s="34" t="s">
        <v>48</v>
      </c>
      <c r="L5" s="6" t="s">
        <v>49</v>
      </c>
      <c r="M5" s="6" t="s">
        <v>50</v>
      </c>
      <c r="N5" s="6" t="s">
        <v>53</v>
      </c>
      <c r="O5" s="6" t="s">
        <v>54</v>
      </c>
      <c r="P5" s="8" t="s">
        <v>52</v>
      </c>
    </row>
    <row r="6" spans="1:18" ht="27.75" customHeight="1" x14ac:dyDescent="0.25">
      <c r="A6" s="13">
        <v>1</v>
      </c>
      <c r="B6" s="36">
        <v>1228</v>
      </c>
      <c r="C6" s="39" t="s">
        <v>0</v>
      </c>
      <c r="D6" s="14">
        <v>1228</v>
      </c>
      <c r="E6" s="14" t="s">
        <v>22</v>
      </c>
      <c r="F6" s="16">
        <v>39572</v>
      </c>
      <c r="G6" s="16" t="s">
        <v>29</v>
      </c>
      <c r="H6" s="17">
        <v>1839276077</v>
      </c>
      <c r="I6" s="40">
        <v>50000</v>
      </c>
      <c r="J6" s="14">
        <f>I6*0.3</f>
        <v>15000</v>
      </c>
      <c r="K6" s="14">
        <f>I6*6%</f>
        <v>3000</v>
      </c>
      <c r="L6" s="14">
        <f>I6*3%</f>
        <v>1500</v>
      </c>
      <c r="M6" s="47">
        <f>I6+J6+K6+L6</f>
        <v>69500</v>
      </c>
      <c r="N6" s="14">
        <f t="shared" ref="N6:N15" si="0">I6*5%</f>
        <v>2500</v>
      </c>
      <c r="O6" s="14">
        <f>I6*4%</f>
        <v>2000</v>
      </c>
      <c r="P6" s="44">
        <f>M6-N6-O6</f>
        <v>65000</v>
      </c>
    </row>
    <row r="7" spans="1:18" ht="27.75" customHeight="1" x14ac:dyDescent="0.25">
      <c r="A7" s="19">
        <v>2</v>
      </c>
      <c r="B7" s="37">
        <v>3942</v>
      </c>
      <c r="C7" s="41" t="s">
        <v>1</v>
      </c>
      <c r="D7" s="3">
        <v>3942</v>
      </c>
      <c r="E7" s="3" t="s">
        <v>23</v>
      </c>
      <c r="F7" s="4">
        <v>42268</v>
      </c>
      <c r="G7" s="4" t="s">
        <v>28</v>
      </c>
      <c r="H7" s="10">
        <v>1827000099</v>
      </c>
      <c r="I7" s="12">
        <v>45000</v>
      </c>
      <c r="J7" s="3">
        <f t="shared" ref="J7:J15" si="1">I7*0.3</f>
        <v>13500</v>
      </c>
      <c r="K7" s="3">
        <f t="shared" ref="K7:K15" si="2">I7*6%</f>
        <v>2700</v>
      </c>
      <c r="L7" s="3">
        <f t="shared" ref="L7:L15" si="3">I7*3%</f>
        <v>1350</v>
      </c>
      <c r="M7" s="48">
        <f t="shared" ref="M7:M15" si="4">I7+J7+K7+L7</f>
        <v>62550</v>
      </c>
      <c r="N7" s="3">
        <f t="shared" si="0"/>
        <v>2250</v>
      </c>
      <c r="O7" s="3">
        <f t="shared" ref="O7:O15" si="5">I7*4%</f>
        <v>1800</v>
      </c>
      <c r="P7" s="45">
        <f t="shared" ref="P7:P15" si="6">M7-N7-O7</f>
        <v>58500</v>
      </c>
    </row>
    <row r="8" spans="1:18" ht="27.75" customHeight="1" x14ac:dyDescent="0.25">
      <c r="A8" s="19">
        <v>3</v>
      </c>
      <c r="B8" s="37">
        <v>4868</v>
      </c>
      <c r="C8" s="41" t="s">
        <v>2</v>
      </c>
      <c r="D8" s="3">
        <v>4868</v>
      </c>
      <c r="E8" s="31" t="s">
        <v>3</v>
      </c>
      <c r="F8" s="4">
        <v>42921</v>
      </c>
      <c r="G8" s="4" t="s">
        <v>30</v>
      </c>
      <c r="H8" s="10">
        <v>1814724121</v>
      </c>
      <c r="I8" s="12">
        <v>35000</v>
      </c>
      <c r="J8" s="3">
        <f t="shared" si="1"/>
        <v>10500</v>
      </c>
      <c r="K8" s="3">
        <f t="shared" si="2"/>
        <v>2100</v>
      </c>
      <c r="L8" s="3">
        <f t="shared" si="3"/>
        <v>1050</v>
      </c>
      <c r="M8" s="48">
        <f t="shared" si="4"/>
        <v>48650</v>
      </c>
      <c r="N8" s="3">
        <f t="shared" si="0"/>
        <v>1750</v>
      </c>
      <c r="O8" s="3">
        <f t="shared" si="5"/>
        <v>1400</v>
      </c>
      <c r="P8" s="45">
        <f t="shared" si="6"/>
        <v>45500</v>
      </c>
      <c r="R8" t="s">
        <v>51</v>
      </c>
    </row>
    <row r="9" spans="1:18" ht="27.75" customHeight="1" x14ac:dyDescent="0.25">
      <c r="A9" s="19">
        <v>4</v>
      </c>
      <c r="B9" s="37">
        <v>4995</v>
      </c>
      <c r="C9" s="41" t="s">
        <v>4</v>
      </c>
      <c r="D9" s="3">
        <v>4995</v>
      </c>
      <c r="E9" s="31" t="s">
        <v>5</v>
      </c>
      <c r="F9" s="4">
        <v>43011</v>
      </c>
      <c r="G9" s="4" t="s">
        <v>31</v>
      </c>
      <c r="H9" s="10">
        <v>1802448143</v>
      </c>
      <c r="I9" s="12">
        <v>30000</v>
      </c>
      <c r="J9" s="3">
        <f t="shared" si="1"/>
        <v>9000</v>
      </c>
      <c r="K9" s="3">
        <f t="shared" si="2"/>
        <v>1800</v>
      </c>
      <c r="L9" s="3">
        <f t="shared" si="3"/>
        <v>900</v>
      </c>
      <c r="M9" s="48">
        <f t="shared" si="4"/>
        <v>41700</v>
      </c>
      <c r="N9" s="3">
        <f t="shared" si="0"/>
        <v>1500</v>
      </c>
      <c r="O9" s="3">
        <f t="shared" si="5"/>
        <v>1200</v>
      </c>
      <c r="P9" s="45">
        <f t="shared" si="6"/>
        <v>39000</v>
      </c>
    </row>
    <row r="10" spans="1:18" ht="27.75" customHeight="1" x14ac:dyDescent="0.25">
      <c r="A10" s="19">
        <v>5</v>
      </c>
      <c r="B10" s="37">
        <v>4046</v>
      </c>
      <c r="C10" s="41" t="s">
        <v>6</v>
      </c>
      <c r="D10" s="3">
        <v>4046</v>
      </c>
      <c r="E10" s="3" t="s">
        <v>7</v>
      </c>
      <c r="F10" s="4">
        <v>42344</v>
      </c>
      <c r="G10" s="4" t="s">
        <v>31</v>
      </c>
      <c r="H10" s="10">
        <v>1790172165</v>
      </c>
      <c r="I10" s="12">
        <v>25000</v>
      </c>
      <c r="J10" s="3">
        <f t="shared" si="1"/>
        <v>7500</v>
      </c>
      <c r="K10" s="3">
        <f t="shared" si="2"/>
        <v>1500</v>
      </c>
      <c r="L10" s="3">
        <f t="shared" si="3"/>
        <v>750</v>
      </c>
      <c r="M10" s="48">
        <f t="shared" si="4"/>
        <v>34750</v>
      </c>
      <c r="N10" s="3">
        <f t="shared" si="0"/>
        <v>1250</v>
      </c>
      <c r="O10" s="3">
        <f t="shared" si="5"/>
        <v>1000</v>
      </c>
      <c r="P10" s="45">
        <f t="shared" si="6"/>
        <v>32500</v>
      </c>
    </row>
    <row r="11" spans="1:18" ht="27.75" customHeight="1" x14ac:dyDescent="0.25">
      <c r="A11" s="19">
        <v>6</v>
      </c>
      <c r="B11" s="37">
        <v>4461</v>
      </c>
      <c r="C11" s="41" t="s">
        <v>8</v>
      </c>
      <c r="D11" s="3">
        <v>4461</v>
      </c>
      <c r="E11" s="3" t="s">
        <v>24</v>
      </c>
      <c r="F11" s="4">
        <v>42642</v>
      </c>
      <c r="G11" s="4" t="s">
        <v>32</v>
      </c>
      <c r="H11" s="10">
        <v>1777896187</v>
      </c>
      <c r="I11" s="12">
        <v>20000</v>
      </c>
      <c r="J11" s="3">
        <f t="shared" si="1"/>
        <v>6000</v>
      </c>
      <c r="K11" s="3">
        <f t="shared" si="2"/>
        <v>1200</v>
      </c>
      <c r="L11" s="3">
        <f t="shared" si="3"/>
        <v>600</v>
      </c>
      <c r="M11" s="48">
        <f t="shared" si="4"/>
        <v>27800</v>
      </c>
      <c r="N11" s="3">
        <f t="shared" si="0"/>
        <v>1000</v>
      </c>
      <c r="O11" s="3">
        <f t="shared" si="5"/>
        <v>800</v>
      </c>
      <c r="P11" s="45">
        <f t="shared" si="6"/>
        <v>26000</v>
      </c>
    </row>
    <row r="12" spans="1:18" ht="27.75" customHeight="1" x14ac:dyDescent="0.25">
      <c r="A12" s="19">
        <v>7</v>
      </c>
      <c r="B12" s="37">
        <v>6498</v>
      </c>
      <c r="C12" s="41" t="s">
        <v>56</v>
      </c>
      <c r="D12" s="3">
        <v>6498</v>
      </c>
      <c r="E12" s="3" t="s">
        <v>25</v>
      </c>
      <c r="F12" s="4">
        <v>43870</v>
      </c>
      <c r="G12" s="4" t="s">
        <v>33</v>
      </c>
      <c r="H12" s="10">
        <v>1765620209</v>
      </c>
      <c r="I12" s="12">
        <v>18000</v>
      </c>
      <c r="J12" s="3">
        <f t="shared" si="1"/>
        <v>5400</v>
      </c>
      <c r="K12" s="3">
        <f t="shared" si="2"/>
        <v>1080</v>
      </c>
      <c r="L12" s="3">
        <f t="shared" si="3"/>
        <v>540</v>
      </c>
      <c r="M12" s="48">
        <f t="shared" si="4"/>
        <v>25020</v>
      </c>
      <c r="N12" s="3">
        <f t="shared" si="0"/>
        <v>900</v>
      </c>
      <c r="O12" s="3">
        <f t="shared" si="5"/>
        <v>720</v>
      </c>
      <c r="P12" s="45">
        <f t="shared" si="6"/>
        <v>23400</v>
      </c>
    </row>
    <row r="13" spans="1:18" ht="27.75" customHeight="1" x14ac:dyDescent="0.25">
      <c r="A13" s="19">
        <v>8</v>
      </c>
      <c r="B13" s="37">
        <v>7261</v>
      </c>
      <c r="C13" s="41" t="s">
        <v>10</v>
      </c>
      <c r="D13" s="3">
        <v>7261</v>
      </c>
      <c r="E13" s="3" t="s">
        <v>26</v>
      </c>
      <c r="F13" s="4">
        <v>44420</v>
      </c>
      <c r="G13" s="4" t="s">
        <v>34</v>
      </c>
      <c r="H13" s="10">
        <v>1753344231</v>
      </c>
      <c r="I13" s="12">
        <v>9000</v>
      </c>
      <c r="J13" s="3">
        <f t="shared" si="1"/>
        <v>2700</v>
      </c>
      <c r="K13" s="3">
        <f t="shared" si="2"/>
        <v>540</v>
      </c>
      <c r="L13" s="3">
        <f t="shared" si="3"/>
        <v>270</v>
      </c>
      <c r="M13" s="48">
        <f t="shared" si="4"/>
        <v>12510</v>
      </c>
      <c r="N13" s="3">
        <f t="shared" si="0"/>
        <v>450</v>
      </c>
      <c r="O13" s="3">
        <f t="shared" si="5"/>
        <v>360</v>
      </c>
      <c r="P13" s="45">
        <f t="shared" si="6"/>
        <v>11700</v>
      </c>
    </row>
    <row r="14" spans="1:18" ht="27.75" customHeight="1" x14ac:dyDescent="0.25">
      <c r="A14" s="19">
        <v>9</v>
      </c>
      <c r="B14" s="37">
        <v>7395</v>
      </c>
      <c r="C14" s="41" t="s">
        <v>11</v>
      </c>
      <c r="D14" s="3">
        <v>7395</v>
      </c>
      <c r="E14" s="3" t="s">
        <v>27</v>
      </c>
      <c r="F14" s="4">
        <v>44494</v>
      </c>
      <c r="G14" s="4" t="s">
        <v>34</v>
      </c>
      <c r="H14" s="10">
        <v>1741068253</v>
      </c>
      <c r="I14" s="12">
        <v>8000</v>
      </c>
      <c r="J14" s="3">
        <f t="shared" si="1"/>
        <v>2400</v>
      </c>
      <c r="K14" s="3">
        <f t="shared" si="2"/>
        <v>480</v>
      </c>
      <c r="L14" s="3">
        <f t="shared" si="3"/>
        <v>240</v>
      </c>
      <c r="M14" s="48">
        <f t="shared" si="4"/>
        <v>11120</v>
      </c>
      <c r="N14" s="3">
        <f t="shared" si="0"/>
        <v>400</v>
      </c>
      <c r="O14" s="3">
        <f t="shared" si="5"/>
        <v>320</v>
      </c>
      <c r="P14" s="45">
        <f t="shared" si="6"/>
        <v>10400</v>
      </c>
    </row>
    <row r="15" spans="1:18" ht="27.75" customHeight="1" thickBot="1" x14ac:dyDescent="0.3">
      <c r="A15" s="21">
        <v>10</v>
      </c>
      <c r="B15" s="38">
        <v>10589</v>
      </c>
      <c r="C15" s="42" t="s">
        <v>12</v>
      </c>
      <c r="D15" s="22">
        <v>10589</v>
      </c>
      <c r="E15" s="22" t="s">
        <v>35</v>
      </c>
      <c r="F15" s="24">
        <v>44835</v>
      </c>
      <c r="G15" s="24" t="s">
        <v>34</v>
      </c>
      <c r="H15" s="25">
        <v>1728792275</v>
      </c>
      <c r="I15" s="43">
        <v>7000</v>
      </c>
      <c r="J15" s="22">
        <f t="shared" si="1"/>
        <v>2100</v>
      </c>
      <c r="K15" s="22">
        <f t="shared" si="2"/>
        <v>420</v>
      </c>
      <c r="L15" s="22">
        <f t="shared" si="3"/>
        <v>210</v>
      </c>
      <c r="M15" s="49">
        <f t="shared" si="4"/>
        <v>9730</v>
      </c>
      <c r="N15" s="22">
        <f t="shared" si="0"/>
        <v>350</v>
      </c>
      <c r="O15" s="22">
        <f t="shared" si="5"/>
        <v>280</v>
      </c>
      <c r="P15" s="46">
        <f t="shared" si="6"/>
        <v>9100</v>
      </c>
    </row>
  </sheetData>
  <mergeCells count="2">
    <mergeCell ref="A3:P3"/>
    <mergeCell ref="A4:P4"/>
  </mergeCells>
  <pageMargins left="0.7" right="0.7" top="0.75" bottom="0.75" header="0.3" footer="0.3"/>
  <pageSetup scale="65" orientation="portrait" r:id="rId1"/>
  <colBreaks count="1" manualBreakCount="1">
    <brk id="6" max="14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17"/>
  <sheetViews>
    <sheetView tabSelected="1" topLeftCell="G3" zoomScale="84" zoomScaleNormal="84" workbookViewId="0">
      <selection activeCell="T18" sqref="T18"/>
    </sheetView>
  </sheetViews>
  <sheetFormatPr defaultRowHeight="15" x14ac:dyDescent="0.25"/>
  <cols>
    <col min="1" max="1" width="8.28515625" customWidth="1"/>
    <col min="2" max="2" width="11.42578125" customWidth="1"/>
    <col min="3" max="3" width="26.85546875" customWidth="1"/>
    <col min="4" max="4" width="17" customWidth="1"/>
    <col min="5" max="5" width="16.140625" customWidth="1"/>
    <col min="6" max="6" width="16" customWidth="1"/>
    <col min="7" max="7" width="14.5703125" customWidth="1"/>
    <col min="8" max="8" width="16.5703125" customWidth="1"/>
    <col min="9" max="9" width="11" customWidth="1"/>
    <col min="10" max="10" width="13" customWidth="1"/>
    <col min="11" max="12" width="12.85546875" customWidth="1"/>
    <col min="13" max="13" width="11.85546875" customWidth="1"/>
    <col min="14" max="14" width="14.85546875" customWidth="1"/>
    <col min="15" max="15" width="12.85546875" customWidth="1"/>
    <col min="16" max="16" width="15" customWidth="1"/>
    <col min="17" max="17" width="13.85546875" customWidth="1"/>
    <col min="18" max="19" width="12.140625" customWidth="1"/>
  </cols>
  <sheetData>
    <row r="3" spans="1:24" ht="46.5" customHeight="1" x14ac:dyDescent="0.25">
      <c r="A3" s="77" t="s">
        <v>69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</row>
    <row r="4" spans="1:24" ht="26.25" customHeight="1" thickBot="1" x14ac:dyDescent="0.3">
      <c r="A4" s="79" t="s">
        <v>47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</row>
    <row r="5" spans="1:24" ht="48.75" customHeight="1" thickBot="1" x14ac:dyDescent="0.3">
      <c r="A5" s="61" t="s">
        <v>13</v>
      </c>
      <c r="B5" s="61" t="s">
        <v>14</v>
      </c>
      <c r="C5" s="61" t="s">
        <v>15</v>
      </c>
      <c r="D5" s="61" t="s">
        <v>57</v>
      </c>
      <c r="E5" s="61" t="s">
        <v>19</v>
      </c>
      <c r="F5" s="61" t="s">
        <v>41</v>
      </c>
      <c r="G5" s="61" t="s">
        <v>48</v>
      </c>
      <c r="H5" s="61" t="s">
        <v>49</v>
      </c>
      <c r="I5" s="61" t="s">
        <v>50</v>
      </c>
      <c r="J5" s="61" t="s">
        <v>58</v>
      </c>
      <c r="K5" s="61" t="s">
        <v>53</v>
      </c>
      <c r="L5" s="61" t="s">
        <v>64</v>
      </c>
      <c r="M5" s="61" t="s">
        <v>54</v>
      </c>
      <c r="N5" s="61" t="s">
        <v>59</v>
      </c>
      <c r="O5" s="61" t="s">
        <v>60</v>
      </c>
      <c r="P5" s="62" t="s">
        <v>61</v>
      </c>
      <c r="Q5" s="62" t="s">
        <v>62</v>
      </c>
      <c r="R5" s="62" t="s">
        <v>63</v>
      </c>
      <c r="S5" s="62" t="s">
        <v>66</v>
      </c>
      <c r="T5" s="83" t="s">
        <v>65</v>
      </c>
      <c r="U5" s="84" t="s">
        <v>67</v>
      </c>
      <c r="V5" s="81" t="s">
        <v>68</v>
      </c>
    </row>
    <row r="6" spans="1:24" ht="27.75" customHeight="1" thickBot="1" x14ac:dyDescent="0.3">
      <c r="A6" s="52">
        <v>1</v>
      </c>
      <c r="B6" s="52">
        <v>1228</v>
      </c>
      <c r="C6" s="53" t="s">
        <v>0</v>
      </c>
      <c r="D6" s="52">
        <v>1228</v>
      </c>
      <c r="E6" s="54">
        <v>50000</v>
      </c>
      <c r="F6" s="52">
        <f>E6*0.3</f>
        <v>15000</v>
      </c>
      <c r="G6" s="52">
        <f>E6*6%</f>
        <v>3000</v>
      </c>
      <c r="H6" s="52">
        <f>E6*3%</f>
        <v>1500</v>
      </c>
      <c r="I6" s="55">
        <f t="shared" ref="I6:I15" si="0">E6+F6+G6+H6</f>
        <v>69500</v>
      </c>
      <c r="J6" s="55">
        <f>I6*12</f>
        <v>834000</v>
      </c>
      <c r="K6" s="52">
        <f t="shared" ref="K6:K15" si="1">E6*5%</f>
        <v>2500</v>
      </c>
      <c r="L6" s="52">
        <f>K6*12</f>
        <v>30000</v>
      </c>
      <c r="M6" s="52">
        <f t="shared" ref="M6:M15" si="2">E6*4%</f>
        <v>2000</v>
      </c>
      <c r="N6" s="56">
        <f>J6/3</f>
        <v>278000</v>
      </c>
      <c r="O6" s="57">
        <f>J6-N6</f>
        <v>556000</v>
      </c>
      <c r="P6" s="58">
        <v>0</v>
      </c>
      <c r="Q6" s="58">
        <f>IF(O6&gt;350000,IF(O6-350000&lt;=100000,(O6-350000)*0.05,100000*0.05),0)</f>
        <v>5000</v>
      </c>
      <c r="R6" s="58">
        <f>IF(O6&gt;350000,IF(O6-350000&lt;=400000,(MIN(O6-350000,400000)-100000)*0.1,0),0)</f>
        <v>10600</v>
      </c>
      <c r="S6" s="58">
        <f>SUM(P6:R6)</f>
        <v>15600</v>
      </c>
      <c r="T6" s="59">
        <f>MIN(0.03*O6,0.15*L6,100000)</f>
        <v>4500</v>
      </c>
      <c r="U6" s="82">
        <f>MAX(S6-T6,0)</f>
        <v>11100</v>
      </c>
      <c r="V6" s="63">
        <f>MAX(U6-M6,0)</f>
        <v>9100</v>
      </c>
    </row>
    <row r="7" spans="1:24" ht="27.75" customHeight="1" thickBot="1" x14ac:dyDescent="0.3">
      <c r="A7" s="52">
        <v>2</v>
      </c>
      <c r="B7" s="52">
        <v>3942</v>
      </c>
      <c r="C7" s="53" t="s">
        <v>1</v>
      </c>
      <c r="D7" s="52">
        <v>3942</v>
      </c>
      <c r="E7" s="54">
        <v>45000</v>
      </c>
      <c r="F7" s="52">
        <f t="shared" ref="F7:F15" si="3">E7*0.3</f>
        <v>13500</v>
      </c>
      <c r="G7" s="52">
        <f t="shared" ref="G7:G15" si="4">E7*6%</f>
        <v>2700</v>
      </c>
      <c r="H7" s="52">
        <f t="shared" ref="H7:H15" si="5">E7*3%</f>
        <v>1350</v>
      </c>
      <c r="I7" s="55">
        <f t="shared" si="0"/>
        <v>62550</v>
      </c>
      <c r="J7" s="55">
        <f t="shared" ref="J7:J14" si="6">I7*12</f>
        <v>750600</v>
      </c>
      <c r="K7" s="52">
        <f t="shared" si="1"/>
        <v>2250</v>
      </c>
      <c r="L7" s="52">
        <f t="shared" ref="L7:L15" si="7">K7*12</f>
        <v>27000</v>
      </c>
      <c r="M7" s="52">
        <f t="shared" si="2"/>
        <v>1800</v>
      </c>
      <c r="N7" s="56">
        <f t="shared" ref="N7:N15" si="8">J7/3</f>
        <v>250200</v>
      </c>
      <c r="O7" s="57">
        <f t="shared" ref="O7:O15" si="9">J7-N7</f>
        <v>500400</v>
      </c>
      <c r="P7" s="58">
        <v>0</v>
      </c>
      <c r="Q7" s="58">
        <f t="shared" ref="Q7:Q15" si="10">IF(O7&gt;350000,IF(O7-350000&lt;=100000,(O7-350000)*0.05,100000*0.05),0)</f>
        <v>5000</v>
      </c>
      <c r="R7" s="58">
        <f t="shared" ref="R7:R15" si="11">IF(O7&gt;350000,IF(O7-350000&lt;=400000,(MIN(O7-350000,400000)-100000)*0.1,0),0)</f>
        <v>5040</v>
      </c>
      <c r="S7" s="58">
        <f t="shared" ref="S7:S15" si="12">SUM(P7:R7)</f>
        <v>10040</v>
      </c>
      <c r="T7" s="59">
        <f t="shared" ref="T7:T15" si="13">MIN(0.03*O7,0.15*L7,100000)</f>
        <v>4050</v>
      </c>
      <c r="U7" s="59">
        <f t="shared" ref="U7:U15" si="14">MAX(S7-T7,0)</f>
        <v>5990</v>
      </c>
      <c r="V7" s="63">
        <f t="shared" ref="V7:V15" si="15">MAX(U7-M7,0)</f>
        <v>4190</v>
      </c>
    </row>
    <row r="8" spans="1:24" ht="27.75" customHeight="1" thickBot="1" x14ac:dyDescent="0.3">
      <c r="A8" s="52">
        <v>3</v>
      </c>
      <c r="B8" s="52">
        <v>4868</v>
      </c>
      <c r="C8" s="53" t="s">
        <v>2</v>
      </c>
      <c r="D8" s="52">
        <v>4868</v>
      </c>
      <c r="E8" s="54">
        <v>35000</v>
      </c>
      <c r="F8" s="52">
        <f t="shared" si="3"/>
        <v>10500</v>
      </c>
      <c r="G8" s="52">
        <f t="shared" si="4"/>
        <v>2100</v>
      </c>
      <c r="H8" s="52">
        <f t="shared" si="5"/>
        <v>1050</v>
      </c>
      <c r="I8" s="55">
        <f t="shared" si="0"/>
        <v>48650</v>
      </c>
      <c r="J8" s="55">
        <f t="shared" si="6"/>
        <v>583800</v>
      </c>
      <c r="K8" s="52">
        <f t="shared" si="1"/>
        <v>1750</v>
      </c>
      <c r="L8" s="52">
        <f t="shared" si="7"/>
        <v>21000</v>
      </c>
      <c r="M8" s="52">
        <f t="shared" si="2"/>
        <v>1400</v>
      </c>
      <c r="N8" s="56">
        <f t="shared" si="8"/>
        <v>194600</v>
      </c>
      <c r="O8" s="57">
        <f t="shared" si="9"/>
        <v>389200</v>
      </c>
      <c r="P8" s="58">
        <v>0</v>
      </c>
      <c r="Q8" s="58">
        <f t="shared" si="10"/>
        <v>1960</v>
      </c>
      <c r="R8" s="58">
        <v>0</v>
      </c>
      <c r="S8" s="58">
        <f t="shared" si="12"/>
        <v>1960</v>
      </c>
      <c r="T8" s="59">
        <f t="shared" si="13"/>
        <v>3150</v>
      </c>
      <c r="U8" s="59">
        <f t="shared" si="14"/>
        <v>0</v>
      </c>
      <c r="V8" s="63">
        <f t="shared" si="15"/>
        <v>0</v>
      </c>
    </row>
    <row r="9" spans="1:24" ht="27.75" customHeight="1" thickBot="1" x14ac:dyDescent="0.3">
      <c r="A9" s="52">
        <v>4</v>
      </c>
      <c r="B9" s="52">
        <v>4995</v>
      </c>
      <c r="C9" s="53" t="s">
        <v>4</v>
      </c>
      <c r="D9" s="52">
        <v>4995</v>
      </c>
      <c r="E9" s="54">
        <v>30000</v>
      </c>
      <c r="F9" s="52">
        <f t="shared" si="3"/>
        <v>9000</v>
      </c>
      <c r="G9" s="52">
        <f t="shared" si="4"/>
        <v>1800</v>
      </c>
      <c r="H9" s="52">
        <f t="shared" si="5"/>
        <v>900</v>
      </c>
      <c r="I9" s="55">
        <f t="shared" si="0"/>
        <v>41700</v>
      </c>
      <c r="J9" s="55">
        <f t="shared" si="6"/>
        <v>500400</v>
      </c>
      <c r="K9" s="52">
        <f t="shared" si="1"/>
        <v>1500</v>
      </c>
      <c r="L9" s="52">
        <f t="shared" si="7"/>
        <v>18000</v>
      </c>
      <c r="M9" s="52">
        <f t="shared" si="2"/>
        <v>1200</v>
      </c>
      <c r="N9" s="56">
        <f t="shared" si="8"/>
        <v>166800</v>
      </c>
      <c r="O9" s="57">
        <f t="shared" si="9"/>
        <v>333600</v>
      </c>
      <c r="P9" s="60">
        <v>0</v>
      </c>
      <c r="Q9" s="58">
        <f t="shared" si="10"/>
        <v>0</v>
      </c>
      <c r="R9" s="58">
        <f t="shared" si="11"/>
        <v>0</v>
      </c>
      <c r="S9" s="58">
        <f t="shared" si="12"/>
        <v>0</v>
      </c>
      <c r="T9" s="59">
        <f t="shared" si="13"/>
        <v>2700</v>
      </c>
      <c r="U9" s="59">
        <f t="shared" si="14"/>
        <v>0</v>
      </c>
      <c r="V9" s="63">
        <f t="shared" si="15"/>
        <v>0</v>
      </c>
    </row>
    <row r="10" spans="1:24" ht="27.75" customHeight="1" thickBot="1" x14ac:dyDescent="0.3">
      <c r="A10" s="52">
        <v>5</v>
      </c>
      <c r="B10" s="52">
        <v>4046</v>
      </c>
      <c r="C10" s="53" t="s">
        <v>6</v>
      </c>
      <c r="D10" s="52">
        <v>4046</v>
      </c>
      <c r="E10" s="54">
        <v>25000</v>
      </c>
      <c r="F10" s="52">
        <f t="shared" si="3"/>
        <v>7500</v>
      </c>
      <c r="G10" s="52">
        <f t="shared" si="4"/>
        <v>1500</v>
      </c>
      <c r="H10" s="52">
        <f t="shared" si="5"/>
        <v>750</v>
      </c>
      <c r="I10" s="55">
        <f t="shared" si="0"/>
        <v>34750</v>
      </c>
      <c r="J10" s="55">
        <f t="shared" si="6"/>
        <v>417000</v>
      </c>
      <c r="K10" s="52">
        <f t="shared" si="1"/>
        <v>1250</v>
      </c>
      <c r="L10" s="52">
        <f t="shared" si="7"/>
        <v>15000</v>
      </c>
      <c r="M10" s="52">
        <f t="shared" si="2"/>
        <v>1000</v>
      </c>
      <c r="N10" s="56">
        <f t="shared" si="8"/>
        <v>139000</v>
      </c>
      <c r="O10" s="57">
        <f t="shared" si="9"/>
        <v>278000</v>
      </c>
      <c r="P10" s="60">
        <v>0</v>
      </c>
      <c r="Q10" s="58">
        <f t="shared" si="10"/>
        <v>0</v>
      </c>
      <c r="R10" s="58">
        <f t="shared" si="11"/>
        <v>0</v>
      </c>
      <c r="S10" s="58">
        <f t="shared" si="12"/>
        <v>0</v>
      </c>
      <c r="T10" s="59">
        <f t="shared" si="13"/>
        <v>2250</v>
      </c>
      <c r="U10" s="59">
        <f t="shared" si="14"/>
        <v>0</v>
      </c>
      <c r="V10" s="63">
        <f t="shared" si="15"/>
        <v>0</v>
      </c>
    </row>
    <row r="11" spans="1:24" ht="27.75" customHeight="1" thickBot="1" x14ac:dyDescent="0.3">
      <c r="A11" s="52">
        <v>6</v>
      </c>
      <c r="B11" s="52">
        <v>4461</v>
      </c>
      <c r="C11" s="53" t="s">
        <v>8</v>
      </c>
      <c r="D11" s="52">
        <v>4461</v>
      </c>
      <c r="E11" s="54">
        <v>20000</v>
      </c>
      <c r="F11" s="52">
        <f t="shared" si="3"/>
        <v>6000</v>
      </c>
      <c r="G11" s="52">
        <f t="shared" si="4"/>
        <v>1200</v>
      </c>
      <c r="H11" s="52">
        <f t="shared" si="5"/>
        <v>600</v>
      </c>
      <c r="I11" s="55">
        <f t="shared" si="0"/>
        <v>27800</v>
      </c>
      <c r="J11" s="55">
        <f t="shared" si="6"/>
        <v>333600</v>
      </c>
      <c r="K11" s="52">
        <f t="shared" si="1"/>
        <v>1000</v>
      </c>
      <c r="L11" s="52">
        <f t="shared" si="7"/>
        <v>12000</v>
      </c>
      <c r="M11" s="52">
        <f t="shared" si="2"/>
        <v>800</v>
      </c>
      <c r="N11" s="56">
        <f t="shared" si="8"/>
        <v>111200</v>
      </c>
      <c r="O11" s="57">
        <f t="shared" si="9"/>
        <v>222400</v>
      </c>
      <c r="P11" s="60">
        <v>0</v>
      </c>
      <c r="Q11" s="58">
        <f t="shared" si="10"/>
        <v>0</v>
      </c>
      <c r="R11" s="58">
        <f t="shared" si="11"/>
        <v>0</v>
      </c>
      <c r="S11" s="58">
        <f t="shared" si="12"/>
        <v>0</v>
      </c>
      <c r="T11" s="59">
        <f t="shared" si="13"/>
        <v>1800</v>
      </c>
      <c r="U11" s="59">
        <f t="shared" si="14"/>
        <v>0</v>
      </c>
      <c r="V11" s="63">
        <f t="shared" si="15"/>
        <v>0</v>
      </c>
    </row>
    <row r="12" spans="1:24" ht="27.75" customHeight="1" thickBot="1" x14ac:dyDescent="0.3">
      <c r="A12" s="52">
        <v>7</v>
      </c>
      <c r="B12" s="52">
        <v>6498</v>
      </c>
      <c r="C12" s="53" t="s">
        <v>56</v>
      </c>
      <c r="D12" s="52">
        <v>6498</v>
      </c>
      <c r="E12" s="54">
        <v>18000</v>
      </c>
      <c r="F12" s="52">
        <f t="shared" si="3"/>
        <v>5400</v>
      </c>
      <c r="G12" s="52">
        <f t="shared" si="4"/>
        <v>1080</v>
      </c>
      <c r="H12" s="52">
        <f t="shared" si="5"/>
        <v>540</v>
      </c>
      <c r="I12" s="55">
        <f t="shared" si="0"/>
        <v>25020</v>
      </c>
      <c r="J12" s="55">
        <f t="shared" si="6"/>
        <v>300240</v>
      </c>
      <c r="K12" s="52">
        <f t="shared" si="1"/>
        <v>900</v>
      </c>
      <c r="L12" s="52">
        <f t="shared" si="7"/>
        <v>10800</v>
      </c>
      <c r="M12" s="52">
        <f t="shared" si="2"/>
        <v>720</v>
      </c>
      <c r="N12" s="56">
        <f t="shared" si="8"/>
        <v>100080</v>
      </c>
      <c r="O12" s="57">
        <f t="shared" si="9"/>
        <v>200160</v>
      </c>
      <c r="P12" s="60">
        <v>0</v>
      </c>
      <c r="Q12" s="58">
        <f t="shared" si="10"/>
        <v>0</v>
      </c>
      <c r="R12" s="58">
        <f t="shared" si="11"/>
        <v>0</v>
      </c>
      <c r="S12" s="58">
        <f t="shared" si="12"/>
        <v>0</v>
      </c>
      <c r="T12" s="59">
        <f t="shared" si="13"/>
        <v>1620</v>
      </c>
      <c r="U12" s="59">
        <f t="shared" si="14"/>
        <v>0</v>
      </c>
      <c r="V12" s="63">
        <f t="shared" si="15"/>
        <v>0</v>
      </c>
    </row>
    <row r="13" spans="1:24" ht="27.75" customHeight="1" thickBot="1" x14ac:dyDescent="0.3">
      <c r="A13" s="52">
        <v>8</v>
      </c>
      <c r="B13" s="52">
        <v>7261</v>
      </c>
      <c r="C13" s="53" t="s">
        <v>10</v>
      </c>
      <c r="D13" s="52">
        <v>7261</v>
      </c>
      <c r="E13" s="54">
        <v>9000</v>
      </c>
      <c r="F13" s="52">
        <f t="shared" si="3"/>
        <v>2700</v>
      </c>
      <c r="G13" s="52">
        <f t="shared" si="4"/>
        <v>540</v>
      </c>
      <c r="H13" s="52">
        <f t="shared" si="5"/>
        <v>270</v>
      </c>
      <c r="I13" s="55">
        <f t="shared" si="0"/>
        <v>12510</v>
      </c>
      <c r="J13" s="55">
        <f t="shared" si="6"/>
        <v>150120</v>
      </c>
      <c r="K13" s="52">
        <f t="shared" si="1"/>
        <v>450</v>
      </c>
      <c r="L13" s="52">
        <f t="shared" si="7"/>
        <v>5400</v>
      </c>
      <c r="M13" s="52">
        <f t="shared" si="2"/>
        <v>360</v>
      </c>
      <c r="N13" s="56">
        <f t="shared" si="8"/>
        <v>50040</v>
      </c>
      <c r="O13" s="57">
        <f t="shared" si="9"/>
        <v>100080</v>
      </c>
      <c r="P13" s="60">
        <v>0</v>
      </c>
      <c r="Q13" s="58">
        <f t="shared" si="10"/>
        <v>0</v>
      </c>
      <c r="R13" s="58">
        <f t="shared" si="11"/>
        <v>0</v>
      </c>
      <c r="S13" s="58">
        <f t="shared" si="12"/>
        <v>0</v>
      </c>
      <c r="T13" s="59">
        <f t="shared" si="13"/>
        <v>810</v>
      </c>
      <c r="U13" s="59">
        <f t="shared" si="14"/>
        <v>0</v>
      </c>
      <c r="V13" s="63">
        <f t="shared" si="15"/>
        <v>0</v>
      </c>
    </row>
    <row r="14" spans="1:24" ht="27.75" customHeight="1" thickBot="1" x14ac:dyDescent="0.3">
      <c r="A14" s="52">
        <v>9</v>
      </c>
      <c r="B14" s="52">
        <v>7395</v>
      </c>
      <c r="C14" s="53" t="s">
        <v>11</v>
      </c>
      <c r="D14" s="52">
        <v>7395</v>
      </c>
      <c r="E14" s="54">
        <v>8000</v>
      </c>
      <c r="F14" s="52">
        <f t="shared" si="3"/>
        <v>2400</v>
      </c>
      <c r="G14" s="52">
        <f t="shared" si="4"/>
        <v>480</v>
      </c>
      <c r="H14" s="52">
        <f t="shared" si="5"/>
        <v>240</v>
      </c>
      <c r="I14" s="55">
        <f t="shared" si="0"/>
        <v>11120</v>
      </c>
      <c r="J14" s="55">
        <f t="shared" si="6"/>
        <v>133440</v>
      </c>
      <c r="K14" s="52">
        <f t="shared" si="1"/>
        <v>400</v>
      </c>
      <c r="L14" s="52">
        <f t="shared" si="7"/>
        <v>4800</v>
      </c>
      <c r="M14" s="52">
        <f t="shared" si="2"/>
        <v>320</v>
      </c>
      <c r="N14" s="56">
        <f t="shared" si="8"/>
        <v>44480</v>
      </c>
      <c r="O14" s="57">
        <f t="shared" si="9"/>
        <v>88960</v>
      </c>
      <c r="P14" s="60">
        <v>0</v>
      </c>
      <c r="Q14" s="58">
        <f t="shared" si="10"/>
        <v>0</v>
      </c>
      <c r="R14" s="58">
        <f t="shared" si="11"/>
        <v>0</v>
      </c>
      <c r="S14" s="58">
        <f t="shared" si="12"/>
        <v>0</v>
      </c>
      <c r="T14" s="59">
        <f t="shared" si="13"/>
        <v>720</v>
      </c>
      <c r="U14" s="59">
        <f t="shared" si="14"/>
        <v>0</v>
      </c>
      <c r="V14" s="63">
        <f t="shared" si="15"/>
        <v>0</v>
      </c>
    </row>
    <row r="15" spans="1:24" ht="27.75" customHeight="1" thickBot="1" x14ac:dyDescent="0.3">
      <c r="A15" s="52">
        <v>10</v>
      </c>
      <c r="B15" s="52">
        <v>10589</v>
      </c>
      <c r="C15" s="53" t="s">
        <v>12</v>
      </c>
      <c r="D15" s="52">
        <v>10589</v>
      </c>
      <c r="E15" s="54">
        <v>7000</v>
      </c>
      <c r="F15" s="52">
        <f t="shared" si="3"/>
        <v>2100</v>
      </c>
      <c r="G15" s="52">
        <f t="shared" si="4"/>
        <v>420</v>
      </c>
      <c r="H15" s="52">
        <f t="shared" si="5"/>
        <v>210</v>
      </c>
      <c r="I15" s="55">
        <f t="shared" si="0"/>
        <v>9730</v>
      </c>
      <c r="J15" s="55">
        <f>I15*12</f>
        <v>116760</v>
      </c>
      <c r="K15" s="52">
        <f t="shared" si="1"/>
        <v>350</v>
      </c>
      <c r="L15" s="52">
        <f t="shared" si="7"/>
        <v>4200</v>
      </c>
      <c r="M15" s="52">
        <f t="shared" si="2"/>
        <v>280</v>
      </c>
      <c r="N15" s="56">
        <f t="shared" si="8"/>
        <v>38920</v>
      </c>
      <c r="O15" s="57">
        <f t="shared" si="9"/>
        <v>77840</v>
      </c>
      <c r="P15" s="60">
        <v>0</v>
      </c>
      <c r="Q15" s="58">
        <f t="shared" si="10"/>
        <v>0</v>
      </c>
      <c r="R15" s="58">
        <f t="shared" si="11"/>
        <v>0</v>
      </c>
      <c r="S15" s="58">
        <f t="shared" si="12"/>
        <v>0</v>
      </c>
      <c r="T15" s="59">
        <f t="shared" si="13"/>
        <v>630</v>
      </c>
      <c r="U15" s="59">
        <f t="shared" si="14"/>
        <v>0</v>
      </c>
      <c r="V15" s="63">
        <f t="shared" si="15"/>
        <v>0</v>
      </c>
    </row>
    <row r="17" spans="8:8" ht="15.75" thickBot="1" x14ac:dyDescent="0.3">
      <c r="H17" s="51"/>
    </row>
  </sheetData>
  <mergeCells count="2">
    <mergeCell ref="A3:X3"/>
    <mergeCell ref="A4:X4"/>
  </mergeCells>
  <pageMargins left="0.7" right="0.7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EMPLOYEE INFO</vt:lpstr>
      <vt:lpstr>ALLOWENCE AND DEDUCTION</vt:lpstr>
      <vt:lpstr>SALARY SHEET</vt:lpstr>
      <vt:lpstr>TAX CALCULATION</vt:lpstr>
      <vt:lpstr>'SALARY SHEET'!Print_Area</vt:lpstr>
      <vt:lpstr>'TAX CALCULATION'!Print_Area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Shakeel</dc:creator>
  <cp:lastModifiedBy>Admin</cp:lastModifiedBy>
  <dcterms:created xsi:type="dcterms:W3CDTF">2024-12-16T18:22:46Z</dcterms:created>
  <dcterms:modified xsi:type="dcterms:W3CDTF">2024-12-19T04:11:57Z</dcterms:modified>
</cp:coreProperties>
</file>