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480" yWindow="75" windowWidth="10515" windowHeight="4695" firstSheet="1" activeTab="1"/>
  </bookViews>
  <sheets>
    <sheet name="Plan2" sheetId="2" r:id="rId1"/>
    <sheet name="Gráfico1" sheetId="16" r:id="rId2"/>
    <sheet name="Plan12" sheetId="15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J14" i="15" l="1"/>
  <c r="I14" i="15"/>
  <c r="K14" i="15" s="1"/>
  <c r="G13" i="15"/>
  <c r="J13" i="15" s="1"/>
  <c r="E4" i="15"/>
  <c r="E5" i="15"/>
  <c r="E6" i="15"/>
  <c r="E7" i="15"/>
  <c r="E8" i="15"/>
  <c r="E9" i="15"/>
  <c r="E10" i="15"/>
  <c r="E11" i="15"/>
  <c r="E12" i="15"/>
  <c r="E13" i="15"/>
  <c r="E14" i="15"/>
  <c r="E3" i="15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J18" i="2"/>
  <c r="I19" i="2"/>
  <c r="I15" i="2"/>
  <c r="I16" i="2" s="1"/>
  <c r="A3" i="2"/>
  <c r="I17" i="2" s="1"/>
  <c r="H3" i="2"/>
  <c r="G3" i="2"/>
  <c r="G12" i="15" l="1"/>
  <c r="I13" i="15"/>
  <c r="K13" i="15" s="1"/>
  <c r="I3" i="2"/>
  <c r="I4" i="2" s="1"/>
  <c r="J23" i="2"/>
  <c r="J15" i="2"/>
  <c r="J16" i="2" s="1"/>
  <c r="I23" i="2"/>
  <c r="H23" i="2"/>
  <c r="H14" i="2"/>
  <c r="I11" i="2"/>
  <c r="J3" i="2"/>
  <c r="J4" i="2" s="1"/>
  <c r="I8" i="2"/>
  <c r="I20" i="2"/>
  <c r="J20" i="2"/>
  <c r="J8" i="2"/>
  <c r="H17" i="2"/>
  <c r="I5" i="2"/>
  <c r="H5" i="2"/>
  <c r="H8" i="2"/>
  <c r="J11" i="2"/>
  <c r="I14" i="2"/>
  <c r="H20" i="2"/>
  <c r="H11" i="2"/>
  <c r="J14" i="2"/>
  <c r="H4" i="2"/>
  <c r="J5" i="2" l="1"/>
  <c r="J12" i="15"/>
  <c r="I12" i="15"/>
  <c r="K12" i="15" s="1"/>
  <c r="G11" i="15"/>
  <c r="J17" i="2"/>
  <c r="G10" i="15" l="1"/>
  <c r="J11" i="15"/>
  <c r="I11" i="15"/>
  <c r="K11" i="15" s="1"/>
  <c r="G9" i="15" l="1"/>
  <c r="J10" i="15"/>
  <c r="I10" i="15"/>
  <c r="K10" i="15" s="1"/>
  <c r="G8" i="15" l="1"/>
  <c r="J9" i="15"/>
  <c r="I9" i="15"/>
  <c r="K9" i="15" s="1"/>
  <c r="G7" i="15" l="1"/>
  <c r="J8" i="15"/>
  <c r="I8" i="15"/>
  <c r="K8" i="15" s="1"/>
  <c r="G6" i="15" l="1"/>
  <c r="J7" i="15"/>
  <c r="I7" i="15"/>
  <c r="K7" i="15" s="1"/>
  <c r="G5" i="15" l="1"/>
  <c r="J6" i="15"/>
  <c r="I6" i="15"/>
  <c r="K6" i="15" s="1"/>
  <c r="G4" i="15" l="1"/>
  <c r="J5" i="15"/>
  <c r="I5" i="15"/>
  <c r="K5" i="15" s="1"/>
  <c r="G3" i="15" l="1"/>
  <c r="J4" i="15"/>
  <c r="I4" i="15"/>
  <c r="K4" i="15" s="1"/>
  <c r="I3" i="15" l="1"/>
  <c r="J3" i="15"/>
  <c r="K3" i="15" l="1"/>
</calcChain>
</file>

<file path=xl/sharedStrings.xml><?xml version="1.0" encoding="utf-8"?>
<sst xmlns="http://schemas.openxmlformats.org/spreadsheetml/2006/main" count="61" uniqueCount="28">
  <si>
    <t>Inflação</t>
  </si>
  <si>
    <t>TOTAL</t>
  </si>
  <si>
    <t>(RGPS + RPPS)</t>
  </si>
  <si>
    <t>RPPS TOTAL</t>
  </si>
  <si>
    <t>RGPS TOTAL</t>
  </si>
  <si>
    <t>RGPS URBANO</t>
  </si>
  <si>
    <t>RGPS RURAL</t>
  </si>
  <si>
    <t>RPPS CIVIL</t>
  </si>
  <si>
    <t>RPPS MILITAR</t>
  </si>
  <si>
    <t>Beneficiários</t>
  </si>
  <si>
    <t>Receitas</t>
  </si>
  <si>
    <t>Despesas</t>
  </si>
  <si>
    <t>Saldo</t>
  </si>
  <si>
    <t>% do PIB</t>
  </si>
  <si>
    <t>DRU</t>
  </si>
  <si>
    <t>Acesse: estadominimo.com</t>
  </si>
  <si>
    <t>-</t>
  </si>
  <si>
    <t>Previdência Social</t>
  </si>
  <si>
    <t>Per capita anual (R$)</t>
  </si>
  <si>
    <t>Valor (milhões)</t>
  </si>
  <si>
    <t>Fonte: Cálculos do autor com dados do Boletim Estatístico de Pessoal, Boletim Estatístico da Previdência Social</t>
  </si>
  <si>
    <t>e Relatório Resumido de Execução Orçamentária. Elaboração: Gabriel Nemer Tenoury</t>
  </si>
  <si>
    <t>Déficit</t>
  </si>
  <si>
    <t>Déficit s/ DRU</t>
  </si>
  <si>
    <t>Inf acum</t>
  </si>
  <si>
    <t>R$ bilhões de 2016</t>
  </si>
  <si>
    <t>Dèficit sem DRU</t>
  </si>
  <si>
    <t>Tabela 5: Previdência Social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</si>
</sst>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_-&quot;R$&quot;\ * #,##0.00_-;\-&quot;R$&quot;\ * #,##0.00_-;_-&quot;R$&quot;\ * &quot;-&quot;??_-;_-@_-"/>
    <numFmt numFmtId="177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70"/>
      <color theme="1"/>
      <name val="Calibri"/>
      <family val="2"/>
      <scheme val="minor"/>
    </font>
    <font>
      <sz val="70"/>
      <name val="Calibri"/>
      <family val="2"/>
      <scheme val="minor"/>
    </font>
    <font>
      <sz val="70"/>
      <color indexed="8"/>
      <name val="Arial"/>
      <family val="2"/>
    </font>
    <font>
      <b/>
      <sz val="50"/>
      <color theme="1"/>
      <name val="Calibri"/>
      <family val="2"/>
      <scheme val="minor"/>
    </font>
    <font>
      <i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8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4F6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0" applyNumberFormat="1"/>
    <xf numFmtId="165" fontId="2" fillId="3" borderId="0" xfId="1" applyFont="1" applyFill="1" applyAlignment="1">
      <alignment horizontal="center" wrapText="1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/>
    <xf numFmtId="4" fontId="3" fillId="4" borderId="0" xfId="0" applyNumberFormat="1" applyFont="1" applyFill="1" applyBorder="1" applyAlignment="1">
      <alignment horizontal="center" vertical="center"/>
    </xf>
    <xf numFmtId="165" fontId="3" fillId="4" borderId="0" xfId="0" applyNumberFormat="1" applyFont="1" applyFill="1" applyBorder="1" applyAlignment="1">
      <alignment horizontal="center" vertical="center"/>
    </xf>
    <xf numFmtId="177" fontId="3" fillId="4" borderId="0" xfId="2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4" fontId="3" fillId="2" borderId="0" xfId="0" applyNumberFormat="1" applyFont="1" applyFill="1" applyBorder="1" applyAlignment="1">
      <alignment horizontal="center" vertical="center"/>
    </xf>
    <xf numFmtId="165" fontId="4" fillId="2" borderId="0" xfId="1" applyFont="1" applyFill="1" applyBorder="1" applyAlignment="1" applyProtection="1">
      <alignment horizontal="center" vertical="center"/>
    </xf>
    <xf numFmtId="165" fontId="3" fillId="2" borderId="0" xfId="1" applyFont="1" applyFill="1" applyBorder="1" applyAlignment="1">
      <alignment horizontal="center" vertical="center"/>
    </xf>
    <xf numFmtId="177" fontId="3" fillId="2" borderId="0" xfId="2" applyNumberFormat="1" applyFont="1" applyFill="1" applyBorder="1" applyAlignment="1">
      <alignment horizontal="center" vertical="center"/>
    </xf>
    <xf numFmtId="4" fontId="5" fillId="4" borderId="0" xfId="0" applyNumberFormat="1" applyFont="1" applyFill="1" applyBorder="1" applyAlignment="1">
      <alignment horizontal="center" vertical="center"/>
    </xf>
    <xf numFmtId="165" fontId="3" fillId="4" borderId="0" xfId="1" applyFont="1" applyFill="1" applyBorder="1" applyAlignment="1">
      <alignment horizontal="center" vertical="center"/>
    </xf>
    <xf numFmtId="4" fontId="5" fillId="2" borderId="0" xfId="0" applyNumberFormat="1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/>
    <xf numFmtId="0" fontId="9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10" fillId="0" borderId="0" xfId="0" applyFont="1"/>
    <xf numFmtId="0" fontId="11" fillId="0" borderId="0" xfId="0" applyNumberFormat="1" applyFont="1"/>
    <xf numFmtId="1" fontId="10" fillId="0" borderId="0" xfId="0" applyNumberFormat="1" applyFont="1"/>
    <xf numFmtId="3" fontId="10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6182402946042E-2"/>
          <c:y val="0.16697128676678799"/>
          <c:w val="0.89496165642133552"/>
          <c:h val="0.60734283637325093"/>
        </c:manualLayout>
      </c:layout>
      <c:barChart>
        <c:barDir val="col"/>
        <c:grouping val="stacked"/>
        <c:varyColors val="0"/>
        <c:ser>
          <c:idx val="0"/>
          <c:order val="0"/>
          <c:tx>
            <c:v>Déficit sem receitas da DRU</c:v>
          </c:tx>
          <c:spPr>
            <a:solidFill>
              <a:srgbClr val="00B050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Plan12!$B$3:$B$14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Plan12!$I$3:$I$14</c:f>
              <c:numCache>
                <c:formatCode>General</c:formatCode>
                <c:ptCount val="12"/>
                <c:pt idx="0">
                  <c:v>-45.488757187991204</c:v>
                </c:pt>
                <c:pt idx="1">
                  <c:v>-71.5892663792078</c:v>
                </c:pt>
                <c:pt idx="2">
                  <c:v>-59.562268809119395</c:v>
                </c:pt>
                <c:pt idx="3">
                  <c:v>-66.89844843899337</c:v>
                </c:pt>
                <c:pt idx="4">
                  <c:v>-123.77162287453686</c:v>
                </c:pt>
                <c:pt idx="5">
                  <c:v>-99.369658439209118</c:v>
                </c:pt>
                <c:pt idx="6">
                  <c:v>-81.525425303426232</c:v>
                </c:pt>
                <c:pt idx="7">
                  <c:v>-100.88129918250925</c:v>
                </c:pt>
                <c:pt idx="8">
                  <c:v>-112.73960593670226</c:v>
                </c:pt>
                <c:pt idx="9">
                  <c:v>-153.01402503562187</c:v>
                </c:pt>
                <c:pt idx="10">
                  <c:v>-176.9807592056157</c:v>
                </c:pt>
                <c:pt idx="11">
                  <c:v>-258.7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D-4D73-A000-CFDF2D1DDC49}"/>
            </c:ext>
          </c:extLst>
        </c:ser>
        <c:ser>
          <c:idx val="1"/>
          <c:order val="1"/>
          <c:tx>
            <c:v> DRU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Plan12!$B$3:$B$14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Plan12!$J$3:$J$14</c:f>
              <c:numCache>
                <c:formatCode>General</c:formatCode>
                <c:ptCount val="12"/>
                <c:pt idx="0">
                  <c:v>60.273604995440941</c:v>
                </c:pt>
                <c:pt idx="1">
                  <c:v>62.0910464491526</c:v>
                </c:pt>
                <c:pt idx="2">
                  <c:v>68.18120112164948</c:v>
                </c:pt>
                <c:pt idx="3">
                  <c:v>66.033462745841007</c:v>
                </c:pt>
                <c:pt idx="4">
                  <c:v>61.722391119926165</c:v>
                </c:pt>
                <c:pt idx="5">
                  <c:v>68.738333503206732</c:v>
                </c:pt>
                <c:pt idx="6">
                  <c:v>70.155474079614962</c:v>
                </c:pt>
                <c:pt idx="7">
                  <c:v>72.912907679116074</c:v>
                </c:pt>
                <c:pt idx="8">
                  <c:v>75.102779559780004</c:v>
                </c:pt>
                <c:pt idx="9">
                  <c:v>70.578685800000002</c:v>
                </c:pt>
                <c:pt idx="10">
                  <c:v>64.8369</c:v>
                </c:pt>
                <c:pt idx="11">
                  <c:v>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5D-4D73-A000-CFDF2D1D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26978688"/>
        <c:axId val="128070016"/>
      </c:barChart>
      <c:scatterChart>
        <c:scatterStyle val="smoothMarker"/>
        <c:varyColors val="0"/>
        <c:ser>
          <c:idx val="2"/>
          <c:order val="2"/>
          <c:tx>
            <c:v> Déficit com receitas da DRU</c:v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38"/>
            <c:spPr>
              <a:solidFill>
                <a:schemeClr val="bg1"/>
              </a:solidFill>
              <a:ln w="381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Plan12!$K$3:$K$14</c:f>
              <c:numCache>
                <c:formatCode>0</c:formatCode>
                <c:ptCount val="12"/>
                <c:pt idx="0">
                  <c:v>14.784847807449736</c:v>
                </c:pt>
                <c:pt idx="1">
                  <c:v>-9.4982199300551997</c:v>
                </c:pt>
                <c:pt idx="2">
                  <c:v>8.6189323125300845</c:v>
                </c:pt>
                <c:pt idx="3">
                  <c:v>-0.86498569315236296</c:v>
                </c:pt>
                <c:pt idx="4">
                  <c:v>-62.049231754610695</c:v>
                </c:pt>
                <c:pt idx="5">
                  <c:v>-30.631324936002386</c:v>
                </c:pt>
                <c:pt idx="6">
                  <c:v>-11.36995122381127</c:v>
                </c:pt>
                <c:pt idx="7">
                  <c:v>-27.968391503393178</c:v>
                </c:pt>
                <c:pt idx="8">
                  <c:v>-37.636826376922258</c:v>
                </c:pt>
                <c:pt idx="9">
                  <c:v>-82.435339235621868</c:v>
                </c:pt>
                <c:pt idx="10">
                  <c:v>-112.1438592056157</c:v>
                </c:pt>
                <c:pt idx="11">
                  <c:v>-167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45D-4D73-A000-CFDF2D1D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8688"/>
        <c:axId val="128070016"/>
      </c:scatterChart>
      <c:catAx>
        <c:axId val="126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8100">
            <a:solidFill>
              <a:sysClr val="window" lastClr="FFFFFF">
                <a:lumMod val="50000"/>
              </a:sysClr>
            </a:solidFill>
          </a:ln>
        </c:spPr>
        <c:txPr>
          <a:bodyPr rot="-5400000" vert="horz"/>
          <a:lstStyle/>
          <a:p>
            <a:pPr>
              <a:defRPr sz="18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26978688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10593371919551756"/>
          <c:y val="0.56262986490479172"/>
          <c:w val="0.51617309164648306"/>
          <c:h val="0.20835147488529854"/>
        </c:manualLayout>
      </c:layout>
      <c:overlay val="1"/>
      <c:txPr>
        <a:bodyPr/>
        <a:lstStyle/>
        <a:p>
          <a:pPr>
            <a:defRPr sz="1600" baseline="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732" cy="60211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A39C14-A456-48BD-89D5-DE06328390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0.94562</cdr:y>
    </cdr:from>
    <cdr:to>
      <cdr:x>1</cdr:x>
      <cdr:y>0.99062</cdr:y>
    </cdr:to>
    <cdr:sp macro="" textlink="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BEB83F16-884A-45A6-A2D5-B47A301A193E}"/>
            </a:ext>
          </a:extLst>
        </cdr:cNvPr>
        <cdr:cNvSpPr txBox="1"/>
      </cdr:nvSpPr>
      <cdr:spPr>
        <a:xfrm xmlns:a="http://schemas.openxmlformats.org/drawingml/2006/main">
          <a:off x="0" y="5693729"/>
          <a:ext cx="9649732" cy="270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</a:t>
          </a:r>
          <a:r>
            <a:rPr lang="pt-BR" sz="1600" baseline="0">
              <a:latin typeface="Helvetica" pitchFamily="34" charset="0"/>
              <a:cs typeface="Helvetica" pitchFamily="34" charset="0"/>
            </a:rPr>
            <a:t> SOF e RREO.</a:t>
          </a:r>
          <a:endParaRPr lang="pt-BR" sz="16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0.99578</cdr:x>
      <cdr:y>0.16384</cdr:y>
    </cdr:to>
    <cdr:sp macro="" textlink="">
      <cdr:nvSpPr>
        <cdr:cNvPr id="7" name="CaixaDeTexto 2">
          <a:extLst xmlns:a="http://schemas.openxmlformats.org/drawingml/2006/main">
            <a:ext uri="{FF2B5EF4-FFF2-40B4-BE49-F238E27FC236}">
              <a16:creationId xmlns:a16="http://schemas.microsoft.com/office/drawing/2014/main" id="{C931D885-630A-47BA-BA56-488EAC6C8505}"/>
            </a:ext>
          </a:extLst>
        </cdr:cNvPr>
        <cdr:cNvSpPr txBox="1"/>
      </cdr:nvSpPr>
      <cdr:spPr>
        <a:xfrm xmlns:a="http://schemas.openxmlformats.org/drawingml/2006/main">
          <a:off x="0" y="0"/>
          <a:ext cx="9609010" cy="986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13. Resultado da Seguridade Social,</a:t>
          </a:r>
          <a:r>
            <a:rPr lang="pt-BR" sz="2800" b="1" cap="small" baseline="0">
              <a:latin typeface="Franklin Gothic Medium" pitchFamily="34" charset="0"/>
            </a:rPr>
            <a:t> </a:t>
          </a:r>
          <a:r>
            <a:rPr lang="pt-BR" sz="2800" b="1" cap="small">
              <a:latin typeface="Franklin Gothic Medium" pitchFamily="34" charset="0"/>
            </a:rPr>
            <a:t>2005</a:t>
          </a:r>
          <a:r>
            <a:rPr lang="pt-BR" sz="2800" b="1" cap="small" baseline="0">
              <a:latin typeface="Franklin Gothic Medium" pitchFamily="34" charset="0"/>
            </a:rPr>
            <a:t>-2016</a:t>
          </a:r>
        </a:p>
        <a:p xmlns:a="http://schemas.openxmlformats.org/drawingml/2006/main">
          <a:pPr algn="l"/>
          <a:r>
            <a:rPr lang="pt-BR" sz="2000" b="0" cap="none" baseline="0">
              <a:latin typeface="helvetica" panose="020B0604020202020204" pitchFamily="34" charset="0"/>
            </a:rPr>
            <a:t>(Em bilhões de reais de 2016)</a:t>
          </a:r>
        </a:p>
      </cdr:txBody>
    </cdr:sp>
  </cdr:relSizeAnchor>
  <cdr:relSizeAnchor xmlns:cdr="http://schemas.openxmlformats.org/drawingml/2006/chartDrawing">
    <cdr:from>
      <cdr:x>0.85386</cdr:x>
      <cdr:y>0.90574</cdr:y>
    </cdr:from>
    <cdr:to>
      <cdr:x>1</cdr:x>
      <cdr:y>1</cdr:y>
    </cdr:to>
    <cdr:pic>
      <cdr:nvPicPr>
        <cdr:cNvPr id="24" name="Imagem 23" descr="IMP__Logo.png">
          <a:extLst xmlns:a="http://schemas.openxmlformats.org/drawingml/2006/main">
            <a:ext uri="{FF2B5EF4-FFF2-40B4-BE49-F238E27FC236}">
              <a16:creationId xmlns:a16="http://schemas.microsoft.com/office/drawing/2014/main" id="{19781868-18B5-4E7B-B72B-1BBA20107D8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39520" y="5453606"/>
          <a:ext cx="1410212" cy="56755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Downloads/Anexos%20RTN%20Nov%202017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a%2010.%20D&#233;ficit%20da%20Previd&#234;ncia%20-%20R$%20bilh&#245;es%20d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1-A"/>
      <sheetName val="1.2"/>
      <sheetName val="1.2-A"/>
      <sheetName val="1.3"/>
      <sheetName val="1.3-A"/>
      <sheetName val="1.4"/>
      <sheetName val="1.4-A"/>
      <sheetName val="1.5"/>
      <sheetName val="1.6"/>
      <sheetName val="1.6-A"/>
      <sheetName val="1.7"/>
      <sheetName val="1.8"/>
      <sheetName val="2.1"/>
      <sheetName val="2.2"/>
      <sheetName val="3.1"/>
      <sheetName val="4.1"/>
      <sheetName val="4.2"/>
      <sheetName val="4.3"/>
      <sheetName val="4.4"/>
      <sheetName val="4.5"/>
      <sheetName val="4.6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B2">
            <v>15</v>
          </cell>
          <cell r="C2">
            <v>0.6</v>
          </cell>
        </row>
        <row r="3">
          <cell r="B3">
            <v>16</v>
          </cell>
          <cell r="C3">
            <v>0.61</v>
          </cell>
        </row>
        <row r="4">
          <cell r="B4">
            <v>17</v>
          </cell>
          <cell r="C4">
            <v>0.62</v>
          </cell>
        </row>
        <row r="5">
          <cell r="B5">
            <v>18</v>
          </cell>
          <cell r="C5">
            <v>0.63</v>
          </cell>
        </row>
        <row r="6">
          <cell r="B6">
            <v>19</v>
          </cell>
          <cell r="C6">
            <v>0.64</v>
          </cell>
        </row>
        <row r="7">
          <cell r="B7">
            <v>20</v>
          </cell>
          <cell r="C7">
            <v>0.65</v>
          </cell>
        </row>
        <row r="8">
          <cell r="B8">
            <v>21</v>
          </cell>
          <cell r="C8">
            <v>0.66</v>
          </cell>
        </row>
        <row r="9">
          <cell r="B9">
            <v>22</v>
          </cell>
          <cell r="C9">
            <v>0.67</v>
          </cell>
        </row>
        <row r="10">
          <cell r="B10">
            <v>23</v>
          </cell>
          <cell r="C10">
            <v>0.68</v>
          </cell>
        </row>
        <row r="11">
          <cell r="B11">
            <v>24</v>
          </cell>
          <cell r="C11">
            <v>0.69000000000000006</v>
          </cell>
        </row>
        <row r="12">
          <cell r="B12">
            <v>25</v>
          </cell>
          <cell r="C12">
            <v>0.70000000000000007</v>
          </cell>
          <cell r="D12">
            <v>0.70000000000000007</v>
          </cell>
        </row>
        <row r="13">
          <cell r="B13">
            <v>26</v>
          </cell>
          <cell r="D13">
            <v>0.71500000000000008</v>
          </cell>
        </row>
        <row r="14">
          <cell r="B14">
            <v>27</v>
          </cell>
          <cell r="D14">
            <v>0.73000000000000009</v>
          </cell>
        </row>
        <row r="15">
          <cell r="B15">
            <v>28</v>
          </cell>
          <cell r="D15">
            <v>0.74500000000000011</v>
          </cell>
        </row>
        <row r="16">
          <cell r="B16">
            <v>29</v>
          </cell>
          <cell r="D16">
            <v>0.76000000000000012</v>
          </cell>
        </row>
        <row r="17">
          <cell r="B17">
            <v>30</v>
          </cell>
          <cell r="D17">
            <v>0.77500000000000013</v>
          </cell>
          <cell r="E17">
            <v>0.77500000000000013</v>
          </cell>
        </row>
        <row r="18">
          <cell r="B18">
            <v>31</v>
          </cell>
          <cell r="E18">
            <v>0.79500000000000015</v>
          </cell>
        </row>
        <row r="19">
          <cell r="B19">
            <v>32</v>
          </cell>
          <cell r="E19">
            <v>0.81500000000000017</v>
          </cell>
        </row>
        <row r="20">
          <cell r="B20">
            <v>33</v>
          </cell>
          <cell r="E20">
            <v>0.83500000000000019</v>
          </cell>
        </row>
        <row r="21">
          <cell r="B21">
            <v>34</v>
          </cell>
          <cell r="E21">
            <v>0.8550000000000002</v>
          </cell>
        </row>
        <row r="22">
          <cell r="B22">
            <v>35</v>
          </cell>
          <cell r="E22">
            <v>0.87500000000000022</v>
          </cell>
          <cell r="F22">
            <v>0.87500000000000022</v>
          </cell>
        </row>
        <row r="23">
          <cell r="B23">
            <v>36</v>
          </cell>
          <cell r="F23">
            <v>0.90000000000000024</v>
          </cell>
        </row>
        <row r="24">
          <cell r="B24">
            <v>37</v>
          </cell>
          <cell r="F24">
            <v>0.92500000000000027</v>
          </cell>
        </row>
        <row r="25">
          <cell r="B25">
            <v>38</v>
          </cell>
          <cell r="F25">
            <v>0.95000000000000029</v>
          </cell>
        </row>
        <row r="26">
          <cell r="B26">
            <v>39</v>
          </cell>
          <cell r="F26">
            <v>0.97500000000000031</v>
          </cell>
        </row>
        <row r="27">
          <cell r="B27">
            <v>40</v>
          </cell>
          <cell r="F27">
            <v>1.0000000000000002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Plan1"/>
      <sheetName val="Plan2"/>
      <sheetName val="Plan3"/>
    </sheetNames>
    <sheetDataSet>
      <sheetData sheetId="1">
        <row r="2">
          <cell r="A2">
            <v>2003</v>
          </cell>
          <cell r="H2">
            <v>-58.226332163352097</v>
          </cell>
          <cell r="I2">
            <v>-68.928210287452529</v>
          </cell>
          <cell r="J2">
            <v>-127.15454245080463</v>
          </cell>
        </row>
        <row r="3">
          <cell r="A3">
            <v>2004</v>
          </cell>
          <cell r="H3">
            <v>-65.551674968871481</v>
          </cell>
          <cell r="I3">
            <v>-65.404114531236374</v>
          </cell>
          <cell r="J3">
            <v>-130.95578950010787</v>
          </cell>
        </row>
        <row r="4">
          <cell r="A4">
            <v>2005</v>
          </cell>
          <cell r="H4">
            <v>-72.864180945540468</v>
          </cell>
          <cell r="I4">
            <v>-63.975278309433442</v>
          </cell>
          <cell r="J4">
            <v>-136.83945925497392</v>
          </cell>
        </row>
        <row r="5">
          <cell r="A5">
            <v>2006</v>
          </cell>
          <cell r="H5">
            <v>-79.085580441637362</v>
          </cell>
          <cell r="I5">
            <v>-66.541684264135768</v>
          </cell>
          <cell r="J5">
            <v>-145.62726470577314</v>
          </cell>
        </row>
        <row r="6">
          <cell r="A6">
            <v>2007</v>
          </cell>
          <cell r="H6">
            <v>-80.777222613415447</v>
          </cell>
          <cell r="I6">
            <v>-68.482728113020144</v>
          </cell>
          <cell r="J6">
            <v>-149.25995072643559</v>
          </cell>
        </row>
        <row r="7">
          <cell r="A7">
            <v>2008</v>
          </cell>
          <cell r="H7">
            <v>-61.533409374127721</v>
          </cell>
          <cell r="I7">
            <v>-69.799953681583872</v>
          </cell>
          <cell r="J7">
            <v>-131.3333630557116</v>
          </cell>
        </row>
        <row r="8">
          <cell r="A8">
            <v>2009</v>
          </cell>
          <cell r="H8">
            <v>-69.843754499280564</v>
          </cell>
          <cell r="I8">
            <v>-76.600514942244075</v>
          </cell>
          <cell r="J8">
            <v>-146.44426944152463</v>
          </cell>
        </row>
        <row r="9">
          <cell r="A9">
            <v>2010</v>
          </cell>
          <cell r="H9">
            <v>-65.981709654546449</v>
          </cell>
          <cell r="I9">
            <v>-78.834989770278213</v>
          </cell>
          <cell r="J9">
            <v>-144.81669942482466</v>
          </cell>
        </row>
        <row r="10">
          <cell r="A10">
            <v>2011</v>
          </cell>
          <cell r="H10">
            <v>-51.346240056843918</v>
          </cell>
          <cell r="I10">
            <v>-78.73398302307811</v>
          </cell>
          <cell r="J10">
            <v>-130.08022307992204</v>
          </cell>
        </row>
        <row r="11">
          <cell r="A11">
            <v>2012</v>
          </cell>
          <cell r="H11">
            <v>-55.716475292971914</v>
          </cell>
          <cell r="I11">
            <v>-78.559083733557628</v>
          </cell>
          <cell r="J11">
            <v>-134.27555902652955</v>
          </cell>
        </row>
        <row r="12">
          <cell r="A12">
            <v>2013</v>
          </cell>
          <cell r="H12">
            <v>-64.246362349591621</v>
          </cell>
          <cell r="I12">
            <v>-80.778305998960022</v>
          </cell>
          <cell r="J12">
            <v>-145.02466834855164</v>
          </cell>
        </row>
        <row r="13">
          <cell r="A13">
            <v>2014</v>
          </cell>
          <cell r="H13">
            <v>-68.661993369155127</v>
          </cell>
          <cell r="I13">
            <v>-81.074872695301366</v>
          </cell>
          <cell r="J13">
            <v>-149.73686606445648</v>
          </cell>
        </row>
        <row r="14">
          <cell r="A14">
            <v>2015</v>
          </cell>
          <cell r="H14">
            <v>-93.906822789899991</v>
          </cell>
          <cell r="I14">
            <v>-79.348846952699986</v>
          </cell>
          <cell r="J14">
            <v>-173.25566974259999</v>
          </cell>
        </row>
        <row r="15">
          <cell r="A15">
            <v>2016</v>
          </cell>
          <cell r="H15">
            <v>-154.15012350000001</v>
          </cell>
          <cell r="I15">
            <v>-79.426954500000008</v>
          </cell>
          <cell r="J15">
            <v>-233.57707800000003</v>
          </cell>
        </row>
        <row r="16">
          <cell r="A16">
            <v>2017</v>
          </cell>
          <cell r="H16">
            <v>-182.45</v>
          </cell>
          <cell r="I16">
            <v>-86.34</v>
          </cell>
          <cell r="J16">
            <v>-268.78999999999996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J39"/>
  <sheetViews>
    <sheetView zoomScale="20" zoomScaleNormal="20" workbookViewId="0">
      <selection activeCell="D2" sqref="D2:J35"/>
    </sheetView>
  </sheetViews>
  <sheetFormatPr defaultRowHeight="15" x14ac:dyDescent="0.25"/>
  <cols>
    <col min="1" max="1" width="19" bestFit="1" customWidth="1"/>
    <col min="4" max="4" width="107.28515625" bestFit="1" customWidth="1"/>
    <col min="5" max="5" width="116.7109375" customWidth="1"/>
    <col min="6" max="6" width="24" hidden="1" customWidth="1"/>
    <col min="7" max="7" width="79.140625" bestFit="1" customWidth="1"/>
    <col min="8" max="9" width="95.85546875" bestFit="1" customWidth="1"/>
    <col min="10" max="10" width="98.85546875" bestFit="1" customWidth="1"/>
  </cols>
  <sheetData>
    <row r="2" spans="1:10" ht="102.75" x14ac:dyDescent="1.3">
      <c r="A2" s="2">
        <v>6266894736443.8574</v>
      </c>
      <c r="D2" s="25" t="s">
        <v>27</v>
      </c>
      <c r="E2" s="25"/>
      <c r="F2" s="3"/>
      <c r="G2" s="4" t="s">
        <v>9</v>
      </c>
      <c r="H2" s="4" t="s">
        <v>10</v>
      </c>
      <c r="I2" s="4" t="s">
        <v>11</v>
      </c>
      <c r="J2" s="4" t="s">
        <v>12</v>
      </c>
    </row>
    <row r="3" spans="1:10" ht="99.95" customHeight="1" x14ac:dyDescent="1.3">
      <c r="A3" s="1">
        <f>A2/10^6</f>
        <v>6266894.7364438577</v>
      </c>
      <c r="D3" s="5" t="s">
        <v>17</v>
      </c>
      <c r="E3" s="6" t="s">
        <v>19</v>
      </c>
      <c r="F3" s="7"/>
      <c r="G3" s="8">
        <f>G6+G15</f>
        <v>30.165872</v>
      </c>
      <c r="H3" s="9">
        <f>H6+H15</f>
        <v>391763.21600000001</v>
      </c>
      <c r="I3" s="9">
        <f>I6+I15</f>
        <v>618648.76899999997</v>
      </c>
      <c r="J3" s="9">
        <f>H3-I3</f>
        <v>-226885.55299999996</v>
      </c>
    </row>
    <row r="4" spans="1:10" ht="99.95" customHeight="1" x14ac:dyDescent="1.3">
      <c r="D4" s="6" t="s">
        <v>1</v>
      </c>
      <c r="E4" s="6" t="s">
        <v>18</v>
      </c>
      <c r="F4" s="7"/>
      <c r="G4" s="6" t="s">
        <v>16</v>
      </c>
      <c r="H4" s="9">
        <f>H3/$G$3</f>
        <v>12986.968054495492</v>
      </c>
      <c r="I4" s="9">
        <f t="shared" ref="I4:J4" si="0">I3/$G$3</f>
        <v>20508.234239010228</v>
      </c>
      <c r="J4" s="9">
        <f t="shared" si="0"/>
        <v>-7521.2661845147377</v>
      </c>
    </row>
    <row r="5" spans="1:10" ht="99.95" customHeight="1" x14ac:dyDescent="1.3">
      <c r="D5" s="6" t="s">
        <v>2</v>
      </c>
      <c r="E5" s="6" t="s">
        <v>13</v>
      </c>
      <c r="F5" s="7"/>
      <c r="G5" s="6" t="s">
        <v>16</v>
      </c>
      <c r="H5" s="10">
        <f>H3/$A$3</f>
        <v>6.2513131698507765E-2</v>
      </c>
      <c r="I5" s="10">
        <f>I3/$A$3</f>
        <v>9.8716955528608652E-2</v>
      </c>
      <c r="J5" s="10">
        <f>J3/$A$3</f>
        <v>-3.6203823830100887E-2</v>
      </c>
    </row>
    <row r="6" spans="1:10" ht="99.95" customHeight="1" x14ac:dyDescent="1.3">
      <c r="D6" s="22" t="s">
        <v>4</v>
      </c>
      <c r="E6" s="11" t="s">
        <v>19</v>
      </c>
      <c r="F6" s="12"/>
      <c r="G6" s="13">
        <v>29.183382999999999</v>
      </c>
      <c r="H6" s="14">
        <v>358137.3</v>
      </c>
      <c r="I6" s="14">
        <v>507871.3</v>
      </c>
      <c r="J6" s="15">
        <v>-149734</v>
      </c>
    </row>
    <row r="7" spans="1:10" ht="99.95" customHeight="1" x14ac:dyDescent="1.3">
      <c r="D7" s="22"/>
      <c r="E7" s="11" t="s">
        <v>18</v>
      </c>
      <c r="F7" s="12"/>
      <c r="G7" s="13" t="s">
        <v>16</v>
      </c>
      <c r="H7" s="15">
        <v>12271.959697064593</v>
      </c>
      <c r="I7" s="15">
        <v>17402.756219181305</v>
      </c>
      <c r="J7" s="15">
        <v>-5130.7965221167133</v>
      </c>
    </row>
    <row r="8" spans="1:10" ht="99.95" customHeight="1" x14ac:dyDescent="1.3">
      <c r="D8" s="22"/>
      <c r="E8" s="11" t="s">
        <v>13</v>
      </c>
      <c r="F8" s="12"/>
      <c r="G8" s="13" t="s">
        <v>16</v>
      </c>
      <c r="H8" s="16">
        <f>H6/$A$3</f>
        <v>5.7147489316730506E-2</v>
      </c>
      <c r="I8" s="16">
        <f t="shared" ref="I8:J8" si="1">I6/$A$3</f>
        <v>8.1040343161753986E-2</v>
      </c>
      <c r="J8" s="16">
        <f t="shared" si="1"/>
        <v>-2.3892853845023473E-2</v>
      </c>
    </row>
    <row r="9" spans="1:10" ht="99.95" customHeight="1" x14ac:dyDescent="1.3">
      <c r="D9" s="21" t="s">
        <v>5</v>
      </c>
      <c r="E9" s="6" t="s">
        <v>19</v>
      </c>
      <c r="F9" s="7"/>
      <c r="G9" s="17">
        <v>19.763646000000001</v>
      </c>
      <c r="H9" s="18">
        <v>350217</v>
      </c>
      <c r="I9" s="18">
        <v>396561</v>
      </c>
      <c r="J9" s="18">
        <v>-46344</v>
      </c>
    </row>
    <row r="10" spans="1:10" ht="99.95" customHeight="1" x14ac:dyDescent="1.3">
      <c r="D10" s="21"/>
      <c r="E10" s="6" t="s">
        <v>18</v>
      </c>
      <c r="F10" s="7"/>
      <c r="G10" s="8" t="s">
        <v>16</v>
      </c>
      <c r="H10" s="18">
        <v>17720.262749089918</v>
      </c>
      <c r="I10" s="18">
        <v>20065.174209252684</v>
      </c>
      <c r="J10" s="18">
        <v>-2344.9114601627653</v>
      </c>
    </row>
    <row r="11" spans="1:10" ht="99.95" customHeight="1" x14ac:dyDescent="1.3">
      <c r="D11" s="21"/>
      <c r="E11" s="6" t="s">
        <v>13</v>
      </c>
      <c r="F11" s="7"/>
      <c r="G11" s="8" t="s">
        <v>16</v>
      </c>
      <c r="H11" s="10">
        <f>H9/$A$3</f>
        <v>5.5883657653188895E-2</v>
      </c>
      <c r="I11" s="10">
        <f t="shared" ref="I11:J11" si="2">I9/$A$3</f>
        <v>6.3278707665836445E-2</v>
      </c>
      <c r="J11" s="10">
        <f t="shared" si="2"/>
        <v>-7.3950500126475482E-3</v>
      </c>
    </row>
    <row r="12" spans="1:10" ht="99.95" customHeight="1" x14ac:dyDescent="1.3">
      <c r="D12" s="22" t="s">
        <v>6</v>
      </c>
      <c r="E12" s="11" t="s">
        <v>19</v>
      </c>
      <c r="F12" s="12"/>
      <c r="G12" s="19">
        <v>9.4197369999999996</v>
      </c>
      <c r="H12" s="15">
        <v>7920.3</v>
      </c>
      <c r="I12" s="15">
        <v>111310.3</v>
      </c>
      <c r="J12" s="15">
        <v>-103390</v>
      </c>
    </row>
    <row r="13" spans="1:10" ht="99.95" customHeight="1" x14ac:dyDescent="1.3">
      <c r="D13" s="22"/>
      <c r="E13" s="11" t="s">
        <v>18</v>
      </c>
      <c r="F13" s="12"/>
      <c r="G13" s="13" t="s">
        <v>16</v>
      </c>
      <c r="H13" s="15">
        <v>840.81965345741617</v>
      </c>
      <c r="I13" s="15">
        <v>11816.709956976507</v>
      </c>
      <c r="J13" s="15">
        <v>-10975.890303519091</v>
      </c>
    </row>
    <row r="14" spans="1:10" ht="99.95" customHeight="1" x14ac:dyDescent="1.3">
      <c r="D14" s="22"/>
      <c r="E14" s="11" t="s">
        <v>13</v>
      </c>
      <c r="F14" s="12"/>
      <c r="G14" s="13" t="s">
        <v>16</v>
      </c>
      <c r="H14" s="16">
        <f>H12/$A$3</f>
        <v>1.2638316635416101E-3</v>
      </c>
      <c r="I14" s="16">
        <f t="shared" ref="I14:J14" si="3">I12/$A$3</f>
        <v>1.7761635495917538E-2</v>
      </c>
      <c r="J14" s="16">
        <f t="shared" si="3"/>
        <v>-1.6497803832375927E-2</v>
      </c>
    </row>
    <row r="15" spans="1:10" ht="99.95" customHeight="1" x14ac:dyDescent="1.3">
      <c r="D15" s="21" t="s">
        <v>3</v>
      </c>
      <c r="E15" s="6" t="s">
        <v>19</v>
      </c>
      <c r="F15" s="7"/>
      <c r="G15" s="8">
        <v>0.98248899999999995</v>
      </c>
      <c r="H15" s="18">
        <v>33625.915999999997</v>
      </c>
      <c r="I15" s="18">
        <f>I18+I21</f>
        <v>110777.469</v>
      </c>
      <c r="J15" s="18">
        <f>H15-I15</f>
        <v>-77151.553</v>
      </c>
    </row>
    <row r="16" spans="1:10" ht="99.95" customHeight="1" x14ac:dyDescent="1.3">
      <c r="D16" s="21"/>
      <c r="E16" s="6" t="s">
        <v>18</v>
      </c>
      <c r="F16" s="7"/>
      <c r="G16" s="8" t="s">
        <v>16</v>
      </c>
      <c r="H16" s="18">
        <v>34225.23407386749</v>
      </c>
      <c r="I16" s="18">
        <f>I15/G15</f>
        <v>112751.86694202175</v>
      </c>
      <c r="J16" s="18">
        <f>J15/G15</f>
        <v>-78526.632868154251</v>
      </c>
    </row>
    <row r="17" spans="4:10" ht="99.95" customHeight="1" x14ac:dyDescent="1.3">
      <c r="D17" s="21"/>
      <c r="E17" s="6" t="s">
        <v>13</v>
      </c>
      <c r="F17" s="7"/>
      <c r="G17" s="8" t="s">
        <v>16</v>
      </c>
      <c r="H17" s="10">
        <f>H15/$A$3</f>
        <v>5.3656423817772603E-3</v>
      </c>
      <c r="I17" s="10">
        <f t="shared" ref="I17:J17" si="4">I15/$A$3</f>
        <v>1.767661236685468E-2</v>
      </c>
      <c r="J17" s="10">
        <f t="shared" si="4"/>
        <v>-1.231096998507742E-2</v>
      </c>
    </row>
    <row r="18" spans="4:10" ht="99.95" customHeight="1" x14ac:dyDescent="1.3">
      <c r="D18" s="22" t="s">
        <v>7</v>
      </c>
      <c r="E18" s="11" t="s">
        <v>19</v>
      </c>
      <c r="F18" s="12"/>
      <c r="G18" s="13">
        <v>0.68355999999999995</v>
      </c>
      <c r="H18" s="15">
        <v>30696.401999999998</v>
      </c>
      <c r="I18" s="15">
        <v>73778.657999999996</v>
      </c>
      <c r="J18" s="20">
        <f>H18-I18</f>
        <v>-43082.255999999994</v>
      </c>
    </row>
    <row r="19" spans="4:10" ht="99.95" customHeight="1" x14ac:dyDescent="1.3">
      <c r="D19" s="22"/>
      <c r="E19" s="11" t="s">
        <v>18</v>
      </c>
      <c r="F19" s="12"/>
      <c r="G19" s="13" t="s">
        <v>16</v>
      </c>
      <c r="H19" s="15">
        <v>44906.668032067413</v>
      </c>
      <c r="I19" s="15">
        <f>I18/G18</f>
        <v>107932.96565041839</v>
      </c>
      <c r="J19" s="15">
        <v>-62942.227456258421</v>
      </c>
    </row>
    <row r="20" spans="4:10" ht="99.95" customHeight="1" x14ac:dyDescent="1.3">
      <c r="D20" s="22"/>
      <c r="E20" s="11" t="s">
        <v>13</v>
      </c>
      <c r="F20" s="12"/>
      <c r="G20" s="13" t="s">
        <v>16</v>
      </c>
      <c r="H20" s="16">
        <f>H19/$A$3</f>
        <v>7.1656968755070636E-3</v>
      </c>
      <c r="I20" s="16">
        <f t="shared" ref="I20:J20" si="5">I19/$A$3</f>
        <v>1.7222718776933668E-2</v>
      </c>
      <c r="J20" s="16">
        <f t="shared" si="5"/>
        <v>-1.0043606938254545E-2</v>
      </c>
    </row>
    <row r="21" spans="4:10" ht="99.95" customHeight="1" x14ac:dyDescent="1.3">
      <c r="D21" s="21" t="s">
        <v>8</v>
      </c>
      <c r="E21" s="6" t="s">
        <v>19</v>
      </c>
      <c r="F21" s="7"/>
      <c r="G21" s="8">
        <v>0.298929</v>
      </c>
      <c r="H21" s="18">
        <v>2929.5140000000001</v>
      </c>
      <c r="I21" s="18">
        <v>36998.811000000002</v>
      </c>
      <c r="J21" s="18">
        <v>-34069.296999999999</v>
      </c>
    </row>
    <row r="22" spans="4:10" ht="99.95" customHeight="1" x14ac:dyDescent="1.3">
      <c r="D22" s="21"/>
      <c r="E22" s="6" t="s">
        <v>18</v>
      </c>
      <c r="F22" s="7"/>
      <c r="G22" s="6" t="s">
        <v>16</v>
      </c>
      <c r="H22" s="9">
        <v>9800.0327837044915</v>
      </c>
      <c r="I22" s="9">
        <v>123771.23330289133</v>
      </c>
      <c r="J22" s="9">
        <v>-113971.20051918682</v>
      </c>
    </row>
    <row r="23" spans="4:10" ht="99.95" customHeight="1" x14ac:dyDescent="1.3">
      <c r="D23" s="21"/>
      <c r="E23" s="6" t="s">
        <v>13</v>
      </c>
      <c r="F23" s="7"/>
      <c r="G23" s="6" t="s">
        <v>16</v>
      </c>
      <c r="H23" s="10">
        <f>H21/$A$3</f>
        <v>4.6745862555565271E-4</v>
      </c>
      <c r="I23" s="10">
        <f t="shared" ref="I23:J23" si="6">I21/$A$3</f>
        <v>5.903850719693903E-3</v>
      </c>
      <c r="J23" s="10">
        <f t="shared" si="6"/>
        <v>-5.4363920941382501E-3</v>
      </c>
    </row>
    <row r="24" spans="4:10" ht="15" customHeight="1" x14ac:dyDescent="0.25">
      <c r="D24" s="23" t="s">
        <v>20</v>
      </c>
      <c r="E24" s="23"/>
      <c r="F24" s="23"/>
      <c r="G24" s="23"/>
      <c r="H24" s="23"/>
      <c r="I24" s="23"/>
      <c r="J24" s="23"/>
    </row>
    <row r="25" spans="4:10" ht="15" customHeight="1" x14ac:dyDescent="0.25">
      <c r="D25" s="23"/>
      <c r="E25" s="23"/>
      <c r="F25" s="23"/>
      <c r="G25" s="23"/>
      <c r="H25" s="23"/>
      <c r="I25" s="23"/>
      <c r="J25" s="23"/>
    </row>
    <row r="26" spans="4:10" ht="15" customHeight="1" x14ac:dyDescent="0.25">
      <c r="D26" s="23"/>
      <c r="E26" s="23"/>
      <c r="F26" s="23"/>
      <c r="G26" s="23"/>
      <c r="H26" s="23"/>
      <c r="I26" s="23"/>
      <c r="J26" s="23"/>
    </row>
    <row r="27" spans="4:10" ht="15" customHeight="1" x14ac:dyDescent="0.25">
      <c r="D27" s="23"/>
      <c r="E27" s="23"/>
      <c r="F27" s="23"/>
      <c r="G27" s="23"/>
      <c r="H27" s="23"/>
      <c r="I27" s="23"/>
      <c r="J27" s="23"/>
    </row>
    <row r="28" spans="4:10" ht="15" customHeight="1" x14ac:dyDescent="0.25">
      <c r="D28" s="23"/>
      <c r="E28" s="23"/>
      <c r="F28" s="23"/>
      <c r="G28" s="23"/>
      <c r="H28" s="23"/>
      <c r="I28" s="23"/>
      <c r="J28" s="23"/>
    </row>
    <row r="29" spans="4:10" ht="15" customHeight="1" x14ac:dyDescent="0.25">
      <c r="D29" s="23"/>
      <c r="E29" s="23"/>
      <c r="F29" s="23"/>
      <c r="G29" s="23"/>
      <c r="H29" s="23"/>
      <c r="I29" s="23"/>
      <c r="J29" s="23"/>
    </row>
    <row r="30" spans="4:10" ht="15" customHeight="1" x14ac:dyDescent="0.25">
      <c r="D30" s="23" t="s">
        <v>21</v>
      </c>
      <c r="E30" s="24"/>
      <c r="F30" s="24"/>
      <c r="G30" s="24"/>
      <c r="H30" s="24"/>
      <c r="I30" s="24"/>
      <c r="J30" s="24"/>
    </row>
    <row r="31" spans="4:10" ht="15" customHeight="1" x14ac:dyDescent="0.25">
      <c r="D31" s="24"/>
      <c r="E31" s="24"/>
      <c r="F31" s="24"/>
      <c r="G31" s="24"/>
      <c r="H31" s="24"/>
      <c r="I31" s="24"/>
      <c r="J31" s="24"/>
    </row>
    <row r="32" spans="4:10" ht="15" customHeight="1" x14ac:dyDescent="0.25">
      <c r="D32" s="24"/>
      <c r="E32" s="24"/>
      <c r="F32" s="24"/>
      <c r="G32" s="24"/>
      <c r="H32" s="24"/>
      <c r="I32" s="24"/>
      <c r="J32" s="24"/>
    </row>
    <row r="33" spans="4:10" ht="15" customHeight="1" x14ac:dyDescent="0.25">
      <c r="D33" s="24"/>
      <c r="E33" s="24"/>
      <c r="F33" s="24"/>
      <c r="G33" s="24"/>
      <c r="H33" s="24"/>
      <c r="I33" s="24"/>
      <c r="J33" s="24"/>
    </row>
    <row r="34" spans="4:10" ht="15" customHeight="1" x14ac:dyDescent="0.25">
      <c r="D34" s="24"/>
      <c r="E34" s="24"/>
      <c r="F34" s="24"/>
      <c r="G34" s="24"/>
      <c r="H34" s="24"/>
      <c r="I34" s="24"/>
      <c r="J34" s="24"/>
    </row>
    <row r="35" spans="4:10" ht="15" customHeight="1" x14ac:dyDescent="0.25">
      <c r="D35" s="24"/>
      <c r="E35" s="24"/>
      <c r="F35" s="24"/>
      <c r="G35" s="24"/>
      <c r="H35" s="24"/>
      <c r="I35" s="24"/>
      <c r="J35" s="24"/>
    </row>
    <row r="36" spans="4:10" ht="15" customHeight="1" x14ac:dyDescent="0.25">
      <c r="D36" s="26" t="s">
        <v>15</v>
      </c>
      <c r="E36" s="27"/>
      <c r="F36" s="27"/>
      <c r="G36" s="27"/>
      <c r="H36" s="27"/>
      <c r="I36" s="27"/>
      <c r="J36" s="27"/>
    </row>
    <row r="37" spans="4:10" ht="15" customHeight="1" x14ac:dyDescent="0.25">
      <c r="D37" s="28"/>
      <c r="E37" s="28"/>
      <c r="F37" s="28"/>
      <c r="G37" s="28"/>
      <c r="H37" s="28"/>
      <c r="I37" s="28"/>
      <c r="J37" s="28"/>
    </row>
    <row r="38" spans="4:10" ht="15" customHeight="1" x14ac:dyDescent="0.25">
      <c r="D38" s="28"/>
      <c r="E38" s="28"/>
      <c r="F38" s="28"/>
      <c r="G38" s="28"/>
      <c r="H38" s="28"/>
      <c r="I38" s="28"/>
      <c r="J38" s="28"/>
    </row>
    <row r="39" spans="4:10" ht="15" customHeight="1" x14ac:dyDescent="0.25">
      <c r="D39" s="28"/>
      <c r="E39" s="28"/>
      <c r="F39" s="28"/>
      <c r="G39" s="28"/>
      <c r="H39" s="28"/>
      <c r="I39" s="28"/>
      <c r="J39" s="28"/>
    </row>
  </sheetData>
  <mergeCells count="10">
    <mergeCell ref="D9:D11"/>
    <mergeCell ref="D6:D8"/>
    <mergeCell ref="D30:J35"/>
    <mergeCell ref="D2:E2"/>
    <mergeCell ref="D36:J39"/>
    <mergeCell ref="D24:J29"/>
    <mergeCell ref="D21:D23"/>
    <mergeCell ref="D18:D20"/>
    <mergeCell ref="D15:D17"/>
    <mergeCell ref="D12:D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opLeftCell="H3" zoomScale="80" zoomScaleNormal="80" workbookViewId="0">
      <selection activeCell="M18" sqref="M18"/>
    </sheetView>
  </sheetViews>
  <sheetFormatPr defaultRowHeight="15" x14ac:dyDescent="0.25"/>
  <cols>
    <col min="1" max="4" width="9.140625" style="29"/>
    <col min="5" max="5" width="13.28515625" style="29" bestFit="1" customWidth="1"/>
    <col min="6" max="16384" width="9.140625" style="29"/>
  </cols>
  <sheetData>
    <row r="1" spans="2:11" x14ac:dyDescent="0.25">
      <c r="I1" s="29" t="s">
        <v>25</v>
      </c>
    </row>
    <row r="2" spans="2:11" x14ac:dyDescent="0.25">
      <c r="C2" s="29" t="s">
        <v>14</v>
      </c>
      <c r="D2" s="29" t="s">
        <v>22</v>
      </c>
      <c r="E2" s="29" t="s">
        <v>23</v>
      </c>
      <c r="F2" s="29" t="s">
        <v>0</v>
      </c>
      <c r="G2" s="29" t="s">
        <v>24</v>
      </c>
      <c r="I2" s="29" t="s">
        <v>22</v>
      </c>
      <c r="J2" s="29" t="s">
        <v>14</v>
      </c>
      <c r="K2" s="29" t="s">
        <v>26</v>
      </c>
    </row>
    <row r="3" spans="2:11" x14ac:dyDescent="0.25">
      <c r="B3" s="30">
        <v>2005</v>
      </c>
      <c r="C3" s="29">
        <v>32</v>
      </c>
      <c r="D3" s="29">
        <v>-24.150542017950016</v>
      </c>
      <c r="E3" s="29">
        <f>C3+D3</f>
        <v>7.8494579820499837</v>
      </c>
      <c r="F3" s="29">
        <v>1.0569</v>
      </c>
      <c r="G3" s="29">
        <f t="shared" ref="G3:G12" si="0">G4*F4</f>
        <v>1.8835501561075294</v>
      </c>
      <c r="I3" s="29">
        <f>D3*G3</f>
        <v>-45.488757187991204</v>
      </c>
      <c r="J3" s="29">
        <f>C3*G3</f>
        <v>60.273604995440941</v>
      </c>
      <c r="K3" s="31">
        <f>I3+J3</f>
        <v>14.784847807449736</v>
      </c>
    </row>
    <row r="4" spans="2:11" x14ac:dyDescent="0.25">
      <c r="B4" s="30">
        <f t="shared" ref="B4:B14" si="1">B3+1</f>
        <v>2006</v>
      </c>
      <c r="C4" s="29">
        <v>34</v>
      </c>
      <c r="D4" s="29">
        <v>-39.201063536372146</v>
      </c>
      <c r="E4" s="29">
        <f t="shared" ref="E4:E14" si="2">C4+D4</f>
        <v>-5.2010635363721462</v>
      </c>
      <c r="F4" s="29">
        <v>1.0314000000000001</v>
      </c>
      <c r="G4" s="29">
        <f t="shared" si="0"/>
        <v>1.8262072485044882</v>
      </c>
      <c r="I4" s="29">
        <f t="shared" ref="I4:I14" si="3">D4*G4</f>
        <v>-71.5892663792078</v>
      </c>
      <c r="J4" s="29">
        <f t="shared" ref="J4:J14" si="4">C4*G4</f>
        <v>62.0910464491526</v>
      </c>
      <c r="K4" s="31">
        <f t="shared" ref="K4:K14" si="5">I4+J4</f>
        <v>-9.4982199300551997</v>
      </c>
    </row>
    <row r="5" spans="2:11" x14ac:dyDescent="0.25">
      <c r="B5" s="30">
        <f t="shared" si="1"/>
        <v>2007</v>
      </c>
      <c r="C5" s="32">
        <v>39</v>
      </c>
      <c r="D5" s="29">
        <v>-34.069926099000043</v>
      </c>
      <c r="E5" s="29">
        <f t="shared" si="2"/>
        <v>4.9300739009999575</v>
      </c>
      <c r="F5" s="29">
        <v>1.0446</v>
      </c>
      <c r="G5" s="29">
        <f t="shared" si="0"/>
        <v>1.7482359261961404</v>
      </c>
      <c r="I5" s="29">
        <f t="shared" si="3"/>
        <v>-59.562268809119395</v>
      </c>
      <c r="J5" s="29">
        <f t="shared" si="4"/>
        <v>68.18120112164948</v>
      </c>
      <c r="K5" s="31">
        <f t="shared" si="5"/>
        <v>8.6189323125300845</v>
      </c>
    </row>
    <row r="6" spans="2:11" x14ac:dyDescent="0.25">
      <c r="B6" s="30">
        <f t="shared" si="1"/>
        <v>2008</v>
      </c>
      <c r="C6" s="29">
        <v>40</v>
      </c>
      <c r="D6" s="29">
        <v>-40.523968095680004</v>
      </c>
      <c r="E6" s="29">
        <f t="shared" si="2"/>
        <v>-0.52396809568000435</v>
      </c>
      <c r="F6" s="29">
        <v>1.0589999999999999</v>
      </c>
      <c r="G6" s="29">
        <f t="shared" si="0"/>
        <v>1.6508365686460251</v>
      </c>
      <c r="I6" s="29">
        <f t="shared" si="3"/>
        <v>-66.89844843899337</v>
      </c>
      <c r="J6" s="29">
        <f t="shared" si="4"/>
        <v>66.033462745841007</v>
      </c>
      <c r="K6" s="31">
        <f t="shared" si="5"/>
        <v>-0.86498569315236296</v>
      </c>
    </row>
    <row r="7" spans="2:11" x14ac:dyDescent="0.25">
      <c r="B7" s="30">
        <f t="shared" si="1"/>
        <v>2009</v>
      </c>
      <c r="C7" s="29">
        <v>39</v>
      </c>
      <c r="D7" s="29">
        <v>-78.20651799973092</v>
      </c>
      <c r="E7" s="29">
        <f t="shared" si="2"/>
        <v>-39.20651799973092</v>
      </c>
      <c r="F7" s="29">
        <v>1.0430999999999999</v>
      </c>
      <c r="G7" s="29">
        <f t="shared" si="0"/>
        <v>1.5826254133314401</v>
      </c>
      <c r="I7" s="29">
        <f t="shared" si="3"/>
        <v>-123.77162287453686</v>
      </c>
      <c r="J7" s="29">
        <f t="shared" si="4"/>
        <v>61.722391119926165</v>
      </c>
      <c r="K7" s="31">
        <f t="shared" si="5"/>
        <v>-62.049231754610695</v>
      </c>
    </row>
    <row r="8" spans="2:11" x14ac:dyDescent="0.25">
      <c r="B8" s="30">
        <f t="shared" si="1"/>
        <v>2010</v>
      </c>
      <c r="C8" s="32">
        <v>46</v>
      </c>
      <c r="D8" s="29">
        <v>-66.498619551059903</v>
      </c>
      <c r="E8" s="29">
        <f t="shared" si="2"/>
        <v>-20.498619551059903</v>
      </c>
      <c r="F8" s="29">
        <v>1.0590999999999999</v>
      </c>
      <c r="G8" s="29">
        <f t="shared" si="0"/>
        <v>1.4943115978957986</v>
      </c>
      <c r="I8" s="29">
        <f t="shared" si="3"/>
        <v>-99.369658439209118</v>
      </c>
      <c r="J8" s="29">
        <f t="shared" si="4"/>
        <v>68.738333503206732</v>
      </c>
      <c r="K8" s="31">
        <f t="shared" si="5"/>
        <v>-30.631324936002386</v>
      </c>
    </row>
    <row r="9" spans="2:11" x14ac:dyDescent="0.25">
      <c r="B9" s="30">
        <f t="shared" si="1"/>
        <v>2011</v>
      </c>
      <c r="C9" s="29">
        <v>50</v>
      </c>
      <c r="D9" s="29">
        <v>-58.103395617359979</v>
      </c>
      <c r="E9" s="29">
        <f t="shared" si="2"/>
        <v>-8.103395617359979</v>
      </c>
      <c r="F9" s="29">
        <v>1.0649999999999999</v>
      </c>
      <c r="G9" s="29">
        <f t="shared" si="0"/>
        <v>1.4031094815922993</v>
      </c>
      <c r="I9" s="29">
        <f t="shared" si="3"/>
        <v>-81.525425303426232</v>
      </c>
      <c r="J9" s="29">
        <f t="shared" si="4"/>
        <v>70.155474079614962</v>
      </c>
      <c r="K9" s="31">
        <f t="shared" si="5"/>
        <v>-11.36995122381127</v>
      </c>
    </row>
    <row r="10" spans="2:11" x14ac:dyDescent="0.25">
      <c r="B10" s="30">
        <f t="shared" si="1"/>
        <v>2012</v>
      </c>
      <c r="C10" s="29">
        <v>55</v>
      </c>
      <c r="D10" s="29">
        <v>-76.097245764171021</v>
      </c>
      <c r="E10" s="29">
        <f t="shared" si="2"/>
        <v>-21.097245764171021</v>
      </c>
      <c r="F10" s="29">
        <v>1.0584</v>
      </c>
      <c r="G10" s="29">
        <f t="shared" si="0"/>
        <v>1.3256892305293833</v>
      </c>
      <c r="I10" s="29">
        <f t="shared" si="3"/>
        <v>-100.88129918250925</v>
      </c>
      <c r="J10" s="29">
        <f t="shared" si="4"/>
        <v>72.912907679116074</v>
      </c>
      <c r="K10" s="31">
        <f t="shared" si="5"/>
        <v>-27.968391503393178</v>
      </c>
    </row>
    <row r="11" spans="2:11" x14ac:dyDescent="0.25">
      <c r="B11" s="30">
        <f t="shared" si="1"/>
        <v>2013</v>
      </c>
      <c r="C11" s="29">
        <v>60</v>
      </c>
      <c r="D11" s="29">
        <v>-90.068255740359859</v>
      </c>
      <c r="E11" s="29">
        <f t="shared" si="2"/>
        <v>-30.068255740359859</v>
      </c>
      <c r="F11" s="29">
        <v>1.0590999999999999</v>
      </c>
      <c r="G11" s="29">
        <f t="shared" si="0"/>
        <v>1.251712992663</v>
      </c>
      <c r="I11" s="29">
        <f t="shared" si="3"/>
        <v>-112.73960593670226</v>
      </c>
      <c r="J11" s="29">
        <f t="shared" si="4"/>
        <v>75.102779559780004</v>
      </c>
      <c r="K11" s="31">
        <f t="shared" si="5"/>
        <v>-37.636826376922258</v>
      </c>
    </row>
    <row r="12" spans="2:11" x14ac:dyDescent="0.25">
      <c r="B12" s="30">
        <f t="shared" si="1"/>
        <v>2014</v>
      </c>
      <c r="C12" s="29">
        <v>60</v>
      </c>
      <c r="D12" s="29">
        <v>-130.07951902296986</v>
      </c>
      <c r="E12" s="29">
        <f t="shared" si="2"/>
        <v>-70.079519022969862</v>
      </c>
      <c r="F12" s="29">
        <v>1.0641</v>
      </c>
      <c r="G12" s="29">
        <f t="shared" si="0"/>
        <v>1.1763114299999999</v>
      </c>
      <c r="I12" s="29">
        <f t="shared" si="3"/>
        <v>-153.01402503562187</v>
      </c>
      <c r="J12" s="29">
        <f t="shared" si="4"/>
        <v>70.578685800000002</v>
      </c>
      <c r="K12" s="31">
        <f t="shared" si="5"/>
        <v>-82.435339235621868</v>
      </c>
    </row>
    <row r="13" spans="2:11" x14ac:dyDescent="0.25">
      <c r="B13" s="30">
        <f t="shared" si="1"/>
        <v>2015</v>
      </c>
      <c r="C13" s="29">
        <v>61</v>
      </c>
      <c r="D13" s="29">
        <v>-166.50744115684984</v>
      </c>
      <c r="E13" s="29">
        <f t="shared" si="2"/>
        <v>-105.50744115684984</v>
      </c>
      <c r="F13" s="29">
        <v>1.1067</v>
      </c>
      <c r="G13" s="29">
        <f>G14*F14</f>
        <v>1.0629</v>
      </c>
      <c r="I13" s="29">
        <f t="shared" si="3"/>
        <v>-176.9807592056157</v>
      </c>
      <c r="J13" s="29">
        <f t="shared" si="4"/>
        <v>64.8369</v>
      </c>
      <c r="K13" s="31">
        <f t="shared" si="5"/>
        <v>-112.1438592056157</v>
      </c>
    </row>
    <row r="14" spans="2:11" x14ac:dyDescent="0.25">
      <c r="B14" s="30">
        <f t="shared" si="1"/>
        <v>2016</v>
      </c>
      <c r="C14" s="29">
        <v>91.7</v>
      </c>
      <c r="D14" s="29">
        <v>-258.7</v>
      </c>
      <c r="E14" s="29">
        <f t="shared" si="2"/>
        <v>-167</v>
      </c>
      <c r="F14" s="29">
        <v>1.0629</v>
      </c>
      <c r="G14" s="29">
        <v>1</v>
      </c>
      <c r="I14" s="29">
        <f t="shared" si="3"/>
        <v>-258.7</v>
      </c>
      <c r="J14" s="29">
        <f t="shared" si="4"/>
        <v>91.7</v>
      </c>
      <c r="K14" s="31">
        <f t="shared" si="5"/>
        <v>-167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Plan2</vt:lpstr>
      <vt:lpstr>Plan12</vt:lpstr>
      <vt:lpstr>Gráfico1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Carlos Andre Bezerra de Goes</cp:lastModifiedBy>
  <dcterms:created xsi:type="dcterms:W3CDTF">2016-12-16T22:27:03Z</dcterms:created>
  <dcterms:modified xsi:type="dcterms:W3CDTF">2018-02-05T18:37:23Z</dcterms:modified>
</cp:coreProperties>
</file>