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arlosABG\Desktop\nemer\Figuras NPP\"/>
    </mc:Choice>
  </mc:AlternateContent>
  <bookViews>
    <workbookView xWindow="0" yWindow="45" windowWidth="19155" windowHeight="7995"/>
  </bookViews>
  <sheets>
    <sheet name="Gráfico1" sheetId="4" r:id="rId1"/>
    <sheet name="Plan1" sheetId="1" r:id="rId2"/>
    <sheet name="Plan2" sheetId="2" r:id="rId3"/>
    <sheet name="Plan3" sheetId="3" r:id="rId4"/>
  </sheets>
  <calcPr calcId="162913"/>
</workbook>
</file>

<file path=xl/calcChain.xml><?xml version="1.0" encoding="utf-8"?>
<calcChain xmlns="http://schemas.openxmlformats.org/spreadsheetml/2006/main">
  <c r="R5" i="1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2" i="2"/>
  <c r="E13" i="1" l="1"/>
  <c r="H3" i="1" s="1"/>
  <c r="D13" i="1"/>
  <c r="D21" i="1" s="1"/>
  <c r="G4" i="1" l="1"/>
  <c r="G9" i="1"/>
  <c r="G10" i="1"/>
  <c r="G5" i="1"/>
  <c r="H4" i="1"/>
  <c r="G12" i="1"/>
  <c r="G6" i="1"/>
  <c r="H8" i="1"/>
  <c r="G2" i="1"/>
  <c r="G8" i="1"/>
  <c r="H12" i="1"/>
  <c r="O6" i="1"/>
  <c r="O10" i="1"/>
  <c r="O5" i="1"/>
  <c r="O9" i="1"/>
  <c r="O2" i="1"/>
  <c r="O4" i="1"/>
  <c r="O8" i="1"/>
  <c r="O12" i="1"/>
  <c r="O3" i="1"/>
  <c r="O7" i="1"/>
  <c r="O11" i="1"/>
  <c r="H2" i="1"/>
  <c r="H9" i="1"/>
  <c r="H5" i="1"/>
  <c r="E16" i="1"/>
  <c r="E21" i="1"/>
  <c r="G21" i="1" s="1"/>
  <c r="G22" i="1" s="1"/>
  <c r="G11" i="1"/>
  <c r="G7" i="1"/>
  <c r="G3" i="1"/>
  <c r="H10" i="1"/>
  <c r="H6" i="1"/>
  <c r="D16" i="1"/>
  <c r="H11" i="1"/>
  <c r="H7" i="1"/>
  <c r="G17" i="1" l="1"/>
  <c r="P5" i="1"/>
  <c r="P9" i="1"/>
  <c r="P2" i="1"/>
  <c r="P4" i="1"/>
  <c r="P8" i="1"/>
  <c r="P12" i="1"/>
  <c r="P3" i="1"/>
  <c r="P7" i="1"/>
  <c r="P11" i="1"/>
  <c r="P6" i="1"/>
  <c r="P10" i="1"/>
  <c r="D18" i="1"/>
</calcChain>
</file>

<file path=xl/sharedStrings.xml><?xml version="1.0" encoding="utf-8"?>
<sst xmlns="http://schemas.openxmlformats.org/spreadsheetml/2006/main" count="63" uniqueCount="57">
  <si>
    <t>35 a 39 anos</t>
  </si>
  <si>
    <t>40 a 44 anos</t>
  </si>
  <si>
    <t>45 a 49 anos</t>
  </si>
  <si>
    <t>50 a 54 anos</t>
  </si>
  <si>
    <t>55 a 59 anos</t>
  </si>
  <si>
    <t>60 a 64 anos</t>
  </si>
  <si>
    <t>65 a 69 anos</t>
  </si>
  <si>
    <t>70 a 74 anos</t>
  </si>
  <si>
    <t>75 a 79 anos</t>
  </si>
  <si>
    <t>80 a 84 anos</t>
  </si>
  <si>
    <t>85 a 89 anos</t>
  </si>
  <si>
    <t>Homens</t>
  </si>
  <si>
    <t>Mulheres</t>
  </si>
  <si>
    <t>Total</t>
  </si>
  <si>
    <t>RURAIS</t>
  </si>
  <si>
    <t>% total</t>
  </si>
  <si>
    <t>Total c rural</t>
  </si>
  <si>
    <t>Chile</t>
  </si>
  <si>
    <t>Israel</t>
  </si>
  <si>
    <t>Portugal</t>
  </si>
  <si>
    <t>Men</t>
  </si>
  <si>
    <t>Women</t>
  </si>
  <si>
    <t>Coréia do Sul</t>
  </si>
  <si>
    <t>Média</t>
  </si>
  <si>
    <t>México</t>
  </si>
  <si>
    <t>Japão</t>
  </si>
  <si>
    <t>Islândia</t>
  </si>
  <si>
    <t>Nova Zelândia</t>
  </si>
  <si>
    <t>Irlanda</t>
  </si>
  <si>
    <t>EUA</t>
  </si>
  <si>
    <t>Noruega</t>
  </si>
  <si>
    <t>Turquia</t>
  </si>
  <si>
    <t>Suíça</t>
  </si>
  <si>
    <t>Canadá</t>
  </si>
  <si>
    <t>Suécia</t>
  </si>
  <si>
    <t>Austrália</t>
  </si>
  <si>
    <t>OCDE</t>
  </si>
  <si>
    <t>Estônia</t>
  </si>
  <si>
    <t>Reino Unido</t>
  </si>
  <si>
    <t>Dinamarca</t>
  </si>
  <si>
    <t>Hungria</t>
  </si>
  <si>
    <t>Holanda</t>
  </si>
  <si>
    <t>Alemanha</t>
  </si>
  <si>
    <t>Finlândia</t>
  </si>
  <si>
    <t>Polônia</t>
  </si>
  <si>
    <t>Rep. Tcheca</t>
  </si>
  <si>
    <t>Eslovênia</t>
  </si>
  <si>
    <t>Espanha</t>
  </si>
  <si>
    <t>Itália</t>
  </si>
  <si>
    <t>Áustria</t>
  </si>
  <si>
    <t>Letônia</t>
  </si>
  <si>
    <t>Grécia</t>
  </si>
  <si>
    <t>Bélgica</t>
  </si>
  <si>
    <t>Luxemburgo</t>
  </si>
  <si>
    <t>Eslováquia</t>
  </si>
  <si>
    <t>França</t>
  </si>
  <si>
    <t>Brasil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</si>
</sst>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* #,##0.00;* \-#,##0.00;* &quot;–&quot;;@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Arial"/>
      <family val="2"/>
    </font>
    <font>
      <sz val="11"/>
      <name val="Times New Roman"/>
      <family val="1"/>
    </font>
    <font>
      <sz val="10"/>
      <name val="Times New Roman"/>
      <family val="1"/>
    </font>
    <font>
      <sz val="10"/>
      <color theme="1"/>
      <name val="Times New Roman"/>
      <family val="1"/>
    </font>
    <font>
      <b/>
      <sz val="10"/>
      <name val="Times New Roman"/>
      <family val="1"/>
    </font>
    <font>
      <sz val="8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/>
  </cellStyleXfs>
  <cellXfs count="16">
    <xf numFmtId="0" fontId="0" fillId="0" borderId="0" xfId="0"/>
    <xf numFmtId="3" fontId="0" fillId="0" borderId="0" xfId="0" applyNumberFormat="1"/>
    <xf numFmtId="9" fontId="0" fillId="0" borderId="0" xfId="1" applyFont="1"/>
    <xf numFmtId="9" fontId="0" fillId="0" borderId="0" xfId="0" applyNumberFormat="1"/>
    <xf numFmtId="9" fontId="0" fillId="0" borderId="0" xfId="1" applyNumberFormat="1" applyFont="1"/>
    <xf numFmtId="164" fontId="2" fillId="0" borderId="0" xfId="0" applyNumberFormat="1" applyFont="1" applyFill="1" applyAlignment="1">
      <alignment horizontal="center"/>
    </xf>
    <xf numFmtId="0" fontId="4" fillId="2" borderId="1" xfId="2" applyFont="1" applyFill="1" applyBorder="1" applyAlignment="1"/>
    <xf numFmtId="164" fontId="4" fillId="2" borderId="0" xfId="2" applyNumberFormat="1" applyFont="1" applyFill="1" applyBorder="1" applyAlignment="1"/>
    <xf numFmtId="0" fontId="5" fillId="2" borderId="1" xfId="2" applyFont="1" applyFill="1" applyBorder="1" applyAlignment="1"/>
    <xf numFmtId="164" fontId="5" fillId="2" borderId="0" xfId="2" applyNumberFormat="1" applyFont="1" applyFill="1" applyBorder="1" applyAlignment="1"/>
    <xf numFmtId="0" fontId="6" fillId="2" borderId="1" xfId="2" applyFont="1" applyFill="1" applyBorder="1" applyAlignment="1"/>
    <xf numFmtId="164" fontId="6" fillId="2" borderId="0" xfId="2" applyNumberFormat="1" applyFont="1" applyFill="1" applyBorder="1" applyAlignment="1"/>
    <xf numFmtId="0" fontId="4" fillId="2" borderId="0" xfId="2" applyFont="1" applyFill="1" applyBorder="1" applyAlignment="1"/>
    <xf numFmtId="164" fontId="0" fillId="0" borderId="0" xfId="0" applyNumberFormat="1"/>
    <xf numFmtId="165" fontId="7" fillId="0" borderId="0" xfId="0" applyNumberFormat="1" applyFont="1" applyFill="1" applyBorder="1" applyAlignment="1">
      <alignment horizontal="right" vertical="center"/>
    </xf>
    <xf numFmtId="165" fontId="7" fillId="0" borderId="2" xfId="0" applyNumberFormat="1" applyFont="1" applyFill="1" applyBorder="1" applyAlignment="1">
      <alignment horizontal="right" vertical="center"/>
    </xf>
  </cellXfs>
  <cellStyles count="3">
    <cellStyle name="Normal" xfId="0" builtinId="0"/>
    <cellStyle name="Normal 2" xfId="2"/>
    <cellStyle name="Porcentagem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533551684031358E-2"/>
          <c:y val="0.15748551159072743"/>
          <c:w val="0.92556496050214709"/>
          <c:h val="0.50849574979877266"/>
        </c:manualLayout>
      </c:layout>
      <c:barChart>
        <c:barDir val="col"/>
        <c:grouping val="clustered"/>
        <c:varyColors val="0"/>
        <c:ser>
          <c:idx val="0"/>
          <c:order val="0"/>
          <c:tx>
            <c:v> Homens</c:v>
          </c:tx>
          <c:spPr>
            <a:solidFill>
              <a:schemeClr val="tx1"/>
            </a:solidFill>
          </c:spPr>
          <c:invertIfNegative val="0"/>
          <c:cat>
            <c:strRef>
              <c:f>Plan1!$C$2:$C$12</c:f>
              <c:strCache>
                <c:ptCount val="11"/>
                <c:pt idx="0">
                  <c:v>35 a 39 anos</c:v>
                </c:pt>
                <c:pt idx="1">
                  <c:v>40 a 44 anos</c:v>
                </c:pt>
                <c:pt idx="2">
                  <c:v>45 a 49 anos</c:v>
                </c:pt>
                <c:pt idx="3">
                  <c:v>50 a 54 anos</c:v>
                </c:pt>
                <c:pt idx="4">
                  <c:v>55 a 59 anos</c:v>
                </c:pt>
                <c:pt idx="5">
                  <c:v>60 a 64 anos</c:v>
                </c:pt>
                <c:pt idx="6">
                  <c:v>65 a 69 anos</c:v>
                </c:pt>
                <c:pt idx="7">
                  <c:v>70 a 74 anos</c:v>
                </c:pt>
                <c:pt idx="8">
                  <c:v>75 a 79 anos</c:v>
                </c:pt>
                <c:pt idx="9">
                  <c:v>80 a 84 anos</c:v>
                </c:pt>
                <c:pt idx="10">
                  <c:v>85 a 89 anos</c:v>
                </c:pt>
              </c:strCache>
            </c:strRef>
          </c:cat>
          <c:val>
            <c:numRef>
              <c:f>Plan1!$O$2:$O$12</c:f>
              <c:numCache>
                <c:formatCode>0%</c:formatCode>
                <c:ptCount val="11"/>
                <c:pt idx="0">
                  <c:v>6.5443351284554267E-4</c:v>
                </c:pt>
                <c:pt idx="1">
                  <c:v>2.0090012028414844E-2</c:v>
                </c:pt>
                <c:pt idx="2">
                  <c:v>0.10334199817928554</c:v>
                </c:pt>
                <c:pt idx="3">
                  <c:v>0.30658199247584261</c:v>
                </c:pt>
                <c:pt idx="4">
                  <c:v>0.35179274565935093</c:v>
                </c:pt>
                <c:pt idx="5">
                  <c:v>0.20017622176155953</c:v>
                </c:pt>
                <c:pt idx="6">
                  <c:v>1.4211078572238125E-2</c:v>
                </c:pt>
                <c:pt idx="7">
                  <c:v>2.1570713551892192E-3</c:v>
                </c:pt>
                <c:pt idx="8">
                  <c:v>7.5680300088842097E-4</c:v>
                </c:pt>
                <c:pt idx="9">
                  <c:v>1.8280265721942534E-4</c:v>
                </c:pt>
                <c:pt idx="10">
                  <c:v>5.4840797165827601E-5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6E-4640-B248-65AA5E4B3570}"/>
            </c:ext>
          </c:extLst>
        </c:ser>
        <c:ser>
          <c:idx val="1"/>
          <c:order val="1"/>
          <c:tx>
            <c:v> Mulheres</c:v>
          </c:tx>
          <c:spPr>
            <a:solidFill>
              <a:srgbClr val="C00000"/>
            </a:solidFill>
          </c:spPr>
          <c:invertIfNegative val="0"/>
          <c:cat>
            <c:strRef>
              <c:f>Plan1!$C$2:$C$12</c:f>
              <c:strCache>
                <c:ptCount val="11"/>
                <c:pt idx="0">
                  <c:v>35 a 39 anos</c:v>
                </c:pt>
                <c:pt idx="1">
                  <c:v>40 a 44 anos</c:v>
                </c:pt>
                <c:pt idx="2">
                  <c:v>45 a 49 anos</c:v>
                </c:pt>
                <c:pt idx="3">
                  <c:v>50 a 54 anos</c:v>
                </c:pt>
                <c:pt idx="4">
                  <c:v>55 a 59 anos</c:v>
                </c:pt>
                <c:pt idx="5">
                  <c:v>60 a 64 anos</c:v>
                </c:pt>
                <c:pt idx="6">
                  <c:v>65 a 69 anos</c:v>
                </c:pt>
                <c:pt idx="7">
                  <c:v>70 a 74 anos</c:v>
                </c:pt>
                <c:pt idx="8">
                  <c:v>75 a 79 anos</c:v>
                </c:pt>
                <c:pt idx="9">
                  <c:v>80 a 84 anos</c:v>
                </c:pt>
                <c:pt idx="10">
                  <c:v>85 a 89 anos</c:v>
                </c:pt>
              </c:strCache>
            </c:strRef>
          </c:cat>
          <c:val>
            <c:numRef>
              <c:f>Plan1!$P$2:$P$12</c:f>
              <c:numCache>
                <c:formatCode>0%</c:formatCode>
                <c:ptCount val="11"/>
                <c:pt idx="0">
                  <c:v>2.5246149962130775E-4</c:v>
                </c:pt>
                <c:pt idx="1">
                  <c:v>2.3510477152234283E-2</c:v>
                </c:pt>
                <c:pt idx="2">
                  <c:v>0.17914668013127999</c:v>
                </c:pt>
                <c:pt idx="3">
                  <c:v>0.40627366826558947</c:v>
                </c:pt>
                <c:pt idx="4">
                  <c:v>0.34496970462004545</c:v>
                </c:pt>
                <c:pt idx="5">
                  <c:v>3.9402928553395604E-2</c:v>
                </c:pt>
                <c:pt idx="6">
                  <c:v>5.3521837919717243E-3</c:v>
                </c:pt>
                <c:pt idx="7">
                  <c:v>7.7631911133552135E-4</c:v>
                </c:pt>
                <c:pt idx="8">
                  <c:v>2.3352688714970966E-4</c:v>
                </c:pt>
                <c:pt idx="9">
                  <c:v>6.9426912395859625E-5</c:v>
                </c:pt>
                <c:pt idx="10">
                  <c:v>1.2623074981065388E-5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6E-4640-B248-65AA5E4B35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130391040"/>
        <c:axId val="131932928"/>
      </c:barChart>
      <c:catAx>
        <c:axId val="130391040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spPr>
          <a:ln w="38100">
            <a:solidFill>
              <a:schemeClr val="bg1">
                <a:lumMod val="50000"/>
              </a:schemeClr>
            </a:solidFill>
          </a:ln>
        </c:spPr>
        <c:txPr>
          <a:bodyPr rot="-5400000" vert="horz"/>
          <a:lstStyle/>
          <a:p>
            <a:pPr>
              <a:defRPr sz="1600" b="1" i="0" baseline="0">
                <a:latin typeface="helvetica" panose="020B0604020202020204" pitchFamily="34" charset="0"/>
                <a:cs typeface="helvetica" panose="020B0604020202020204" pitchFamily="34" charset="0"/>
              </a:defRPr>
            </a:pPr>
            <a:endParaRPr lang="pt-BR"/>
          </a:p>
        </c:txPr>
        <c:crossAx val="131932928"/>
        <c:crosses val="autoZero"/>
        <c:auto val="1"/>
        <c:lblAlgn val="ctr"/>
        <c:lblOffset val="100"/>
        <c:noMultiLvlLbl val="0"/>
      </c:catAx>
      <c:valAx>
        <c:axId val="131932928"/>
        <c:scaling>
          <c:orientation val="minMax"/>
        </c:scaling>
        <c:delete val="0"/>
        <c:axPos val="l"/>
        <c:majorGridlines>
          <c:spPr>
            <a:ln w="38100">
              <a:solidFill>
                <a:schemeClr val="bg1">
                  <a:lumMod val="50000"/>
                </a:schemeClr>
              </a:solidFill>
            </a:ln>
          </c:spPr>
        </c:majorGridlines>
        <c:numFmt formatCode="0%" sourceLinked="1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800" b="1" i="0" baseline="0">
                <a:latin typeface="Helvetica" pitchFamily="34" charset="0"/>
                <a:cs typeface="Helvetica" pitchFamily="34" charset="0"/>
              </a:defRPr>
            </a:pPr>
            <a:endParaRPr lang="pt-BR"/>
          </a:p>
        </c:txPr>
        <c:crossAx val="130391040"/>
        <c:crosses val="autoZero"/>
        <c:crossBetween val="between"/>
        <c:majorUnit val="0.1"/>
      </c:valAx>
      <c:spPr>
        <a:solidFill>
          <a:schemeClr val="bg1">
            <a:lumMod val="95000"/>
          </a:schemeClr>
        </a:solidFill>
        <a:ln w="63500">
          <a:noFill/>
        </a:ln>
      </c:spPr>
    </c:plotArea>
    <c:legend>
      <c:legendPos val="r"/>
      <c:layout>
        <c:manualLayout>
          <c:xMode val="edge"/>
          <c:yMode val="edge"/>
          <c:x val="0.65220500790998459"/>
          <c:y val="0.15885141886490811"/>
          <c:w val="0.33398177875947993"/>
          <c:h val="0.10936931919014541"/>
        </c:manualLayout>
      </c:layout>
      <c:overlay val="1"/>
      <c:txPr>
        <a:bodyPr/>
        <a:lstStyle/>
        <a:p>
          <a:pPr>
            <a:defRPr sz="1800" baseline="0">
              <a:latin typeface="Helvetica" pitchFamily="34" charset="0"/>
              <a:cs typeface="Helvetica" pitchFamily="34" charset="0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>
      <a:noFill/>
    </a:ln>
  </c:spPr>
  <c:userShapes r:id="rId1"/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88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654886" cy="6018068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AD58EFA-000D-4BD6-9399-7A48C84D82A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0.0704</cdr:x>
      <cdr:y>0.16547</cdr:y>
    </cdr:from>
    <cdr:to>
      <cdr:x>0.32623</cdr:x>
      <cdr:y>0.41763</cdr:y>
    </cdr:to>
    <cdr:sp macro="" textlink="">
      <cdr:nvSpPr>
        <cdr:cNvPr id="6" name="CaixaDeTexto 5"/>
        <cdr:cNvSpPr txBox="1"/>
      </cdr:nvSpPr>
      <cdr:spPr>
        <a:xfrm xmlns:a="http://schemas.openxmlformats.org/drawingml/2006/main">
          <a:off x="679704" y="995795"/>
          <a:ext cx="2470039" cy="1517505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>
            <a:lumMod val="95000"/>
          </a:schemeClr>
        </a:solidFill>
      </cdr:spPr>
      <cdr:txBody>
        <a:bodyPr xmlns:a="http://schemas.openxmlformats.org/drawingml/2006/main" vertOverflow="clip" wrap="square" rtlCol="0" anchor="t"/>
        <a:lstStyle xmlns:a="http://schemas.openxmlformats.org/drawingml/2006/main"/>
        <a:p xmlns:a="http://schemas.openxmlformats.org/drawingml/2006/main">
          <a:pPr algn="l"/>
          <a:r>
            <a:rPr lang="pt-BR" sz="1500" b="1"/>
            <a:t>15,3% das aposentadorias por</a:t>
          </a:r>
          <a:r>
            <a:rPr lang="pt-BR" sz="1500" b="1" baseline="0"/>
            <a:t> tempo de contribuição concedidas em 2015 foram para pessoas com até 49 anos. Homens = 12%; Mulheres = 20%</a:t>
          </a:r>
          <a:endParaRPr lang="pt-BR" sz="1500" b="1"/>
        </a:p>
      </cdr:txBody>
    </cdr:sp>
  </cdr:relSizeAnchor>
  <cdr:relSizeAnchor xmlns:cdr="http://schemas.openxmlformats.org/drawingml/2006/chartDrawing">
    <cdr:from>
      <cdr:x>0.00299</cdr:x>
      <cdr:y>0</cdr:y>
    </cdr:from>
    <cdr:to>
      <cdr:x>1</cdr:x>
      <cdr:y>0.16721</cdr:y>
    </cdr:to>
    <cdr:sp macro="" textlink="">
      <cdr:nvSpPr>
        <cdr:cNvPr id="2" name="CaixaDeTexto 1"/>
        <cdr:cNvSpPr txBox="1"/>
      </cdr:nvSpPr>
      <cdr:spPr>
        <a:xfrm xmlns:a="http://schemas.openxmlformats.org/drawingml/2006/main">
          <a:off x="85300" y="0"/>
          <a:ext cx="28416250" cy="294957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2400" b="1" cap="small" baseline="0">
              <a:latin typeface="Franklin Gothic Medium" pitchFamily="34" charset="0"/>
            </a:rPr>
            <a:t>Figura 20. Distribuição das novas aposentadorias por tempo de contribuição concedidas, 2016 </a:t>
          </a:r>
          <a:r>
            <a:rPr lang="pt-BR" sz="1600">
              <a:effectLst/>
              <a:latin typeface="helvetica" panose="020B0604020202020204" pitchFamily="34" charset="0"/>
              <a:ea typeface="+mn-ea"/>
              <a:cs typeface="helvetica" panose="020B0604020202020204" pitchFamily="34" charset="0"/>
            </a:rPr>
            <a:t>(Como % do total de cada sexo, por grupos de idade)</a:t>
          </a:r>
          <a:endParaRPr lang="pt-BR" sz="1600">
            <a:effectLst/>
            <a:latin typeface="helvetica" panose="020B0604020202020204" pitchFamily="34" charset="0"/>
            <a:cs typeface="helvetica" panose="020B0604020202020204" pitchFamily="34" charset="0"/>
          </a:endParaRPr>
        </a:p>
        <a:p xmlns:a="http://schemas.openxmlformats.org/drawingml/2006/main">
          <a:pPr algn="l"/>
          <a:endParaRPr lang="pt-BR" sz="2400" b="1" cap="small" baseline="0">
            <a:latin typeface="Franklin Gothic Medium" pitchFamily="34" charset="0"/>
          </a:endParaRPr>
        </a:p>
      </cdr:txBody>
    </cdr:sp>
  </cdr:relSizeAnchor>
  <cdr:relSizeAnchor xmlns:cdr="http://schemas.openxmlformats.org/drawingml/2006/chartDrawing">
    <cdr:from>
      <cdr:x>0.00356</cdr:x>
      <cdr:y>0.90468</cdr:y>
    </cdr:from>
    <cdr:to>
      <cdr:x>0.713</cdr:x>
      <cdr:y>1</cdr:y>
    </cdr:to>
    <cdr:sp macro="" textlink="">
      <cdr:nvSpPr>
        <cdr:cNvPr id="4" name="CaixaDeTexto 3"/>
        <cdr:cNvSpPr txBox="1"/>
      </cdr:nvSpPr>
      <cdr:spPr>
        <a:xfrm xmlns:a="http://schemas.openxmlformats.org/drawingml/2006/main">
          <a:off x="34372" y="5444403"/>
          <a:ext cx="6849606" cy="5736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pt-BR" sz="1600">
              <a:latin typeface="Helvetica" pitchFamily="34" charset="0"/>
              <a:cs typeface="Helvetica" pitchFamily="34" charset="0"/>
            </a:rPr>
            <a:t>Fonte: Anuário Estatístico da Previdência</a:t>
          </a:r>
          <a:r>
            <a:rPr lang="pt-BR" sz="1600" baseline="0">
              <a:latin typeface="Helvetica" pitchFamily="34" charset="0"/>
              <a:cs typeface="Helvetica" pitchFamily="34" charset="0"/>
            </a:rPr>
            <a:t> Social (AEPS). </a:t>
          </a:r>
        </a:p>
        <a:p xmlns:a="http://schemas.openxmlformats.org/drawingml/2006/main">
          <a:r>
            <a:rPr lang="pt-BR" sz="1600" i="1" baseline="0">
              <a:latin typeface="Helvetica" pitchFamily="34" charset="0"/>
              <a:cs typeface="Helvetica" pitchFamily="34" charset="0"/>
            </a:rPr>
            <a:t>Nota: Foram excluídos aqueles com idade ignorada </a:t>
          </a:r>
          <a:endParaRPr lang="pt-BR" sz="1600">
            <a:latin typeface="Helvetica" pitchFamily="34" charset="0"/>
            <a:cs typeface="Helvetica" pitchFamily="34" charset="0"/>
          </a:endParaRPr>
        </a:p>
      </cdr:txBody>
    </cdr:sp>
  </cdr:relSizeAnchor>
  <cdr:relSizeAnchor xmlns:cdr="http://schemas.openxmlformats.org/drawingml/2006/chartDrawing">
    <cdr:from>
      <cdr:x>0.07964</cdr:x>
      <cdr:y>0.41145</cdr:y>
    </cdr:from>
    <cdr:to>
      <cdr:x>0.31803</cdr:x>
      <cdr:y>0.4819</cdr:y>
    </cdr:to>
    <cdr:sp macro="" textlink="">
      <cdr:nvSpPr>
        <cdr:cNvPr id="5" name="Chave esquerda 4"/>
        <cdr:cNvSpPr/>
      </cdr:nvSpPr>
      <cdr:spPr>
        <a:xfrm xmlns:a="http://schemas.openxmlformats.org/drawingml/2006/main" rot="5400000">
          <a:off x="1707742" y="1537285"/>
          <a:ext cx="423973" cy="2301628"/>
        </a:xfrm>
        <a:prstGeom xmlns:a="http://schemas.openxmlformats.org/drawingml/2006/main" prst="leftBrace">
          <a:avLst>
            <a:gd name="adj1" fmla="val 25000"/>
            <a:gd name="adj2" fmla="val 50000"/>
          </a:avLst>
        </a:prstGeom>
        <a:ln xmlns:a="http://schemas.openxmlformats.org/drawingml/2006/main" w="38100">
          <a:solidFill>
            <a:schemeClr val="tx1">
              <a:lumMod val="95000"/>
              <a:lumOff val="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pt-BR"/>
        </a:p>
      </cdr:txBody>
    </cdr:sp>
  </cdr:relSizeAnchor>
  <cdr:relSizeAnchor xmlns:cdr="http://schemas.openxmlformats.org/drawingml/2006/chartDrawing">
    <cdr:from>
      <cdr:x>0.81726</cdr:x>
      <cdr:y>0.88298</cdr:y>
    </cdr:from>
    <cdr:to>
      <cdr:x>0.99871</cdr:x>
      <cdr:y>1</cdr:y>
    </cdr:to>
    <cdr:pic>
      <cdr:nvPicPr>
        <cdr:cNvPr id="7" name="Imagem 6" descr="IMP__Logo.png">
          <a:extLst xmlns:a="http://schemas.openxmlformats.org/drawingml/2006/main">
            <a:ext uri="{FF2B5EF4-FFF2-40B4-BE49-F238E27FC236}">
              <a16:creationId xmlns:a16="http://schemas.microsoft.com/office/drawing/2014/main" id="{1A166B5F-BD4F-4BAE-AC67-D7A74B3F8F9A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890597" y="5313841"/>
          <a:ext cx="1751834" cy="704227"/>
        </a:xfrm>
        <a:prstGeom xmlns:a="http://schemas.openxmlformats.org/drawingml/2006/main" prst="rect">
          <a:avLst/>
        </a:prstGeom>
      </cdr:spPr>
    </cdr:pic>
  </cdr:relSizeAnchor>
</c:userShape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R22"/>
  <sheetViews>
    <sheetView topLeftCell="D18" zoomScale="80" zoomScaleNormal="80" workbookViewId="0">
      <selection activeCell="G38" sqref="G38"/>
    </sheetView>
  </sheetViews>
  <sheetFormatPr defaultRowHeight="15" x14ac:dyDescent="0.25"/>
  <cols>
    <col min="3" max="3" width="11.42578125" bestFit="1" customWidth="1"/>
  </cols>
  <sheetData>
    <row r="1" spans="3:18" x14ac:dyDescent="0.25">
      <c r="D1" t="s">
        <v>11</v>
      </c>
      <c r="E1" t="s">
        <v>12</v>
      </c>
      <c r="G1" t="s">
        <v>11</v>
      </c>
      <c r="H1" t="s">
        <v>12</v>
      </c>
      <c r="J1" t="s">
        <v>14</v>
      </c>
      <c r="K1" t="s">
        <v>11</v>
      </c>
      <c r="L1" t="s">
        <v>12</v>
      </c>
      <c r="N1" t="s">
        <v>15</v>
      </c>
      <c r="O1" t="s">
        <v>11</v>
      </c>
      <c r="P1" t="s">
        <v>12</v>
      </c>
    </row>
    <row r="2" spans="3:18" x14ac:dyDescent="0.25">
      <c r="C2" t="s">
        <v>0</v>
      </c>
      <c r="D2">
        <v>179</v>
      </c>
      <c r="E2">
        <v>40</v>
      </c>
      <c r="G2" s="2">
        <f>D2/$D$13</f>
        <v>6.5811001099301081E-4</v>
      </c>
      <c r="H2" s="2">
        <f>E2/$E$13</f>
        <v>2.5261775144939437E-4</v>
      </c>
      <c r="K2">
        <v>0</v>
      </c>
      <c r="L2">
        <v>0</v>
      </c>
      <c r="O2" s="4">
        <f>(D2+K2)/$D$21</f>
        <v>6.5443351284554267E-4</v>
      </c>
      <c r="P2" s="4">
        <f>(E2+L2)/$E$21</f>
        <v>2.5246149962130775E-4</v>
      </c>
    </row>
    <row r="3" spans="3:18" x14ac:dyDescent="0.25">
      <c r="C3" t="s">
        <v>1</v>
      </c>
      <c r="D3" s="1">
        <v>5484</v>
      </c>
      <c r="E3" s="1">
        <v>3717</v>
      </c>
      <c r="G3" s="2">
        <f t="shared" ref="G3:G12" si="0">D3/$D$13</f>
        <v>2.0162431845171348E-2</v>
      </c>
      <c r="H3" s="4">
        <f t="shared" ref="H3:H12" si="1">E3/$E$13</f>
        <v>2.3474504553434968E-2</v>
      </c>
      <c r="K3">
        <v>11</v>
      </c>
      <c r="L3">
        <v>8</v>
      </c>
      <c r="O3" s="4">
        <f t="shared" ref="O3:O12" si="2">(D3+K3)/$D$21</f>
        <v>2.0090012028414844E-2</v>
      </c>
      <c r="P3" s="4">
        <f t="shared" ref="P3:P12" si="3">(E3+L3)/$E$21</f>
        <v>2.3510477152234283E-2</v>
      </c>
    </row>
    <row r="4" spans="3:18" x14ac:dyDescent="0.25">
      <c r="C4" t="s">
        <v>2</v>
      </c>
      <c r="D4" s="1">
        <v>28115</v>
      </c>
      <c r="E4" s="1">
        <v>28349</v>
      </c>
      <c r="G4" s="2">
        <f t="shared" si="0"/>
        <v>0.10336739083278491</v>
      </c>
      <c r="H4" s="4">
        <f t="shared" si="1"/>
        <v>0.179036515895972</v>
      </c>
      <c r="K4">
        <v>151</v>
      </c>
      <c r="L4">
        <v>35</v>
      </c>
      <c r="O4" s="4">
        <f t="shared" si="2"/>
        <v>0.10334199817928554</v>
      </c>
      <c r="P4" s="4">
        <f t="shared" si="3"/>
        <v>0.17914668013127999</v>
      </c>
    </row>
    <row r="5" spans="3:18" x14ac:dyDescent="0.25">
      <c r="C5" t="s">
        <v>3</v>
      </c>
      <c r="D5" s="1">
        <v>83238</v>
      </c>
      <c r="E5" s="1">
        <v>64338</v>
      </c>
      <c r="G5" s="2">
        <f t="shared" si="0"/>
        <v>0.30603218488847056</v>
      </c>
      <c r="H5" s="2">
        <f t="shared" si="1"/>
        <v>0.40632302231877832</v>
      </c>
      <c r="K5">
        <v>618</v>
      </c>
      <c r="L5">
        <v>32</v>
      </c>
      <c r="O5" s="4">
        <f t="shared" si="2"/>
        <v>0.30658199247584261</v>
      </c>
      <c r="P5" s="4">
        <f t="shared" si="3"/>
        <v>0.40627366826558947</v>
      </c>
      <c r="R5">
        <f>SUM(D2:E4,K2:L4)/SUM(D2:E12,K2:L12)</f>
        <v>0.1529983169698976</v>
      </c>
    </row>
    <row r="6" spans="3:18" x14ac:dyDescent="0.25">
      <c r="C6" t="s">
        <v>4</v>
      </c>
      <c r="D6" s="1">
        <v>95626</v>
      </c>
      <c r="E6" s="1">
        <v>54639</v>
      </c>
      <c r="G6" s="2">
        <f t="shared" si="0"/>
        <v>0.35157780955987517</v>
      </c>
      <c r="H6" s="2">
        <f t="shared" si="1"/>
        <v>0.34506953303608645</v>
      </c>
      <c r="K6">
        <v>596</v>
      </c>
      <c r="L6">
        <v>18</v>
      </c>
      <c r="O6" s="4">
        <f t="shared" si="2"/>
        <v>0.35179274565935093</v>
      </c>
      <c r="P6" s="4">
        <f t="shared" si="3"/>
        <v>0.34496970462004545</v>
      </c>
    </row>
    <row r="7" spans="3:18" x14ac:dyDescent="0.25">
      <c r="C7" t="s">
        <v>5</v>
      </c>
      <c r="D7" s="1">
        <v>54606</v>
      </c>
      <c r="E7" s="1">
        <v>6239</v>
      </c>
      <c r="G7" s="2">
        <f t="shared" si="0"/>
        <v>0.20076399586751031</v>
      </c>
      <c r="H7" s="2">
        <f t="shared" si="1"/>
        <v>3.9402053782319285E-2</v>
      </c>
      <c r="K7">
        <v>146</v>
      </c>
      <c r="L7">
        <v>4</v>
      </c>
      <c r="O7" s="4">
        <f t="shared" si="2"/>
        <v>0.20017622176155953</v>
      </c>
      <c r="P7" s="4">
        <f t="shared" si="3"/>
        <v>3.9402928553395604E-2</v>
      </c>
    </row>
    <row r="8" spans="3:18" x14ac:dyDescent="0.25">
      <c r="C8" t="s">
        <v>6</v>
      </c>
      <c r="D8" s="1">
        <v>3882</v>
      </c>
      <c r="E8">
        <v>848</v>
      </c>
      <c r="G8" s="2">
        <f t="shared" si="0"/>
        <v>1.427253107639591E-2</v>
      </c>
      <c r="H8" s="2">
        <f t="shared" si="1"/>
        <v>5.3554963307271605E-3</v>
      </c>
      <c r="K8">
        <v>5</v>
      </c>
      <c r="L8">
        <v>0</v>
      </c>
      <c r="O8" s="4">
        <f t="shared" si="2"/>
        <v>1.4211078572238125E-2</v>
      </c>
      <c r="P8" s="4">
        <f t="shared" si="3"/>
        <v>5.3521837919717243E-3</v>
      </c>
    </row>
    <row r="9" spans="3:18" x14ac:dyDescent="0.25">
      <c r="C9" t="s">
        <v>7</v>
      </c>
      <c r="D9">
        <v>589</v>
      </c>
      <c r="E9">
        <v>123</v>
      </c>
      <c r="G9" s="2">
        <f t="shared" si="0"/>
        <v>2.1655128294686223E-3</v>
      </c>
      <c r="H9" s="2">
        <f t="shared" si="1"/>
        <v>7.7679958570688761E-4</v>
      </c>
      <c r="K9">
        <v>1</v>
      </c>
      <c r="L9">
        <v>0</v>
      </c>
      <c r="O9" s="4">
        <f t="shared" si="2"/>
        <v>2.1570713551892192E-3</v>
      </c>
      <c r="P9" s="4">
        <f t="shared" si="3"/>
        <v>7.7631911133552135E-4</v>
      </c>
    </row>
    <row r="10" spans="3:18" x14ac:dyDescent="0.25">
      <c r="C10" t="s">
        <v>8</v>
      </c>
      <c r="D10">
        <v>207</v>
      </c>
      <c r="E10">
        <v>37</v>
      </c>
      <c r="G10" s="2">
        <f t="shared" si="0"/>
        <v>7.610545937181745E-4</v>
      </c>
      <c r="H10" s="2">
        <f t="shared" si="1"/>
        <v>2.3367142009068977E-4</v>
      </c>
      <c r="K10">
        <v>0</v>
      </c>
      <c r="L10">
        <v>0</v>
      </c>
      <c r="O10" s="4">
        <f t="shared" si="2"/>
        <v>7.5680300088842097E-4</v>
      </c>
      <c r="P10" s="4">
        <f t="shared" si="3"/>
        <v>2.3352688714970966E-4</v>
      </c>
    </row>
    <row r="11" spans="3:18" x14ac:dyDescent="0.25">
      <c r="C11" t="s">
        <v>9</v>
      </c>
      <c r="D11">
        <v>50</v>
      </c>
      <c r="E11">
        <v>10</v>
      </c>
      <c r="G11" s="2">
        <f t="shared" si="0"/>
        <v>1.8382961200922088E-4</v>
      </c>
      <c r="H11" s="2">
        <f t="shared" si="1"/>
        <v>6.3154437862348591E-5</v>
      </c>
      <c r="K11">
        <v>0</v>
      </c>
      <c r="L11">
        <v>1</v>
      </c>
      <c r="O11" s="4">
        <f t="shared" si="2"/>
        <v>1.8280265721942534E-4</v>
      </c>
      <c r="P11" s="4">
        <f t="shared" si="3"/>
        <v>6.9426912395859625E-5</v>
      </c>
    </row>
    <row r="12" spans="3:18" x14ac:dyDescent="0.25">
      <c r="C12" t="s">
        <v>10</v>
      </c>
      <c r="D12">
        <v>15</v>
      </c>
      <c r="E12">
        <v>2</v>
      </c>
      <c r="G12" s="2">
        <f t="shared" si="0"/>
        <v>5.5148883602766267E-5</v>
      </c>
      <c r="H12" s="2">
        <f t="shared" si="1"/>
        <v>1.2630887572469717E-5</v>
      </c>
      <c r="O12" s="4">
        <f t="shared" si="2"/>
        <v>5.4840797165827601E-5</v>
      </c>
      <c r="P12" s="4">
        <f t="shared" si="3"/>
        <v>1.2623074981065388E-5</v>
      </c>
    </row>
    <row r="13" spans="3:18" x14ac:dyDescent="0.25">
      <c r="C13" t="s">
        <v>13</v>
      </c>
      <c r="D13">
        <f>SUM(D2:D12)</f>
        <v>271991</v>
      </c>
      <c r="E13">
        <f>SUM(E2:E12)</f>
        <v>158342</v>
      </c>
    </row>
    <row r="16" spans="3:18" x14ac:dyDescent="0.25">
      <c r="D16">
        <f>SUM(D2:E7)/SUM(D13:E13)</f>
        <v>0.98660804539740155</v>
      </c>
      <c r="E16">
        <f>SUM(D8:E12)/SUM(D13:E13)</f>
        <v>1.3391954602598453E-2</v>
      </c>
    </row>
    <row r="17" spans="3:7" x14ac:dyDescent="0.25">
      <c r="G17" s="3">
        <f>SUM(H2:H4)</f>
        <v>0.20276363820085636</v>
      </c>
    </row>
    <row r="18" spans="3:7" x14ac:dyDescent="0.25">
      <c r="D18">
        <f>D16+E16</f>
        <v>1</v>
      </c>
    </row>
    <row r="21" spans="3:7" x14ac:dyDescent="0.25">
      <c r="C21" t="s">
        <v>16</v>
      </c>
      <c r="D21">
        <f>D13+SUM(K3:K12)</f>
        <v>273519</v>
      </c>
      <c r="E21">
        <f>E13+SUM(L3:L12)</f>
        <v>158440</v>
      </c>
      <c r="G21">
        <f>D21+E21</f>
        <v>431959</v>
      </c>
    </row>
    <row r="22" spans="3:7" x14ac:dyDescent="0.25">
      <c r="G22">
        <f>G21+65</f>
        <v>432024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opLeftCell="A16" workbookViewId="0">
      <selection activeCell="D30" sqref="D30"/>
    </sheetView>
  </sheetViews>
  <sheetFormatPr defaultRowHeight="15" x14ac:dyDescent="0.25"/>
  <cols>
    <col min="1" max="1" width="13.42578125" bestFit="1" customWidth="1"/>
    <col min="7" max="7" width="12.5703125" bestFit="1" customWidth="1"/>
  </cols>
  <sheetData>
    <row r="1" spans="1:6" x14ac:dyDescent="0.25">
      <c r="B1" t="s">
        <v>20</v>
      </c>
      <c r="C1" t="s">
        <v>21</v>
      </c>
      <c r="D1" t="s">
        <v>23</v>
      </c>
    </row>
    <row r="2" spans="1:6" x14ac:dyDescent="0.25">
      <c r="A2" s="6" t="s">
        <v>22</v>
      </c>
      <c r="B2" s="7">
        <v>71.971211325997132</v>
      </c>
      <c r="C2" s="7">
        <v>72.188024051684565</v>
      </c>
      <c r="D2" s="5">
        <f>AVERAGE(B2,C2)</f>
        <v>72.079617688840841</v>
      </c>
    </row>
    <row r="3" spans="1:6" x14ac:dyDescent="0.25">
      <c r="A3" s="6" t="s">
        <v>24</v>
      </c>
      <c r="B3" s="7">
        <v>71.633781462070274</v>
      </c>
      <c r="C3" s="7">
        <v>67.477277810801127</v>
      </c>
      <c r="D3" s="5">
        <f t="shared" ref="D3:D38" si="0">AVERAGE(B3,C3)</f>
        <v>69.555529636435693</v>
      </c>
    </row>
    <row r="4" spans="1:6" x14ac:dyDescent="0.25">
      <c r="A4" s="6" t="s">
        <v>17</v>
      </c>
      <c r="B4" s="7">
        <v>71.261341031585516</v>
      </c>
      <c r="C4" s="7">
        <v>67.705014685020771</v>
      </c>
      <c r="D4" s="5">
        <f t="shared" si="0"/>
        <v>69.483177858303151</v>
      </c>
    </row>
    <row r="5" spans="1:6" x14ac:dyDescent="0.25">
      <c r="A5" s="6" t="s">
        <v>25</v>
      </c>
      <c r="B5" s="7">
        <v>70.155494331867601</v>
      </c>
      <c r="C5" s="7">
        <v>68.790727537328465</v>
      </c>
      <c r="D5" s="5">
        <f t="shared" si="0"/>
        <v>69.473110934598026</v>
      </c>
      <c r="F5" s="13"/>
    </row>
    <row r="6" spans="1:6" x14ac:dyDescent="0.25">
      <c r="A6" s="6" t="s">
        <v>26</v>
      </c>
      <c r="B6" s="7">
        <v>69.741229123893959</v>
      </c>
      <c r="C6" s="7">
        <v>67.245172587951956</v>
      </c>
      <c r="D6" s="5">
        <f t="shared" si="0"/>
        <v>68.493200855922964</v>
      </c>
    </row>
    <row r="7" spans="1:6" x14ac:dyDescent="0.25">
      <c r="A7" s="6" t="s">
        <v>18</v>
      </c>
      <c r="B7" s="7">
        <v>69.262698856818915</v>
      </c>
      <c r="C7" s="7">
        <v>66.548509811915991</v>
      </c>
      <c r="D7" s="5">
        <f t="shared" si="0"/>
        <v>67.905604334367453</v>
      </c>
    </row>
    <row r="8" spans="1:6" x14ac:dyDescent="0.25">
      <c r="A8" s="8" t="s">
        <v>19</v>
      </c>
      <c r="B8" s="9">
        <v>69.034367223106628</v>
      </c>
      <c r="C8" s="7">
        <v>64.872564010184192</v>
      </c>
      <c r="D8" s="5">
        <f t="shared" si="0"/>
        <v>66.953465616645417</v>
      </c>
    </row>
    <row r="9" spans="1:6" x14ac:dyDescent="0.25">
      <c r="A9" s="8" t="s">
        <v>27</v>
      </c>
      <c r="B9" s="9">
        <v>68.376990538255342</v>
      </c>
      <c r="C9" s="7">
        <v>66.432018686292906</v>
      </c>
      <c r="D9" s="5">
        <f t="shared" si="0"/>
        <v>67.404504612274124</v>
      </c>
    </row>
    <row r="10" spans="1:6" x14ac:dyDescent="0.25">
      <c r="A10" s="8" t="s">
        <v>28</v>
      </c>
      <c r="B10" s="9">
        <v>66.90044922297902</v>
      </c>
      <c r="C10" s="7">
        <v>63.517232978762273</v>
      </c>
      <c r="D10" s="5">
        <f t="shared" si="0"/>
        <v>65.208841100870643</v>
      </c>
    </row>
    <row r="11" spans="1:6" x14ac:dyDescent="0.25">
      <c r="A11" s="6" t="s">
        <v>29</v>
      </c>
      <c r="B11" s="7">
        <v>66.783265785285096</v>
      </c>
      <c r="C11" s="7">
        <v>65.393307799671106</v>
      </c>
      <c r="D11" s="5">
        <f t="shared" si="0"/>
        <v>66.088286792478101</v>
      </c>
    </row>
    <row r="12" spans="1:6" x14ac:dyDescent="0.25">
      <c r="A12" s="8" t="s">
        <v>30</v>
      </c>
      <c r="B12" s="9">
        <v>66.245856275874587</v>
      </c>
      <c r="C12" s="7">
        <v>64.401805783555943</v>
      </c>
      <c r="D12" s="5">
        <f t="shared" si="0"/>
        <v>65.323831029715265</v>
      </c>
    </row>
    <row r="13" spans="1:6" x14ac:dyDescent="0.25">
      <c r="A13" s="6" t="s">
        <v>31</v>
      </c>
      <c r="B13" s="7">
        <v>66.082627818063315</v>
      </c>
      <c r="C13" s="7">
        <v>66.297062377753434</v>
      </c>
      <c r="D13" s="5">
        <f t="shared" si="0"/>
        <v>66.189845097908375</v>
      </c>
    </row>
    <row r="14" spans="1:6" x14ac:dyDescent="0.25">
      <c r="A14" s="6" t="s">
        <v>32</v>
      </c>
      <c r="B14" s="7">
        <v>65.989245124100947</v>
      </c>
      <c r="C14" s="7">
        <v>64.250967879313734</v>
      </c>
      <c r="D14" s="5">
        <f t="shared" si="0"/>
        <v>65.12010650170734</v>
      </c>
    </row>
    <row r="15" spans="1:6" x14ac:dyDescent="0.25">
      <c r="A15" s="6" t="s">
        <v>33</v>
      </c>
      <c r="B15" s="7">
        <v>65.947739983554598</v>
      </c>
      <c r="C15" s="7">
        <v>63.13615598149984</v>
      </c>
      <c r="D15" s="5">
        <f t="shared" si="0"/>
        <v>64.541947982527219</v>
      </c>
    </row>
    <row r="16" spans="1:6" x14ac:dyDescent="0.25">
      <c r="A16" s="8" t="s">
        <v>34</v>
      </c>
      <c r="B16" s="9">
        <v>65.774672467311419</v>
      </c>
      <c r="C16" s="7">
        <v>64.613567907958739</v>
      </c>
      <c r="D16" s="5">
        <f t="shared" si="0"/>
        <v>65.194120187635079</v>
      </c>
    </row>
    <row r="17" spans="1:4" x14ac:dyDescent="0.25">
      <c r="A17" s="6" t="s">
        <v>35</v>
      </c>
      <c r="B17" s="7">
        <v>65.178593816065856</v>
      </c>
      <c r="C17" s="7">
        <v>63.551350113089384</v>
      </c>
      <c r="D17" s="5">
        <f t="shared" si="0"/>
        <v>64.36497196457762</v>
      </c>
    </row>
    <row r="18" spans="1:4" x14ac:dyDescent="0.25">
      <c r="A18" s="10" t="s">
        <v>36</v>
      </c>
      <c r="B18" s="11">
        <v>65.089692313270831</v>
      </c>
      <c r="C18" s="11">
        <v>63.56308634532278</v>
      </c>
      <c r="D18" s="5">
        <f t="shared" si="0"/>
        <v>64.326389329296802</v>
      </c>
    </row>
    <row r="19" spans="1:4" x14ac:dyDescent="0.25">
      <c r="A19" s="6" t="s">
        <v>37</v>
      </c>
      <c r="B19" s="7">
        <v>64.812549834929243</v>
      </c>
      <c r="C19" s="7">
        <v>65.298190879645745</v>
      </c>
      <c r="D19" s="5">
        <f t="shared" si="0"/>
        <v>65.055370357287501</v>
      </c>
    </row>
    <row r="20" spans="1:4" x14ac:dyDescent="0.25">
      <c r="A20" s="6" t="s">
        <v>38</v>
      </c>
      <c r="B20" s="7">
        <v>64.632740233688736</v>
      </c>
      <c r="C20" s="7">
        <v>63.232145613247937</v>
      </c>
      <c r="D20" s="5">
        <f t="shared" si="0"/>
        <v>63.932442923468336</v>
      </c>
    </row>
    <row r="21" spans="1:4" x14ac:dyDescent="0.25">
      <c r="A21" s="6" t="s">
        <v>39</v>
      </c>
      <c r="B21" s="7">
        <v>63.685171156143277</v>
      </c>
      <c r="C21" s="7">
        <v>63.123247422481704</v>
      </c>
      <c r="D21" s="5">
        <f t="shared" si="0"/>
        <v>63.40420928931249</v>
      </c>
    </row>
    <row r="22" spans="1:4" x14ac:dyDescent="0.25">
      <c r="A22" s="6" t="s">
        <v>40</v>
      </c>
      <c r="B22" s="7">
        <v>63.602524568253607</v>
      </c>
      <c r="C22" s="7">
        <v>60.704920349072772</v>
      </c>
      <c r="D22" s="5">
        <f t="shared" si="0"/>
        <v>62.153722458663189</v>
      </c>
    </row>
    <row r="23" spans="1:4" x14ac:dyDescent="0.25">
      <c r="A23" s="8" t="s">
        <v>41</v>
      </c>
      <c r="B23" s="9">
        <v>63.486094317700719</v>
      </c>
      <c r="C23" s="7">
        <v>62.319354078585832</v>
      </c>
      <c r="D23" s="5">
        <f t="shared" si="0"/>
        <v>62.902724198143275</v>
      </c>
    </row>
    <row r="24" spans="1:4" x14ac:dyDescent="0.25">
      <c r="A24" s="6" t="s">
        <v>42</v>
      </c>
      <c r="B24" s="7">
        <v>63.295672681825593</v>
      </c>
      <c r="C24" s="7">
        <v>63.160477040164075</v>
      </c>
      <c r="D24" s="5">
        <f t="shared" si="0"/>
        <v>63.228074860994838</v>
      </c>
    </row>
    <row r="25" spans="1:4" x14ac:dyDescent="0.25">
      <c r="A25" s="6" t="s">
        <v>43</v>
      </c>
      <c r="B25" s="7">
        <v>63.192735203491303</v>
      </c>
      <c r="C25" s="7">
        <v>62.534585407270569</v>
      </c>
      <c r="D25" s="5">
        <f t="shared" si="0"/>
        <v>62.863660305380932</v>
      </c>
    </row>
    <row r="26" spans="1:4" x14ac:dyDescent="0.25">
      <c r="A26" s="8" t="s">
        <v>44</v>
      </c>
      <c r="B26" s="7">
        <v>62.624406782234558</v>
      </c>
      <c r="C26" s="7">
        <v>59.793540764959722</v>
      </c>
      <c r="D26" s="5">
        <f t="shared" si="0"/>
        <v>61.208973773597137</v>
      </c>
    </row>
    <row r="27" spans="1:4" x14ac:dyDescent="0.25">
      <c r="A27" s="6" t="s">
        <v>45</v>
      </c>
      <c r="B27" s="7">
        <v>62.536906459614158</v>
      </c>
      <c r="C27" s="7">
        <v>60.831723539711845</v>
      </c>
      <c r="D27" s="5">
        <f t="shared" si="0"/>
        <v>61.684314999663002</v>
      </c>
    </row>
    <row r="28" spans="1:4" x14ac:dyDescent="0.25">
      <c r="A28" s="8" t="s">
        <v>46</v>
      </c>
      <c r="B28" s="7">
        <v>62.297980747960828</v>
      </c>
      <c r="C28" s="7">
        <v>60.922028345465883</v>
      </c>
      <c r="D28" s="5">
        <f t="shared" si="0"/>
        <v>61.610004546713355</v>
      </c>
    </row>
    <row r="29" spans="1:4" x14ac:dyDescent="0.25">
      <c r="A29" s="6" t="s">
        <v>47</v>
      </c>
      <c r="B29" s="7">
        <v>62.236919653866003</v>
      </c>
      <c r="C29" s="7">
        <v>62.562286139702493</v>
      </c>
      <c r="D29" s="5">
        <f t="shared" si="0"/>
        <v>62.399602896784245</v>
      </c>
    </row>
    <row r="30" spans="1:4" x14ac:dyDescent="0.25">
      <c r="A30" s="6" t="s">
        <v>48</v>
      </c>
      <c r="B30" s="7">
        <v>62.140917170215928</v>
      </c>
      <c r="C30" s="7">
        <v>61.342141916589462</v>
      </c>
      <c r="D30" s="5">
        <f t="shared" si="0"/>
        <v>61.741529543402692</v>
      </c>
    </row>
    <row r="31" spans="1:4" x14ac:dyDescent="0.25">
      <c r="A31" s="6" t="s">
        <v>49</v>
      </c>
      <c r="B31" s="7">
        <v>62.016415493720828</v>
      </c>
      <c r="C31" s="7">
        <v>60.593561149898179</v>
      </c>
      <c r="D31" s="5">
        <f t="shared" si="0"/>
        <v>61.304988321809503</v>
      </c>
    </row>
    <row r="32" spans="1:4" x14ac:dyDescent="0.25">
      <c r="A32" s="6" t="s">
        <v>50</v>
      </c>
      <c r="B32" s="7">
        <v>61.960120629073174</v>
      </c>
      <c r="C32" s="7">
        <v>61.181890351839193</v>
      </c>
      <c r="D32" s="5">
        <f t="shared" si="0"/>
        <v>61.571005490456187</v>
      </c>
    </row>
    <row r="33" spans="1:4" x14ac:dyDescent="0.25">
      <c r="A33" s="6" t="s">
        <v>51</v>
      </c>
      <c r="B33" s="7">
        <v>61.95563822068835</v>
      </c>
      <c r="C33" s="7">
        <v>60.238044636933815</v>
      </c>
      <c r="D33" s="5">
        <f t="shared" si="0"/>
        <v>61.096841428811082</v>
      </c>
    </row>
    <row r="34" spans="1:4" x14ac:dyDescent="0.25">
      <c r="A34" s="6" t="s">
        <v>52</v>
      </c>
      <c r="B34" s="7">
        <v>61.30502315114547</v>
      </c>
      <c r="C34" s="7">
        <v>59.733613645154648</v>
      </c>
      <c r="D34" s="5">
        <f t="shared" si="0"/>
        <v>60.519318398150062</v>
      </c>
    </row>
    <row r="35" spans="1:4" x14ac:dyDescent="0.25">
      <c r="A35" s="8" t="s">
        <v>53</v>
      </c>
      <c r="B35" s="7">
        <v>61.158894129487258</v>
      </c>
      <c r="C35" s="7">
        <v>60.960797204951689</v>
      </c>
      <c r="D35" s="5">
        <f t="shared" si="0"/>
        <v>61.059845667219477</v>
      </c>
    </row>
    <row r="36" spans="1:4" x14ac:dyDescent="0.25">
      <c r="A36" s="8" t="s">
        <v>54</v>
      </c>
      <c r="B36" s="7">
        <v>60.81093352459056</v>
      </c>
      <c r="C36" s="7">
        <v>59.484555482979495</v>
      </c>
      <c r="D36" s="5">
        <f t="shared" si="0"/>
        <v>60.147744503785027</v>
      </c>
    </row>
    <row r="37" spans="1:4" x14ac:dyDescent="0.25">
      <c r="A37" s="12" t="s">
        <v>55</v>
      </c>
      <c r="B37" s="7">
        <v>60.048022619019108</v>
      </c>
      <c r="C37" s="7">
        <v>60.270158114857772</v>
      </c>
      <c r="D37" s="5">
        <f t="shared" si="0"/>
        <v>60.159090366938443</v>
      </c>
    </row>
    <row r="38" spans="1:4" x14ac:dyDescent="0.25">
      <c r="A38" s="12" t="s">
        <v>56</v>
      </c>
      <c r="B38" s="14">
        <v>55.313495806553036</v>
      </c>
      <c r="C38" s="15">
        <v>53.090044224060158</v>
      </c>
      <c r="D38" s="5">
        <f t="shared" si="0"/>
        <v>54.201770015306593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Gráficos</vt:lpstr>
      </vt:variant>
      <vt:variant>
        <vt:i4>1</vt:i4>
      </vt:variant>
    </vt:vector>
  </HeadingPairs>
  <TitlesOfParts>
    <vt:vector size="4" baseType="lpstr">
      <vt:lpstr>Plan1</vt:lpstr>
      <vt:lpstr>Plan2</vt:lpstr>
      <vt:lpstr>Plan3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Emile</dc:creator>
  <cp:lastModifiedBy>Carlos Andre Bezerra de Goes</cp:lastModifiedBy>
  <dcterms:created xsi:type="dcterms:W3CDTF">2017-12-20T16:12:56Z</dcterms:created>
  <dcterms:modified xsi:type="dcterms:W3CDTF">2018-02-05T19:18:38Z</dcterms:modified>
</cp:coreProperties>
</file>