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45" windowWidth="20115" windowHeight="7995" firstSheet="1" activeTab="6"/>
  </bookViews>
  <sheets>
    <sheet name="Gráfico4" sheetId="12" r:id="rId1"/>
    <sheet name="Plan4" sheetId="11" r:id="rId2"/>
    <sheet name="Gráfico1" sheetId="7" r:id="rId3"/>
    <sheet name="Plan1" sheetId="1" r:id="rId4"/>
    <sheet name="Gráfico2" sheetId="8" r:id="rId5"/>
    <sheet name="Plan2" sheetId="4" r:id="rId6"/>
    <sheet name="Gráfico3" sheetId="9" r:id="rId7"/>
    <sheet name="Plan3" sheetId="3" r:id="rId8"/>
  </sheets>
  <calcPr calcId="162913"/>
</workbook>
</file>

<file path=xl/calcChain.xml><?xml version="1.0" encoding="utf-8"?>
<calcChain xmlns="http://schemas.openxmlformats.org/spreadsheetml/2006/main">
  <c r="I3" i="11" l="1"/>
  <c r="I15" i="11" s="1"/>
  <c r="I20" i="11"/>
  <c r="I19" i="11"/>
  <c r="I18" i="11"/>
  <c r="I17" i="11"/>
  <c r="I16" i="11"/>
  <c r="K21" i="11"/>
  <c r="J21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F18" i="11"/>
  <c r="E18" i="11"/>
  <c r="D18" i="11"/>
  <c r="C18" i="11"/>
  <c r="B18" i="11"/>
  <c r="F17" i="11"/>
  <c r="E17" i="11"/>
  <c r="D17" i="11"/>
  <c r="C17" i="11"/>
  <c r="B17" i="11"/>
  <c r="F16" i="11"/>
  <c r="E16" i="11"/>
  <c r="D16" i="11"/>
  <c r="C16" i="11"/>
  <c r="B16" i="11"/>
  <c r="F15" i="11"/>
  <c r="E15" i="11"/>
  <c r="D15" i="11"/>
  <c r="C15" i="11"/>
  <c r="B15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J4" i="11"/>
  <c r="I4" i="11"/>
  <c r="K3" i="11"/>
  <c r="J3" i="11"/>
  <c r="F11" i="11"/>
  <c r="F10" i="11"/>
  <c r="F9" i="11"/>
  <c r="F8" i="11"/>
  <c r="F7" i="11"/>
  <c r="F6" i="11"/>
  <c r="F5" i="11"/>
  <c r="F4" i="11"/>
  <c r="F3" i="11"/>
  <c r="G3" i="11" l="1"/>
  <c r="G4" i="11"/>
  <c r="G8" i="11"/>
  <c r="G5" i="11"/>
  <c r="G9" i="11"/>
  <c r="G6" i="11"/>
  <c r="G10" i="11"/>
  <c r="G7" i="11"/>
  <c r="F11" i="3"/>
  <c r="B16" i="1"/>
  <c r="A16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L4" i="4"/>
  <c r="J4" i="4"/>
  <c r="F3" i="4"/>
  <c r="D7" i="1"/>
  <c r="B4" i="1"/>
</calcChain>
</file>

<file path=xl/sharedStrings.xml><?xml version="1.0" encoding="utf-8"?>
<sst xmlns="http://schemas.openxmlformats.org/spreadsheetml/2006/main" count="228" uniqueCount="96">
  <si>
    <t>Urbana</t>
  </si>
  <si>
    <t>Rural</t>
  </si>
  <si>
    <t>Tempo de Contribuição</t>
  </si>
  <si>
    <t>Idade</t>
  </si>
  <si>
    <t>Invalidez</t>
  </si>
  <si>
    <t>Tempo de contribuição</t>
  </si>
  <si>
    <t>Total</t>
  </si>
  <si>
    <t>TC</t>
  </si>
  <si>
    <t>BRASIL</t>
  </si>
  <si>
    <t>TC/Total</t>
  </si>
  <si>
    <t>Rondônia</t>
  </si>
  <si>
    <t>Norte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</si>
  <si>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</si>
  <si>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</si>
  <si>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</si>
  <si>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</si>
  <si>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</si>
  <si>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</si>
  <si>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</si>
  <si>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</si>
  <si>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</si>
  <si>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</si>
  <si>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</si>
  <si>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</si>
  <si>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</si>
  <si>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</si>
  <si>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</si>
  <si>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</si>
  <si>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</si>
  <si>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</si>
  <si>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</si>
  <si>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</si>
  <si>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</si>
  <si>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Check</t>
  </si>
  <si>
    <t>Brasil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</si>
  <si>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</si>
  <si>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</si>
  <si>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</si>
  <si>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</si>
  <si>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</si>
  <si>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</si>
  <si>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</si>
  <si>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</si>
  <si>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</si>
  <si>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</si>
  <si>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</si>
  <si>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</si>
  <si>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</si>
  <si>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</si>
  <si>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</si>
  <si>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</si>
  <si>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</si>
  <si>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</si>
  <si>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</si>
  <si>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</si>
  <si>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</si>
  <si>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</si>
  <si>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</si>
  <si>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</si>
  <si>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</si>
  <si>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</si>
  <si>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</si>
  <si>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</si>
  <si>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</si>
  <si>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</si>
  <si>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</si>
  <si>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</si>
  <si>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</si>
  <si>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</si>
  <si>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</si>
  <si>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</si>
  <si>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% TC</t>
  </si>
  <si>
    <t>PIB per capita</t>
  </si>
  <si>
    <t>PIB</t>
  </si>
  <si>
    <t>POP</t>
  </si>
  <si>
    <t>Região</t>
  </si>
  <si>
    <t>EDITAR</t>
  </si>
  <si>
    <t>INVALIDEZ</t>
  </si>
  <si>
    <t>URBANA</t>
  </si>
  <si>
    <t>RURAL</t>
  </si>
  <si>
    <t>Inv</t>
  </si>
  <si>
    <t>Inv acid</t>
  </si>
  <si>
    <t>Invalidez Acid</t>
  </si>
  <si>
    <t>%</t>
  </si>
  <si>
    <t xml:space="preserve">Até 1 </t>
  </si>
  <si>
    <t>1 a 2</t>
  </si>
  <si>
    <t>2 a 3</t>
  </si>
  <si>
    <t>3 a 4</t>
  </si>
  <si>
    <t>4 a 5</t>
  </si>
  <si>
    <t>5 a 6</t>
  </si>
  <si>
    <t>6 a 7</t>
  </si>
  <si>
    <t>Acima de 7</t>
  </si>
  <si>
    <t>Aposentadorias por tempo de contribuição</t>
  </si>
  <si>
    <t>Aposentadorias por idade</t>
  </si>
  <si>
    <t>Até 1</t>
  </si>
  <si>
    <t>&gt; 6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</si>
</sst>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R$&quot;\ * #,##0.00_-;\-&quot;R$&quot;\ * #,##0.00_-;_-&quot;R$&quot;\ * &quot;-&quot;??_-;_-@_-"/>
    <numFmt numFmtId="165" formatCode="#,##0.0000"/>
    <numFmt numFmtId="166" formatCode="* #,##0.00;* \-#,##0.00;* &quot;–&quot;;@"/>
    <numFmt numFmtId="167" formatCode="_(* #,##0.00_);_(* \(#,##0.00\);_(* &quot;-&quot;??_);_(@_)"/>
    <numFmt numFmtId="168" formatCode="* #,##0;* \-#,##0;* &quot;–&quot;;@"/>
    <numFmt numFmtId="169" formatCode="0.0%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11"/>
      <color rgb="FF222222"/>
      <name val="Arial"/>
      <family val="2"/>
    </font>
    <font>
      <sz val="11"/>
      <color rgb="FF4B4B4C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Fill="0" applyBorder="0"/>
    <xf numFmtId="0" fontId="3" fillId="0" borderId="0" applyFill="0" applyBorder="0"/>
    <xf numFmtId="9" fontId="3" fillId="0" borderId="0" applyFont="0" applyFill="0" applyBorder="0" applyAlignment="0" applyProtection="0"/>
    <xf numFmtId="0" fontId="4" fillId="0" borderId="0">
      <alignment vertical="center"/>
    </xf>
    <xf numFmtId="167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166" fontId="1" fillId="0" borderId="0" xfId="0" applyNumberFormat="1" applyFont="1" applyFill="1" applyBorder="1" applyAlignment="1">
      <alignment horizontal="right" vertical="center"/>
    </xf>
    <xf numFmtId="166" fontId="1" fillId="0" borderId="1" xfId="0" applyNumberFormat="1" applyFont="1" applyFill="1" applyBorder="1" applyAlignment="1">
      <alignment horizontal="right" vertical="center"/>
    </xf>
    <xf numFmtId="0" fontId="0" fillId="0" borderId="0" xfId="0"/>
    <xf numFmtId="168" fontId="0" fillId="0" borderId="0" xfId="0" applyNumberFormat="1"/>
    <xf numFmtId="3" fontId="0" fillId="0" borderId="0" xfId="0" applyNumberFormat="1"/>
    <xf numFmtId="168" fontId="1" fillId="0" borderId="2" xfId="0" applyNumberFormat="1" applyFont="1" applyFill="1" applyBorder="1" applyAlignment="1">
      <alignment horizontal="right" vertical="center"/>
    </xf>
    <xf numFmtId="0" fontId="0" fillId="0" borderId="0" xfId="0" applyFill="1" applyBorder="1"/>
    <xf numFmtId="3" fontId="0" fillId="0" borderId="0" xfId="0" applyNumberFormat="1" applyFill="1" applyBorder="1"/>
    <xf numFmtId="9" fontId="0" fillId="0" borderId="0" xfId="1" applyNumberFormat="1" applyFont="1"/>
    <xf numFmtId="164" fontId="5" fillId="0" borderId="0" xfId="7" applyFont="1"/>
    <xf numFmtId="2" fontId="0" fillId="0" borderId="0" xfId="0" applyNumberFormat="1"/>
    <xf numFmtId="0" fontId="6" fillId="0" borderId="0" xfId="0" applyFont="1"/>
    <xf numFmtId="164" fontId="0" fillId="0" borderId="0" xfId="7" applyFont="1"/>
    <xf numFmtId="168" fontId="1" fillId="0" borderId="0" xfId="0" applyNumberFormat="1" applyFont="1" applyFill="1" applyBorder="1" applyAlignment="1">
      <alignment horizontal="right" vertical="center"/>
    </xf>
    <xf numFmtId="168" fontId="1" fillId="0" borderId="1" xfId="0" applyNumberFormat="1" applyFont="1" applyFill="1" applyBorder="1" applyAlignment="1">
      <alignment horizontal="right" vertical="center"/>
    </xf>
    <xf numFmtId="166" fontId="0" fillId="0" borderId="0" xfId="0" applyNumberFormat="1"/>
    <xf numFmtId="10" fontId="0" fillId="0" borderId="0" xfId="0" applyNumberFormat="1"/>
    <xf numFmtId="169" fontId="0" fillId="0" borderId="0" xfId="1" applyNumberFormat="1" applyFon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8">
    <cellStyle name="Moeda" xfId="7" builtinId="4"/>
    <cellStyle name="Normal" xfId="0" builtinId="0"/>
    <cellStyle name="Normal 2" xfId="3"/>
    <cellStyle name="Normal 3" xfId="2"/>
    <cellStyle name="Porcentagem" xfId="1" builtinId="5"/>
    <cellStyle name="Porcentagem 2" xfId="4"/>
    <cellStyle name="Separador de milhares 2" xfId="6"/>
    <cellStyle name="Título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5949997494797E-2"/>
          <c:y val="0.16883281095091457"/>
          <c:w val="0.82920378313443721"/>
          <c:h val="0.624291772389558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Plan4!$J$2</c:f>
              <c:strCache>
                <c:ptCount val="1"/>
                <c:pt idx="0">
                  <c:v>Aposentadorias por tempo de contribuição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Plan4!$I$3:$I$10</c:f>
              <c:strCache>
                <c:ptCount val="8"/>
                <c:pt idx="0">
                  <c:v>Até 1</c:v>
                </c:pt>
                <c:pt idx="1">
                  <c:v>1 a 2</c:v>
                </c:pt>
                <c:pt idx="2">
                  <c:v>2 a 3</c:v>
                </c:pt>
                <c:pt idx="3">
                  <c:v>3 a 4</c:v>
                </c:pt>
                <c:pt idx="4">
                  <c:v>4 a 5</c:v>
                </c:pt>
                <c:pt idx="5">
                  <c:v>5 a 6</c:v>
                </c:pt>
                <c:pt idx="6">
                  <c:v>6 a 7</c:v>
                </c:pt>
                <c:pt idx="7">
                  <c:v>Acima de 7</c:v>
                </c:pt>
              </c:strCache>
            </c:strRef>
          </c:cat>
          <c:val>
            <c:numRef>
              <c:f>Plan4!$J$3:$J$10</c:f>
              <c:numCache>
                <c:formatCode>#,##0</c:formatCode>
                <c:ptCount val="8"/>
                <c:pt idx="0">
                  <c:v>1232499</c:v>
                </c:pt>
                <c:pt idx="1">
                  <c:v>1513443</c:v>
                </c:pt>
                <c:pt idx="2">
                  <c:v>1394812</c:v>
                </c:pt>
                <c:pt idx="3">
                  <c:v>1076063</c:v>
                </c:pt>
                <c:pt idx="4">
                  <c:v>379028</c:v>
                </c:pt>
                <c:pt idx="5">
                  <c:v>125233</c:v>
                </c:pt>
                <c:pt idx="6">
                  <c:v>1385</c:v>
                </c:pt>
                <c:pt idx="7">
                  <c:v>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5-48A3-A59E-B6C230596DCC}"/>
            </c:ext>
          </c:extLst>
        </c:ser>
        <c:ser>
          <c:idx val="1"/>
          <c:order val="1"/>
          <c:tx>
            <c:strRef>
              <c:f>Plan4!$K$2</c:f>
              <c:strCache>
                <c:ptCount val="1"/>
                <c:pt idx="0">
                  <c:v>Aposentadorias por idade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Plan4!$I$3:$I$10</c:f>
              <c:strCache>
                <c:ptCount val="8"/>
                <c:pt idx="0">
                  <c:v>Até 1</c:v>
                </c:pt>
                <c:pt idx="1">
                  <c:v>1 a 2</c:v>
                </c:pt>
                <c:pt idx="2">
                  <c:v>2 a 3</c:v>
                </c:pt>
                <c:pt idx="3">
                  <c:v>3 a 4</c:v>
                </c:pt>
                <c:pt idx="4">
                  <c:v>4 a 5</c:v>
                </c:pt>
                <c:pt idx="5">
                  <c:v>5 a 6</c:v>
                </c:pt>
                <c:pt idx="6">
                  <c:v>6 a 7</c:v>
                </c:pt>
                <c:pt idx="7">
                  <c:v>Acima de 7</c:v>
                </c:pt>
              </c:strCache>
            </c:strRef>
          </c:cat>
          <c:val>
            <c:numRef>
              <c:f>Plan4!$K$3:$K$10</c:f>
              <c:numCache>
                <c:formatCode>#,##0</c:formatCode>
                <c:ptCount val="8"/>
                <c:pt idx="0">
                  <c:v>8928582</c:v>
                </c:pt>
                <c:pt idx="1">
                  <c:v>761801</c:v>
                </c:pt>
                <c:pt idx="2">
                  <c:v>221931</c:v>
                </c:pt>
                <c:pt idx="3">
                  <c:v>101135</c:v>
                </c:pt>
                <c:pt idx="4">
                  <c:v>61792</c:v>
                </c:pt>
                <c:pt idx="5">
                  <c:v>25548</c:v>
                </c:pt>
                <c:pt idx="6">
                  <c:v>16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A3-A59E-B6C23059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618368"/>
        <c:axId val="52195328"/>
      </c:barChart>
      <c:catAx>
        <c:axId val="546183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8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52195328"/>
        <c:crosses val="autoZero"/>
        <c:auto val="1"/>
        <c:lblAlgn val="ctr"/>
        <c:lblOffset val="100"/>
        <c:noMultiLvlLbl val="0"/>
      </c:catAx>
      <c:valAx>
        <c:axId val="52195328"/>
        <c:scaling>
          <c:orientation val="minMax"/>
        </c:scaling>
        <c:delete val="0"/>
        <c:axPos val="l"/>
        <c:majorGridlines>
          <c:spPr>
            <a:ln w="38100"/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54618368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44606858723539949"/>
          <c:y val="0.17098717050518894"/>
          <c:w val="0.53641359603575001"/>
          <c:h val="9.8221759114684504E-2"/>
        </c:manualLayout>
      </c:layout>
      <c:overlay val="1"/>
      <c:txPr>
        <a:bodyPr/>
        <a:lstStyle/>
        <a:p>
          <a:pPr>
            <a:defRPr sz="2000" b="0" i="0" baseline="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83187828421798E-2"/>
          <c:y val="0.16671989795918371"/>
          <c:w val="0.92496855996021077"/>
          <c:h val="0.66655046104497329"/>
        </c:manualLayout>
      </c:layout>
      <c:barChart>
        <c:barDir val="col"/>
        <c:grouping val="clustered"/>
        <c:varyColors val="0"/>
        <c:ser>
          <c:idx val="0"/>
          <c:order val="0"/>
          <c:tx>
            <c:v> Urbano</c:v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 i="0" baseline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Plan1!$D$3:$F$3</c:f>
              <c:strCache>
                <c:ptCount val="3"/>
                <c:pt idx="0">
                  <c:v>Tempo de contribuição</c:v>
                </c:pt>
                <c:pt idx="1">
                  <c:v>Idade</c:v>
                </c:pt>
                <c:pt idx="2">
                  <c:v>Invalidez</c:v>
                </c:pt>
              </c:strCache>
            </c:strRef>
          </c:cat>
          <c:val>
            <c:numRef>
              <c:f>Plan1!$D$4:$F$4</c:f>
              <c:numCache>
                <c:formatCode>* #,##0.00;* \-#,##0.00;* "–";@</c:formatCode>
                <c:ptCount val="3"/>
                <c:pt idx="0">
                  <c:v>6.0201700000000002</c:v>
                </c:pt>
                <c:pt idx="1">
                  <c:v>4.0583400000000003</c:v>
                </c:pt>
                <c:pt idx="2">
                  <c:v>3.0266189999999997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B-4A1C-915B-72DF4729D9DF}"/>
            </c:ext>
          </c:extLst>
        </c:ser>
        <c:ser>
          <c:idx val="1"/>
          <c:order val="1"/>
          <c:tx>
            <c:v> Rural</c:v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 i="0" baseline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Plan1!$G$4:$I$4</c:f>
              <c:numCache>
                <c:formatCode>* #,##0.00;* \-#,##0.00;* "–";@</c:formatCode>
                <c:ptCount val="3"/>
                <c:pt idx="0">
                  <c:v>2.2741000000000001E-2</c:v>
                </c:pt>
                <c:pt idx="1">
                  <c:v>6.412998</c:v>
                </c:pt>
                <c:pt idx="2">
                  <c:v>0.47798300000000005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B-4A1C-915B-72DF472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18368"/>
        <c:axId val="52195328"/>
      </c:barChart>
      <c:catAx>
        <c:axId val="546183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8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52195328"/>
        <c:crosses val="autoZero"/>
        <c:auto val="1"/>
        <c:lblAlgn val="ctr"/>
        <c:lblOffset val="100"/>
        <c:noMultiLvlLbl val="0"/>
      </c:catAx>
      <c:valAx>
        <c:axId val="52195328"/>
        <c:scaling>
          <c:orientation val="minMax"/>
        </c:scaling>
        <c:delete val="0"/>
        <c:axPos val="l"/>
        <c:majorGridlines>
          <c:spPr>
            <a:ln w="38100"/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54618368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82548935052196459"/>
          <c:y val="0.18789064625850338"/>
          <c:w val="0.16060723043508723"/>
          <c:h val="0.14784761904761906"/>
        </c:manualLayout>
      </c:layout>
      <c:overlay val="1"/>
      <c:txPr>
        <a:bodyPr/>
        <a:lstStyle/>
        <a:p>
          <a:pPr>
            <a:defRPr sz="2000" b="0" i="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0"/>
    <c:plotArea>
      <c:layout>
        <c:manualLayout>
          <c:layoutTarget val="inner"/>
          <c:xMode val="edge"/>
          <c:yMode val="edge"/>
          <c:x val="0.12506382778626282"/>
          <c:y val="0.15940480948574476"/>
          <c:w val="0.79812035067011666"/>
          <c:h val="0.61293690932039979"/>
        </c:manualLayout>
      </c:layout>
      <c:bubbleChart>
        <c:varyColors val="0"/>
        <c:ser>
          <c:idx val="0"/>
          <c:order val="0"/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E64-445E-A661-CD71E8BAE16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E64-445E-A661-CD71E8BAE168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E64-445E-A661-CD71E8BAE16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E64-445E-A661-CD71E8BAE168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2E64-445E-A661-CD71E8BAE168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2E64-445E-A661-CD71E8BAE168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2E64-445E-A661-CD71E8BAE16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2E64-445E-A661-CD71E8BAE16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2E64-445E-A661-CD71E8BAE168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2E64-445E-A661-CD71E8BAE168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2E64-445E-A661-CD71E8BAE168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7-2E64-445E-A661-CD71E8BAE16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9-2E64-445E-A661-CD71E8BAE168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B-2E64-445E-A661-CD71E8BAE168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D-2E64-445E-A661-CD71E8BAE168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F-2E64-445E-A661-CD71E8BAE168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1-2E64-445E-A661-CD71E8BAE16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3-2E64-445E-A661-CD71E8BAE16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5-2E64-445E-A661-CD71E8BAE168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7-2E64-445E-A661-CD71E8BAE16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9-2E64-445E-A661-CD71E8BAE168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B-2E64-445E-A661-CD71E8BAE168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D-2E64-445E-A661-CD71E8BAE168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F-2E64-445E-A661-CD71E8BAE16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1-2E64-445E-A661-CD71E8BAE16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3-2E64-445E-A661-CD71E8BAE168}"/>
              </c:ext>
            </c:extLst>
          </c:dPt>
          <c:trendline>
            <c:spPr>
              <a:ln w="508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10679359652718841"/>
                  <c:y val="0.3814936953188298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1" i="0" baseline="0"/>
                  </a:pPr>
                  <a:endParaRPr lang="pt-BR"/>
                </a:p>
              </c:txPr>
            </c:trendlineLbl>
          </c:trendline>
          <c:xVal>
            <c:numRef>
              <c:f>Plan2!$D$3:$D$28</c:f>
              <c:numCache>
                <c:formatCode>_-"R$"\ * #,##0.00_-;\-"R$"\ * #,##0.00_-;_-"R$"\ * "-"??_-;_-@_-</c:formatCode>
                <c:ptCount val="26"/>
                <c:pt idx="0">
                  <c:v>43694.68</c:v>
                </c:pt>
                <c:pt idx="1">
                  <c:v>39826.949999999997</c:v>
                </c:pt>
                <c:pt idx="2">
                  <c:v>36525.279999999999</c:v>
                </c:pt>
                <c:pt idx="3">
                  <c:v>33960.36</c:v>
                </c:pt>
                <c:pt idx="4">
                  <c:v>33768.620000000003</c:v>
                </c:pt>
                <c:pt idx="5">
                  <c:v>24884.94</c:v>
                </c:pt>
                <c:pt idx="6">
                  <c:v>30627.45</c:v>
                </c:pt>
                <c:pt idx="7">
                  <c:v>16795.34</c:v>
                </c:pt>
                <c:pt idx="8">
                  <c:v>17189.28</c:v>
                </c:pt>
                <c:pt idx="9">
                  <c:v>31337.22</c:v>
                </c:pt>
                <c:pt idx="10">
                  <c:v>13877.53</c:v>
                </c:pt>
                <c:pt idx="11">
                  <c:v>26265.32</c:v>
                </c:pt>
                <c:pt idx="12">
                  <c:v>21978.95</c:v>
                </c:pt>
                <c:pt idx="13">
                  <c:v>16115.89</c:v>
                </c:pt>
                <c:pt idx="14">
                  <c:v>16631.86</c:v>
                </c:pt>
                <c:pt idx="15">
                  <c:v>14669.14</c:v>
                </c:pt>
                <c:pt idx="16">
                  <c:v>14133.32</c:v>
                </c:pt>
                <c:pt idx="17">
                  <c:v>18079.54</c:v>
                </c:pt>
                <c:pt idx="18">
                  <c:v>16009.98</c:v>
                </c:pt>
                <c:pt idx="19">
                  <c:v>32894.959999999999</c:v>
                </c:pt>
                <c:pt idx="20">
                  <c:v>16953.46</c:v>
                </c:pt>
                <c:pt idx="21">
                  <c:v>12218.51</c:v>
                </c:pt>
                <c:pt idx="22">
                  <c:v>11366.23</c:v>
                </c:pt>
                <c:pt idx="23">
                  <c:v>20476.71</c:v>
                </c:pt>
                <c:pt idx="24">
                  <c:v>19094.16</c:v>
                </c:pt>
                <c:pt idx="25">
                  <c:v>20677.95</c:v>
                </c:pt>
              </c:numCache>
            </c:numRef>
          </c:xVal>
          <c:yVal>
            <c:numRef>
              <c:f>Plan2!$B$3:$B$28</c:f>
              <c:numCache>
                <c:formatCode>General</c:formatCode>
                <c:ptCount val="26"/>
                <c:pt idx="0">
                  <c:v>0.4643989302089187</c:v>
                </c:pt>
                <c:pt idx="1">
                  <c:v>0.45722627685109046</c:v>
                </c:pt>
                <c:pt idx="2">
                  <c:v>0.41578236814745517</c:v>
                </c:pt>
                <c:pt idx="3">
                  <c:v>0.4024415766435821</c:v>
                </c:pt>
                <c:pt idx="4">
                  <c:v>0.31585638880831751</c:v>
                </c:pt>
                <c:pt idx="5">
                  <c:v>0.27098895731505296</c:v>
                </c:pt>
                <c:pt idx="6">
                  <c:v>0.25664422321121372</c:v>
                </c:pt>
                <c:pt idx="7">
                  <c:v>0.20705670722566777</c:v>
                </c:pt>
                <c:pt idx="8">
                  <c:v>0.19010104558416333</c:v>
                </c:pt>
                <c:pt idx="9">
                  <c:v>0.15819453769682268</c:v>
                </c:pt>
                <c:pt idx="10">
                  <c:v>0.15691065670286369</c:v>
                </c:pt>
                <c:pt idx="11">
                  <c:v>0.15225451766388087</c:v>
                </c:pt>
                <c:pt idx="12">
                  <c:v>0.14628648941199038</c:v>
                </c:pt>
                <c:pt idx="13">
                  <c:v>0.14085316324505817</c:v>
                </c:pt>
                <c:pt idx="14">
                  <c:v>0.13222219886924905</c:v>
                </c:pt>
                <c:pt idx="15">
                  <c:v>0.12514199923505939</c:v>
                </c:pt>
                <c:pt idx="16">
                  <c:v>0.11975813478280589</c:v>
                </c:pt>
                <c:pt idx="17">
                  <c:v>0.1061878642440864</c:v>
                </c:pt>
                <c:pt idx="18">
                  <c:v>0.10550447792212291</c:v>
                </c:pt>
                <c:pt idx="19">
                  <c:v>8.9852504804364353E-2</c:v>
                </c:pt>
                <c:pt idx="20">
                  <c:v>8.7803024906807234E-2</c:v>
                </c:pt>
                <c:pt idx="21">
                  <c:v>6.1738484582767178E-2</c:v>
                </c:pt>
                <c:pt idx="22">
                  <c:v>5.1949445074192906E-2</c:v>
                </c:pt>
                <c:pt idx="23">
                  <c:v>4.7400972569755916E-2</c:v>
                </c:pt>
                <c:pt idx="24">
                  <c:v>4.47634902094236E-2</c:v>
                </c:pt>
                <c:pt idx="25">
                  <c:v>4.2837371396174821E-2</c:v>
                </c:pt>
              </c:numCache>
            </c:numRef>
          </c:yVal>
          <c:bubbleSize>
            <c:numRef>
              <c:f>Plan2!$F$3:$F$28</c:f>
              <c:numCache>
                <c:formatCode>0.00</c:formatCode>
                <c:ptCount val="26"/>
                <c:pt idx="0">
                  <c:v>44396480.30378069</c:v>
                </c:pt>
                <c:pt idx="1">
                  <c:v>16550024.543682106</c:v>
                </c:pt>
                <c:pt idx="2">
                  <c:v>6819194.8152074404</c:v>
                </c:pt>
                <c:pt idx="3">
                  <c:v>11247966.747113399</c:v>
                </c:pt>
                <c:pt idx="4">
                  <c:v>11163026.502119422</c:v>
                </c:pt>
                <c:pt idx="5">
                  <c:v>20869087.890105423</c:v>
                </c:pt>
                <c:pt idx="6">
                  <c:v>3929906.0156820104</c:v>
                </c:pt>
                <c:pt idx="7">
                  <c:v>9345151.6908856854</c:v>
                </c:pt>
                <c:pt idx="8">
                  <c:v>2242909.5343144103</c:v>
                </c:pt>
                <c:pt idx="9">
                  <c:v>2651224.3268547752</c:v>
                </c:pt>
                <c:pt idx="10">
                  <c:v>3340940.3546596547</c:v>
                </c:pt>
                <c:pt idx="11">
                  <c:v>6610694.2538678376</c:v>
                </c:pt>
                <c:pt idx="12">
                  <c:v>3938313.7047038185</c:v>
                </c:pt>
                <c:pt idx="13">
                  <c:v>15203938.47314669</c:v>
                </c:pt>
                <c:pt idx="14">
                  <c:v>3442188.6668117694</c:v>
                </c:pt>
                <c:pt idx="15">
                  <c:v>8904475.6543328371</c:v>
                </c:pt>
                <c:pt idx="16">
                  <c:v>3972173.5586543009</c:v>
                </c:pt>
                <c:pt idx="17">
                  <c:v>766667.73601540748</c:v>
                </c:pt>
                <c:pt idx="18">
                  <c:v>8175088.288679936</c:v>
                </c:pt>
                <c:pt idx="19">
                  <c:v>3265485.0469494415</c:v>
                </c:pt>
                <c:pt idx="20">
                  <c:v>803493.80008564633</c:v>
                </c:pt>
                <c:pt idx="21">
                  <c:v>3203991.3213640614</c:v>
                </c:pt>
                <c:pt idx="22">
                  <c:v>6904224.1798731862</c:v>
                </c:pt>
                <c:pt idx="23">
                  <c:v>505647.63577742717</c:v>
                </c:pt>
                <c:pt idx="24">
                  <c:v>1515122.9485874216</c:v>
                </c:pt>
                <c:pt idx="25">
                  <c:v>1768212.0326241236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5-2E64-445E-A661-CD71E8BAE168}"/>
            </c:ext>
          </c:extLst>
        </c:ser>
        <c:ser>
          <c:idx val="1"/>
          <c:order val="1"/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5-785A-4F36-9E5D-BDDF0C353DB0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6-785A-4F36-9E5D-BDDF0C353DB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7-785A-4F36-9E5D-BDDF0C353DB0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8-785A-4F36-9E5D-BDDF0C353DB0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9-785A-4F36-9E5D-BDDF0C353DB0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B-785A-4F36-9E5D-BDDF0C353DB0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A-785A-4F36-9E5D-BDDF0C353DB0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6-785A-4F36-9E5D-BDDF0C353DB0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C-785A-4F36-9E5D-BDDF0C353DB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C-785A-4F36-9E5D-BDDF0C353DB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A-785A-4F36-9E5D-BDDF0C353DB0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E-785A-4F36-9E5D-BDDF0C353DB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F-785A-4F36-9E5D-BDDF0C353DB0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5-785A-4F36-9E5D-BDDF0C353DB0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7-785A-4F36-9E5D-BDDF0C353DB0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9-785A-4F36-9E5D-BDDF0C353DB0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8-785A-4F36-9E5D-BDDF0C353DB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2-785A-4F36-9E5D-BDDF0C353DB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4-785A-4F36-9E5D-BDDF0C353DB0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3D-785A-4F36-9E5D-BDDF0C353DB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3-785A-4F36-9E5D-BDDF0C353DB0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D-785A-4F36-9E5D-BDDF0C353DB0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B-785A-4F36-9E5D-BDDF0C353DB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1-785A-4F36-9E5D-BDDF0C353DB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40-785A-4F36-9E5D-BDDF0C353DB0}"/>
              </c:ext>
            </c:extLst>
          </c:dPt>
          <c:xVal>
            <c:numRef>
              <c:f>Plan2!$D$3:$D$28</c:f>
              <c:numCache>
                <c:formatCode>_-"R$"\ * #,##0.00_-;\-"R$"\ * #,##0.00_-;_-"R$"\ * "-"??_-;_-@_-</c:formatCode>
                <c:ptCount val="26"/>
                <c:pt idx="0">
                  <c:v>43694.68</c:v>
                </c:pt>
                <c:pt idx="1">
                  <c:v>39826.949999999997</c:v>
                </c:pt>
                <c:pt idx="2">
                  <c:v>36525.279999999999</c:v>
                </c:pt>
                <c:pt idx="3">
                  <c:v>33960.36</c:v>
                </c:pt>
                <c:pt idx="4">
                  <c:v>33768.620000000003</c:v>
                </c:pt>
                <c:pt idx="5">
                  <c:v>24884.94</c:v>
                </c:pt>
                <c:pt idx="6">
                  <c:v>30627.45</c:v>
                </c:pt>
                <c:pt idx="7">
                  <c:v>16795.34</c:v>
                </c:pt>
                <c:pt idx="8">
                  <c:v>17189.28</c:v>
                </c:pt>
                <c:pt idx="9">
                  <c:v>31337.22</c:v>
                </c:pt>
                <c:pt idx="10">
                  <c:v>13877.53</c:v>
                </c:pt>
                <c:pt idx="11">
                  <c:v>26265.32</c:v>
                </c:pt>
                <c:pt idx="12">
                  <c:v>21978.95</c:v>
                </c:pt>
                <c:pt idx="13">
                  <c:v>16115.89</c:v>
                </c:pt>
                <c:pt idx="14">
                  <c:v>16631.86</c:v>
                </c:pt>
                <c:pt idx="15">
                  <c:v>14669.14</c:v>
                </c:pt>
                <c:pt idx="16">
                  <c:v>14133.32</c:v>
                </c:pt>
                <c:pt idx="17">
                  <c:v>18079.54</c:v>
                </c:pt>
                <c:pt idx="18">
                  <c:v>16009.98</c:v>
                </c:pt>
                <c:pt idx="19">
                  <c:v>32894.959999999999</c:v>
                </c:pt>
                <c:pt idx="20">
                  <c:v>16953.46</c:v>
                </c:pt>
                <c:pt idx="21">
                  <c:v>12218.51</c:v>
                </c:pt>
                <c:pt idx="22">
                  <c:v>11366.23</c:v>
                </c:pt>
                <c:pt idx="23">
                  <c:v>20476.71</c:v>
                </c:pt>
                <c:pt idx="24">
                  <c:v>19094.16</c:v>
                </c:pt>
                <c:pt idx="25">
                  <c:v>20677.95</c:v>
                </c:pt>
              </c:numCache>
            </c:numRef>
          </c:xVal>
          <c:yVal>
            <c:numRef>
              <c:f>Plan2!$B$3:$B$28</c:f>
              <c:numCache>
                <c:formatCode>General</c:formatCode>
                <c:ptCount val="26"/>
                <c:pt idx="0">
                  <c:v>0.4643989302089187</c:v>
                </c:pt>
                <c:pt idx="1">
                  <c:v>0.45722627685109046</c:v>
                </c:pt>
                <c:pt idx="2">
                  <c:v>0.41578236814745517</c:v>
                </c:pt>
                <c:pt idx="3">
                  <c:v>0.4024415766435821</c:v>
                </c:pt>
                <c:pt idx="4">
                  <c:v>0.31585638880831751</c:v>
                </c:pt>
                <c:pt idx="5">
                  <c:v>0.27098895731505296</c:v>
                </c:pt>
                <c:pt idx="6">
                  <c:v>0.25664422321121372</c:v>
                </c:pt>
                <c:pt idx="7">
                  <c:v>0.20705670722566777</c:v>
                </c:pt>
                <c:pt idx="8">
                  <c:v>0.19010104558416333</c:v>
                </c:pt>
                <c:pt idx="9">
                  <c:v>0.15819453769682268</c:v>
                </c:pt>
                <c:pt idx="10">
                  <c:v>0.15691065670286369</c:v>
                </c:pt>
                <c:pt idx="11">
                  <c:v>0.15225451766388087</c:v>
                </c:pt>
                <c:pt idx="12">
                  <c:v>0.14628648941199038</c:v>
                </c:pt>
                <c:pt idx="13">
                  <c:v>0.14085316324505817</c:v>
                </c:pt>
                <c:pt idx="14">
                  <c:v>0.13222219886924905</c:v>
                </c:pt>
                <c:pt idx="15">
                  <c:v>0.12514199923505939</c:v>
                </c:pt>
                <c:pt idx="16">
                  <c:v>0.11975813478280589</c:v>
                </c:pt>
                <c:pt idx="17">
                  <c:v>0.1061878642440864</c:v>
                </c:pt>
                <c:pt idx="18">
                  <c:v>0.10550447792212291</c:v>
                </c:pt>
                <c:pt idx="19">
                  <c:v>8.9852504804364353E-2</c:v>
                </c:pt>
                <c:pt idx="20">
                  <c:v>8.7803024906807234E-2</c:v>
                </c:pt>
                <c:pt idx="21">
                  <c:v>6.1738484582767178E-2</c:v>
                </c:pt>
                <c:pt idx="22">
                  <c:v>5.1949445074192906E-2</c:v>
                </c:pt>
                <c:pt idx="23">
                  <c:v>4.7400972569755916E-2</c:v>
                </c:pt>
                <c:pt idx="24">
                  <c:v>4.47634902094236E-2</c:v>
                </c:pt>
                <c:pt idx="25">
                  <c:v>4.2837371396174821E-2</c:v>
                </c:pt>
              </c:numCache>
            </c:numRef>
          </c:yVal>
          <c:bubbleSize>
            <c:numRef>
              <c:f>Plan2!$F$3:$F$28</c:f>
              <c:numCache>
                <c:formatCode>0.00</c:formatCode>
                <c:ptCount val="26"/>
                <c:pt idx="0">
                  <c:v>44396480.30378069</c:v>
                </c:pt>
                <c:pt idx="1">
                  <c:v>16550024.543682106</c:v>
                </c:pt>
                <c:pt idx="2">
                  <c:v>6819194.8152074404</c:v>
                </c:pt>
                <c:pt idx="3">
                  <c:v>11247966.747113399</c:v>
                </c:pt>
                <c:pt idx="4">
                  <c:v>11163026.502119422</c:v>
                </c:pt>
                <c:pt idx="5">
                  <c:v>20869087.890105423</c:v>
                </c:pt>
                <c:pt idx="6">
                  <c:v>3929906.0156820104</c:v>
                </c:pt>
                <c:pt idx="7">
                  <c:v>9345151.6908856854</c:v>
                </c:pt>
                <c:pt idx="8">
                  <c:v>2242909.5343144103</c:v>
                </c:pt>
                <c:pt idx="9">
                  <c:v>2651224.3268547752</c:v>
                </c:pt>
                <c:pt idx="10">
                  <c:v>3340940.3546596547</c:v>
                </c:pt>
                <c:pt idx="11">
                  <c:v>6610694.2538678376</c:v>
                </c:pt>
                <c:pt idx="12">
                  <c:v>3938313.7047038185</c:v>
                </c:pt>
                <c:pt idx="13">
                  <c:v>15203938.47314669</c:v>
                </c:pt>
                <c:pt idx="14">
                  <c:v>3442188.6668117694</c:v>
                </c:pt>
                <c:pt idx="15">
                  <c:v>8904475.6543328371</c:v>
                </c:pt>
                <c:pt idx="16">
                  <c:v>3972173.5586543009</c:v>
                </c:pt>
                <c:pt idx="17">
                  <c:v>766667.73601540748</c:v>
                </c:pt>
                <c:pt idx="18">
                  <c:v>8175088.288679936</c:v>
                </c:pt>
                <c:pt idx="19">
                  <c:v>3265485.0469494415</c:v>
                </c:pt>
                <c:pt idx="20">
                  <c:v>803493.80008564633</c:v>
                </c:pt>
                <c:pt idx="21">
                  <c:v>3203991.3213640614</c:v>
                </c:pt>
                <c:pt idx="22">
                  <c:v>6904224.1798731862</c:v>
                </c:pt>
                <c:pt idx="23">
                  <c:v>505647.63577742717</c:v>
                </c:pt>
                <c:pt idx="24">
                  <c:v>1515122.9485874216</c:v>
                </c:pt>
                <c:pt idx="25">
                  <c:v>1768212.0326241236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6C-9C2C-4218-B399-3834507A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3147904"/>
        <c:axId val="53178752"/>
      </c:bubbleChart>
      <c:valAx>
        <c:axId val="53147904"/>
        <c:scaling>
          <c:orientation val="minMax"/>
          <c:max val="50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 sz="1800" baseline="0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r>
                  <a:rPr lang="en-US" sz="1800" baseline="0">
                    <a:latin typeface="helvetica" panose="020B0604020202020204" pitchFamily="34" charset="0"/>
                    <a:cs typeface="helvetica" panose="020B0604020202020204" pitchFamily="34" charset="0"/>
                  </a:rPr>
                  <a:t>PIB per capita</a:t>
                </a:r>
              </a:p>
            </c:rich>
          </c:tx>
          <c:layout>
            <c:manualLayout>
              <c:xMode val="edge"/>
              <c:yMode val="edge"/>
              <c:x val="0.83321905613385816"/>
              <c:y val="0.84177446981323578"/>
            </c:manualLayout>
          </c:layout>
          <c:overlay val="0"/>
        </c:title>
        <c:numFmt formatCode="_-&quot;R$&quot;\ * #,##0.00_-;\-&quot;R$&quot;\ * #,##0.00_-;_-&quot;R$&quot;\ * &quot;-&quot;??_-;_-@_-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800" b="1" i="0" baseline="0"/>
            </a:pPr>
            <a:endParaRPr lang="pt-BR"/>
          </a:p>
        </c:txPr>
        <c:crossAx val="53178752"/>
        <c:crosses val="autoZero"/>
        <c:crossBetween val="midCat"/>
        <c:majorUnit val="15000"/>
      </c:valAx>
      <c:valAx>
        <c:axId val="53178752"/>
        <c:scaling>
          <c:orientation val="minMax"/>
          <c:max val="0.60000000000000064"/>
          <c:min val="0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aseline="0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r>
                  <a:rPr lang="en-US" sz="1600" baseline="0">
                    <a:latin typeface="helvetica" panose="020B0604020202020204" pitchFamily="34" charset="0"/>
                    <a:cs typeface="helvetica" panose="020B0604020202020204" pitchFamily="34" charset="0"/>
                  </a:rPr>
                  <a:t>Proporção de aposentadorias por TC (em %)</a:t>
                </a:r>
              </a:p>
            </c:rich>
          </c:tx>
          <c:layout>
            <c:manualLayout>
              <c:xMode val="edge"/>
              <c:yMode val="edge"/>
              <c:x val="6.7081061340341043E-3"/>
              <c:y val="0.1585811260357975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53147904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0809534920027E-2"/>
          <c:y val="0.1408015306122449"/>
          <c:w val="0.92144293789675646"/>
          <c:h val="0.62777256754160971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222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1-574C-4F16-A58A-7E00D62D8394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3-574C-4F16-A58A-7E00D62D8394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5-574C-4F16-A58A-7E00D62D839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7-574C-4F16-A58A-7E00D62D8394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9-574C-4F16-A58A-7E00D62D8394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B-574C-4F16-A58A-7E00D62D839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D-574C-4F16-A58A-7E00D62D8394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F-574C-4F16-A58A-7E00D62D8394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11-574C-4F16-A58A-7E00D62D8394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13-574C-4F16-A58A-7E00D62D839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15-574C-4F16-A58A-7E00D62D8394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17-574C-4F16-A58A-7E00D62D8394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19-574C-4F16-A58A-7E00D62D8394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1B-574C-4F16-A58A-7E00D62D8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1D-574C-4F16-A58A-7E00D62D8394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1F-574C-4F16-A58A-7E00D62D8394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21-574C-4F16-A58A-7E00D62D8394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23-574C-4F16-A58A-7E00D62D8394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25-574C-4F16-A58A-7E00D62D839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27-574C-4F16-A58A-7E00D62D8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29-574C-4F16-A58A-7E00D62D8394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2B-574C-4F16-A58A-7E00D62D839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2D-574C-4F16-A58A-7E00D62D8394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2F-574C-4F16-A58A-7E00D62D8394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31-574C-4F16-A58A-7E00D62D839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3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33-574C-4F16-A58A-7E00D62D839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35-574C-4F16-A58A-7E00D62D839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3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37-574C-4F16-A58A-7E00D62D8394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1200" b="1" i="0" baseline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Plan3!$I$5:$I$32</c:f>
              <c:strCache>
                <c:ptCount val="28"/>
                <c:pt idx="0">
                  <c:v>SP</c:v>
                </c:pt>
                <c:pt idx="1">
                  <c:v>RJ</c:v>
                </c:pt>
                <c:pt idx="2">
                  <c:v>SC</c:v>
                </c:pt>
                <c:pt idx="3">
                  <c:v>RS</c:v>
                </c:pt>
                <c:pt idx="4">
                  <c:v>PR</c:v>
                </c:pt>
                <c:pt idx="5">
                  <c:v>DF</c:v>
                </c:pt>
                <c:pt idx="6">
                  <c:v>BRASIL</c:v>
                </c:pt>
                <c:pt idx="7">
                  <c:v>MG</c:v>
                </c:pt>
                <c:pt idx="8">
                  <c:v>ES</c:v>
                </c:pt>
                <c:pt idx="9">
                  <c:v>PE</c:v>
                </c:pt>
                <c:pt idx="10">
                  <c:v>SE</c:v>
                </c:pt>
                <c:pt idx="11">
                  <c:v>MS</c:v>
                </c:pt>
                <c:pt idx="12">
                  <c:v>AL</c:v>
                </c:pt>
                <c:pt idx="13">
                  <c:v>GO</c:v>
                </c:pt>
                <c:pt idx="14">
                  <c:v>AM</c:v>
                </c:pt>
                <c:pt idx="15">
                  <c:v>BA</c:v>
                </c:pt>
                <c:pt idx="16">
                  <c:v>RN</c:v>
                </c:pt>
                <c:pt idx="17">
                  <c:v>CE</c:v>
                </c:pt>
                <c:pt idx="18">
                  <c:v>PB</c:v>
                </c:pt>
                <c:pt idx="19">
                  <c:v>AP</c:v>
                </c:pt>
                <c:pt idx="20">
                  <c:v>PA</c:v>
                </c:pt>
                <c:pt idx="21">
                  <c:v>MT</c:v>
                </c:pt>
                <c:pt idx="22">
                  <c:v>AC</c:v>
                </c:pt>
                <c:pt idx="23">
                  <c:v>PI</c:v>
                </c:pt>
                <c:pt idx="24">
                  <c:v>MA</c:v>
                </c:pt>
                <c:pt idx="25">
                  <c:v>RR</c:v>
                </c:pt>
                <c:pt idx="26">
                  <c:v>TO</c:v>
                </c:pt>
                <c:pt idx="27">
                  <c:v>RO</c:v>
                </c:pt>
              </c:strCache>
            </c:strRef>
          </c:cat>
          <c:val>
            <c:numRef>
              <c:f>Plan3!$H$5:$H$32</c:f>
              <c:numCache>
                <c:formatCode>0%</c:formatCode>
                <c:ptCount val="28"/>
                <c:pt idx="0">
                  <c:v>0.4643989302089187</c:v>
                </c:pt>
                <c:pt idx="1">
                  <c:v>0.45722627685109046</c:v>
                </c:pt>
                <c:pt idx="2">
                  <c:v>0.41578236814745517</c:v>
                </c:pt>
                <c:pt idx="3">
                  <c:v>0.4024415766435821</c:v>
                </c:pt>
                <c:pt idx="4">
                  <c:v>0.31585638880831751</c:v>
                </c:pt>
                <c:pt idx="5">
                  <c:v>0.31401738531056139</c:v>
                </c:pt>
                <c:pt idx="6">
                  <c:v>0.301861030885339</c:v>
                </c:pt>
                <c:pt idx="7">
                  <c:v>0.27098895731505296</c:v>
                </c:pt>
                <c:pt idx="8">
                  <c:v>0.25664422321121372</c:v>
                </c:pt>
                <c:pt idx="9">
                  <c:v>0.20705670722566777</c:v>
                </c:pt>
                <c:pt idx="10">
                  <c:v>0.19010104558416333</c:v>
                </c:pt>
                <c:pt idx="11">
                  <c:v>0.15819453769682268</c:v>
                </c:pt>
                <c:pt idx="12">
                  <c:v>0.15691065670286369</c:v>
                </c:pt>
                <c:pt idx="13">
                  <c:v>0.15225451766388087</c:v>
                </c:pt>
                <c:pt idx="14">
                  <c:v>0.14628648941199038</c:v>
                </c:pt>
                <c:pt idx="15">
                  <c:v>0.14085316324505817</c:v>
                </c:pt>
                <c:pt idx="16">
                  <c:v>0.13222219886924905</c:v>
                </c:pt>
                <c:pt idx="17">
                  <c:v>0.12514199923505939</c:v>
                </c:pt>
                <c:pt idx="18">
                  <c:v>0.11975813478280589</c:v>
                </c:pt>
                <c:pt idx="19">
                  <c:v>0.1061878642440864</c:v>
                </c:pt>
                <c:pt idx="20">
                  <c:v>0.10550447792212291</c:v>
                </c:pt>
                <c:pt idx="21">
                  <c:v>8.9852504804364353E-2</c:v>
                </c:pt>
                <c:pt idx="22">
                  <c:v>8.7803024906807234E-2</c:v>
                </c:pt>
                <c:pt idx="23">
                  <c:v>6.1738484582767178E-2</c:v>
                </c:pt>
                <c:pt idx="24">
                  <c:v>5.1949445074192906E-2</c:v>
                </c:pt>
                <c:pt idx="25">
                  <c:v>4.7400972569755916E-2</c:v>
                </c:pt>
                <c:pt idx="26">
                  <c:v>4.47634902094236E-2</c:v>
                </c:pt>
                <c:pt idx="27">
                  <c:v>4.2837371396174821E-2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74C-4F16-A58A-7E00D62D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3118848"/>
        <c:axId val="53120384"/>
      </c:barChart>
      <c:catAx>
        <c:axId val="531188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53120384"/>
        <c:crosses val="autoZero"/>
        <c:auto val="1"/>
        <c:lblAlgn val="ctr"/>
        <c:lblOffset val="100"/>
        <c:noMultiLvlLbl val="0"/>
      </c:catAx>
      <c:valAx>
        <c:axId val="53120384"/>
        <c:scaling>
          <c:orientation val="minMax"/>
          <c:max val="0.5"/>
          <c:min val="0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7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53118848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948" cy="60277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AA91DC-A55E-43D4-87C4-0CD44AA5A0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0.17063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672919" cy="1024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 baseline="0">
              <a:latin typeface="Franklin Gothic Medium" pitchFamily="34" charset="0"/>
            </a:rPr>
            <a:t>Figura 21. RGPS: Aposentadorias, em faixa de salário mínimo, por tipo</a:t>
          </a:r>
        </a:p>
      </cdr:txBody>
    </cdr:sp>
  </cdr:relSizeAnchor>
  <cdr:relSizeAnchor xmlns:cdr="http://schemas.openxmlformats.org/drawingml/2006/chartDrawing">
    <cdr:from>
      <cdr:x>9.63515E-5</cdr:x>
      <cdr:y>0.08119</cdr:y>
    </cdr:from>
    <cdr:to>
      <cdr:x>1</cdr:x>
      <cdr:y>0.14418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932" y="487519"/>
          <a:ext cx="9671987" cy="378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                     (Número total de aposentadorias, por tipo)</a:t>
          </a:r>
        </a:p>
      </cdr:txBody>
    </cdr:sp>
  </cdr:relSizeAnchor>
  <cdr:relSizeAnchor xmlns:cdr="http://schemas.openxmlformats.org/drawingml/2006/chartDrawing">
    <cdr:from>
      <cdr:x>0</cdr:x>
      <cdr:y>0.92266</cdr:y>
    </cdr:from>
    <cdr:to>
      <cdr:x>0.55381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5552642"/>
          <a:ext cx="5346989" cy="465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 Boletim Estatístico da Previdência Social</a:t>
          </a:r>
          <a:r>
            <a:rPr lang="pt-BR" sz="1600" baseline="0">
              <a:latin typeface="Helvetica" pitchFamily="34" charset="0"/>
              <a:cs typeface="Helvetica" pitchFamily="34" charset="0"/>
            </a:rPr>
            <a:t> (BEPS).</a:t>
          </a:r>
          <a:endParaRPr lang="pt-BR" sz="16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0.82736</cdr:x>
      <cdr:y>0.88849</cdr:y>
    </cdr:from>
    <cdr:to>
      <cdr:x>1</cdr:x>
      <cdr:y>1</cdr:y>
    </cdr:to>
    <cdr:pic>
      <cdr:nvPicPr>
        <cdr:cNvPr id="8" name="Imagem 7" descr="IMP__Logo.png">
          <a:extLst xmlns:a="http://schemas.openxmlformats.org/drawingml/2006/main">
            <a:ext uri="{FF2B5EF4-FFF2-40B4-BE49-F238E27FC236}">
              <a16:creationId xmlns:a16="http://schemas.microsoft.com/office/drawing/2014/main" id="{B56F6E61-C064-406D-8DE2-5C94D3F9CE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88033" y="5346989"/>
          <a:ext cx="1666853" cy="67107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2948" cy="60277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017FC5-823E-424B-B5E9-54715DBD2C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0.17063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672919" cy="1024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 baseline="0">
              <a:latin typeface="Franklin Gothic Medium" pitchFamily="34" charset="0"/>
            </a:rPr>
            <a:t>Figura 22. Aposentadorias do RGPS por clientela e classe do benefício</a:t>
          </a:r>
        </a:p>
      </cdr:txBody>
    </cdr:sp>
  </cdr:relSizeAnchor>
  <cdr:relSizeAnchor xmlns:cdr="http://schemas.openxmlformats.org/drawingml/2006/chartDrawing">
    <cdr:from>
      <cdr:x>9.63515E-5</cdr:x>
      <cdr:y>0.08119</cdr:y>
    </cdr:from>
    <cdr:to>
      <cdr:x>1</cdr:x>
      <cdr:y>0.14418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932" y="487519"/>
          <a:ext cx="9671987" cy="378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                       (Em milhões de aposentadorias, posição em dez/2017)</a:t>
          </a:r>
        </a:p>
      </cdr:txBody>
    </cdr:sp>
  </cdr:relSizeAnchor>
  <cdr:relSizeAnchor xmlns:cdr="http://schemas.openxmlformats.org/drawingml/2006/chartDrawing">
    <cdr:from>
      <cdr:x>0</cdr:x>
      <cdr:y>0.92266</cdr:y>
    </cdr:from>
    <cdr:to>
      <cdr:x>0.55381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5552642"/>
          <a:ext cx="5346989" cy="465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 Boletim Estatístico da Previdência Social</a:t>
          </a:r>
          <a:r>
            <a:rPr lang="pt-BR" sz="1600" baseline="0">
              <a:latin typeface="Helvetica" pitchFamily="34" charset="0"/>
              <a:cs typeface="Helvetica" pitchFamily="34" charset="0"/>
            </a:rPr>
            <a:t> (BEPS).</a:t>
          </a:r>
          <a:endParaRPr lang="pt-BR" sz="16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0.27695</cdr:x>
      <cdr:y>0.64209</cdr:y>
    </cdr:from>
    <cdr:to>
      <cdr:x>0.32623</cdr:x>
      <cdr:y>0.77359</cdr:y>
    </cdr:to>
    <cdr:sp macro="" textlink="">
      <cdr:nvSpPr>
        <cdr:cNvPr id="6" name="Conector de seta reta 5"/>
        <cdr:cNvSpPr/>
      </cdr:nvSpPr>
      <cdr:spPr>
        <a:xfrm xmlns:a="http://schemas.openxmlformats.org/drawingml/2006/main" flipH="1">
          <a:off x="2673920" y="3864119"/>
          <a:ext cx="475823" cy="79139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0.23038</cdr:x>
      <cdr:y>0.44964</cdr:y>
    </cdr:from>
    <cdr:to>
      <cdr:x>0.43161</cdr:x>
      <cdr:y>0.68067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224320" y="2705966"/>
          <a:ext cx="1942868" cy="1390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800" b="1">
              <a:solidFill>
                <a:srgbClr val="FF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Só 20.000 aposentadorias por</a:t>
          </a:r>
          <a:r>
            <a:rPr lang="pt-BR" sz="1800" b="1" baseline="0">
              <a:solidFill>
                <a:srgbClr val="FF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pt-BR" sz="1800" b="1">
              <a:solidFill>
                <a:srgbClr val="FF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TC no campo</a:t>
          </a:r>
        </a:p>
      </cdr:txBody>
    </cdr:sp>
  </cdr:relSizeAnchor>
  <cdr:relSizeAnchor xmlns:cdr="http://schemas.openxmlformats.org/drawingml/2006/chartDrawing">
    <cdr:from>
      <cdr:x>0.82736</cdr:x>
      <cdr:y>0.88849</cdr:y>
    </cdr:from>
    <cdr:to>
      <cdr:x>1</cdr:x>
      <cdr:y>1</cdr:y>
    </cdr:to>
    <cdr:pic>
      <cdr:nvPicPr>
        <cdr:cNvPr id="8" name="Imagem 7" descr="IMP__Logo.png">
          <a:extLst xmlns:a="http://schemas.openxmlformats.org/drawingml/2006/main">
            <a:ext uri="{FF2B5EF4-FFF2-40B4-BE49-F238E27FC236}">
              <a16:creationId xmlns:a16="http://schemas.microsoft.com/office/drawing/2014/main" id="{B56F6E61-C064-406D-8DE2-5C94D3F9CE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88033" y="5346989"/>
          <a:ext cx="1666853" cy="67107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52948" cy="60277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323844-4645-4E14-8134-3FEF780121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0.99812</cdr:x>
      <cdr:y>0.16919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0"/>
          <a:ext cx="9634800" cy="1019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600" b="1" cap="small">
              <a:latin typeface="Franklin Gothic Medium" pitchFamily="34" charset="0"/>
            </a:rPr>
            <a:t>Figura</a:t>
          </a:r>
          <a:r>
            <a:rPr lang="pt-BR" sz="2600" b="1" cap="small" baseline="0">
              <a:latin typeface="Franklin Gothic Medium" pitchFamily="34" charset="0"/>
            </a:rPr>
            <a:t> 24. </a:t>
          </a:r>
          <a:r>
            <a:rPr lang="pt-BR" sz="2600" b="1" cap="small">
              <a:latin typeface="Franklin Gothic Medium" pitchFamily="34" charset="0"/>
            </a:rPr>
            <a:t>Proporção de aposentadorias por TC</a:t>
          </a:r>
          <a:r>
            <a:rPr lang="pt-BR" sz="2600" b="1" cap="small" baseline="0">
              <a:latin typeface="Franklin Gothic Medium" pitchFamily="34" charset="0"/>
            </a:rPr>
            <a:t>, 2017 </a:t>
          </a:r>
          <a:r>
            <a:rPr lang="pt-BR" sz="2600" b="1" cap="small">
              <a:latin typeface="Franklin Gothic Medium" pitchFamily="34" charset="0"/>
            </a:rPr>
            <a:t>e PIB per capita,</a:t>
          </a:r>
          <a:r>
            <a:rPr lang="pt-BR" sz="2600" b="1" cap="small" baseline="0">
              <a:latin typeface="Franklin Gothic Medium" pitchFamily="34" charset="0"/>
            </a:rPr>
            <a:t> </a:t>
          </a:r>
          <a:r>
            <a:rPr lang="pt-BR" sz="2600" b="1" cap="small">
              <a:latin typeface="Franklin Gothic Medium" pitchFamily="34" charset="0"/>
            </a:rPr>
            <a:t>2015</a:t>
          </a:r>
        </a:p>
      </cdr:txBody>
    </cdr:sp>
  </cdr:relSizeAnchor>
  <cdr:relSizeAnchor xmlns:cdr="http://schemas.openxmlformats.org/drawingml/2006/chartDrawing">
    <cdr:from>
      <cdr:x>0.00245</cdr:x>
      <cdr:y>0.07371</cdr:y>
    </cdr:from>
    <cdr:to>
      <cdr:x>1</cdr:x>
      <cdr:y>0.1457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3969" y="442595"/>
          <a:ext cx="9759531" cy="432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                                (Em R$ e em % do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total de aposentadorias do RGPS, por estado)  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0.00243</cdr:x>
      <cdr:y>0.87978</cdr:y>
    </cdr:from>
    <cdr:to>
      <cdr:x>0.82511</cdr:x>
      <cdr:y>0.99802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23425" y="5288017"/>
          <a:ext cx="7930600" cy="710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300">
              <a:latin typeface="Helvetica" pitchFamily="34" charset="0"/>
              <a:cs typeface="Helvetica" pitchFamily="34" charset="0"/>
            </a:rPr>
            <a:t> Fonte: IBGE e Boletim</a:t>
          </a:r>
          <a:r>
            <a:rPr lang="pt-BR" sz="1300" baseline="0">
              <a:latin typeface="Helvetica" pitchFamily="34" charset="0"/>
              <a:cs typeface="Helvetica" pitchFamily="34" charset="0"/>
            </a:rPr>
            <a:t> Estatístico Regional da Previdência Social. Elaboração: Gabriel Nemer Tenoury. </a:t>
          </a:r>
          <a:r>
            <a:rPr lang="pt-BR" sz="1300" i="1" baseline="0">
              <a:latin typeface="Helvetica" pitchFamily="34" charset="0"/>
              <a:cs typeface="Helvetica" pitchFamily="34" charset="0"/>
            </a:rPr>
            <a:t>Notas: 1) TC = Tempo de contribuição. 2) O Distrito Federal foi excluído por ser um outlier em PIB per capita. 3) Tamanho das bolhas são proporcionais à população de cada estado</a:t>
          </a:r>
          <a:endParaRPr lang="pt-BR" sz="13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0.81726</cdr:x>
      <cdr:y>0.88104</cdr:y>
    </cdr:from>
    <cdr:to>
      <cdr:x>1</cdr:x>
      <cdr:y>0.99584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1164F189-0FEC-401B-B09B-8BACBB8689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90597" y="5302180"/>
          <a:ext cx="1764289" cy="69084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0.128</cdr:x>
      <cdr:y>0.16747</cdr:y>
    </cdr:from>
    <cdr:to>
      <cdr:x>0.62653</cdr:x>
      <cdr:y>0.2377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0DBDC1A-909E-406C-B41A-7DBF68C18F96}"/>
            </a:ext>
          </a:extLst>
        </cdr:cNvPr>
        <cdr:cNvSpPr txBox="1"/>
      </cdr:nvSpPr>
      <cdr:spPr>
        <a:xfrm xmlns:a="http://schemas.openxmlformats.org/drawingml/2006/main">
          <a:off x="1233920" y="1006620"/>
          <a:ext cx="4805796" cy="422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400" b="1" cap="small" baseline="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Norte</a:t>
          </a:r>
          <a:r>
            <a:rPr lang="pt-BR" sz="2400" b="1" cap="small" baseline="0">
              <a:effectLst/>
              <a:latin typeface="+mn-lt"/>
              <a:ea typeface="+mn-ea"/>
              <a:cs typeface="+mn-cs"/>
            </a:rPr>
            <a:t> </a:t>
          </a:r>
          <a:r>
            <a:rPr lang="pt-BR" sz="2400" b="1" cap="small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Sul</a:t>
          </a:r>
          <a:r>
            <a:rPr lang="pt-BR" sz="2400" b="1" cap="small" baseline="0">
              <a:effectLst/>
              <a:latin typeface="+mn-lt"/>
              <a:ea typeface="+mn-ea"/>
              <a:cs typeface="+mn-cs"/>
            </a:rPr>
            <a:t> Centro-Oeste </a:t>
          </a:r>
          <a:r>
            <a:rPr lang="pt-BR" sz="2400" b="1" cap="small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Nordeste</a:t>
          </a:r>
          <a:r>
            <a:rPr lang="pt-BR" sz="2400" b="1" cap="small" baseline="0">
              <a:effectLst/>
              <a:latin typeface="+mn-lt"/>
              <a:ea typeface="+mn-ea"/>
              <a:cs typeface="+mn-cs"/>
            </a:rPr>
            <a:t> </a:t>
          </a:r>
          <a:r>
            <a:rPr lang="pt-BR" sz="2400" b="1" cap="small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Sudeste</a:t>
          </a:r>
          <a:r>
            <a:rPr lang="pt-BR" sz="2400" b="1" cap="small" baseline="0">
              <a:effectLst/>
              <a:latin typeface="+mn-lt"/>
              <a:ea typeface="+mn-ea"/>
              <a:cs typeface="+mn-cs"/>
            </a:rPr>
            <a:t>   </a:t>
          </a:r>
          <a:endParaRPr lang="pt-BR" sz="2400">
            <a:effectLst/>
          </a:endParaRPr>
        </a:p>
        <a:p xmlns:a="http://schemas.openxmlformats.org/drawingml/2006/main">
          <a:endParaRPr lang="pt-BR" sz="1200"/>
        </a:p>
      </cdr:txBody>
    </cdr:sp>
  </cdr:relSizeAnchor>
  <cdr:relSizeAnchor xmlns:cdr="http://schemas.openxmlformats.org/drawingml/2006/chartDrawing">
    <cdr:from>
      <cdr:x>0.128</cdr:x>
      <cdr:y>0.16747</cdr:y>
    </cdr:from>
    <cdr:to>
      <cdr:x>0.62653</cdr:x>
      <cdr:y>0.2377</cdr:y>
    </cdr:to>
    <cdr:sp macro="" textlink="">
      <cdr:nvSpPr>
        <cdr:cNvPr id="12" name="CaixaDeTexto 1">
          <a:extLst xmlns:a="http://schemas.openxmlformats.org/drawingml/2006/main">
            <a:ext uri="{FF2B5EF4-FFF2-40B4-BE49-F238E27FC236}">
              <a16:creationId xmlns:a16="http://schemas.microsoft.com/office/drawing/2014/main" id="{70DBDC1A-909E-406C-B41A-7DBF68C18F96}"/>
            </a:ext>
          </a:extLst>
        </cdr:cNvPr>
        <cdr:cNvSpPr txBox="1"/>
      </cdr:nvSpPr>
      <cdr:spPr>
        <a:xfrm xmlns:a="http://schemas.openxmlformats.org/drawingml/2006/main">
          <a:off x="1233920" y="1006620"/>
          <a:ext cx="4805796" cy="422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400" b="1" cap="small" baseline="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Norte</a:t>
          </a:r>
          <a:r>
            <a:rPr lang="pt-BR" sz="2400" b="1" cap="small" baseline="0">
              <a:effectLst/>
              <a:latin typeface="+mn-lt"/>
              <a:ea typeface="+mn-ea"/>
              <a:cs typeface="+mn-cs"/>
            </a:rPr>
            <a:t> </a:t>
          </a:r>
          <a:r>
            <a:rPr lang="pt-BR" sz="2400" b="1" cap="small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Sul</a:t>
          </a:r>
          <a:r>
            <a:rPr lang="pt-BR" sz="2400" b="1" cap="small" baseline="0">
              <a:effectLst/>
              <a:latin typeface="+mn-lt"/>
              <a:ea typeface="+mn-ea"/>
              <a:cs typeface="+mn-cs"/>
            </a:rPr>
            <a:t> Centro-Oeste </a:t>
          </a:r>
          <a:r>
            <a:rPr lang="pt-BR" sz="2400" b="1" cap="small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Nordeste</a:t>
          </a:r>
          <a:r>
            <a:rPr lang="pt-BR" sz="2400" b="1" cap="small" baseline="0">
              <a:effectLst/>
              <a:latin typeface="+mn-lt"/>
              <a:ea typeface="+mn-ea"/>
              <a:cs typeface="+mn-cs"/>
            </a:rPr>
            <a:t> </a:t>
          </a:r>
          <a:r>
            <a:rPr lang="pt-BR" sz="2400" b="1" cap="small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Sudeste</a:t>
          </a:r>
          <a:r>
            <a:rPr lang="pt-BR" sz="2400" b="1" cap="small" baseline="0">
              <a:effectLst/>
              <a:latin typeface="+mn-lt"/>
              <a:ea typeface="+mn-ea"/>
              <a:cs typeface="+mn-cs"/>
            </a:rPr>
            <a:t>   </a:t>
          </a:r>
          <a:endParaRPr lang="pt-BR" sz="2400">
            <a:effectLst/>
          </a:endParaRPr>
        </a:p>
        <a:p xmlns:a="http://schemas.openxmlformats.org/drawingml/2006/main">
          <a:endParaRPr lang="pt-BR" sz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52948" cy="60277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4FE40-BD03-4F76-8FF3-41ABF7E113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0.90647</cdr:y>
    </cdr:from>
    <cdr:to>
      <cdr:x>0.80493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5455227"/>
          <a:ext cx="7771534" cy="56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i="1">
              <a:latin typeface="helvetica" panose="020B0604020202020204" pitchFamily="34" charset="0"/>
              <a:cs typeface="helvetica" panose="020B0604020202020204" pitchFamily="34" charset="0"/>
            </a:rPr>
            <a:t>Nota: TC = Tempo</a:t>
          </a:r>
          <a:r>
            <a:rPr lang="pt-BR" sz="1600" i="1" baseline="0">
              <a:latin typeface="helvetica" panose="020B0604020202020204" pitchFamily="34" charset="0"/>
              <a:cs typeface="helvetica" panose="020B0604020202020204" pitchFamily="34" charset="0"/>
            </a:rPr>
            <a:t> de contribuição. </a:t>
          </a:r>
          <a:r>
            <a:rPr lang="pt-BR" sz="1600">
              <a:latin typeface="helvetica" panose="020B0604020202020204" pitchFamily="34" charset="0"/>
              <a:cs typeface="helvetica" panose="020B0604020202020204" pitchFamily="34" charset="0"/>
            </a:rPr>
            <a:t>Fonte: Boletim Estatístico Regional da Previdência Social.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0.0666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0"/>
          <a:ext cx="28501550" cy="1174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23. RGPS</a:t>
          </a:r>
          <a:r>
            <a:rPr lang="pt-BR" sz="2800" b="1" cap="small" baseline="0">
              <a:latin typeface="Franklin Gothic Medium" pitchFamily="34" charset="0"/>
            </a:rPr>
            <a:t>: </a:t>
          </a:r>
          <a:r>
            <a:rPr lang="pt-BR" sz="2800" b="1" cap="small">
              <a:latin typeface="Franklin Gothic Medium" pitchFamily="34" charset="0"/>
            </a:rPr>
            <a:t>Proporção</a:t>
          </a:r>
          <a:r>
            <a:rPr lang="pt-BR" sz="2800" b="1" cap="small" baseline="0">
              <a:latin typeface="Franklin Gothic Medium" pitchFamily="34" charset="0"/>
            </a:rPr>
            <a:t> de aposentadorias por TC, 2017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0.06192</cdr:y>
    </cdr:from>
    <cdr:to>
      <cdr:x>1</cdr:x>
      <cdr:y>0.12311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1092200"/>
          <a:ext cx="28501550" cy="1079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(Como percentual do total de aposentadorias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do RGPS)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0.14437</cdr:x>
      <cdr:y>0.18251</cdr:y>
    </cdr:from>
    <cdr:to>
      <cdr:x>0.22681</cdr:x>
      <cdr:y>0.1851</cdr:y>
    </cdr:to>
    <cdr:sp macro="" textlink="">
      <cdr:nvSpPr>
        <cdr:cNvPr id="7" name="Conector de seta reta 6"/>
        <cdr:cNvSpPr/>
      </cdr:nvSpPr>
      <cdr:spPr>
        <a:xfrm xmlns:a="http://schemas.openxmlformats.org/drawingml/2006/main" flipH="1" flipV="1">
          <a:off x="4114800" y="3219449"/>
          <a:ext cx="2349500" cy="45719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0.24017</cdr:x>
      <cdr:y>0.14554</cdr:y>
    </cdr:from>
    <cdr:to>
      <cdr:x>0.47413</cdr:x>
      <cdr:y>0.32795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2349703" y="873919"/>
          <a:ext cx="2288972" cy="10953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1">
                  <a:lumMod val="95000"/>
                  <a:lumOff val="5000"/>
                </a:schemeClr>
              </a:solidFill>
            </a:rPr>
            <a:t>Quase</a:t>
          </a:r>
          <a:r>
            <a:rPr lang="pt-BR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metade das aposentadorias em SP e RJ são por TC</a:t>
          </a:r>
          <a:endParaRPr lang="pt-BR" sz="20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0.92415</cdr:x>
      <cdr:y>0.57851</cdr:y>
    </cdr:from>
    <cdr:to>
      <cdr:x>0.9634</cdr:x>
      <cdr:y>0.67261</cdr:y>
    </cdr:to>
    <cdr:sp macro="" textlink="">
      <cdr:nvSpPr>
        <cdr:cNvPr id="10" name="Conector de seta reta 9"/>
        <cdr:cNvSpPr/>
      </cdr:nvSpPr>
      <cdr:spPr>
        <a:xfrm xmlns:a="http://schemas.openxmlformats.org/drawingml/2006/main">
          <a:off x="8922563" y="3481497"/>
          <a:ext cx="378954" cy="56630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>
              <a:lumMod val="95000"/>
              <a:lumOff val="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0.78811</cdr:x>
      <cdr:y>0.34802</cdr:y>
    </cdr:from>
    <cdr:to>
      <cdr:x>0.97395</cdr:x>
      <cdr:y>0.56939</cdr:y>
    </cdr:to>
    <cdr:sp macro="" textlink="">
      <cdr:nvSpPr>
        <cdr:cNvPr id="11" name="CaixaDeTexto 1"/>
        <cdr:cNvSpPr txBox="1"/>
      </cdr:nvSpPr>
      <cdr:spPr>
        <a:xfrm xmlns:a="http://schemas.openxmlformats.org/drawingml/2006/main">
          <a:off x="7609112" y="2094392"/>
          <a:ext cx="1794264" cy="13322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000" b="1">
              <a:solidFill>
                <a:sysClr val="windowText" lastClr="000000">
                  <a:lumMod val="95000"/>
                  <a:lumOff val="5000"/>
                </a:sysClr>
              </a:solidFill>
            </a:rPr>
            <a:t>1 em cada 25 aposentadorias em Rondônia são por TC</a:t>
          </a:r>
        </a:p>
      </cdr:txBody>
    </cdr:sp>
  </cdr:relSizeAnchor>
  <cdr:relSizeAnchor xmlns:cdr="http://schemas.openxmlformats.org/drawingml/2006/chartDrawing">
    <cdr:from>
      <cdr:x>0.80265</cdr:x>
      <cdr:y>0.8777</cdr:y>
    </cdr:from>
    <cdr:to>
      <cdr:x>1</cdr:x>
      <cdr:y>1</cdr:y>
    </cdr:to>
    <cdr:pic>
      <cdr:nvPicPr>
        <cdr:cNvPr id="12" name="Imagem 11" descr="IMP__Logo.png">
          <a:extLst xmlns:a="http://schemas.openxmlformats.org/drawingml/2006/main">
            <a:ext uri="{FF2B5EF4-FFF2-40B4-BE49-F238E27FC236}">
              <a16:creationId xmlns:a16="http://schemas.microsoft.com/office/drawing/2014/main" id="{8015EA22-81D8-4A64-877A-3DA65A564A9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747948" y="5290566"/>
          <a:ext cx="1905000" cy="73719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selection activeCell="J2" sqref="J2:K2"/>
    </sheetView>
  </sheetViews>
  <sheetFormatPr defaultRowHeight="15" x14ac:dyDescent="0.25"/>
  <cols>
    <col min="1" max="1" width="9.140625" style="4"/>
    <col min="2" max="2" width="11.85546875" style="4" customWidth="1"/>
    <col min="3" max="3" width="10.5703125" style="4" customWidth="1"/>
    <col min="4" max="4" width="10.140625" style="4" bestFit="1" customWidth="1"/>
    <col min="5" max="5" width="9.140625" style="4"/>
    <col min="6" max="6" width="13.5703125" style="4" customWidth="1"/>
    <col min="7" max="9" width="9.140625" style="4"/>
    <col min="10" max="10" width="10.5703125" style="4" customWidth="1"/>
    <col min="11" max="11" width="10.140625" style="4" bestFit="1" customWidth="1"/>
    <col min="12" max="16384" width="9.140625" style="4"/>
  </cols>
  <sheetData>
    <row r="1" spans="1:11" x14ac:dyDescent="0.25">
      <c r="B1" s="21" t="s">
        <v>0</v>
      </c>
      <c r="C1" s="21"/>
      <c r="D1" s="21" t="s">
        <v>1</v>
      </c>
      <c r="E1" s="21"/>
      <c r="F1" s="22" t="s">
        <v>6</v>
      </c>
      <c r="G1" s="21" t="s">
        <v>83</v>
      </c>
    </row>
    <row r="2" spans="1:11" x14ac:dyDescent="0.25">
      <c r="B2" s="4" t="s">
        <v>7</v>
      </c>
      <c r="C2" s="4" t="s">
        <v>3</v>
      </c>
      <c r="D2" s="4" t="s">
        <v>7</v>
      </c>
      <c r="E2" s="4" t="s">
        <v>3</v>
      </c>
      <c r="F2" s="22"/>
      <c r="G2" s="21"/>
      <c r="J2" s="4" t="s">
        <v>92</v>
      </c>
      <c r="K2" s="4" t="s">
        <v>93</v>
      </c>
    </row>
    <row r="3" spans="1:11" x14ac:dyDescent="0.25">
      <c r="A3" s="4" t="s">
        <v>94</v>
      </c>
      <c r="B3" s="6">
        <v>1218442</v>
      </c>
      <c r="C3" s="6">
        <v>2633278</v>
      </c>
      <c r="D3" s="4">
        <v>14057</v>
      </c>
      <c r="E3" s="4">
        <v>6295304</v>
      </c>
      <c r="F3" s="6">
        <f>SUM(B3:E3)</f>
        <v>10161081</v>
      </c>
      <c r="G3" s="19">
        <f>F3/$F$11</f>
        <v>0.6420231611752778</v>
      </c>
      <c r="I3" s="4" t="str">
        <f>A3</f>
        <v>Até 1</v>
      </c>
      <c r="J3" s="6">
        <f>B3+D3</f>
        <v>1232499</v>
      </c>
      <c r="K3" s="6">
        <f>C3+E3</f>
        <v>8928582</v>
      </c>
    </row>
    <row r="4" spans="1:11" x14ac:dyDescent="0.25">
      <c r="A4" s="4" t="s">
        <v>85</v>
      </c>
      <c r="B4" s="6">
        <v>1507809</v>
      </c>
      <c r="C4" s="6">
        <v>740176</v>
      </c>
      <c r="D4" s="6">
        <v>5634</v>
      </c>
      <c r="E4" s="6">
        <v>21625</v>
      </c>
      <c r="F4" s="6">
        <f t="shared" ref="F4:F10" si="0">SUM(B4:E4)</f>
        <v>2275244</v>
      </c>
      <c r="G4" s="19">
        <f t="shared" ref="G4:G10" si="1">F4/$F$11</f>
        <v>0.14376023036575378</v>
      </c>
      <c r="I4" s="4" t="str">
        <f t="shared" ref="I4:I10" si="2">A4</f>
        <v>1 a 2</v>
      </c>
      <c r="J4" s="6">
        <f t="shared" ref="J4:J10" si="3">B4+D4</f>
        <v>1513443</v>
      </c>
      <c r="K4" s="6">
        <f t="shared" ref="K4:K10" si="4">C4+E4</f>
        <v>761801</v>
      </c>
    </row>
    <row r="5" spans="1:11" x14ac:dyDescent="0.25">
      <c r="A5" s="4" t="s">
        <v>86</v>
      </c>
      <c r="B5" s="6">
        <v>1393476</v>
      </c>
      <c r="C5" s="6">
        <v>220061</v>
      </c>
      <c r="D5" s="6">
        <v>1336</v>
      </c>
      <c r="E5" s="6">
        <v>1870</v>
      </c>
      <c r="F5" s="6">
        <f t="shared" si="0"/>
        <v>1616743</v>
      </c>
      <c r="G5" s="19">
        <f t="shared" si="1"/>
        <v>0.10215315197940084</v>
      </c>
      <c r="I5" s="4" t="str">
        <f t="shared" si="2"/>
        <v>2 a 3</v>
      </c>
      <c r="J5" s="6">
        <f t="shared" si="3"/>
        <v>1394812</v>
      </c>
      <c r="K5" s="6">
        <f t="shared" si="4"/>
        <v>221931</v>
      </c>
    </row>
    <row r="6" spans="1:11" x14ac:dyDescent="0.25">
      <c r="A6" s="4" t="s">
        <v>87</v>
      </c>
      <c r="B6" s="6">
        <v>1075625</v>
      </c>
      <c r="C6" s="6">
        <v>100703</v>
      </c>
      <c r="D6" s="4">
        <v>438</v>
      </c>
      <c r="E6" s="4">
        <v>432</v>
      </c>
      <c r="F6" s="6">
        <f t="shared" si="0"/>
        <v>1177198</v>
      </c>
      <c r="G6" s="19">
        <f t="shared" si="1"/>
        <v>7.4380706274186248E-2</v>
      </c>
      <c r="I6" s="4" t="str">
        <f t="shared" si="2"/>
        <v>3 a 4</v>
      </c>
      <c r="J6" s="6">
        <f t="shared" si="3"/>
        <v>1076063</v>
      </c>
      <c r="K6" s="6">
        <f t="shared" si="4"/>
        <v>101135</v>
      </c>
    </row>
    <row r="7" spans="1:11" x14ac:dyDescent="0.25">
      <c r="A7" s="4" t="s">
        <v>88</v>
      </c>
      <c r="B7" s="6">
        <v>378928</v>
      </c>
      <c r="C7" s="6">
        <v>61643</v>
      </c>
      <c r="D7" s="4">
        <v>100</v>
      </c>
      <c r="E7" s="4">
        <v>149</v>
      </c>
      <c r="F7" s="6">
        <f t="shared" si="0"/>
        <v>440820</v>
      </c>
      <c r="G7" s="19">
        <f t="shared" si="1"/>
        <v>2.7853005985218105E-2</v>
      </c>
      <c r="I7" s="4" t="str">
        <f t="shared" si="2"/>
        <v>4 a 5</v>
      </c>
      <c r="J7" s="6">
        <f t="shared" si="3"/>
        <v>379028</v>
      </c>
      <c r="K7" s="6">
        <f t="shared" si="4"/>
        <v>61792</v>
      </c>
    </row>
    <row r="8" spans="1:11" x14ac:dyDescent="0.25">
      <c r="A8" s="4" t="s">
        <v>89</v>
      </c>
      <c r="B8" s="6">
        <v>125224</v>
      </c>
      <c r="C8" s="6">
        <v>25535</v>
      </c>
      <c r="D8" s="4">
        <v>9</v>
      </c>
      <c r="E8" s="4">
        <v>13</v>
      </c>
      <c r="F8" s="6">
        <f t="shared" si="0"/>
        <v>150781</v>
      </c>
      <c r="G8" s="19">
        <f t="shared" si="1"/>
        <v>9.5270271209499813E-3</v>
      </c>
      <c r="I8" s="4" t="str">
        <f t="shared" si="2"/>
        <v>5 a 6</v>
      </c>
      <c r="J8" s="6">
        <f t="shared" si="3"/>
        <v>125233</v>
      </c>
      <c r="K8" s="6">
        <f t="shared" si="4"/>
        <v>25548</v>
      </c>
    </row>
    <row r="9" spans="1:11" x14ac:dyDescent="0.25">
      <c r="A9" s="4" t="s">
        <v>90</v>
      </c>
      <c r="B9" s="6">
        <v>1385</v>
      </c>
      <c r="C9" s="4">
        <v>16</v>
      </c>
      <c r="D9" s="4">
        <v>0</v>
      </c>
      <c r="E9" s="4">
        <v>0</v>
      </c>
      <c r="F9" s="6">
        <f t="shared" si="0"/>
        <v>1401</v>
      </c>
      <c r="G9" s="19">
        <f t="shared" si="1"/>
        <v>8.8521531203871338E-5</v>
      </c>
      <c r="I9" s="4" t="str">
        <f t="shared" si="2"/>
        <v>6 a 7</v>
      </c>
      <c r="J9" s="6">
        <f t="shared" si="3"/>
        <v>1385</v>
      </c>
      <c r="K9" s="6">
        <f t="shared" si="4"/>
        <v>16</v>
      </c>
    </row>
    <row r="10" spans="1:11" x14ac:dyDescent="0.25">
      <c r="A10" s="4" t="s">
        <v>91</v>
      </c>
      <c r="B10" s="6">
        <v>3382</v>
      </c>
      <c r="C10" s="6">
        <v>8</v>
      </c>
      <c r="D10" s="4">
        <v>0</v>
      </c>
      <c r="E10" s="4">
        <v>0</v>
      </c>
      <c r="F10" s="6">
        <f t="shared" si="0"/>
        <v>3390</v>
      </c>
      <c r="G10" s="19">
        <f t="shared" si="1"/>
        <v>2.1419556800936749E-4</v>
      </c>
      <c r="I10" s="4" t="str">
        <f t="shared" si="2"/>
        <v>Acima de 7</v>
      </c>
      <c r="J10" s="6">
        <f t="shared" si="3"/>
        <v>3382</v>
      </c>
      <c r="K10" s="6">
        <f t="shared" si="4"/>
        <v>8</v>
      </c>
    </row>
    <row r="11" spans="1:11" x14ac:dyDescent="0.25">
      <c r="B11" s="6"/>
      <c r="F11" s="6">
        <f>SUM(B3:E10)</f>
        <v>15826658</v>
      </c>
    </row>
    <row r="13" spans="1:11" x14ac:dyDescent="0.25">
      <c r="B13" s="21" t="s">
        <v>0</v>
      </c>
      <c r="C13" s="21"/>
      <c r="D13" s="21" t="s">
        <v>1</v>
      </c>
      <c r="E13" s="21"/>
      <c r="F13" s="22" t="s">
        <v>6</v>
      </c>
      <c r="G13" s="21"/>
    </row>
    <row r="14" spans="1:11" x14ac:dyDescent="0.25">
      <c r="B14" s="4" t="s">
        <v>7</v>
      </c>
      <c r="C14" s="4" t="s">
        <v>3</v>
      </c>
      <c r="D14" s="4" t="s">
        <v>7</v>
      </c>
      <c r="E14" s="4" t="s">
        <v>3</v>
      </c>
      <c r="F14" s="22"/>
      <c r="G14" s="21"/>
      <c r="J14" s="4" t="s">
        <v>92</v>
      </c>
      <c r="K14" s="4" t="s">
        <v>93</v>
      </c>
    </row>
    <row r="15" spans="1:11" x14ac:dyDescent="0.25">
      <c r="A15" s="4" t="s">
        <v>84</v>
      </c>
      <c r="B15" s="19">
        <f>B3/SUM(B$3:B$10)</f>
        <v>0.21360170300464337</v>
      </c>
      <c r="C15" s="19">
        <f t="shared" ref="C15:F15" si="5">C3/SUM(C$3:C$10)</f>
        <v>0.69637279117368611</v>
      </c>
      <c r="D15" s="19">
        <f t="shared" si="5"/>
        <v>0.65157133586724758</v>
      </c>
      <c r="E15" s="19">
        <f t="shared" si="5"/>
        <v>0.99618808325419861</v>
      </c>
      <c r="F15" s="20">
        <f t="shared" si="5"/>
        <v>0.6420231611752778</v>
      </c>
      <c r="G15" s="19"/>
      <c r="I15" s="4" t="str">
        <f>CONCATENATE(I3, " SM")</f>
        <v>Até 1 SM</v>
      </c>
      <c r="J15" s="19">
        <f>J3/SUM(J$3:J$10)</f>
        <v>0.21525189731821243</v>
      </c>
      <c r="K15" s="19">
        <f t="shared" ref="K15:K20" si="6">K3/SUM(K$3:K$10)</f>
        <v>0.88394686645520515</v>
      </c>
    </row>
    <row r="16" spans="1:11" x14ac:dyDescent="0.25">
      <c r="A16" s="4" t="s">
        <v>85</v>
      </c>
      <c r="B16" s="19">
        <f t="shared" ref="B16:F16" si="7">B4/SUM(B$3:B$10)</f>
        <v>0.26432983285681905</v>
      </c>
      <c r="C16" s="19">
        <f t="shared" si="7"/>
        <v>0.19574022457172174</v>
      </c>
      <c r="D16" s="19">
        <f t="shared" si="7"/>
        <v>0.26114767776026698</v>
      </c>
      <c r="E16" s="19">
        <f t="shared" si="7"/>
        <v>3.4220058793621474E-3</v>
      </c>
      <c r="F16" s="20">
        <f t="shared" si="7"/>
        <v>0.14376023036575378</v>
      </c>
      <c r="G16" s="19"/>
      <c r="I16" s="4" t="str">
        <f t="shared" ref="I16:I20" si="8">CONCATENATE(I4, " SM")</f>
        <v>1 a 2 SM</v>
      </c>
      <c r="J16" s="19">
        <f t="shared" ref="J16" si="9">J4/SUM(J$3:J$10)</f>
        <v>0.2643178430432539</v>
      </c>
      <c r="K16" s="19">
        <f t="shared" si="6"/>
        <v>7.5419770665985E-2</v>
      </c>
    </row>
    <row r="17" spans="1:11" x14ac:dyDescent="0.25">
      <c r="A17" s="4" t="s">
        <v>86</v>
      </c>
      <c r="B17" s="19">
        <f t="shared" ref="B17:F17" si="10">B5/SUM(B$3:B$10)</f>
        <v>0.24428643029056649</v>
      </c>
      <c r="C17" s="19">
        <f t="shared" si="10"/>
        <v>5.8195334027957749E-2</v>
      </c>
      <c r="D17" s="19">
        <f t="shared" si="10"/>
        <v>6.1926392880318905E-2</v>
      </c>
      <c r="E17" s="19">
        <f t="shared" si="10"/>
        <v>2.9591449685120074E-4</v>
      </c>
      <c r="F17" s="20">
        <f t="shared" si="10"/>
        <v>0.10215315197940084</v>
      </c>
      <c r="G17" s="19"/>
      <c r="I17" s="4" t="str">
        <f t="shared" si="8"/>
        <v>2 a 3 SM</v>
      </c>
      <c r="J17" s="19">
        <f t="shared" ref="J17" si="11">J5/SUM(J$3:J$10)</f>
        <v>0.24359932900733428</v>
      </c>
      <c r="K17" s="19">
        <f t="shared" si="6"/>
        <v>2.197159773178654E-2</v>
      </c>
    </row>
    <row r="18" spans="1:11" x14ac:dyDescent="0.25">
      <c r="A18" s="4" t="s">
        <v>87</v>
      </c>
      <c r="B18" s="19">
        <f t="shared" ref="B18:F18" si="12">B6/SUM(B$3:B$10)</f>
        <v>0.18856484904030682</v>
      </c>
      <c r="C18" s="19">
        <f t="shared" si="12"/>
        <v>2.6631001052514664E-2</v>
      </c>
      <c r="D18" s="19">
        <f t="shared" si="12"/>
        <v>2.0302215629924909E-2</v>
      </c>
      <c r="E18" s="19">
        <f t="shared" si="12"/>
        <v>6.8360996064020709E-5</v>
      </c>
      <c r="F18" s="20">
        <f t="shared" si="12"/>
        <v>7.4380706274186248E-2</v>
      </c>
      <c r="G18" s="19"/>
      <c r="I18" s="4" t="str">
        <f t="shared" si="8"/>
        <v>3 a 4 SM</v>
      </c>
      <c r="J18" s="19">
        <f t="shared" ref="J18" si="13">J6/SUM(J$3:J$10)</f>
        <v>0.1879308643527724</v>
      </c>
      <c r="K18" s="19">
        <f t="shared" si="6"/>
        <v>1.0012560375090599E-2</v>
      </c>
    </row>
    <row r="19" spans="1:11" x14ac:dyDescent="0.25">
      <c r="A19" s="4" t="s">
        <v>88</v>
      </c>
      <c r="B19" s="19">
        <f t="shared" ref="B19:F19" si="14">B7/SUM(B$3:B$10)</f>
        <v>6.6428821491826037E-2</v>
      </c>
      <c r="C19" s="19">
        <f t="shared" si="14"/>
        <v>1.6301548095688921E-2</v>
      </c>
      <c r="D19" s="19">
        <f t="shared" si="14"/>
        <v>4.6352090479280612E-3</v>
      </c>
      <c r="E19" s="19">
        <f t="shared" si="14"/>
        <v>2.3578213920229363E-5</v>
      </c>
      <c r="F19" s="20">
        <f t="shared" si="14"/>
        <v>2.7853005985218105E-2</v>
      </c>
      <c r="G19" s="19"/>
      <c r="I19" s="4" t="str">
        <f t="shared" si="8"/>
        <v>4 a 5 SM</v>
      </c>
      <c r="J19" s="19">
        <f t="shared" ref="J19" si="15">J7/SUM(J$3:J$10)</f>
        <v>6.6195993779084139E-2</v>
      </c>
      <c r="K19" s="19">
        <f t="shared" si="6"/>
        <v>6.1175273713115963E-3</v>
      </c>
    </row>
    <row r="20" spans="1:11" x14ac:dyDescent="0.25">
      <c r="A20" s="4" t="s">
        <v>89</v>
      </c>
      <c r="B20" s="19">
        <f t="shared" ref="B20:F20" si="16">B8/SUM(B$3:B$10)</f>
        <v>2.1952673707122259E-2</v>
      </c>
      <c r="C20" s="19">
        <f t="shared" si="16"/>
        <v>6.7527542563375663E-3</v>
      </c>
      <c r="D20" s="19">
        <f t="shared" si="16"/>
        <v>4.1716881431352556E-4</v>
      </c>
      <c r="E20" s="19">
        <f t="shared" si="16"/>
        <v>2.0571596037784009E-6</v>
      </c>
      <c r="F20" s="20">
        <f t="shared" si="16"/>
        <v>9.5270271209499813E-3</v>
      </c>
      <c r="G20" s="19"/>
      <c r="I20" s="4" t="str">
        <f t="shared" si="8"/>
        <v>5 a 6 SM</v>
      </c>
      <c r="J20" s="19">
        <f t="shared" ref="J20" si="17">J8/SUM(J$3:J$10)</f>
        <v>2.1871531625463143E-2</v>
      </c>
      <c r="K20" s="19">
        <f t="shared" si="6"/>
        <v>2.5293013542573256E-3</v>
      </c>
    </row>
    <row r="21" spans="1:11" x14ac:dyDescent="0.25">
      <c r="A21" s="4" t="s">
        <v>90</v>
      </c>
      <c r="B21" s="19">
        <f t="shared" ref="B21:F21" si="18">B9/SUM(B$3:B$10)</f>
        <v>2.4280052613208594E-4</v>
      </c>
      <c r="C21" s="19">
        <f t="shared" si="18"/>
        <v>4.2312147288584707E-6</v>
      </c>
      <c r="D21" s="19">
        <f t="shared" si="18"/>
        <v>0</v>
      </c>
      <c r="E21" s="19">
        <f t="shared" si="18"/>
        <v>0</v>
      </c>
      <c r="F21" s="20">
        <f t="shared" si="18"/>
        <v>8.8521531203871338E-5</v>
      </c>
      <c r="G21" s="19"/>
      <c r="I21" s="4" t="s">
        <v>95</v>
      </c>
      <c r="J21" s="19">
        <f>SUM(J9:J10)/SUM(J$3:J$10)</f>
        <v>8.3254087387975046E-4</v>
      </c>
      <c r="K21" s="19">
        <f>SUM(K9:K10)/SUM(K$3:K$10)</f>
        <v>2.3760463637926966E-6</v>
      </c>
    </row>
    <row r="22" spans="1:11" x14ac:dyDescent="0.25">
      <c r="A22" s="4" t="s">
        <v>91</v>
      </c>
      <c r="B22" s="19">
        <f t="shared" ref="B22:F22" si="19">B10/SUM(B$3:B$10)</f>
        <v>5.9288908258390953E-4</v>
      </c>
      <c r="C22" s="19">
        <f t="shared" si="19"/>
        <v>2.1156073644292354E-6</v>
      </c>
      <c r="D22" s="19">
        <f t="shared" si="19"/>
        <v>0</v>
      </c>
      <c r="E22" s="19">
        <f t="shared" si="19"/>
        <v>0</v>
      </c>
      <c r="F22" s="20">
        <f t="shared" si="19"/>
        <v>2.1419556800936749E-4</v>
      </c>
      <c r="G22" s="19"/>
    </row>
    <row r="23" spans="1:11" x14ac:dyDescent="0.25">
      <c r="B23" s="6"/>
      <c r="F23" s="6"/>
    </row>
  </sheetData>
  <mergeCells count="8">
    <mergeCell ref="B1:C1"/>
    <mergeCell ref="D1:E1"/>
    <mergeCell ref="F1:F2"/>
    <mergeCell ref="G1:G2"/>
    <mergeCell ref="B13:C13"/>
    <mergeCell ref="D13:E13"/>
    <mergeCell ref="F13:F14"/>
    <mergeCell ref="G13:G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70" zoomScaleNormal="70" workbookViewId="0">
      <selection activeCell="A11" sqref="A11"/>
    </sheetView>
  </sheetViews>
  <sheetFormatPr defaultRowHeight="15" x14ac:dyDescent="0.25"/>
  <cols>
    <col min="1" max="1" width="9.85546875" bestFit="1" customWidth="1"/>
    <col min="2" max="2" width="10.140625" bestFit="1" customWidth="1"/>
    <col min="4" max="4" width="22" bestFit="1" customWidth="1"/>
    <col min="7" max="7" width="22" bestFit="1" customWidth="1"/>
    <col min="12" max="12" width="21.7109375" bestFit="1" customWidth="1"/>
  </cols>
  <sheetData>
    <row r="1" spans="1:11" x14ac:dyDescent="0.25">
      <c r="A1" s="4" t="s">
        <v>76</v>
      </c>
      <c r="K1">
        <v>1000000</v>
      </c>
    </row>
    <row r="2" spans="1:11" x14ac:dyDescent="0.25">
      <c r="D2" s="21" t="s">
        <v>0</v>
      </c>
      <c r="E2" s="21"/>
      <c r="F2" s="21"/>
      <c r="G2" s="21" t="s">
        <v>1</v>
      </c>
      <c r="H2" s="21"/>
      <c r="I2" s="21"/>
    </row>
    <row r="3" spans="1:11" x14ac:dyDescent="0.25">
      <c r="D3" t="s">
        <v>5</v>
      </c>
      <c r="E3" t="s">
        <v>3</v>
      </c>
      <c r="F3" t="s">
        <v>4</v>
      </c>
      <c r="G3" t="s">
        <v>2</v>
      </c>
      <c r="H3" t="s">
        <v>3</v>
      </c>
      <c r="I3" t="s">
        <v>4</v>
      </c>
    </row>
    <row r="4" spans="1:11" x14ac:dyDescent="0.25">
      <c r="B4" s="1">
        <f>SUM(D4:I4)</f>
        <v>20.018851000000005</v>
      </c>
      <c r="D4" s="2">
        <v>6.0201700000000002</v>
      </c>
      <c r="E4" s="2">
        <v>4.0583400000000003</v>
      </c>
      <c r="F4" s="2">
        <v>3.0266189999999997</v>
      </c>
      <c r="G4" s="3">
        <v>2.2741000000000001E-2</v>
      </c>
      <c r="H4" s="3">
        <v>6.412998</v>
      </c>
      <c r="I4" s="3">
        <v>0.47798300000000005</v>
      </c>
    </row>
    <row r="7" spans="1:11" x14ac:dyDescent="0.25">
      <c r="D7">
        <f>D4/SUM(D4,G4)</f>
        <v>0.99623674748808977</v>
      </c>
    </row>
    <row r="8" spans="1:11" x14ac:dyDescent="0.25">
      <c r="A8" s="4" t="s">
        <v>77</v>
      </c>
    </row>
    <row r="10" spans="1:11" x14ac:dyDescent="0.25">
      <c r="A10" s="4" t="s">
        <v>78</v>
      </c>
      <c r="B10" s="4" t="s">
        <v>79</v>
      </c>
    </row>
    <row r="11" spans="1:11" x14ac:dyDescent="0.25">
      <c r="A11" s="4" t="s">
        <v>80</v>
      </c>
      <c r="B11" s="4" t="s">
        <v>80</v>
      </c>
    </row>
    <row r="12" spans="1:11" x14ac:dyDescent="0.25">
      <c r="A12" s="15">
        <v>2.8290069999999998</v>
      </c>
      <c r="B12" s="16">
        <v>0.46471800000000002</v>
      </c>
    </row>
    <row r="13" spans="1:11" x14ac:dyDescent="0.25">
      <c r="A13" s="4" t="s">
        <v>81</v>
      </c>
      <c r="B13" s="4" t="s">
        <v>81</v>
      </c>
    </row>
    <row r="14" spans="1:11" x14ac:dyDescent="0.25">
      <c r="A14" s="15">
        <v>0.19761200000000001</v>
      </c>
      <c r="B14" s="16">
        <v>1.3265000000000001E-2</v>
      </c>
    </row>
    <row r="15" spans="1:11" x14ac:dyDescent="0.25">
      <c r="A15" s="4" t="s">
        <v>6</v>
      </c>
      <c r="B15" s="4" t="s">
        <v>6</v>
      </c>
    </row>
    <row r="16" spans="1:11" x14ac:dyDescent="0.25">
      <c r="A16" s="17">
        <f>A14+A12</f>
        <v>3.0266189999999997</v>
      </c>
      <c r="B16" s="17">
        <f>B14+B12</f>
        <v>0.47798300000000005</v>
      </c>
    </row>
  </sheetData>
  <mergeCells count="2">
    <mergeCell ref="D2:F2"/>
    <mergeCell ref="G2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70" zoomScaleNormal="70" workbookViewId="0">
      <selection activeCell="I30" sqref="I30"/>
    </sheetView>
  </sheetViews>
  <sheetFormatPr defaultRowHeight="15" x14ac:dyDescent="0.25"/>
  <cols>
    <col min="1" max="1" width="19.28515625" bestFit="1" customWidth="1"/>
    <col min="4" max="4" width="16.140625" bestFit="1" customWidth="1"/>
    <col min="6" max="6" width="18" bestFit="1" customWidth="1"/>
    <col min="7" max="7" width="13.140625" bestFit="1" customWidth="1"/>
  </cols>
  <sheetData>
    <row r="1" spans="1:12" x14ac:dyDescent="0.25">
      <c r="H1">
        <v>1000000</v>
      </c>
    </row>
    <row r="2" spans="1:12" x14ac:dyDescent="0.25">
      <c r="B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</row>
    <row r="3" spans="1:12" x14ac:dyDescent="0.25">
      <c r="A3" s="4" t="s">
        <v>32</v>
      </c>
      <c r="B3">
        <v>0.4643989302089187</v>
      </c>
      <c r="C3" t="s">
        <v>63</v>
      </c>
      <c r="D3" s="11">
        <v>43694.68</v>
      </c>
      <c r="E3" s="13">
        <v>1939890000000</v>
      </c>
      <c r="F3" s="12">
        <f>E3/D3</f>
        <v>44396480.30378069</v>
      </c>
      <c r="G3" s="4" t="s">
        <v>28</v>
      </c>
    </row>
    <row r="4" spans="1:12" x14ac:dyDescent="0.25">
      <c r="A4" s="4" t="s">
        <v>31</v>
      </c>
      <c r="B4">
        <v>0.45722627685109046</v>
      </c>
      <c r="C4" t="s">
        <v>62</v>
      </c>
      <c r="D4" s="11">
        <v>39826.949999999997</v>
      </c>
      <c r="E4" s="13">
        <v>659137000000</v>
      </c>
      <c r="F4" s="12">
        <f t="shared" ref="F4:F28" si="0">E4/D4</f>
        <v>16550024.543682106</v>
      </c>
      <c r="G4" s="4" t="s">
        <v>28</v>
      </c>
      <c r="J4">
        <f>STDEV(D3:D28)</f>
        <v>9275.3732789800779</v>
      </c>
      <c r="L4" t="e">
        <f>(#REF!-AVERAGE(D3:D28))/J4</f>
        <v>#REF!</v>
      </c>
    </row>
    <row r="5" spans="1:12" x14ac:dyDescent="0.25">
      <c r="A5" s="4" t="s">
        <v>37</v>
      </c>
      <c r="B5">
        <v>0.41578236814745517</v>
      </c>
      <c r="C5" t="s">
        <v>65</v>
      </c>
      <c r="D5" s="11">
        <v>36525.279999999999</v>
      </c>
      <c r="E5" s="13">
        <v>249073000000</v>
      </c>
      <c r="F5" s="12">
        <f t="shared" si="0"/>
        <v>6819194.8152074404</v>
      </c>
      <c r="G5" s="4" t="s">
        <v>35</v>
      </c>
    </row>
    <row r="6" spans="1:12" x14ac:dyDescent="0.25">
      <c r="A6" s="4" t="s">
        <v>38</v>
      </c>
      <c r="B6">
        <v>0.4024415766435821</v>
      </c>
      <c r="C6" t="s">
        <v>66</v>
      </c>
      <c r="D6" s="11">
        <v>33960.36</v>
      </c>
      <c r="E6" s="13">
        <v>381985000000</v>
      </c>
      <c r="F6" s="12">
        <f t="shared" si="0"/>
        <v>11247966.747113399</v>
      </c>
      <c r="G6" s="4" t="s">
        <v>35</v>
      </c>
    </row>
    <row r="7" spans="1:12" x14ac:dyDescent="0.25">
      <c r="A7" s="4" t="s">
        <v>36</v>
      </c>
      <c r="B7">
        <v>0.31585638880831751</v>
      </c>
      <c r="C7" t="s">
        <v>64</v>
      </c>
      <c r="D7" s="11">
        <v>33768.620000000003</v>
      </c>
      <c r="E7" s="13">
        <v>376960000000</v>
      </c>
      <c r="F7" s="12">
        <f t="shared" si="0"/>
        <v>11163026.502119422</v>
      </c>
      <c r="G7" s="4" t="s">
        <v>35</v>
      </c>
    </row>
    <row r="8" spans="1:12" x14ac:dyDescent="0.25">
      <c r="A8" s="4" t="s">
        <v>29</v>
      </c>
      <c r="B8">
        <v>0.27098895731505296</v>
      </c>
      <c r="C8" t="s">
        <v>60</v>
      </c>
      <c r="D8" s="11">
        <v>24884.94</v>
      </c>
      <c r="E8" s="13">
        <v>519326000000</v>
      </c>
      <c r="F8" s="12">
        <f t="shared" si="0"/>
        <v>20869087.890105423</v>
      </c>
      <c r="G8" s="4" t="s">
        <v>28</v>
      </c>
    </row>
    <row r="9" spans="1:12" x14ac:dyDescent="0.25">
      <c r="A9" s="4" t="s">
        <v>30</v>
      </c>
      <c r="B9">
        <v>0.25664422321121372</v>
      </c>
      <c r="C9" t="s">
        <v>61</v>
      </c>
      <c r="D9" s="11">
        <v>30627.45</v>
      </c>
      <c r="E9" s="13">
        <v>120363000000</v>
      </c>
      <c r="F9" s="12">
        <f t="shared" si="0"/>
        <v>3929906.0156820104</v>
      </c>
      <c r="G9" s="4" t="s">
        <v>28</v>
      </c>
    </row>
    <row r="10" spans="1:12" x14ac:dyDescent="0.25">
      <c r="A10" s="4" t="s">
        <v>24</v>
      </c>
      <c r="B10">
        <v>0.20705670722566777</v>
      </c>
      <c r="C10" t="s">
        <v>56</v>
      </c>
      <c r="D10" s="11">
        <v>16795.34</v>
      </c>
      <c r="E10" s="13">
        <v>156955000000</v>
      </c>
      <c r="F10" s="12">
        <f t="shared" si="0"/>
        <v>9345151.6908856854</v>
      </c>
      <c r="G10" s="4" t="s">
        <v>18</v>
      </c>
    </row>
    <row r="11" spans="1:12" x14ac:dyDescent="0.25">
      <c r="A11" s="4" t="s">
        <v>26</v>
      </c>
      <c r="B11">
        <v>0.19010104558416333</v>
      </c>
      <c r="C11" t="s">
        <v>58</v>
      </c>
      <c r="D11" s="11">
        <v>17189.28</v>
      </c>
      <c r="E11" s="13">
        <v>38554000000</v>
      </c>
      <c r="F11" s="12">
        <f t="shared" si="0"/>
        <v>2242909.5343144103</v>
      </c>
      <c r="G11" s="4" t="s">
        <v>18</v>
      </c>
    </row>
    <row r="12" spans="1:12" x14ac:dyDescent="0.25">
      <c r="A12" s="4" t="s">
        <v>40</v>
      </c>
      <c r="B12">
        <v>0.15819453769682268</v>
      </c>
      <c r="C12" t="s">
        <v>67</v>
      </c>
      <c r="D12" s="11">
        <v>31337.22</v>
      </c>
      <c r="E12" s="13">
        <v>83082000000</v>
      </c>
      <c r="F12" s="12">
        <f t="shared" si="0"/>
        <v>2651224.3268547752</v>
      </c>
      <c r="G12" s="4" t="s">
        <v>39</v>
      </c>
    </row>
    <row r="13" spans="1:12" x14ac:dyDescent="0.25">
      <c r="A13" s="4" t="s">
        <v>25</v>
      </c>
      <c r="B13">
        <v>0.15691065670286369</v>
      </c>
      <c r="C13" t="s">
        <v>57</v>
      </c>
      <c r="D13" s="11">
        <v>13877.53</v>
      </c>
      <c r="E13" s="13">
        <v>46364000000</v>
      </c>
      <c r="F13" s="12">
        <f t="shared" si="0"/>
        <v>3340940.3546596547</v>
      </c>
      <c r="G13" s="4" t="s">
        <v>18</v>
      </c>
    </row>
    <row r="14" spans="1:12" x14ac:dyDescent="0.25">
      <c r="A14" s="4" t="s">
        <v>42</v>
      </c>
      <c r="B14">
        <v>0.15225451766388087</v>
      </c>
      <c r="C14" t="s">
        <v>69</v>
      </c>
      <c r="D14" s="11">
        <v>26265.32</v>
      </c>
      <c r="E14" s="13">
        <v>173632000000</v>
      </c>
      <c r="F14" s="12">
        <f t="shared" si="0"/>
        <v>6610694.2538678376</v>
      </c>
      <c r="G14" s="4" t="s">
        <v>39</v>
      </c>
    </row>
    <row r="15" spans="1:12" x14ac:dyDescent="0.25">
      <c r="A15" s="8" t="s">
        <v>13</v>
      </c>
      <c r="B15">
        <v>0.14628648941199038</v>
      </c>
      <c r="C15" t="s">
        <v>46</v>
      </c>
      <c r="D15" s="11">
        <v>21978.95</v>
      </c>
      <c r="E15" s="13">
        <v>86560000000</v>
      </c>
      <c r="F15" s="12">
        <f t="shared" si="0"/>
        <v>3938313.7047038185</v>
      </c>
      <c r="G15" s="4" t="s">
        <v>11</v>
      </c>
    </row>
    <row r="16" spans="1:12" x14ac:dyDescent="0.25">
      <c r="A16" s="4" t="s">
        <v>27</v>
      </c>
      <c r="B16">
        <v>0.14085316324505817</v>
      </c>
      <c r="C16" t="s">
        <v>59</v>
      </c>
      <c r="D16" s="11">
        <v>16115.89</v>
      </c>
      <c r="E16" s="13">
        <v>245025000000</v>
      </c>
      <c r="F16" s="12">
        <f t="shared" si="0"/>
        <v>15203938.47314669</v>
      </c>
      <c r="G16" s="4" t="s">
        <v>18</v>
      </c>
    </row>
    <row r="17" spans="1:7" x14ac:dyDescent="0.25">
      <c r="A17" s="4" t="s">
        <v>22</v>
      </c>
      <c r="B17">
        <v>0.13222219886924905</v>
      </c>
      <c r="C17" t="s">
        <v>54</v>
      </c>
      <c r="D17" s="11">
        <v>16631.86</v>
      </c>
      <c r="E17" s="13">
        <v>57250000000</v>
      </c>
      <c r="F17" s="12">
        <f t="shared" si="0"/>
        <v>3442188.6668117694</v>
      </c>
      <c r="G17" s="4" t="s">
        <v>18</v>
      </c>
    </row>
    <row r="18" spans="1:7" x14ac:dyDescent="0.25">
      <c r="A18" s="8" t="s">
        <v>21</v>
      </c>
      <c r="B18">
        <v>0.12514199923505939</v>
      </c>
      <c r="C18" t="s">
        <v>53</v>
      </c>
      <c r="D18" s="11">
        <v>14669.14</v>
      </c>
      <c r="E18" s="13">
        <v>130621000000</v>
      </c>
      <c r="F18" s="12">
        <f t="shared" si="0"/>
        <v>8904475.6543328371</v>
      </c>
      <c r="G18" s="4" t="s">
        <v>18</v>
      </c>
    </row>
    <row r="19" spans="1:7" x14ac:dyDescent="0.25">
      <c r="A19" s="4" t="s">
        <v>23</v>
      </c>
      <c r="B19">
        <v>0.11975813478280589</v>
      </c>
      <c r="C19" t="s">
        <v>55</v>
      </c>
      <c r="D19" s="11">
        <v>14133.32</v>
      </c>
      <c r="E19" s="13">
        <v>56140000000</v>
      </c>
      <c r="F19" s="12">
        <f t="shared" si="0"/>
        <v>3972173.5586543009</v>
      </c>
      <c r="G19" s="4" t="s">
        <v>18</v>
      </c>
    </row>
    <row r="20" spans="1:7" x14ac:dyDescent="0.25">
      <c r="A20" s="8" t="s">
        <v>16</v>
      </c>
      <c r="B20">
        <v>0.1061878642440864</v>
      </c>
      <c r="C20" t="s">
        <v>49</v>
      </c>
      <c r="D20" s="11">
        <v>18079.54</v>
      </c>
      <c r="E20" s="13">
        <v>13861000000</v>
      </c>
      <c r="F20" s="12">
        <f t="shared" si="0"/>
        <v>766667.73601540748</v>
      </c>
      <c r="G20" s="4" t="s">
        <v>11</v>
      </c>
    </row>
    <row r="21" spans="1:7" x14ac:dyDescent="0.25">
      <c r="A21" s="8" t="s">
        <v>15</v>
      </c>
      <c r="B21">
        <v>0.10550447792212291</v>
      </c>
      <c r="C21" t="s">
        <v>48</v>
      </c>
      <c r="D21" s="11">
        <v>16009.98</v>
      </c>
      <c r="E21" s="13">
        <v>130883000000</v>
      </c>
      <c r="F21" s="12">
        <f t="shared" si="0"/>
        <v>8175088.288679936</v>
      </c>
      <c r="G21" s="4" t="s">
        <v>11</v>
      </c>
    </row>
    <row r="22" spans="1:7" x14ac:dyDescent="0.25">
      <c r="A22" s="4" t="s">
        <v>41</v>
      </c>
      <c r="B22">
        <v>8.9852504804364353E-2</v>
      </c>
      <c r="C22" t="s">
        <v>68</v>
      </c>
      <c r="D22" s="11">
        <v>32894.959999999999</v>
      </c>
      <c r="E22" s="13">
        <v>107418000000</v>
      </c>
      <c r="F22" s="12">
        <f t="shared" si="0"/>
        <v>3265485.0469494415</v>
      </c>
      <c r="G22" s="4" t="s">
        <v>39</v>
      </c>
    </row>
    <row r="23" spans="1:7" x14ac:dyDescent="0.25">
      <c r="A23" s="4" t="s">
        <v>12</v>
      </c>
      <c r="B23">
        <v>8.7803024906807234E-2</v>
      </c>
      <c r="C23" t="s">
        <v>45</v>
      </c>
      <c r="D23" s="11">
        <v>16953.46</v>
      </c>
      <c r="E23" s="13">
        <v>13622000000</v>
      </c>
      <c r="F23" s="12">
        <f t="shared" si="0"/>
        <v>803493.80008564633</v>
      </c>
      <c r="G23" s="4" t="s">
        <v>11</v>
      </c>
    </row>
    <row r="24" spans="1:7" x14ac:dyDescent="0.25">
      <c r="A24" s="8" t="s">
        <v>20</v>
      </c>
      <c r="B24">
        <v>6.1738484582767178E-2</v>
      </c>
      <c r="C24" t="s">
        <v>52</v>
      </c>
      <c r="D24" s="11">
        <v>12218.51</v>
      </c>
      <c r="E24" s="13">
        <v>39148000000</v>
      </c>
      <c r="F24" s="12">
        <f t="shared" si="0"/>
        <v>3203991.3213640614</v>
      </c>
      <c r="G24" s="4" t="s">
        <v>18</v>
      </c>
    </row>
    <row r="25" spans="1:7" x14ac:dyDescent="0.25">
      <c r="A25" s="8" t="s">
        <v>19</v>
      </c>
      <c r="B25">
        <v>5.1949445074192906E-2</v>
      </c>
      <c r="C25" t="s">
        <v>51</v>
      </c>
      <c r="D25" s="11">
        <v>11366.23</v>
      </c>
      <c r="E25" s="13">
        <v>78475000000</v>
      </c>
      <c r="F25" s="12">
        <f t="shared" si="0"/>
        <v>6904224.1798731862</v>
      </c>
      <c r="G25" s="4" t="s">
        <v>18</v>
      </c>
    </row>
    <row r="26" spans="1:7" x14ac:dyDescent="0.25">
      <c r="A26" s="8" t="s">
        <v>14</v>
      </c>
      <c r="B26">
        <v>4.7400972569755916E-2</v>
      </c>
      <c r="C26" t="s">
        <v>47</v>
      </c>
      <c r="D26" s="11">
        <v>20476.71</v>
      </c>
      <c r="E26" s="13">
        <v>10354000000</v>
      </c>
      <c r="F26" s="12">
        <f t="shared" si="0"/>
        <v>505647.63577742717</v>
      </c>
      <c r="G26" s="4" t="s">
        <v>11</v>
      </c>
    </row>
    <row r="27" spans="1:7" x14ac:dyDescent="0.25">
      <c r="A27" s="8" t="s">
        <v>17</v>
      </c>
      <c r="B27">
        <v>4.47634902094236E-2</v>
      </c>
      <c r="C27" t="s">
        <v>50</v>
      </c>
      <c r="D27" s="11">
        <v>19094.16</v>
      </c>
      <c r="E27" s="13">
        <v>28930000000</v>
      </c>
      <c r="F27" s="12">
        <f t="shared" si="0"/>
        <v>1515122.9485874216</v>
      </c>
      <c r="G27" s="4" t="s">
        <v>11</v>
      </c>
    </row>
    <row r="28" spans="1:7" x14ac:dyDescent="0.25">
      <c r="A28" s="4" t="s">
        <v>10</v>
      </c>
      <c r="B28">
        <v>4.2837371396174821E-2</v>
      </c>
      <c r="C28" t="s">
        <v>44</v>
      </c>
      <c r="D28" s="11">
        <v>20677.95</v>
      </c>
      <c r="E28" s="13">
        <v>36563000000</v>
      </c>
      <c r="F28" s="12">
        <f t="shared" si="0"/>
        <v>1768212.0326241236</v>
      </c>
      <c r="G28" s="4" t="s">
        <v>11</v>
      </c>
    </row>
    <row r="30" spans="1:7" x14ac:dyDescent="0.25">
      <c r="F30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opLeftCell="E3" zoomScale="80" zoomScaleNormal="80" workbookViewId="0">
      <selection activeCell="H12" sqref="H12:H32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10.140625" bestFit="1" customWidth="1"/>
    <col min="5" max="5" width="10.140625" bestFit="1" customWidth="1"/>
    <col min="6" max="6" width="15" style="4" bestFit="1" customWidth="1"/>
    <col min="7" max="7" width="10.85546875" bestFit="1" customWidth="1"/>
  </cols>
  <sheetData>
    <row r="2" spans="1:10" x14ac:dyDescent="0.25">
      <c r="C2" s="4" t="s">
        <v>3</v>
      </c>
      <c r="D2" s="4" t="s">
        <v>7</v>
      </c>
      <c r="E2" s="4" t="s">
        <v>4</v>
      </c>
      <c r="F2" s="4" t="s">
        <v>82</v>
      </c>
      <c r="G2" s="4" t="s">
        <v>6</v>
      </c>
      <c r="H2" s="4" t="s">
        <v>9</v>
      </c>
    </row>
    <row r="3" spans="1:10" x14ac:dyDescent="0.25">
      <c r="B3" s="4" t="s">
        <v>8</v>
      </c>
      <c r="C3" s="7">
        <v>10471338</v>
      </c>
      <c r="D3" s="7">
        <v>6042911</v>
      </c>
      <c r="E3" s="7">
        <v>3293725</v>
      </c>
      <c r="F3" s="15">
        <v>210877</v>
      </c>
      <c r="G3" s="5">
        <v>20018851</v>
      </c>
      <c r="H3" s="4">
        <v>0.301861030885339</v>
      </c>
      <c r="J3" s="4"/>
    </row>
    <row r="4" spans="1:10" x14ac:dyDescent="0.25">
      <c r="C4" s="4"/>
      <c r="D4" s="4"/>
      <c r="E4" s="4"/>
      <c r="G4" s="4"/>
      <c r="H4" s="4"/>
      <c r="J4" s="4"/>
    </row>
    <row r="5" spans="1:10" x14ac:dyDescent="0.25">
      <c r="A5" s="4" t="s">
        <v>28</v>
      </c>
      <c r="B5" s="4" t="s">
        <v>32</v>
      </c>
      <c r="C5" s="6">
        <v>1642147</v>
      </c>
      <c r="D5" s="6">
        <v>2160962</v>
      </c>
      <c r="E5" s="6">
        <v>799359</v>
      </c>
      <c r="F5" s="6">
        <v>50777</v>
      </c>
      <c r="G5" s="6">
        <v>4653245</v>
      </c>
      <c r="H5" s="10">
        <v>0.4643989302089187</v>
      </c>
      <c r="I5" s="4" t="s">
        <v>63</v>
      </c>
      <c r="J5" s="18"/>
    </row>
    <row r="6" spans="1:10" x14ac:dyDescent="0.25">
      <c r="A6" s="4" t="s">
        <v>28</v>
      </c>
      <c r="B6" s="4" t="s">
        <v>31</v>
      </c>
      <c r="C6" s="6">
        <v>590531</v>
      </c>
      <c r="D6" s="6">
        <v>768441</v>
      </c>
      <c r="E6" s="6">
        <v>303609</v>
      </c>
      <c r="F6" s="6">
        <v>18077</v>
      </c>
      <c r="G6" s="6">
        <v>1680658</v>
      </c>
      <c r="H6" s="10">
        <v>0.45722627685109046</v>
      </c>
      <c r="I6" s="4" t="s">
        <v>62</v>
      </c>
      <c r="J6" s="18"/>
    </row>
    <row r="7" spans="1:10" x14ac:dyDescent="0.25">
      <c r="A7" s="4" t="s">
        <v>35</v>
      </c>
      <c r="B7" s="4" t="s">
        <v>37</v>
      </c>
      <c r="C7" s="6">
        <v>342596</v>
      </c>
      <c r="D7" s="6">
        <v>383121</v>
      </c>
      <c r="E7" s="6">
        <v>178931</v>
      </c>
      <c r="F7" s="6">
        <v>16798</v>
      </c>
      <c r="G7" s="6">
        <v>921446</v>
      </c>
      <c r="H7" s="10">
        <v>0.41578236814745517</v>
      </c>
      <c r="I7" s="4" t="s">
        <v>65</v>
      </c>
      <c r="J7" s="18"/>
    </row>
    <row r="8" spans="1:10" x14ac:dyDescent="0.25">
      <c r="A8" s="4" t="s">
        <v>35</v>
      </c>
      <c r="B8" s="4" t="s">
        <v>38</v>
      </c>
      <c r="C8" s="6">
        <v>736571</v>
      </c>
      <c r="D8" s="6">
        <v>678797</v>
      </c>
      <c r="E8" s="6">
        <v>255840</v>
      </c>
      <c r="F8" s="6">
        <v>15489</v>
      </c>
      <c r="G8" s="6">
        <v>1686697</v>
      </c>
      <c r="H8" s="10">
        <v>0.4024415766435821</v>
      </c>
      <c r="I8" s="4" t="s">
        <v>66</v>
      </c>
      <c r="J8" s="18"/>
    </row>
    <row r="9" spans="1:10" x14ac:dyDescent="0.25">
      <c r="A9" s="4" t="s">
        <v>35</v>
      </c>
      <c r="B9" s="4" t="s">
        <v>36</v>
      </c>
      <c r="C9" s="6">
        <v>592755</v>
      </c>
      <c r="D9" s="6">
        <v>363708</v>
      </c>
      <c r="E9" s="6">
        <v>180892</v>
      </c>
      <c r="F9" s="6">
        <v>14143</v>
      </c>
      <c r="G9" s="6">
        <v>1151498</v>
      </c>
      <c r="H9" s="10">
        <v>0.31585638880831751</v>
      </c>
      <c r="I9" s="4" t="s">
        <v>64</v>
      </c>
      <c r="J9" s="18"/>
    </row>
    <row r="10" spans="1:10" x14ac:dyDescent="0.25">
      <c r="A10" s="4" t="s">
        <v>39</v>
      </c>
      <c r="B10" s="4" t="s">
        <v>43</v>
      </c>
      <c r="C10" s="6">
        <v>96428</v>
      </c>
      <c r="D10" s="6">
        <v>65602</v>
      </c>
      <c r="E10" s="6">
        <v>43149</v>
      </c>
      <c r="F10" s="6">
        <v>3733</v>
      </c>
      <c r="G10" s="6">
        <v>208912</v>
      </c>
      <c r="H10" s="10">
        <v>0.31401738531056139</v>
      </c>
      <c r="I10" s="4" t="s">
        <v>70</v>
      </c>
      <c r="J10" s="18"/>
    </row>
    <row r="11" spans="1:10" x14ac:dyDescent="0.25">
      <c r="A11" s="4" t="s">
        <v>33</v>
      </c>
      <c r="B11" s="4" t="s">
        <v>34</v>
      </c>
      <c r="C11" s="6">
        <v>10471338</v>
      </c>
      <c r="D11" s="6">
        <v>6042911</v>
      </c>
      <c r="E11" s="6">
        <v>3293725</v>
      </c>
      <c r="F11" s="6">
        <f>SUM(F5:F10,F12:F32)</f>
        <v>210877</v>
      </c>
      <c r="G11" s="6">
        <v>20018851</v>
      </c>
      <c r="H11" s="10">
        <v>0.301861030885339</v>
      </c>
      <c r="I11" s="4" t="s">
        <v>8</v>
      </c>
      <c r="J11" s="18"/>
    </row>
    <row r="12" spans="1:10" x14ac:dyDescent="0.25">
      <c r="A12" s="4" t="s">
        <v>28</v>
      </c>
      <c r="B12" s="4" t="s">
        <v>29</v>
      </c>
      <c r="C12" s="6">
        <v>1171455</v>
      </c>
      <c r="D12" s="6">
        <v>634706</v>
      </c>
      <c r="E12" s="6">
        <v>503528</v>
      </c>
      <c r="F12" s="6">
        <v>32495</v>
      </c>
      <c r="G12" s="6">
        <v>2342184</v>
      </c>
      <c r="H12" s="10">
        <v>0.27098895731505296</v>
      </c>
      <c r="I12" s="4" t="s">
        <v>60</v>
      </c>
      <c r="J12" s="18"/>
    </row>
    <row r="13" spans="1:10" x14ac:dyDescent="0.25">
      <c r="A13" s="4" t="s">
        <v>28</v>
      </c>
      <c r="B13" s="4" t="s">
        <v>30</v>
      </c>
      <c r="C13" s="6">
        <v>198649</v>
      </c>
      <c r="D13" s="6">
        <v>91748</v>
      </c>
      <c r="E13" s="6">
        <v>63263</v>
      </c>
      <c r="F13" s="6">
        <v>3831</v>
      </c>
      <c r="G13" s="6">
        <v>357491</v>
      </c>
      <c r="H13" s="10">
        <v>0.25664422321121372</v>
      </c>
      <c r="I13" s="4" t="s">
        <v>61</v>
      </c>
      <c r="J13" s="18"/>
    </row>
    <row r="14" spans="1:10" x14ac:dyDescent="0.25">
      <c r="A14" s="4" t="s">
        <v>18</v>
      </c>
      <c r="B14" s="4" t="s">
        <v>24</v>
      </c>
      <c r="C14" s="6">
        <v>519053</v>
      </c>
      <c r="D14" s="6">
        <v>162988</v>
      </c>
      <c r="E14" s="6">
        <v>97865</v>
      </c>
      <c r="F14" s="6">
        <v>7260</v>
      </c>
      <c r="G14" s="6">
        <v>787166</v>
      </c>
      <c r="H14" s="10">
        <v>0.20705670722566777</v>
      </c>
      <c r="I14" s="4" t="s">
        <v>56</v>
      </c>
      <c r="J14" s="18"/>
    </row>
    <row r="15" spans="1:10" x14ac:dyDescent="0.25">
      <c r="A15" s="4" t="s">
        <v>18</v>
      </c>
      <c r="B15" s="4" t="s">
        <v>26</v>
      </c>
      <c r="C15" s="6">
        <v>130398</v>
      </c>
      <c r="D15" s="6">
        <v>36799</v>
      </c>
      <c r="E15" s="6">
        <v>24532</v>
      </c>
      <c r="F15" s="6">
        <v>1847</v>
      </c>
      <c r="G15" s="6">
        <v>193576</v>
      </c>
      <c r="H15" s="10">
        <v>0.19010104558416333</v>
      </c>
      <c r="I15" s="4" t="s">
        <v>58</v>
      </c>
      <c r="J15" s="18"/>
    </row>
    <row r="16" spans="1:10" x14ac:dyDescent="0.25">
      <c r="A16" s="4" t="s">
        <v>39</v>
      </c>
      <c r="B16" s="4" t="s">
        <v>40</v>
      </c>
      <c r="C16" s="6">
        <v>108051</v>
      </c>
      <c r="D16" s="6">
        <v>29216</v>
      </c>
      <c r="E16" s="6">
        <v>44071</v>
      </c>
      <c r="F16" s="6">
        <v>3346</v>
      </c>
      <c r="G16" s="6">
        <v>184684</v>
      </c>
      <c r="H16" s="10">
        <v>0.15819453769682268</v>
      </c>
      <c r="I16" s="4" t="s">
        <v>67</v>
      </c>
      <c r="J16" s="18"/>
    </row>
    <row r="17" spans="1:10" x14ac:dyDescent="0.25">
      <c r="A17" s="4" t="s">
        <v>18</v>
      </c>
      <c r="B17" s="4" t="s">
        <v>25</v>
      </c>
      <c r="C17" s="6">
        <v>153167</v>
      </c>
      <c r="D17" s="6">
        <v>40777</v>
      </c>
      <c r="E17" s="6">
        <v>62846</v>
      </c>
      <c r="F17" s="6">
        <v>3084</v>
      </c>
      <c r="G17" s="6">
        <v>259874</v>
      </c>
      <c r="H17" s="10">
        <v>0.15691065670286369</v>
      </c>
      <c r="I17" s="4" t="s">
        <v>57</v>
      </c>
      <c r="J17" s="18"/>
    </row>
    <row r="18" spans="1:10" x14ac:dyDescent="0.25">
      <c r="A18" s="4" t="s">
        <v>39</v>
      </c>
      <c r="B18" s="4" t="s">
        <v>42</v>
      </c>
      <c r="C18" s="6">
        <v>252467</v>
      </c>
      <c r="D18" s="6">
        <v>61759</v>
      </c>
      <c r="E18" s="6">
        <v>87316</v>
      </c>
      <c r="F18" s="6">
        <v>4088</v>
      </c>
      <c r="G18" s="6">
        <v>405630</v>
      </c>
      <c r="H18" s="10">
        <v>0.15225451766388087</v>
      </c>
      <c r="I18" s="4" t="s">
        <v>69</v>
      </c>
      <c r="J18" s="18"/>
    </row>
    <row r="19" spans="1:10" x14ac:dyDescent="0.25">
      <c r="A19" s="4" t="s">
        <v>11</v>
      </c>
      <c r="B19" s="8" t="s">
        <v>13</v>
      </c>
      <c r="C19" s="6">
        <v>101266</v>
      </c>
      <c r="D19" s="6">
        <v>21353</v>
      </c>
      <c r="E19" s="6">
        <v>21931</v>
      </c>
      <c r="F19" s="6">
        <v>1417</v>
      </c>
      <c r="G19" s="6">
        <v>145967</v>
      </c>
      <c r="H19" s="10">
        <v>0.14628648941199038</v>
      </c>
      <c r="I19" s="4" t="s">
        <v>46</v>
      </c>
      <c r="J19" s="18"/>
    </row>
    <row r="20" spans="1:10" x14ac:dyDescent="0.25">
      <c r="A20" s="4" t="s">
        <v>18</v>
      </c>
      <c r="B20" s="4" t="s">
        <v>27</v>
      </c>
      <c r="C20" s="6">
        <v>1008356</v>
      </c>
      <c r="D20" s="6">
        <v>197335</v>
      </c>
      <c r="E20" s="6">
        <v>179263</v>
      </c>
      <c r="F20" s="6">
        <v>16044</v>
      </c>
      <c r="G20" s="6">
        <v>1400998</v>
      </c>
      <c r="H20" s="10">
        <v>0.14085316324505817</v>
      </c>
      <c r="I20" s="4" t="s">
        <v>59</v>
      </c>
      <c r="J20" s="18"/>
    </row>
    <row r="21" spans="1:10" x14ac:dyDescent="0.25">
      <c r="A21" s="4" t="s">
        <v>18</v>
      </c>
      <c r="B21" s="4" t="s">
        <v>22</v>
      </c>
      <c r="C21" s="6">
        <v>227928</v>
      </c>
      <c r="D21" s="6">
        <v>44037</v>
      </c>
      <c r="E21" s="6">
        <v>59194</v>
      </c>
      <c r="F21" s="6">
        <v>1894</v>
      </c>
      <c r="G21" s="6">
        <v>333053</v>
      </c>
      <c r="H21" s="10">
        <v>0.13222219886924905</v>
      </c>
      <c r="I21" s="4" t="s">
        <v>54</v>
      </c>
      <c r="J21" s="18"/>
    </row>
    <row r="22" spans="1:10" x14ac:dyDescent="0.25">
      <c r="A22" s="4" t="s">
        <v>18</v>
      </c>
      <c r="B22" s="8" t="s">
        <v>21</v>
      </c>
      <c r="C22" s="6">
        <v>682634</v>
      </c>
      <c r="D22" s="6">
        <v>109610</v>
      </c>
      <c r="E22" s="6">
        <v>80303</v>
      </c>
      <c r="F22" s="6">
        <v>3338</v>
      </c>
      <c r="G22" s="6">
        <v>875885</v>
      </c>
      <c r="H22" s="10">
        <v>0.12514199923505939</v>
      </c>
      <c r="I22" s="4" t="s">
        <v>53</v>
      </c>
      <c r="J22" s="18"/>
    </row>
    <row r="23" spans="1:10" x14ac:dyDescent="0.25">
      <c r="A23" s="4" t="s">
        <v>18</v>
      </c>
      <c r="B23" s="4" t="s">
        <v>23</v>
      </c>
      <c r="C23" s="6">
        <v>302688</v>
      </c>
      <c r="D23" s="6">
        <v>50168</v>
      </c>
      <c r="E23" s="6">
        <v>63851</v>
      </c>
      <c r="F23" s="6">
        <v>2204</v>
      </c>
      <c r="G23" s="6">
        <v>418911</v>
      </c>
      <c r="H23" s="10">
        <v>0.11975813478280589</v>
      </c>
      <c r="I23" s="4" t="s">
        <v>55</v>
      </c>
      <c r="J23" s="18"/>
    </row>
    <row r="24" spans="1:10" x14ac:dyDescent="0.25">
      <c r="A24" s="4" t="s">
        <v>11</v>
      </c>
      <c r="B24" s="8" t="s">
        <v>16</v>
      </c>
      <c r="C24" s="6">
        <v>18723</v>
      </c>
      <c r="D24" s="6">
        <v>2478</v>
      </c>
      <c r="E24" s="6">
        <v>2019</v>
      </c>
      <c r="F24" s="4">
        <v>116</v>
      </c>
      <c r="G24" s="6">
        <v>23336</v>
      </c>
      <c r="H24" s="10">
        <v>0.1061878642440864</v>
      </c>
      <c r="I24" s="4" t="s">
        <v>49</v>
      </c>
      <c r="J24" s="18"/>
    </row>
    <row r="25" spans="1:10" x14ac:dyDescent="0.25">
      <c r="A25" s="4" t="s">
        <v>11</v>
      </c>
      <c r="B25" s="8" t="s">
        <v>15</v>
      </c>
      <c r="C25" s="6">
        <v>365749</v>
      </c>
      <c r="D25" s="6">
        <v>48736</v>
      </c>
      <c r="E25" s="6">
        <v>43959</v>
      </c>
      <c r="F25" s="6">
        <v>3489</v>
      </c>
      <c r="G25" s="6">
        <v>461933</v>
      </c>
      <c r="H25" s="10">
        <v>0.10550447792212291</v>
      </c>
      <c r="I25" s="4" t="s">
        <v>48</v>
      </c>
      <c r="J25" s="18"/>
    </row>
    <row r="26" spans="1:10" x14ac:dyDescent="0.25">
      <c r="A26" s="4" t="s">
        <v>39</v>
      </c>
      <c r="B26" s="4" t="s">
        <v>41</v>
      </c>
      <c r="C26" s="6">
        <v>147078</v>
      </c>
      <c r="D26" s="6">
        <v>18562</v>
      </c>
      <c r="E26" s="6">
        <v>38787</v>
      </c>
      <c r="F26" s="6">
        <v>2156</v>
      </c>
      <c r="G26" s="6">
        <v>206583</v>
      </c>
      <c r="H26" s="10">
        <v>8.9852504804364353E-2</v>
      </c>
      <c r="I26" s="4" t="s">
        <v>68</v>
      </c>
      <c r="J26" s="18"/>
    </row>
    <row r="27" spans="1:10" x14ac:dyDescent="0.25">
      <c r="A27" s="4" t="s">
        <v>11</v>
      </c>
      <c r="B27" s="4" t="s">
        <v>12</v>
      </c>
      <c r="C27" s="6">
        <v>31641</v>
      </c>
      <c r="D27" s="6">
        <v>3698</v>
      </c>
      <c r="E27" s="6">
        <v>6496</v>
      </c>
      <c r="F27" s="4">
        <v>282</v>
      </c>
      <c r="G27" s="6">
        <v>42117</v>
      </c>
      <c r="H27" s="10">
        <v>8.7803024906807234E-2</v>
      </c>
      <c r="I27" s="4" t="s">
        <v>45</v>
      </c>
      <c r="J27" s="18"/>
    </row>
    <row r="28" spans="1:10" x14ac:dyDescent="0.25">
      <c r="A28" s="4" t="s">
        <v>18</v>
      </c>
      <c r="B28" s="8" t="s">
        <v>20</v>
      </c>
      <c r="C28" s="6">
        <v>322659</v>
      </c>
      <c r="D28" s="6">
        <v>24854</v>
      </c>
      <c r="E28" s="6">
        <v>53683</v>
      </c>
      <c r="F28" s="6">
        <v>1373</v>
      </c>
      <c r="G28" s="6">
        <v>402569</v>
      </c>
      <c r="H28" s="10">
        <v>6.1738484582767178E-2</v>
      </c>
      <c r="I28" s="4" t="s">
        <v>52</v>
      </c>
      <c r="J28" s="18"/>
    </row>
    <row r="29" spans="1:10" x14ac:dyDescent="0.25">
      <c r="A29" s="4" t="s">
        <v>18</v>
      </c>
      <c r="B29" s="8" t="s">
        <v>19</v>
      </c>
      <c r="C29" s="6">
        <v>531905</v>
      </c>
      <c r="D29" s="6">
        <v>32447</v>
      </c>
      <c r="E29" s="6">
        <v>58417</v>
      </c>
      <c r="F29" s="6">
        <v>1819</v>
      </c>
      <c r="G29" s="6">
        <v>624588</v>
      </c>
      <c r="H29" s="10">
        <v>5.1949445074192906E-2</v>
      </c>
      <c r="I29" s="4" t="s">
        <v>51</v>
      </c>
      <c r="J29" s="18"/>
    </row>
    <row r="30" spans="1:10" x14ac:dyDescent="0.25">
      <c r="A30" s="4" t="s">
        <v>11</v>
      </c>
      <c r="B30" s="8" t="s">
        <v>14</v>
      </c>
      <c r="C30" s="6">
        <v>16127</v>
      </c>
      <c r="D30" s="9">
        <v>1004</v>
      </c>
      <c r="E30" s="6">
        <v>3862</v>
      </c>
      <c r="F30">
        <v>188</v>
      </c>
      <c r="G30" s="6">
        <v>21181</v>
      </c>
      <c r="H30" s="10">
        <v>4.7400972569755916E-2</v>
      </c>
      <c r="I30" s="4" t="s">
        <v>47</v>
      </c>
      <c r="J30" s="18"/>
    </row>
    <row r="31" spans="1:10" x14ac:dyDescent="0.25">
      <c r="A31" s="4" t="s">
        <v>11</v>
      </c>
      <c r="B31" s="8" t="s">
        <v>17</v>
      </c>
      <c r="C31" s="6">
        <v>90069</v>
      </c>
      <c r="D31" s="6">
        <v>4867</v>
      </c>
      <c r="E31" s="6">
        <v>13186</v>
      </c>
      <c r="F31">
        <v>605</v>
      </c>
      <c r="G31" s="6">
        <v>108727</v>
      </c>
      <c r="H31" s="10">
        <v>4.47634902094236E-2</v>
      </c>
      <c r="I31" s="4" t="s">
        <v>50</v>
      </c>
      <c r="J31" s="18"/>
    </row>
    <row r="32" spans="1:10" x14ac:dyDescent="0.25">
      <c r="A32" s="4" t="s">
        <v>11</v>
      </c>
      <c r="B32" s="4" t="s">
        <v>10</v>
      </c>
      <c r="C32" s="6">
        <v>90247</v>
      </c>
      <c r="D32" s="6">
        <v>5138</v>
      </c>
      <c r="E32" s="6">
        <v>23573</v>
      </c>
      <c r="F32">
        <v>984</v>
      </c>
      <c r="G32" s="6">
        <v>119942</v>
      </c>
      <c r="H32" s="10">
        <v>4.2837371396174821E-2</v>
      </c>
      <c r="I32" s="4" t="s">
        <v>44</v>
      </c>
      <c r="J32" s="18"/>
    </row>
    <row r="34" spans="1:3" x14ac:dyDescent="0.25">
      <c r="A34" s="4"/>
      <c r="B34" s="4"/>
      <c r="C34" s="6"/>
    </row>
  </sheetData>
  <sortState ref="A5:I32">
    <sortCondition descending="1" ref="H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4</vt:i4>
      </vt:variant>
    </vt:vector>
  </HeadingPairs>
  <TitlesOfParts>
    <vt:vector size="8" baseType="lpstr">
      <vt:lpstr>Plan4</vt:lpstr>
      <vt:lpstr>Plan1</vt:lpstr>
      <vt:lpstr>Plan2</vt:lpstr>
      <vt:lpstr>Plan3</vt:lpstr>
      <vt:lpstr>Gráfico4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2018-01-11T05:25:23Z</dcterms:created>
  <dcterms:modified xsi:type="dcterms:W3CDTF">2018-02-06T19:13:00Z</dcterms:modified>
</cp:coreProperties>
</file>