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6d6c563f2b3f2/שולחן העבודה/הקבצים של חיפה/"/>
    </mc:Choice>
  </mc:AlternateContent>
  <xr:revisionPtr revIDLastSave="1" documentId="13_ncr:1_{7A9F44A7-38CF-4070-AFC8-51780D71792D}" xr6:coauthVersionLast="47" xr6:coauthVersionMax="47" xr10:uidLastSave="{FE127369-BDCF-40AD-927E-67858E8BFE62}"/>
  <bookViews>
    <workbookView xWindow="-108" yWindow="-108" windowWidth="23256" windowHeight="12456" tabRatio="705" activeTab="2" xr2:uid="{00000000-000D-0000-FFFF-FFFF00000000}"/>
  </bookViews>
  <sheets>
    <sheet name="FTR GENERIC" sheetId="1" r:id="rId1"/>
    <sheet name="Sheet5" sheetId="38" r:id="rId2"/>
    <sheet name="FTR GENERIC (2)" sheetId="30" r:id="rId3"/>
    <sheet name="FTR GENERIC (3)" sheetId="31" r:id="rId4"/>
    <sheet name="Sheet1" sheetId="34" r:id="rId5"/>
    <sheet name="Sheet2" sheetId="35" r:id="rId6"/>
    <sheet name="Sheet6" sheetId="39" r:id="rId7"/>
    <sheet name="Sheet7" sheetId="40" r:id="rId8"/>
    <sheet name="Sheet3" sheetId="36" r:id="rId9"/>
    <sheet name="Sheet4" sheetId="3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40" l="1"/>
  <c r="G11" i="40"/>
  <c r="H11" i="40"/>
  <c r="I11" i="40"/>
  <c r="J11" i="40"/>
  <c r="K11" i="40"/>
  <c r="L11" i="40"/>
  <c r="M11" i="40"/>
  <c r="N11" i="40"/>
  <c r="O11" i="40"/>
  <c r="P11" i="40"/>
  <c r="D11" i="40"/>
  <c r="E11" i="40"/>
  <c r="C11" i="40"/>
  <c r="D11" i="39"/>
  <c r="E11" i="39"/>
  <c r="F11" i="39"/>
  <c r="G11" i="39"/>
  <c r="H11" i="39"/>
  <c r="I11" i="39"/>
  <c r="J11" i="39"/>
  <c r="K11" i="39"/>
  <c r="L11" i="39"/>
  <c r="M11" i="39"/>
  <c r="N11" i="39"/>
  <c r="O11" i="39"/>
  <c r="P11" i="39"/>
  <c r="C11" i="39"/>
  <c r="D18" i="38"/>
  <c r="E18" i="38"/>
  <c r="C18" i="38"/>
  <c r="P17" i="31"/>
  <c r="O17" i="31"/>
  <c r="L17" i="31"/>
  <c r="M17" i="31"/>
  <c r="K17" i="31"/>
  <c r="D17" i="31"/>
  <c r="E17" i="31"/>
  <c r="F17" i="31"/>
  <c r="G17" i="31"/>
  <c r="H17" i="31"/>
  <c r="I17" i="31"/>
  <c r="J17" i="31"/>
  <c r="N17" i="31"/>
  <c r="C17" i="31"/>
  <c r="B14" i="34"/>
  <c r="C14" i="34"/>
  <c r="D14" i="34"/>
  <c r="E14" i="34"/>
  <c r="F14" i="34"/>
  <c r="G14" i="34"/>
  <c r="P17" i="1"/>
  <c r="O17" i="1"/>
  <c r="L17" i="1"/>
  <c r="M17" i="1"/>
  <c r="K17" i="1"/>
  <c r="D17" i="1"/>
  <c r="E17" i="1"/>
  <c r="F17" i="1"/>
  <c r="G17" i="1"/>
  <c r="H17" i="1"/>
  <c r="I17" i="1"/>
  <c r="J17" i="1"/>
  <c r="N17" i="1"/>
  <c r="C17" i="1"/>
  <c r="N18" i="38"/>
  <c r="M18" i="38"/>
  <c r="O18" i="38"/>
  <c r="P18" i="38"/>
  <c r="L18" i="38"/>
  <c r="K18" i="38"/>
  <c r="F18" i="38"/>
  <c r="G18" i="38"/>
  <c r="H18" i="38"/>
  <c r="I18" i="38"/>
  <c r="J18" i="38"/>
  <c r="G22" i="34"/>
  <c r="F22" i="34"/>
  <c r="E22" i="34"/>
  <c r="D22" i="34"/>
  <c r="C22" i="34"/>
  <c r="B22" i="34"/>
  <c r="G20" i="34"/>
  <c r="F20" i="34"/>
  <c r="E20" i="34"/>
  <c r="D20" i="34"/>
  <c r="C20" i="34"/>
  <c r="B20" i="34"/>
  <c r="G18" i="34"/>
  <c r="F18" i="34"/>
  <c r="E18" i="34"/>
  <c r="D18" i="34"/>
  <c r="C18" i="34"/>
  <c r="B18" i="34"/>
  <c r="G16" i="34"/>
  <c r="F16" i="34"/>
  <c r="E16" i="34"/>
  <c r="D16" i="34"/>
  <c r="C16" i="34"/>
  <c r="B16" i="34"/>
  <c r="G12" i="34"/>
  <c r="F12" i="34"/>
  <c r="E12" i="34"/>
  <c r="D12" i="34"/>
  <c r="C12" i="34"/>
  <c r="B12" i="34"/>
  <c r="G10" i="34"/>
  <c r="F10" i="34"/>
  <c r="E10" i="34"/>
  <c r="D10" i="34"/>
  <c r="C10" i="34"/>
  <c r="B10" i="34"/>
  <c r="G8" i="34"/>
  <c r="F8" i="34"/>
  <c r="E8" i="34"/>
  <c r="D8" i="34"/>
  <c r="C8" i="34"/>
  <c r="B8" i="34"/>
  <c r="G6" i="34"/>
  <c r="F6" i="34"/>
  <c r="E6" i="34"/>
  <c r="D6" i="34"/>
  <c r="C6" i="34"/>
  <c r="B6" i="34"/>
  <c r="G4" i="34"/>
  <c r="F4" i="34"/>
  <c r="E4" i="34"/>
  <c r="D4" i="34"/>
  <c r="C4" i="34"/>
  <c r="B4" i="34"/>
  <c r="F18" i="31" l="1"/>
  <c r="P18" i="31"/>
  <c r="O18" i="31"/>
  <c r="N18" i="31"/>
  <c r="M18" i="31"/>
  <c r="L18" i="31"/>
  <c r="K18" i="31"/>
  <c r="J18" i="31"/>
  <c r="I18" i="31"/>
  <c r="H18" i="31"/>
  <c r="G18" i="31"/>
  <c r="E18" i="31"/>
  <c r="D18" i="31"/>
  <c r="C18" i="31"/>
  <c r="P13" i="30"/>
  <c r="P14" i="30" s="1"/>
  <c r="O13" i="30"/>
  <c r="O14" i="30" s="1"/>
  <c r="N13" i="30"/>
  <c r="N14" i="30" s="1"/>
  <c r="M13" i="30"/>
  <c r="M14" i="30" s="1"/>
  <c r="L13" i="30"/>
  <c r="L14" i="30" s="1"/>
  <c r="K13" i="30"/>
  <c r="K14" i="30" s="1"/>
  <c r="J13" i="30"/>
  <c r="J14" i="30" s="1"/>
  <c r="I13" i="30"/>
  <c r="I14" i="30" s="1"/>
  <c r="H13" i="30"/>
  <c r="H14" i="30" s="1"/>
  <c r="G13" i="30"/>
  <c r="G14" i="30" s="1"/>
  <c r="F13" i="30"/>
  <c r="F14" i="30" s="1"/>
  <c r="E13" i="30"/>
  <c r="E14" i="30" s="1"/>
  <c r="D13" i="30"/>
  <c r="D14" i="30" s="1"/>
  <c r="C13" i="30"/>
  <c r="C14" i="30" s="1"/>
  <c r="F18" i="1"/>
  <c r="A17" i="1"/>
  <c r="P18" i="1"/>
  <c r="O18" i="1"/>
  <c r="C18" i="1" l="1"/>
  <c r="D18" i="1" l="1"/>
  <c r="I18" i="1"/>
  <c r="E18" i="1"/>
  <c r="G18" i="1"/>
  <c r="H18" i="1"/>
  <c r="J18" i="1"/>
</calcChain>
</file>

<file path=xl/sharedStrings.xml><?xml version="1.0" encoding="utf-8"?>
<sst xmlns="http://schemas.openxmlformats.org/spreadsheetml/2006/main" count="279" uniqueCount="67">
  <si>
    <t>Distance</t>
  </si>
  <si>
    <t>Sprints</t>
  </si>
  <si>
    <t>HSR</t>
  </si>
  <si>
    <t>Accel</t>
  </si>
  <si>
    <t>Decel</t>
  </si>
  <si>
    <t>HIB</t>
  </si>
  <si>
    <t>AMP</t>
  </si>
  <si>
    <t>M’ Speed</t>
  </si>
  <si>
    <t xml:space="preserve">Fatigue </t>
  </si>
  <si>
    <t>AVERAGE</t>
  </si>
  <si>
    <t>SCORE</t>
  </si>
  <si>
    <t>Time</t>
  </si>
  <si>
    <t>Name</t>
  </si>
  <si>
    <t>Zone 6</t>
  </si>
  <si>
    <t>HMLD</t>
  </si>
  <si>
    <t>M' Accel'</t>
  </si>
  <si>
    <t>M' Decel</t>
  </si>
  <si>
    <t>level-3</t>
  </si>
  <si>
    <t>moder'</t>
  </si>
  <si>
    <t>7  14</t>
  </si>
  <si>
    <t>full</t>
  </si>
  <si>
    <t>av gk power</t>
  </si>
  <si>
    <t>GK LOAD</t>
  </si>
  <si>
    <t>DIVES</t>
  </si>
  <si>
    <t xml:space="preserve">Dives L </t>
  </si>
  <si>
    <t>DIVES R</t>
  </si>
  <si>
    <t>ACCL</t>
  </si>
  <si>
    <t>DECEL'</t>
  </si>
  <si>
    <t>MAX DECEL'</t>
  </si>
  <si>
    <t>GK REPORT</t>
  </si>
  <si>
    <t>GREEN</t>
  </si>
  <si>
    <t>45'</t>
  </si>
  <si>
    <t>PREDICT</t>
  </si>
  <si>
    <t>NAME</t>
  </si>
  <si>
    <t>HML</t>
  </si>
  <si>
    <t>Min</t>
  </si>
  <si>
    <t>half</t>
  </si>
  <si>
    <t>GAME</t>
  </si>
  <si>
    <t>Sp' Int'</t>
  </si>
  <si>
    <t>Sp'  Int'</t>
  </si>
  <si>
    <t>DRILL</t>
  </si>
  <si>
    <t>HALF 1</t>
  </si>
  <si>
    <t>TOTAL</t>
  </si>
  <si>
    <t>EXTRA</t>
  </si>
  <si>
    <t>HALF 2</t>
  </si>
  <si>
    <t>A. Moha</t>
  </si>
  <si>
    <t>PIERROT</t>
  </si>
  <si>
    <t>SABA</t>
  </si>
  <si>
    <t>SIMIC'</t>
  </si>
  <si>
    <t xml:space="preserve"> CORNUD</t>
  </si>
  <si>
    <t>ALEX</t>
  </si>
  <si>
    <t>DANIEL</t>
  </si>
  <si>
    <t>LIOR R</t>
  </si>
  <si>
    <t>H  ILLAY</t>
  </si>
  <si>
    <t>M JABER</t>
  </si>
  <si>
    <t>D. David</t>
  </si>
  <si>
    <t>D. Haziza</t>
  </si>
  <si>
    <t>GADI</t>
  </si>
  <si>
    <t>ROI E</t>
  </si>
  <si>
    <t>keny</t>
  </si>
  <si>
    <t>120'</t>
  </si>
  <si>
    <t>95'</t>
  </si>
  <si>
    <t>R. Gershon</t>
  </si>
  <si>
    <t>GONI</t>
  </si>
  <si>
    <t>EXTRA 1</t>
  </si>
  <si>
    <t xml:space="preserve">EXTRA 2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</si>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</sst>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h:mm:ss;@"/>
    <numFmt numFmtId="166" formatCode="h:mm;@"/>
    <numFmt numFmtId="167" formatCode="[h]:mm:ss;@"/>
  </numFmts>
  <fonts count="3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6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sz val="26"/>
      <color theme="0"/>
      <name val="Arial"/>
      <family val="2"/>
      <scheme val="minor"/>
    </font>
    <font>
      <sz val="11"/>
      <color theme="1"/>
      <name val="Calibri"/>
      <family val="2"/>
    </font>
    <font>
      <sz val="20"/>
      <color theme="0"/>
      <name val="Arial"/>
      <family val="2"/>
      <scheme val="minor"/>
    </font>
    <font>
      <sz val="18"/>
      <color theme="0"/>
      <name val="Arial"/>
      <family val="2"/>
      <scheme val="minor"/>
    </font>
    <font>
      <sz val="22"/>
      <color theme="0"/>
      <name val="Arial"/>
      <family val="2"/>
      <scheme val="minor"/>
    </font>
    <font>
      <sz val="24"/>
      <color theme="0"/>
      <name val="Arial"/>
      <family val="2"/>
      <scheme val="minor"/>
    </font>
    <font>
      <b/>
      <sz val="16"/>
      <color theme="0"/>
      <name val="Arial"/>
      <family val="2"/>
      <scheme val="minor"/>
    </font>
    <font>
      <sz val="16"/>
      <color theme="0"/>
      <name val="Arial"/>
      <family val="2"/>
      <scheme val="minor"/>
    </font>
    <font>
      <sz val="28"/>
      <color theme="0"/>
      <name val="Arial"/>
      <family val="2"/>
      <scheme val="minor"/>
    </font>
    <font>
      <sz val="11"/>
      <color theme="0"/>
      <name val="Calibri"/>
      <family val="2"/>
    </font>
    <font>
      <b/>
      <sz val="24"/>
      <color theme="0"/>
      <name val="Arial"/>
      <family val="2"/>
      <scheme val="minor"/>
    </font>
    <font>
      <b/>
      <sz val="22"/>
      <color theme="0"/>
      <name val="Arial"/>
      <family val="2"/>
      <scheme val="minor"/>
    </font>
    <font>
      <b/>
      <sz val="18"/>
      <color theme="0"/>
      <name val="Arial"/>
      <family val="2"/>
      <scheme val="minor"/>
    </font>
    <font>
      <sz val="28"/>
      <color theme="1"/>
      <name val="Arial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5">
    <xf numFmtId="0" fontId="0" fillId="0" borderId="0" xfId="0"/>
    <xf numFmtId="0" fontId="18" fillId="0" borderId="0" xfId="0" applyFont="1"/>
    <xf numFmtId="1" fontId="20" fillId="0" borderId="10" xfId="0" applyNumberFormat="1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2" fontId="20" fillId="34" borderId="10" xfId="0" applyNumberFormat="1" applyFont="1" applyFill="1" applyBorder="1" applyAlignment="1">
      <alignment horizontal="center"/>
    </xf>
    <xf numFmtId="2" fontId="20" fillId="0" borderId="10" xfId="0" applyNumberFormat="1" applyFont="1" applyBorder="1" applyAlignment="1">
      <alignment horizontal="center"/>
    </xf>
    <xf numFmtId="1" fontId="20" fillId="34" borderId="10" xfId="0" applyNumberFormat="1" applyFont="1" applyFill="1" applyBorder="1" applyAlignment="1">
      <alignment horizontal="center"/>
    </xf>
    <xf numFmtId="0" fontId="20" fillId="0" borderId="0" xfId="0" applyFont="1"/>
    <xf numFmtId="0" fontId="24" fillId="37" borderId="10" xfId="0" applyFont="1" applyFill="1" applyBorder="1"/>
    <xf numFmtId="1" fontId="24" fillId="0" borderId="10" xfId="0" applyNumberFormat="1" applyFont="1" applyBorder="1" applyAlignment="1">
      <alignment horizontal="center"/>
    </xf>
    <xf numFmtId="1" fontId="24" fillId="38" borderId="10" xfId="0" applyNumberFormat="1" applyFont="1" applyFill="1" applyBorder="1" applyAlignment="1">
      <alignment horizontal="center"/>
    </xf>
    <xf numFmtId="0" fontId="24" fillId="36" borderId="10" xfId="0" applyFont="1" applyFill="1" applyBorder="1"/>
    <xf numFmtId="1" fontId="24" fillId="36" borderId="10" xfId="0" applyNumberFormat="1" applyFont="1" applyFill="1" applyBorder="1" applyAlignment="1">
      <alignment horizontal="center"/>
    </xf>
    <xf numFmtId="0" fontId="24" fillId="0" borderId="0" xfId="0" applyFont="1"/>
    <xf numFmtId="1" fontId="26" fillId="35" borderId="10" xfId="0" applyNumberFormat="1" applyFont="1" applyFill="1" applyBorder="1" applyAlignment="1">
      <alignment horizontal="center"/>
    </xf>
    <xf numFmtId="0" fontId="27" fillId="35" borderId="10" xfId="0" applyFont="1" applyFill="1" applyBorder="1"/>
    <xf numFmtId="1" fontId="28" fillId="35" borderId="10" xfId="0" applyNumberFormat="1" applyFont="1" applyFill="1" applyBorder="1" applyAlignment="1">
      <alignment horizontal="center"/>
    </xf>
    <xf numFmtId="164" fontId="28" fillId="35" borderId="10" xfId="0" applyNumberFormat="1" applyFont="1" applyFill="1" applyBorder="1" applyAlignment="1">
      <alignment horizontal="center"/>
    </xf>
    <xf numFmtId="2" fontId="28" fillId="35" borderId="10" xfId="0" applyNumberFormat="1" applyFont="1" applyFill="1" applyBorder="1" applyAlignment="1">
      <alignment horizontal="center"/>
    </xf>
    <xf numFmtId="1" fontId="26" fillId="35" borderId="10" xfId="0" applyNumberFormat="1" applyFont="1" applyFill="1" applyBorder="1"/>
    <xf numFmtId="164" fontId="20" fillId="39" borderId="10" xfId="0" applyNumberFormat="1" applyFont="1" applyFill="1" applyBorder="1" applyAlignment="1">
      <alignment horizontal="center"/>
    </xf>
    <xf numFmtId="0" fontId="20" fillId="39" borderId="10" xfId="0" applyFont="1" applyFill="1" applyBorder="1" applyAlignment="1">
      <alignment horizontal="center"/>
    </xf>
    <xf numFmtId="167" fontId="19" fillId="39" borderId="10" xfId="0" applyNumberFormat="1" applyFont="1" applyFill="1" applyBorder="1" applyAlignment="1">
      <alignment horizontal="center"/>
    </xf>
    <xf numFmtId="0" fontId="21" fillId="39" borderId="11" xfId="0" applyFont="1" applyFill="1" applyBorder="1"/>
    <xf numFmtId="0" fontId="22" fillId="39" borderId="11" xfId="0" applyFont="1" applyFill="1" applyBorder="1" applyAlignment="1">
      <alignment horizontal="center"/>
    </xf>
    <xf numFmtId="16" fontId="22" fillId="39" borderId="11" xfId="0" applyNumberFormat="1" applyFont="1" applyFill="1" applyBorder="1" applyAlignment="1">
      <alignment horizontal="center"/>
    </xf>
    <xf numFmtId="166" fontId="18" fillId="39" borderId="10" xfId="0" applyNumberFormat="1" applyFont="1" applyFill="1" applyBorder="1" applyAlignment="1">
      <alignment horizontal="center"/>
    </xf>
    <xf numFmtId="0" fontId="18" fillId="39" borderId="10" xfId="0" applyFont="1" applyFill="1" applyBorder="1"/>
    <xf numFmtId="0" fontId="18" fillId="39" borderId="10" xfId="0" applyFont="1" applyFill="1" applyBorder="1" applyAlignment="1">
      <alignment horizontal="center"/>
    </xf>
    <xf numFmtId="0" fontId="29" fillId="35" borderId="0" xfId="0" applyFont="1" applyFill="1"/>
    <xf numFmtId="0" fontId="29" fillId="35" borderId="10" xfId="0" applyFont="1" applyFill="1" applyBorder="1"/>
    <xf numFmtId="0" fontId="29" fillId="35" borderId="10" xfId="0" applyFont="1" applyFill="1" applyBorder="1" applyAlignment="1">
      <alignment horizontal="center"/>
    </xf>
    <xf numFmtId="1" fontId="30" fillId="35" borderId="10" xfId="0" applyNumberFormat="1" applyFont="1" applyFill="1" applyBorder="1"/>
    <xf numFmtId="0" fontId="30" fillId="35" borderId="10" xfId="0" applyFont="1" applyFill="1" applyBorder="1"/>
    <xf numFmtId="1" fontId="18" fillId="0" borderId="10" xfId="0" applyNumberFormat="1" applyFont="1" applyBorder="1" applyAlignment="1">
      <alignment horizontal="center"/>
    </xf>
    <xf numFmtId="1" fontId="18" fillId="34" borderId="10" xfId="0" applyNumberFormat="1" applyFont="1" applyFill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164" fontId="18" fillId="39" borderId="10" xfId="0" applyNumberFormat="1" applyFont="1" applyFill="1" applyBorder="1" applyAlignment="1">
      <alignment horizontal="center"/>
    </xf>
    <xf numFmtId="2" fontId="18" fillId="34" borderId="10" xfId="0" applyNumberFormat="1" applyFont="1" applyFill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0" fontId="31" fillId="35" borderId="10" xfId="0" applyFont="1" applyFill="1" applyBorder="1"/>
    <xf numFmtId="0" fontId="30" fillId="35" borderId="10" xfId="0" applyFont="1" applyFill="1" applyBorder="1" applyAlignment="1">
      <alignment horizontal="center"/>
    </xf>
    <xf numFmtId="0" fontId="32" fillId="40" borderId="13" xfId="0" applyFont="1" applyFill="1" applyBorder="1" applyAlignment="1">
      <alignment vertical="center"/>
    </xf>
    <xf numFmtId="0" fontId="32" fillId="40" borderId="14" xfId="0" applyFont="1" applyFill="1" applyBorder="1" applyAlignment="1">
      <alignment horizontal="center" vertical="center"/>
    </xf>
    <xf numFmtId="0" fontId="32" fillId="40" borderId="12" xfId="0" applyFont="1" applyFill="1" applyBorder="1" applyAlignment="1">
      <alignment horizontal="center"/>
    </xf>
    <xf numFmtId="0" fontId="32" fillId="40" borderId="10" xfId="0" applyFont="1" applyFill="1" applyBorder="1"/>
    <xf numFmtId="0" fontId="32" fillId="40" borderId="10" xfId="0" applyFont="1" applyFill="1" applyBorder="1" applyAlignment="1">
      <alignment horizontal="center"/>
    </xf>
    <xf numFmtId="0" fontId="25" fillId="35" borderId="10" xfId="0" applyFont="1" applyFill="1" applyBorder="1"/>
    <xf numFmtId="0" fontId="27" fillId="35" borderId="10" xfId="0" applyFont="1" applyFill="1" applyBorder="1" applyAlignment="1">
      <alignment horizontal="center"/>
    </xf>
    <xf numFmtId="1" fontId="25" fillId="35" borderId="10" xfId="0" applyNumberFormat="1" applyFont="1" applyFill="1" applyBorder="1" applyAlignment="1">
      <alignment horizontal="center"/>
    </xf>
    <xf numFmtId="2" fontId="25" fillId="35" borderId="10" xfId="0" applyNumberFormat="1" applyFont="1" applyFill="1" applyBorder="1" applyAlignment="1">
      <alignment horizontal="center"/>
    </xf>
    <xf numFmtId="0" fontId="28" fillId="35" borderId="0" xfId="0" applyFont="1" applyFill="1"/>
    <xf numFmtId="0" fontId="28" fillId="35" borderId="10" xfId="0" applyFont="1" applyFill="1" applyBorder="1"/>
    <xf numFmtId="0" fontId="28" fillId="35" borderId="10" xfId="0" applyFont="1" applyFill="1" applyBorder="1" applyAlignment="1">
      <alignment horizontal="center"/>
    </xf>
    <xf numFmtId="0" fontId="23" fillId="35" borderId="10" xfId="0" applyFont="1" applyFill="1" applyBorder="1"/>
    <xf numFmtId="1" fontId="25" fillId="35" borderId="10" xfId="0" applyNumberFormat="1" applyFont="1" applyFill="1" applyBorder="1"/>
    <xf numFmtId="0" fontId="33" fillId="35" borderId="10" xfId="0" applyFont="1" applyFill="1" applyBorder="1"/>
    <xf numFmtId="0" fontId="33" fillId="35" borderId="10" xfId="0" applyFont="1" applyFill="1" applyBorder="1" applyAlignment="1">
      <alignment horizontal="center"/>
    </xf>
    <xf numFmtId="1" fontId="27" fillId="35" borderId="10" xfId="0" applyNumberFormat="1" applyFont="1" applyFill="1" applyBorder="1" applyAlignment="1">
      <alignment horizontal="center"/>
    </xf>
    <xf numFmtId="164" fontId="27" fillId="35" borderId="10" xfId="0" applyNumberFormat="1" applyFont="1" applyFill="1" applyBorder="1" applyAlignment="1">
      <alignment horizontal="center"/>
    </xf>
    <xf numFmtId="2" fontId="27" fillId="35" borderId="10" xfId="0" applyNumberFormat="1" applyFont="1" applyFill="1" applyBorder="1" applyAlignment="1">
      <alignment horizontal="center"/>
    </xf>
    <xf numFmtId="166" fontId="21" fillId="39" borderId="10" xfId="0" applyNumberFormat="1" applyFont="1" applyFill="1" applyBorder="1" applyAlignment="1">
      <alignment horizontal="center"/>
    </xf>
    <xf numFmtId="0" fontId="21" fillId="39" borderId="10" xfId="0" applyFont="1" applyFill="1" applyBorder="1"/>
    <xf numFmtId="0" fontId="21" fillId="39" borderId="11" xfId="0" applyFont="1" applyFill="1" applyBorder="1" applyAlignment="1">
      <alignment horizontal="center"/>
    </xf>
    <xf numFmtId="0" fontId="21" fillId="0" borderId="0" xfId="0" applyFont="1"/>
    <xf numFmtId="0" fontId="34" fillId="35" borderId="0" xfId="0" applyFont="1" applyFill="1"/>
    <xf numFmtId="0" fontId="34" fillId="35" borderId="10" xfId="0" applyFont="1" applyFill="1" applyBorder="1"/>
    <xf numFmtId="0" fontId="34" fillId="35" borderId="10" xfId="0" applyFont="1" applyFill="1" applyBorder="1" applyAlignment="1">
      <alignment horizontal="center"/>
    </xf>
    <xf numFmtId="0" fontId="35" fillId="35" borderId="10" xfId="0" applyFont="1" applyFill="1" applyBorder="1"/>
    <xf numFmtId="0" fontId="35" fillId="35" borderId="10" xfId="0" applyFont="1" applyFill="1" applyBorder="1" applyAlignment="1">
      <alignment horizontal="center"/>
    </xf>
    <xf numFmtId="0" fontId="35" fillId="35" borderId="0" xfId="0" applyFont="1" applyFill="1"/>
    <xf numFmtId="0" fontId="26" fillId="35" borderId="10" xfId="0" applyFont="1" applyFill="1" applyBorder="1"/>
    <xf numFmtId="1" fontId="19" fillId="0" borderId="10" xfId="0" applyNumberFormat="1" applyFont="1" applyBorder="1" applyAlignment="1">
      <alignment horizontal="center"/>
    </xf>
    <xf numFmtId="1" fontId="19" fillId="34" borderId="10" xfId="0" applyNumberFormat="1" applyFont="1" applyFill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164" fontId="19" fillId="39" borderId="10" xfId="0" applyNumberFormat="1" applyFont="1" applyFill="1" applyBorder="1" applyAlignment="1">
      <alignment horizontal="center"/>
    </xf>
    <xf numFmtId="2" fontId="19" fillId="34" borderId="10" xfId="0" applyNumberFormat="1" applyFont="1" applyFill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0" fontId="19" fillId="39" borderId="10" xfId="0" applyFont="1" applyFill="1" applyBorder="1" applyAlignment="1">
      <alignment horizontal="center"/>
    </xf>
    <xf numFmtId="0" fontId="30" fillId="35" borderId="0" xfId="0" applyFont="1" applyFill="1"/>
    <xf numFmtId="165" fontId="18" fillId="33" borderId="10" xfId="0" applyNumberFormat="1" applyFont="1" applyFill="1" applyBorder="1"/>
    <xf numFmtId="0" fontId="18" fillId="33" borderId="10" xfId="0" applyFont="1" applyFill="1" applyBorder="1"/>
    <xf numFmtId="0" fontId="18" fillId="0" borderId="10" xfId="0" applyFont="1" applyBorder="1"/>
    <xf numFmtId="165" fontId="30" fillId="35" borderId="10" xfId="0" applyNumberFormat="1" applyFont="1" applyFill="1" applyBorder="1" applyAlignment="1">
      <alignment horizontal="center"/>
    </xf>
    <xf numFmtId="1" fontId="30" fillId="35" borderId="10" xfId="0" applyNumberFormat="1" applyFont="1" applyFill="1" applyBorder="1" applyAlignment="1">
      <alignment horizontal="center"/>
    </xf>
    <xf numFmtId="2" fontId="30" fillId="35" borderId="10" xfId="0" applyNumberFormat="1" applyFont="1" applyFill="1" applyBorder="1" applyAlignment="1">
      <alignment horizontal="center"/>
    </xf>
    <xf numFmtId="165" fontId="30" fillId="41" borderId="10" xfId="0" applyNumberFormat="1" applyFont="1" applyFill="1" applyBorder="1" applyAlignment="1">
      <alignment horizontal="center"/>
    </xf>
    <xf numFmtId="0" fontId="30" fillId="41" borderId="10" xfId="0" applyFont="1" applyFill="1" applyBorder="1"/>
    <xf numFmtId="0" fontId="30" fillId="41" borderId="10" xfId="0" applyFont="1" applyFill="1" applyBorder="1" applyAlignment="1">
      <alignment horizontal="center"/>
    </xf>
    <xf numFmtId="0" fontId="0" fillId="0" borderId="10" xfId="0" applyBorder="1"/>
    <xf numFmtId="0" fontId="20" fillId="42" borderId="10" xfId="0" applyFont="1" applyFill="1" applyBorder="1" applyAlignment="1">
      <alignment horizontal="center"/>
    </xf>
    <xf numFmtId="164" fontId="20" fillId="42" borderId="10" xfId="0" applyNumberFormat="1" applyFont="1" applyFill="1" applyBorder="1" applyAlignment="1">
      <alignment horizontal="center"/>
    </xf>
    <xf numFmtId="0" fontId="35" fillId="35" borderId="15" xfId="0" applyFont="1" applyFill="1" applyBorder="1" applyAlignment="1">
      <alignment horizontal="center"/>
    </xf>
    <xf numFmtId="0" fontId="36" fillId="0" borderId="0" xfId="0" applyFont="1"/>
    <xf numFmtId="0" fontId="32" fillId="40" borderId="12" xfId="0" applyFont="1" applyFill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147"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rgb="FFC6E0B4"/>
        </patternFill>
      </fill>
    </dxf>
    <dxf>
      <fill>
        <patternFill>
          <bgColor rgb="FFC6E0B4"/>
        </patternFill>
      </fill>
    </dxf>
    <dxf>
      <fill>
        <patternFill>
          <bgColor rgb="FFC6E0B4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9"/>
  <sheetViews>
    <sheetView showGridLines="0" zoomScale="70" zoomScaleNormal="70" workbookViewId="0">
      <selection activeCell="M2" sqref="M2"/>
    </sheetView>
  </sheetViews>
  <sheetFormatPr defaultRowHeight="13.8" x14ac:dyDescent="0.25"/>
  <cols>
    <col min="1" max="1" width="22.296875" customWidth="1"/>
    <col min="2" max="2" width="27.296875" customWidth="1"/>
    <col min="3" max="3" width="21.09765625" customWidth="1"/>
    <col min="4" max="4" width="16.69921875" customWidth="1"/>
    <col min="5" max="5" width="17.59765625" customWidth="1"/>
    <col min="6" max="6" width="19.3984375" customWidth="1"/>
    <col min="7" max="7" width="13.59765625" customWidth="1"/>
    <col min="8" max="8" width="10.8984375" customWidth="1"/>
    <col min="9" max="9" width="14.69921875" customWidth="1"/>
    <col min="10" max="10" width="12.59765625" customWidth="1"/>
    <col min="11" max="11" width="12.69921875" customWidth="1"/>
    <col min="12" max="12" width="21.09765625" customWidth="1"/>
    <col min="13" max="13" width="16.8984375" customWidth="1"/>
    <col min="14" max="14" width="20.296875" customWidth="1"/>
    <col min="15" max="15" width="22.59765625" customWidth="1"/>
    <col min="16" max="16" width="21.296875" customWidth="1"/>
  </cols>
  <sheetData>
    <row r="1" spans="1:16" ht="28.2" x14ac:dyDescent="0.5">
      <c r="A1" s="65"/>
      <c r="B1" s="65"/>
      <c r="C1" s="65"/>
      <c r="D1" s="65"/>
      <c r="E1" s="65"/>
      <c r="F1" s="65"/>
      <c r="G1" s="65"/>
      <c r="H1" s="65" t="s">
        <v>20</v>
      </c>
      <c r="I1" s="65" t="s">
        <v>37</v>
      </c>
      <c r="J1" s="65" t="s">
        <v>61</v>
      </c>
      <c r="K1" s="65"/>
      <c r="L1" s="65"/>
      <c r="M1" s="65"/>
      <c r="N1" s="65"/>
      <c r="O1" s="65"/>
      <c r="P1" s="65"/>
    </row>
    <row r="2" spans="1:16" ht="28.2" x14ac:dyDescent="0.5">
      <c r="A2" s="66" t="s">
        <v>11</v>
      </c>
      <c r="B2" s="66" t="s">
        <v>12</v>
      </c>
      <c r="C2" s="67" t="s">
        <v>0</v>
      </c>
      <c r="D2" s="67" t="s">
        <v>1</v>
      </c>
      <c r="E2" s="67" t="s">
        <v>2</v>
      </c>
      <c r="F2" s="67" t="s">
        <v>13</v>
      </c>
      <c r="G2" s="67" t="s">
        <v>14</v>
      </c>
      <c r="H2" s="67" t="s">
        <v>3</v>
      </c>
      <c r="I2" s="67" t="s">
        <v>4</v>
      </c>
      <c r="J2" s="67" t="s">
        <v>5</v>
      </c>
      <c r="K2" s="67" t="s">
        <v>6</v>
      </c>
      <c r="L2" s="67" t="s">
        <v>7</v>
      </c>
      <c r="M2" s="67" t="s">
        <v>66</v>
      </c>
      <c r="N2" s="67" t="s">
        <v>39</v>
      </c>
      <c r="O2" s="67" t="s">
        <v>15</v>
      </c>
      <c r="P2" s="67" t="s">
        <v>16</v>
      </c>
    </row>
    <row r="3" spans="1:16" ht="27.6" x14ac:dyDescent="0.45">
      <c r="A3" s="19">
        <v>97</v>
      </c>
      <c r="B3" s="15" t="s">
        <v>45</v>
      </c>
      <c r="C3" s="2">
        <v>10588</v>
      </c>
      <c r="D3" s="6">
        <v>36</v>
      </c>
      <c r="E3" s="6">
        <v>512</v>
      </c>
      <c r="F3" s="6">
        <v>10</v>
      </c>
      <c r="G3" s="2">
        <v>2049</v>
      </c>
      <c r="H3" s="2">
        <v>83</v>
      </c>
      <c r="I3" s="2">
        <v>83</v>
      </c>
      <c r="J3" s="2">
        <v>20</v>
      </c>
      <c r="K3" s="3">
        <v>9.5500000000000007</v>
      </c>
      <c r="L3" s="20">
        <v>25.59</v>
      </c>
      <c r="M3" s="4">
        <v>0.93</v>
      </c>
      <c r="N3" s="2">
        <v>529.54</v>
      </c>
      <c r="O3" s="5">
        <v>5.82</v>
      </c>
      <c r="P3" s="5">
        <v>7.31</v>
      </c>
    </row>
    <row r="4" spans="1:16" ht="27.6" x14ac:dyDescent="0.45">
      <c r="A4" s="19">
        <v>97</v>
      </c>
      <c r="B4" s="15" t="s">
        <v>46</v>
      </c>
      <c r="C4" s="6">
        <v>9622</v>
      </c>
      <c r="D4" s="6">
        <v>42</v>
      </c>
      <c r="E4" s="6">
        <v>502</v>
      </c>
      <c r="F4" s="6">
        <v>63</v>
      </c>
      <c r="G4" s="2">
        <v>1682</v>
      </c>
      <c r="H4" s="2">
        <v>101</v>
      </c>
      <c r="I4" s="2">
        <v>91</v>
      </c>
      <c r="J4" s="2">
        <v>13</v>
      </c>
      <c r="K4" s="3">
        <v>8.85</v>
      </c>
      <c r="L4" s="21">
        <v>30.8</v>
      </c>
      <c r="M4" s="4">
        <v>0.69</v>
      </c>
      <c r="N4" s="2">
        <v>473.89</v>
      </c>
      <c r="O4" s="5">
        <v>5.8</v>
      </c>
      <c r="P4" s="5">
        <v>8.08</v>
      </c>
    </row>
    <row r="5" spans="1:16" ht="27.6" x14ac:dyDescent="0.45">
      <c r="A5" s="19">
        <v>97</v>
      </c>
      <c r="B5" s="15" t="s">
        <v>49</v>
      </c>
      <c r="C5" s="2">
        <v>11147</v>
      </c>
      <c r="D5" s="6">
        <v>52</v>
      </c>
      <c r="E5" s="6">
        <v>1063</v>
      </c>
      <c r="F5" s="6">
        <v>335</v>
      </c>
      <c r="G5" s="2">
        <v>2401</v>
      </c>
      <c r="H5" s="2">
        <v>66</v>
      </c>
      <c r="I5" s="2">
        <v>83</v>
      </c>
      <c r="J5" s="2">
        <v>25</v>
      </c>
      <c r="K5" s="3">
        <v>10.08</v>
      </c>
      <c r="L5" s="21">
        <v>32.090000000000003</v>
      </c>
      <c r="M5" s="4">
        <v>0.84</v>
      </c>
      <c r="N5" s="2">
        <v>568.29</v>
      </c>
      <c r="O5" s="5">
        <v>5.28</v>
      </c>
      <c r="P5" s="5">
        <v>9.52</v>
      </c>
    </row>
    <row r="6" spans="1:16" ht="27.6" x14ac:dyDescent="0.45">
      <c r="A6" s="19">
        <v>97</v>
      </c>
      <c r="B6" s="15" t="s">
        <v>47</v>
      </c>
      <c r="C6" s="2">
        <v>9844</v>
      </c>
      <c r="D6" s="6">
        <v>45</v>
      </c>
      <c r="E6" s="6">
        <v>588</v>
      </c>
      <c r="F6" s="6">
        <v>68</v>
      </c>
      <c r="G6" s="2">
        <v>1728</v>
      </c>
      <c r="H6" s="2">
        <v>57</v>
      </c>
      <c r="I6" s="2">
        <v>73</v>
      </c>
      <c r="J6" s="2">
        <v>16</v>
      </c>
      <c r="K6" s="3">
        <v>8.81</v>
      </c>
      <c r="L6" s="21">
        <v>30.35</v>
      </c>
      <c r="M6" s="4">
        <v>0.87</v>
      </c>
      <c r="N6" s="2">
        <v>483.43</v>
      </c>
      <c r="O6" s="5">
        <v>5.13</v>
      </c>
      <c r="P6" s="5">
        <v>5.53</v>
      </c>
    </row>
    <row r="7" spans="1:16" ht="27.6" x14ac:dyDescent="0.45">
      <c r="A7" s="19">
        <v>97</v>
      </c>
      <c r="B7" s="15" t="s">
        <v>48</v>
      </c>
      <c r="C7" s="2">
        <v>9330</v>
      </c>
      <c r="D7" s="6">
        <v>19</v>
      </c>
      <c r="E7" s="6">
        <v>341</v>
      </c>
      <c r="F7" s="6">
        <v>68</v>
      </c>
      <c r="G7" s="2">
        <v>1118</v>
      </c>
      <c r="H7" s="2">
        <v>55</v>
      </c>
      <c r="I7" s="2">
        <v>47</v>
      </c>
      <c r="J7" s="2">
        <v>11</v>
      </c>
      <c r="K7" s="3">
        <v>8.06</v>
      </c>
      <c r="L7" s="21">
        <v>32.65</v>
      </c>
      <c r="M7" s="4">
        <v>0.6</v>
      </c>
      <c r="N7" s="2">
        <v>448.44</v>
      </c>
      <c r="O7" s="5">
        <v>6.43</v>
      </c>
      <c r="P7" s="5">
        <v>6.72</v>
      </c>
    </row>
    <row r="8" spans="1:16" ht="27.6" x14ac:dyDescent="0.45">
      <c r="A8" s="19">
        <v>84</v>
      </c>
      <c r="B8" s="15" t="s">
        <v>50</v>
      </c>
      <c r="C8" s="2">
        <v>8587</v>
      </c>
      <c r="D8" s="6">
        <v>30</v>
      </c>
      <c r="E8" s="6">
        <v>480</v>
      </c>
      <c r="F8" s="6">
        <v>72</v>
      </c>
      <c r="G8" s="2">
        <v>1395</v>
      </c>
      <c r="H8" s="2">
        <v>55</v>
      </c>
      <c r="I8" s="2">
        <v>47</v>
      </c>
      <c r="J8" s="2">
        <v>4</v>
      </c>
      <c r="K8" s="3">
        <v>8.91</v>
      </c>
      <c r="L8" s="21">
        <v>30.65</v>
      </c>
      <c r="M8" s="4">
        <v>0.76</v>
      </c>
      <c r="N8" s="2">
        <v>423.28</v>
      </c>
      <c r="O8" s="5">
        <v>4.5199999999999996</v>
      </c>
      <c r="P8" s="5">
        <v>5.05</v>
      </c>
    </row>
    <row r="9" spans="1:16" ht="27.6" x14ac:dyDescent="0.45">
      <c r="A9" s="19">
        <v>84</v>
      </c>
      <c r="B9" s="15" t="s">
        <v>51</v>
      </c>
      <c r="C9" s="2">
        <v>8621</v>
      </c>
      <c r="D9" s="6">
        <v>32</v>
      </c>
      <c r="E9" s="6">
        <v>583</v>
      </c>
      <c r="F9" s="6">
        <v>217</v>
      </c>
      <c r="G9" s="2">
        <v>1463</v>
      </c>
      <c r="H9" s="2">
        <v>49</v>
      </c>
      <c r="I9" s="2">
        <v>76</v>
      </c>
      <c r="J9" s="2">
        <v>18</v>
      </c>
      <c r="K9" s="3">
        <v>9.1</v>
      </c>
      <c r="L9" s="21">
        <v>32.28</v>
      </c>
      <c r="M9" s="4">
        <v>0.89</v>
      </c>
      <c r="N9" s="2">
        <v>428.52</v>
      </c>
      <c r="O9" s="5">
        <v>5.53</v>
      </c>
      <c r="P9" s="5">
        <v>6.49</v>
      </c>
    </row>
    <row r="10" spans="1:16" ht="27.6" x14ac:dyDescent="0.45">
      <c r="A10" s="19">
        <v>68</v>
      </c>
      <c r="B10" s="15" t="s">
        <v>54</v>
      </c>
      <c r="C10" s="2">
        <v>8259</v>
      </c>
      <c r="D10" s="6">
        <v>33</v>
      </c>
      <c r="E10" s="6">
        <v>605</v>
      </c>
      <c r="F10" s="6">
        <v>137</v>
      </c>
      <c r="G10" s="2">
        <v>1701</v>
      </c>
      <c r="H10" s="2">
        <v>60</v>
      </c>
      <c r="I10" s="2">
        <v>61</v>
      </c>
      <c r="J10" s="2">
        <v>14</v>
      </c>
      <c r="K10" s="3">
        <v>10.050000000000001</v>
      </c>
      <c r="L10" s="21">
        <v>31.27</v>
      </c>
      <c r="M10" s="4">
        <v>0.7</v>
      </c>
      <c r="N10" s="2">
        <v>421.6</v>
      </c>
      <c r="O10" s="5">
        <v>6.17</v>
      </c>
      <c r="P10" s="5">
        <v>6.3</v>
      </c>
    </row>
    <row r="11" spans="1:16" ht="27.6" x14ac:dyDescent="0.45">
      <c r="A11" s="19">
        <v>64</v>
      </c>
      <c r="B11" s="15" t="s">
        <v>56</v>
      </c>
      <c r="C11" s="2">
        <v>7491</v>
      </c>
      <c r="D11" s="6">
        <v>38</v>
      </c>
      <c r="E11" s="6">
        <v>628</v>
      </c>
      <c r="F11" s="6">
        <v>61</v>
      </c>
      <c r="G11" s="2">
        <v>1639</v>
      </c>
      <c r="H11" s="2">
        <v>52</v>
      </c>
      <c r="I11" s="2">
        <v>44</v>
      </c>
      <c r="J11" s="2">
        <v>6</v>
      </c>
      <c r="K11" s="3">
        <v>10.47</v>
      </c>
      <c r="L11" s="21">
        <v>29.41</v>
      </c>
      <c r="M11" s="4">
        <v>0.44</v>
      </c>
      <c r="N11" s="2">
        <v>381.89</v>
      </c>
      <c r="O11" s="5">
        <v>5</v>
      </c>
      <c r="P11" s="5">
        <v>5.44</v>
      </c>
    </row>
    <row r="12" spans="1:16" ht="27.6" x14ac:dyDescent="0.45">
      <c r="A12" s="19">
        <v>64</v>
      </c>
      <c r="B12" s="15" t="s">
        <v>57</v>
      </c>
      <c r="C12" s="2">
        <v>7756</v>
      </c>
      <c r="D12" s="6">
        <v>33</v>
      </c>
      <c r="E12" s="6">
        <v>438</v>
      </c>
      <c r="F12" s="6">
        <v>79</v>
      </c>
      <c r="G12" s="2">
        <v>1482</v>
      </c>
      <c r="H12" s="2">
        <v>51</v>
      </c>
      <c r="I12" s="2">
        <v>75</v>
      </c>
      <c r="J12" s="2">
        <v>16</v>
      </c>
      <c r="K12" s="3">
        <v>10.66</v>
      </c>
      <c r="L12" s="21">
        <v>31.65</v>
      </c>
      <c r="M12" s="4">
        <v>0.91</v>
      </c>
      <c r="N12" s="2">
        <v>392.12</v>
      </c>
      <c r="O12" s="5">
        <v>5.37</v>
      </c>
      <c r="P12" s="5">
        <v>8.9600000000000009</v>
      </c>
    </row>
    <row r="13" spans="1:16" ht="27.6" x14ac:dyDescent="0.45">
      <c r="A13" s="19">
        <v>35</v>
      </c>
      <c r="B13" s="15" t="s">
        <v>52</v>
      </c>
      <c r="C13" s="2">
        <v>3891</v>
      </c>
      <c r="D13" s="6">
        <v>19</v>
      </c>
      <c r="E13" s="6">
        <v>293</v>
      </c>
      <c r="F13" s="6">
        <v>14</v>
      </c>
      <c r="G13" s="2">
        <v>843</v>
      </c>
      <c r="H13" s="2">
        <v>25</v>
      </c>
      <c r="I13" s="2">
        <v>20</v>
      </c>
      <c r="J13" s="2">
        <v>4</v>
      </c>
      <c r="K13" s="3">
        <v>9.98</v>
      </c>
      <c r="L13" s="21">
        <v>27.21</v>
      </c>
      <c r="M13" s="4">
        <v>0.52</v>
      </c>
      <c r="N13" s="2">
        <v>199.51</v>
      </c>
      <c r="O13" s="5">
        <v>4.55</v>
      </c>
      <c r="P13" s="5">
        <v>4.97</v>
      </c>
    </row>
    <row r="14" spans="1:16" ht="27.6" x14ac:dyDescent="0.45">
      <c r="A14" s="19">
        <v>35</v>
      </c>
      <c r="B14" s="15" t="s">
        <v>53</v>
      </c>
      <c r="C14" s="2">
        <v>3948</v>
      </c>
      <c r="D14" s="6">
        <v>19</v>
      </c>
      <c r="E14" s="6">
        <v>457</v>
      </c>
      <c r="F14" s="6">
        <v>96</v>
      </c>
      <c r="G14" s="2">
        <v>959</v>
      </c>
      <c r="H14" s="2">
        <v>23</v>
      </c>
      <c r="I14" s="2">
        <v>29</v>
      </c>
      <c r="J14" s="2">
        <v>6</v>
      </c>
      <c r="K14" s="3">
        <v>10.4</v>
      </c>
      <c r="L14" s="21">
        <v>28.76</v>
      </c>
      <c r="M14" s="4">
        <v>0.59</v>
      </c>
      <c r="N14" s="2">
        <v>203.9</v>
      </c>
      <c r="O14" s="5">
        <v>5.64</v>
      </c>
      <c r="P14" s="5">
        <v>5.88</v>
      </c>
    </row>
    <row r="15" spans="1:16" ht="27.6" x14ac:dyDescent="0.45">
      <c r="A15" s="19">
        <v>30</v>
      </c>
      <c r="B15" s="15" t="s">
        <v>55</v>
      </c>
      <c r="C15" s="2">
        <v>2565</v>
      </c>
      <c r="D15" s="6">
        <v>11</v>
      </c>
      <c r="E15" s="6">
        <v>134</v>
      </c>
      <c r="F15" s="6">
        <v>16</v>
      </c>
      <c r="G15" s="2">
        <v>463</v>
      </c>
      <c r="H15" s="2">
        <v>24</v>
      </c>
      <c r="I15" s="2">
        <v>23</v>
      </c>
      <c r="J15" s="2">
        <v>3</v>
      </c>
      <c r="K15" s="3">
        <v>8.11</v>
      </c>
      <c r="L15" s="21">
        <v>29.09</v>
      </c>
      <c r="M15" s="4">
        <v>0.47</v>
      </c>
      <c r="N15" s="2">
        <v>125.79</v>
      </c>
      <c r="O15" s="5">
        <v>5.37</v>
      </c>
      <c r="P15" s="5">
        <v>6.74</v>
      </c>
    </row>
    <row r="16" spans="1:16" ht="27.6" x14ac:dyDescent="0.45">
      <c r="A16" s="19">
        <v>13</v>
      </c>
      <c r="B16" s="15" t="s">
        <v>58</v>
      </c>
      <c r="C16" s="2">
        <v>1710</v>
      </c>
      <c r="D16" s="6">
        <v>12</v>
      </c>
      <c r="E16" s="6">
        <v>181</v>
      </c>
      <c r="F16" s="6">
        <v>36</v>
      </c>
      <c r="G16" s="2">
        <v>392</v>
      </c>
      <c r="H16" s="2">
        <v>15</v>
      </c>
      <c r="I16" s="2">
        <v>24</v>
      </c>
      <c r="J16" s="2">
        <v>8</v>
      </c>
      <c r="K16" s="3">
        <v>11.22</v>
      </c>
      <c r="L16" s="21">
        <v>31.15</v>
      </c>
      <c r="M16" s="4">
        <v>0.91</v>
      </c>
      <c r="N16" s="2">
        <v>88</v>
      </c>
      <c r="O16" s="5">
        <v>5.28</v>
      </c>
      <c r="P16" s="5">
        <v>6.36</v>
      </c>
    </row>
    <row r="17" spans="1:16" ht="30" x14ac:dyDescent="0.5">
      <c r="A17" s="14">
        <f>AVERAGE(A3:A16)</f>
        <v>68.714285714285708</v>
      </c>
      <c r="B17" s="15" t="s">
        <v>9</v>
      </c>
      <c r="C17" s="16">
        <f>SUM(C9:C16,C3:C7)/9</f>
        <v>10530.222222222223</v>
      </c>
      <c r="D17" s="16">
        <f t="shared" ref="D17:N17" si="0">SUM(D9:D16,D3:D7)/9</f>
        <v>43.444444444444443</v>
      </c>
      <c r="E17" s="16">
        <f t="shared" si="0"/>
        <v>702.77777777777783</v>
      </c>
      <c r="F17" s="16">
        <f t="shared" si="0"/>
        <v>133.33333333333334</v>
      </c>
      <c r="G17" s="16">
        <f t="shared" si="0"/>
        <v>1991.1111111111111</v>
      </c>
      <c r="H17" s="16">
        <f t="shared" si="0"/>
        <v>73.444444444444443</v>
      </c>
      <c r="I17" s="16">
        <f t="shared" si="0"/>
        <v>81</v>
      </c>
      <c r="J17" s="16">
        <f t="shared" si="0"/>
        <v>17.777777777777779</v>
      </c>
      <c r="K17" s="18">
        <f>AVERAGE(K3:K16)</f>
        <v>9.5892857142857171</v>
      </c>
      <c r="L17" s="18">
        <f t="shared" ref="L17:M17" si="1">AVERAGE(L3:L16)</f>
        <v>30.210714285714282</v>
      </c>
      <c r="M17" s="18">
        <f t="shared" si="1"/>
        <v>0.72285714285714298</v>
      </c>
      <c r="N17" s="16">
        <f t="shared" si="0"/>
        <v>527.21333333333337</v>
      </c>
      <c r="O17" s="18">
        <f>AVERAGE(O3:O16)</f>
        <v>5.4207142857142854</v>
      </c>
      <c r="P17" s="18">
        <f>AVERAGE(P3:P16)</f>
        <v>6.6678571428571427</v>
      </c>
    </row>
    <row r="18" spans="1:16" ht="30" x14ac:dyDescent="0.5">
      <c r="A18" s="22"/>
      <c r="B18" s="23" t="s">
        <v>10</v>
      </c>
      <c r="C18" s="24">
        <f>IF((0&lt;=C17)*AND(C17&lt;=2000),1,0)+IF((2000&lt;C17)*AND(C17&lt;=4500),2,0)+IF((4500&lt;C17)*AND(C17&lt;=8000),3,0)+IF((8000&lt;C17)*AND(C17&lt;=10500),4,0)+IF((10500&lt;C17),5,0)</f>
        <v>5</v>
      </c>
      <c r="D18" s="24">
        <f>IF((0&lt;=D17)*AND(D17&lt;=5),1,0)+IF((5&lt;D17)*AND(D17&lt;=15),2,0)+IF((15&lt;D17)*AND(D17&lt;=26),3,0)+IF((26&lt;D17)*AND(D17&lt;=40),4,0)+IF((40&lt;D17),5,0)</f>
        <v>5</v>
      </c>
      <c r="E18" s="24">
        <f>IF((0&lt;=E17)*AND(E17&lt;=100),1,0)+IF((100&lt;E17)*AND(E17&lt;=300),2,0)+IF((300&lt;E17)*AND(E17&lt;=600),3,0)+IF((600&lt;E17)*AND(E17&lt;=1000),4,0)+IF((1000&lt;E17),5,0)</f>
        <v>4</v>
      </c>
      <c r="F18" s="24">
        <f>IF((0&lt;=F17)*AND(F17&lt;=300),1,0)+IF((300&lt;F17)*AND(F17&lt;=600),2,0)+IF((600&lt;F17)*AND(F17&lt;=1000),3,0)+IF((1000&lt;F17)*AND(F17&lt;=1500),4,0)+IF((1500&lt;F17),5,0)</f>
        <v>1</v>
      </c>
      <c r="G18" s="24">
        <f>IF((0&lt;=G17)*AND(G17&lt;=300),1,0)+IF((300&lt;G17)*AND(G17&lt;=600),2,0)+IF((600&lt;G17)*AND(G17&lt;=1000),3,0)+IF((1000&lt;G17)*AND(G17&lt;=1500),4,0)+IF((1500&lt;G17),5,0)</f>
        <v>5</v>
      </c>
      <c r="H18" s="24">
        <f>IF((0&lt;=H17)*AND(H17&lt;=15),1,0)+IF((15&lt;H17)*AND(H17&lt;=35),2,0)+IF((35&lt;H17)*AND(H17&lt;=50),3,0)+IF((50&lt;H17)*AND(H17&lt;=65),4,0)+IF((65&lt;H17),5,0)</f>
        <v>5</v>
      </c>
      <c r="I18" s="24">
        <f>IF((0&lt;=I17)*AND(I17&lt;=15),1,0)+IF((15&lt;I17)*AND(I17&lt;=35),2,0)+IF((35&lt;I17)*AND(I17&lt;=50),3,0)+IF((50&lt;I17)*AND(I17&lt;=65),4,0)+IF((65&lt;I17),5,0)</f>
        <v>5</v>
      </c>
      <c r="J18" s="24">
        <f>IF((0&lt;=J17)*AND(J17&lt;=4),1,0)+IF((4&lt;J17)*AND(J17&lt;=10),2,0)+IF((10&lt;J17)*AND(J17&lt;=16),3,0)+IF((16&lt;J17)*AND(J17&lt;=23),4,0)+IF((23&lt;J17),5,0)</f>
        <v>4</v>
      </c>
      <c r="K18" s="24"/>
      <c r="L18" s="25" t="s">
        <v>19</v>
      </c>
      <c r="M18" s="24" t="s">
        <v>17</v>
      </c>
      <c r="N18" s="24" t="s">
        <v>18</v>
      </c>
      <c r="O18" s="24">
        <f t="shared" ref="O18:P18" si="2">IF((0&lt;=O17)*AND(O17&lt;=7),1,0)+IF((7&lt;O17)*AND(O17&lt;=15),2,0)+IF((15&lt;O17)*AND(O17&lt;=30),3,0)+IF((30&lt;O17)*AND(O17&lt;=50),4,0)+IF((50&lt;O17),5,0)</f>
        <v>1</v>
      </c>
      <c r="P18" s="24">
        <f t="shared" si="2"/>
        <v>1</v>
      </c>
    </row>
    <row r="19" spans="1:16" ht="34.799999999999997" x14ac:dyDescent="0.55000000000000004">
      <c r="B19" s="40" t="s">
        <v>30</v>
      </c>
      <c r="C19" s="40">
        <v>10100</v>
      </c>
      <c r="D19" s="40">
        <v>45</v>
      </c>
      <c r="E19" s="40">
        <v>700</v>
      </c>
      <c r="F19" s="40">
        <v>160</v>
      </c>
      <c r="G19" s="40">
        <v>1750</v>
      </c>
      <c r="H19" s="40">
        <v>70</v>
      </c>
      <c r="I19" s="40">
        <v>70</v>
      </c>
      <c r="J19" s="40">
        <v>18</v>
      </c>
      <c r="K19" s="40">
        <v>10</v>
      </c>
      <c r="L19" s="40">
        <v>31</v>
      </c>
      <c r="M19" s="40"/>
      <c r="N19" s="40">
        <v>500</v>
      </c>
      <c r="O19" s="40"/>
      <c r="P19" s="40"/>
    </row>
  </sheetData>
  <conditionalFormatting sqref="C3:C16">
    <cfRule type="top10" dxfId="146" priority="84" bottom="1" rank="2"/>
    <cfRule type="top10" dxfId="145" priority="85" rank="4"/>
  </conditionalFormatting>
  <conditionalFormatting sqref="D3:D16">
    <cfRule type="top10" dxfId="144" priority="86" bottom="1" rank="2"/>
    <cfRule type="top10" dxfId="143" priority="87" rank="4"/>
  </conditionalFormatting>
  <conditionalFormatting sqref="E3:E16">
    <cfRule type="top10" dxfId="142" priority="88" bottom="1" rank="2"/>
    <cfRule type="top10" dxfId="141" priority="89" rank="4"/>
  </conditionalFormatting>
  <conditionalFormatting sqref="F3:F16">
    <cfRule type="top10" dxfId="140" priority="90" bottom="1" rank="2"/>
    <cfRule type="top10" dxfId="139" priority="91" rank="4"/>
  </conditionalFormatting>
  <conditionalFormatting sqref="G3:G16">
    <cfRule type="top10" dxfId="138" priority="92" bottom="1" rank="2"/>
    <cfRule type="top10" dxfId="137" priority="93" rank="4"/>
  </conditionalFormatting>
  <conditionalFormatting sqref="H3:K16">
    <cfRule type="top10" dxfId="136" priority="94" bottom="1" rank="2"/>
    <cfRule type="top10" dxfId="135" priority="95" rank="4"/>
  </conditionalFormatting>
  <conditionalFormatting sqref="N3:N16">
    <cfRule type="top10" dxfId="134" priority="96" bottom="1" rank="2"/>
    <cfRule type="top10" dxfId="133" priority="97" rank="4"/>
  </conditionalFormatting>
  <conditionalFormatting sqref="O3:P16">
    <cfRule type="top10" dxfId="132" priority="98" bottom="1" rank="2"/>
    <cfRule type="top10" dxfId="131" priority="99" rank="4"/>
  </conditionalFormatting>
  <pageMargins left="0.7" right="0.7" top="0.75" bottom="0.75" header="0.3" footer="0.3"/>
  <pageSetup paperSize="9" scale="64" orientation="portrait" r:id="rId1"/>
  <ignoredErrors>
    <ignoredError sqref="D18:E1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4624-FCCA-4492-AD80-08E86D869C80}">
  <dimension ref="A1:P19"/>
  <sheetViews>
    <sheetView topLeftCell="A2" workbookViewId="0">
      <selection activeCell="A2" sqref="A2:B11"/>
    </sheetView>
  </sheetViews>
  <sheetFormatPr defaultRowHeight="13.8" x14ac:dyDescent="0.25"/>
  <cols>
    <col min="1" max="1" width="12.3984375" customWidth="1"/>
    <col min="2" max="2" width="18.296875" customWidth="1"/>
    <col min="3" max="3" width="15.8984375" customWidth="1"/>
    <col min="4" max="4" width="17" customWidth="1"/>
    <col min="5" max="5" width="15.3984375" customWidth="1"/>
    <col min="6" max="6" width="13.3984375" customWidth="1"/>
    <col min="7" max="7" width="15.3984375" customWidth="1"/>
    <col min="8" max="8" width="20.296875" customWidth="1"/>
    <col min="9" max="9" width="16.09765625" customWidth="1"/>
    <col min="10" max="10" width="12.296875" customWidth="1"/>
    <col min="11" max="11" width="12.59765625" customWidth="1"/>
    <col min="12" max="12" width="22.69921875" customWidth="1"/>
    <col min="13" max="13" width="17.59765625" customWidth="1"/>
    <col min="14" max="14" width="14.296875" customWidth="1"/>
    <col min="15" max="15" width="19.296875" customWidth="1"/>
    <col min="16" max="16" width="17.59765625" customWidth="1"/>
  </cols>
  <sheetData>
    <row r="1" spans="1:16" ht="28.2" x14ac:dyDescent="0.5">
      <c r="A1" s="65"/>
      <c r="B1" s="65"/>
      <c r="C1" s="65"/>
      <c r="D1" s="65"/>
      <c r="E1" s="65"/>
      <c r="F1" s="65"/>
      <c r="G1" s="65"/>
      <c r="H1" s="65" t="s">
        <v>20</v>
      </c>
      <c r="I1" s="65" t="s">
        <v>37</v>
      </c>
      <c r="J1" s="65" t="s">
        <v>60</v>
      </c>
      <c r="K1" s="65"/>
      <c r="L1" s="65"/>
      <c r="M1" s="65"/>
      <c r="N1" s="65"/>
      <c r="O1" s="65"/>
      <c r="P1" s="65"/>
    </row>
    <row r="2" spans="1:16" ht="28.2" x14ac:dyDescent="0.5">
      <c r="A2" s="66" t="s">
        <v>11</v>
      </c>
      <c r="B2" s="66" t="s">
        <v>12</v>
      </c>
      <c r="C2" s="67" t="s">
        <v>0</v>
      </c>
      <c r="D2" s="67" t="s">
        <v>1</v>
      </c>
      <c r="E2" s="67" t="s">
        <v>2</v>
      </c>
      <c r="F2" s="67" t="s">
        <v>13</v>
      </c>
      <c r="G2" s="67" t="s">
        <v>14</v>
      </c>
      <c r="H2" s="67" t="s">
        <v>3</v>
      </c>
      <c r="I2" s="67" t="s">
        <v>4</v>
      </c>
      <c r="J2" s="67" t="s">
        <v>5</v>
      </c>
      <c r="K2" s="67" t="s">
        <v>6</v>
      </c>
      <c r="L2" s="67" t="s">
        <v>7</v>
      </c>
      <c r="M2" s="67" t="s">
        <v>8</v>
      </c>
      <c r="N2" s="67" t="s">
        <v>39</v>
      </c>
      <c r="O2" s="67" t="s">
        <v>15</v>
      </c>
      <c r="P2" s="67" t="s">
        <v>16</v>
      </c>
    </row>
    <row r="3" spans="1:16" ht="27.6" x14ac:dyDescent="0.45">
      <c r="A3" s="19">
        <v>120</v>
      </c>
      <c r="B3" s="15" t="s">
        <v>45</v>
      </c>
      <c r="C3" s="2">
        <v>14001</v>
      </c>
      <c r="D3" s="6">
        <v>46</v>
      </c>
      <c r="E3" s="6">
        <v>675</v>
      </c>
      <c r="F3" s="6">
        <v>14</v>
      </c>
      <c r="G3" s="2">
        <v>2623</v>
      </c>
      <c r="H3" s="2">
        <v>112</v>
      </c>
      <c r="I3" s="2">
        <v>108</v>
      </c>
      <c r="J3" s="2">
        <v>23</v>
      </c>
      <c r="K3" s="3">
        <v>8.7899999999999991</v>
      </c>
      <c r="L3" s="20">
        <v>26.9</v>
      </c>
      <c r="M3" s="4">
        <v>0.9</v>
      </c>
      <c r="N3" s="2">
        <v>698.08</v>
      </c>
      <c r="O3" s="5">
        <v>5.82</v>
      </c>
      <c r="P3" s="5">
        <v>7.31</v>
      </c>
    </row>
    <row r="4" spans="1:16" ht="27.6" x14ac:dyDescent="0.45">
      <c r="A4" s="19">
        <v>120</v>
      </c>
      <c r="B4" s="15" t="s">
        <v>46</v>
      </c>
      <c r="C4" s="2">
        <v>12583</v>
      </c>
      <c r="D4" s="6">
        <v>47</v>
      </c>
      <c r="E4" s="6">
        <v>576</v>
      </c>
      <c r="F4" s="6">
        <v>76</v>
      </c>
      <c r="G4" s="2">
        <v>1997</v>
      </c>
      <c r="H4" s="2">
        <v>119</v>
      </c>
      <c r="I4" s="2">
        <v>110</v>
      </c>
      <c r="J4" s="2">
        <v>14</v>
      </c>
      <c r="K4" s="3">
        <v>7.86</v>
      </c>
      <c r="L4" s="21">
        <v>30.8</v>
      </c>
      <c r="M4" s="4">
        <v>0.64</v>
      </c>
      <c r="N4" s="2">
        <v>613.13</v>
      </c>
      <c r="O4" s="5">
        <v>5.8</v>
      </c>
      <c r="P4" s="5">
        <v>8.08</v>
      </c>
    </row>
    <row r="5" spans="1:16" ht="27.6" x14ac:dyDescent="0.45">
      <c r="A5" s="19">
        <v>120</v>
      </c>
      <c r="B5" s="15" t="s">
        <v>47</v>
      </c>
      <c r="C5" s="2">
        <v>12712</v>
      </c>
      <c r="D5" s="6">
        <v>51</v>
      </c>
      <c r="E5" s="6">
        <v>687</v>
      </c>
      <c r="F5" s="6">
        <v>87</v>
      </c>
      <c r="G5" s="2">
        <v>2077</v>
      </c>
      <c r="H5" s="2">
        <v>73</v>
      </c>
      <c r="I5" s="2">
        <v>90</v>
      </c>
      <c r="J5" s="2">
        <v>16</v>
      </c>
      <c r="K5" s="3">
        <v>7.68</v>
      </c>
      <c r="L5" s="21">
        <v>30.35</v>
      </c>
      <c r="M5" s="4">
        <v>0.82</v>
      </c>
      <c r="N5" s="2">
        <v>618.66999999999996</v>
      </c>
      <c r="O5" s="5">
        <v>5.13</v>
      </c>
      <c r="P5" s="5">
        <v>5.53</v>
      </c>
    </row>
    <row r="6" spans="1:16" ht="27.6" x14ac:dyDescent="0.45">
      <c r="A6" s="19">
        <v>120</v>
      </c>
      <c r="B6" s="15" t="s">
        <v>48</v>
      </c>
      <c r="C6" s="2">
        <v>11991</v>
      </c>
      <c r="D6" s="6">
        <v>23</v>
      </c>
      <c r="E6" s="6">
        <v>389</v>
      </c>
      <c r="F6" s="6">
        <v>77</v>
      </c>
      <c r="G6" s="2">
        <v>1359</v>
      </c>
      <c r="H6" s="2">
        <v>63</v>
      </c>
      <c r="I6" s="2">
        <v>58</v>
      </c>
      <c r="J6" s="2">
        <v>13</v>
      </c>
      <c r="K6" s="3">
        <v>7.03</v>
      </c>
      <c r="L6" s="90">
        <v>32.65</v>
      </c>
      <c r="M6" s="4">
        <v>0.6</v>
      </c>
      <c r="N6" s="2">
        <v>571.48</v>
      </c>
      <c r="O6" s="5">
        <v>6.43</v>
      </c>
      <c r="P6" s="5">
        <v>6.72</v>
      </c>
    </row>
    <row r="7" spans="1:16" ht="27.6" x14ac:dyDescent="0.45">
      <c r="A7" s="19">
        <v>107</v>
      </c>
      <c r="B7" s="15" t="s">
        <v>49</v>
      </c>
      <c r="C7" s="2">
        <v>12702</v>
      </c>
      <c r="D7" s="6">
        <v>56</v>
      </c>
      <c r="E7" s="6">
        <v>1145</v>
      </c>
      <c r="F7" s="6">
        <v>360</v>
      </c>
      <c r="G7" s="2">
        <v>2658</v>
      </c>
      <c r="H7" s="2">
        <v>73</v>
      </c>
      <c r="I7" s="2">
        <v>92</v>
      </c>
      <c r="J7" s="2">
        <v>26</v>
      </c>
      <c r="K7" s="3">
        <v>9</v>
      </c>
      <c r="L7" s="90">
        <v>32.090000000000003</v>
      </c>
      <c r="M7" s="4">
        <v>0.82</v>
      </c>
      <c r="N7" s="2">
        <v>642.80999999999995</v>
      </c>
      <c r="O7" s="5">
        <v>5.28</v>
      </c>
      <c r="P7" s="5">
        <v>9.52</v>
      </c>
    </row>
    <row r="8" spans="1:16" ht="27.6" x14ac:dyDescent="0.45">
      <c r="A8" s="19">
        <v>84</v>
      </c>
      <c r="B8" s="15" t="s">
        <v>50</v>
      </c>
      <c r="C8" s="2">
        <v>8587</v>
      </c>
      <c r="D8" s="6">
        <v>30</v>
      </c>
      <c r="E8" s="6">
        <v>480</v>
      </c>
      <c r="F8" s="6">
        <v>72</v>
      </c>
      <c r="G8" s="2">
        <v>1395</v>
      </c>
      <c r="H8" s="2">
        <v>55</v>
      </c>
      <c r="I8" s="2">
        <v>47</v>
      </c>
      <c r="J8" s="2">
        <v>4</v>
      </c>
      <c r="K8" s="3">
        <v>8.91</v>
      </c>
      <c r="L8" s="21">
        <v>30.65</v>
      </c>
      <c r="M8" s="4">
        <v>0.76</v>
      </c>
      <c r="N8" s="2">
        <v>423.28</v>
      </c>
      <c r="O8" s="5">
        <v>4.5199999999999996</v>
      </c>
      <c r="P8" s="5">
        <v>5.05</v>
      </c>
    </row>
    <row r="9" spans="1:16" ht="27.6" x14ac:dyDescent="0.45">
      <c r="A9" s="19">
        <v>84</v>
      </c>
      <c r="B9" s="15" t="s">
        <v>51</v>
      </c>
      <c r="C9" s="2">
        <v>8621</v>
      </c>
      <c r="D9" s="6">
        <v>32</v>
      </c>
      <c r="E9" s="6">
        <v>583</v>
      </c>
      <c r="F9" s="6">
        <v>217</v>
      </c>
      <c r="G9" s="2">
        <v>1463</v>
      </c>
      <c r="H9" s="2">
        <v>49</v>
      </c>
      <c r="I9" s="2">
        <v>76</v>
      </c>
      <c r="J9" s="2">
        <v>18</v>
      </c>
      <c r="K9" s="3">
        <v>9.1</v>
      </c>
      <c r="L9" s="90">
        <v>32.28</v>
      </c>
      <c r="M9" s="4">
        <v>0.89</v>
      </c>
      <c r="N9" s="2">
        <v>428.52</v>
      </c>
      <c r="O9" s="5">
        <v>5.53</v>
      </c>
      <c r="P9" s="5">
        <v>6.49</v>
      </c>
    </row>
    <row r="10" spans="1:16" ht="27.6" x14ac:dyDescent="0.45">
      <c r="A10" s="19">
        <v>67</v>
      </c>
      <c r="B10" s="15" t="s">
        <v>52</v>
      </c>
      <c r="C10" s="2">
        <v>7701</v>
      </c>
      <c r="D10" s="6">
        <v>30</v>
      </c>
      <c r="E10" s="6">
        <v>495</v>
      </c>
      <c r="F10" s="6">
        <v>55</v>
      </c>
      <c r="G10" s="2">
        <v>1535</v>
      </c>
      <c r="H10" s="2">
        <v>46</v>
      </c>
      <c r="I10" s="2">
        <v>44</v>
      </c>
      <c r="J10" s="2">
        <v>8</v>
      </c>
      <c r="K10" s="3">
        <v>9.26</v>
      </c>
      <c r="L10" s="21">
        <v>27.33</v>
      </c>
      <c r="M10" s="4">
        <v>0.54</v>
      </c>
      <c r="N10" s="2">
        <v>390.26</v>
      </c>
      <c r="O10" s="5">
        <v>5.21</v>
      </c>
      <c r="P10" s="5">
        <v>5.59</v>
      </c>
    </row>
    <row r="11" spans="1:16" ht="27.6" x14ac:dyDescent="0.45">
      <c r="A11" s="19">
        <v>67</v>
      </c>
      <c r="B11" s="15" t="s">
        <v>53</v>
      </c>
      <c r="C11" s="2">
        <v>7618</v>
      </c>
      <c r="D11" s="6">
        <v>38</v>
      </c>
      <c r="E11" s="6">
        <v>690</v>
      </c>
      <c r="F11" s="6">
        <v>133</v>
      </c>
      <c r="G11" s="2">
        <v>1626</v>
      </c>
      <c r="H11" s="2">
        <v>57</v>
      </c>
      <c r="I11" s="2">
        <v>63</v>
      </c>
      <c r="J11" s="2">
        <v>10</v>
      </c>
      <c r="K11" s="3">
        <v>9.31</v>
      </c>
      <c r="L11" s="21">
        <v>30.46</v>
      </c>
      <c r="M11" s="4">
        <v>0.59</v>
      </c>
      <c r="N11" s="2">
        <v>384.45</v>
      </c>
      <c r="O11" s="5">
        <v>5.64</v>
      </c>
      <c r="P11" s="5">
        <v>6.34</v>
      </c>
    </row>
    <row r="12" spans="1:16" ht="27.6" x14ac:dyDescent="0.45">
      <c r="A12" s="19">
        <v>68</v>
      </c>
      <c r="B12" s="15" t="s">
        <v>54</v>
      </c>
      <c r="C12" s="2">
        <v>8259</v>
      </c>
      <c r="D12" s="6">
        <v>33</v>
      </c>
      <c r="E12" s="6">
        <v>605</v>
      </c>
      <c r="F12" s="6">
        <v>137</v>
      </c>
      <c r="G12" s="2">
        <v>1701</v>
      </c>
      <c r="H12" s="2">
        <v>60</v>
      </c>
      <c r="I12" s="2">
        <v>61</v>
      </c>
      <c r="J12" s="2">
        <v>14</v>
      </c>
      <c r="K12" s="3">
        <v>10.050000000000001</v>
      </c>
      <c r="L12" s="21">
        <v>31.27</v>
      </c>
      <c r="M12" s="4">
        <v>0.7</v>
      </c>
      <c r="N12" s="2">
        <v>421.6</v>
      </c>
      <c r="O12" s="5">
        <v>6.17</v>
      </c>
      <c r="P12" s="5">
        <v>6.3</v>
      </c>
    </row>
    <row r="13" spans="1:16" ht="27.6" x14ac:dyDescent="0.45">
      <c r="A13" s="19">
        <v>62</v>
      </c>
      <c r="B13" s="15" t="s">
        <v>55</v>
      </c>
      <c r="C13" s="2">
        <v>5649</v>
      </c>
      <c r="D13" s="6">
        <v>22</v>
      </c>
      <c r="E13" s="6">
        <v>303</v>
      </c>
      <c r="F13" s="6">
        <v>59</v>
      </c>
      <c r="G13" s="2">
        <v>1015</v>
      </c>
      <c r="H13" s="2">
        <v>41</v>
      </c>
      <c r="I13" s="2">
        <v>52</v>
      </c>
      <c r="J13" s="2">
        <v>6</v>
      </c>
      <c r="K13" s="3">
        <v>7.61</v>
      </c>
      <c r="L13" s="21">
        <v>29.4</v>
      </c>
      <c r="M13" s="4">
        <v>0.48</v>
      </c>
      <c r="N13" s="2">
        <v>276.01</v>
      </c>
      <c r="O13" s="5">
        <v>5.37</v>
      </c>
      <c r="P13" s="5">
        <v>6.74</v>
      </c>
    </row>
    <row r="14" spans="1:16" ht="27.6" x14ac:dyDescent="0.45">
      <c r="A14" s="19">
        <v>64</v>
      </c>
      <c r="B14" s="15" t="s">
        <v>56</v>
      </c>
      <c r="C14" s="2">
        <v>7491</v>
      </c>
      <c r="D14" s="6">
        <v>38</v>
      </c>
      <c r="E14" s="6">
        <v>628</v>
      </c>
      <c r="F14" s="6">
        <v>61</v>
      </c>
      <c r="G14" s="2">
        <v>1639</v>
      </c>
      <c r="H14" s="2">
        <v>52</v>
      </c>
      <c r="I14" s="2">
        <v>44</v>
      </c>
      <c r="J14" s="2">
        <v>6</v>
      </c>
      <c r="K14" s="3">
        <v>10.47</v>
      </c>
      <c r="L14" s="21">
        <v>29.41</v>
      </c>
      <c r="M14" s="4">
        <v>0.44</v>
      </c>
      <c r="N14" s="2">
        <v>381.89</v>
      </c>
      <c r="O14" s="5">
        <v>5</v>
      </c>
      <c r="P14" s="5">
        <v>5.44</v>
      </c>
    </row>
    <row r="15" spans="1:16" ht="27.6" x14ac:dyDescent="0.45">
      <c r="A15" s="19">
        <v>64</v>
      </c>
      <c r="B15" s="15" t="s">
        <v>57</v>
      </c>
      <c r="C15" s="2">
        <v>7756</v>
      </c>
      <c r="D15" s="6">
        <v>33</v>
      </c>
      <c r="E15" s="6">
        <v>438</v>
      </c>
      <c r="F15" s="6">
        <v>79</v>
      </c>
      <c r="G15" s="2">
        <v>1482</v>
      </c>
      <c r="H15" s="2">
        <v>51</v>
      </c>
      <c r="I15" s="2">
        <v>75</v>
      </c>
      <c r="J15" s="2">
        <v>16</v>
      </c>
      <c r="K15" s="3">
        <v>10.66</v>
      </c>
      <c r="L15" s="90">
        <v>31.65</v>
      </c>
      <c r="M15" s="4">
        <v>0.91</v>
      </c>
      <c r="N15" s="2">
        <v>392.12</v>
      </c>
      <c r="O15" s="5">
        <v>5.37</v>
      </c>
      <c r="P15" s="5">
        <v>8.9600000000000009</v>
      </c>
    </row>
    <row r="16" spans="1:16" ht="27.6" x14ac:dyDescent="0.45">
      <c r="A16" s="19">
        <v>65</v>
      </c>
      <c r="B16" s="15" t="s">
        <v>58</v>
      </c>
      <c r="C16" s="2">
        <v>5381</v>
      </c>
      <c r="D16" s="6">
        <v>29</v>
      </c>
      <c r="E16" s="6">
        <v>443</v>
      </c>
      <c r="F16" s="6">
        <v>74</v>
      </c>
      <c r="G16" s="2">
        <v>1033</v>
      </c>
      <c r="H16" s="2">
        <v>46</v>
      </c>
      <c r="I16" s="2">
        <v>53</v>
      </c>
      <c r="J16" s="2">
        <v>15</v>
      </c>
      <c r="K16" s="3">
        <v>9.59</v>
      </c>
      <c r="L16" s="90">
        <v>31.15</v>
      </c>
      <c r="M16" s="4">
        <v>0.7</v>
      </c>
      <c r="N16" s="2">
        <v>271.08999999999997</v>
      </c>
      <c r="O16" s="5">
        <v>5.71</v>
      </c>
      <c r="P16" s="5">
        <v>6.36</v>
      </c>
    </row>
    <row r="17" spans="1:16" ht="27.6" x14ac:dyDescent="0.45">
      <c r="A17" s="19">
        <v>18</v>
      </c>
      <c r="B17" s="15" t="s">
        <v>59</v>
      </c>
      <c r="C17" s="2">
        <v>2117</v>
      </c>
      <c r="D17" s="6">
        <v>15</v>
      </c>
      <c r="E17" s="6">
        <v>197</v>
      </c>
      <c r="F17" s="6">
        <v>36</v>
      </c>
      <c r="G17" s="2">
        <v>577</v>
      </c>
      <c r="H17" s="2">
        <v>19</v>
      </c>
      <c r="I17" s="2">
        <v>24</v>
      </c>
      <c r="J17" s="2">
        <v>8</v>
      </c>
      <c r="K17" s="3">
        <v>11.21</v>
      </c>
      <c r="L17" s="90">
        <v>32.01</v>
      </c>
      <c r="M17" s="4">
        <v>1.2</v>
      </c>
      <c r="N17" s="2">
        <v>110.85</v>
      </c>
      <c r="O17" s="5">
        <v>5.31</v>
      </c>
      <c r="P17" s="5">
        <v>5.68</v>
      </c>
    </row>
    <row r="18" spans="1:16" ht="30" x14ac:dyDescent="0.5">
      <c r="A18" s="14" t="e">
        <v>#DIV/0!</v>
      </c>
      <c r="B18" s="15" t="s">
        <v>9</v>
      </c>
      <c r="C18" s="16">
        <f>SUM(C9:C17,C3:C7)/9</f>
        <v>13842.444444444445</v>
      </c>
      <c r="D18" s="16">
        <f t="shared" ref="D18:E18" si="0">SUM(D9:D17,D3:D7)/9</f>
        <v>54.777777777777779</v>
      </c>
      <c r="E18" s="16">
        <f t="shared" si="0"/>
        <v>872.66666666666663</v>
      </c>
      <c r="F18" s="16">
        <f t="shared" ref="F18:J18" si="1">SUM(F9:F17,F3:F7)/9</f>
        <v>162.77777777777777</v>
      </c>
      <c r="G18" s="16">
        <f t="shared" si="1"/>
        <v>2531.6666666666665</v>
      </c>
      <c r="H18" s="16">
        <f t="shared" si="1"/>
        <v>95.666666666666671</v>
      </c>
      <c r="I18" s="16">
        <f t="shared" si="1"/>
        <v>105.55555555555556</v>
      </c>
      <c r="J18" s="16">
        <f t="shared" si="1"/>
        <v>21.444444444444443</v>
      </c>
      <c r="K18" s="17">
        <f>AVERAGE(K3:K17)</f>
        <v>9.1020000000000003</v>
      </c>
      <c r="L18" s="17">
        <f t="shared" ref="L18" si="2">AVERAGE(L3:L17)</f>
        <v>30.559999999999995</v>
      </c>
      <c r="M18" s="17">
        <f t="shared" ref="M18" si="3">AVERAGE(M3:M17)</f>
        <v>0.73266666666666658</v>
      </c>
      <c r="N18" s="17">
        <f>SUM(N9:N17,N3:N7)/9</f>
        <v>688.99555555555548</v>
      </c>
      <c r="O18" s="17">
        <f t="shared" ref="O18" si="4">AVERAGE(O3:O17)</f>
        <v>5.4860000000000007</v>
      </c>
      <c r="P18" s="17">
        <f t="shared" ref="P18" si="5">AVERAGE(P3:P17)</f>
        <v>6.6739999999999986</v>
      </c>
    </row>
    <row r="19" spans="1:16" ht="34.799999999999997" x14ac:dyDescent="0.55000000000000004">
      <c r="B19" s="40" t="s">
        <v>30</v>
      </c>
      <c r="C19" s="40">
        <v>10100</v>
      </c>
      <c r="D19" s="40">
        <v>45</v>
      </c>
      <c r="E19" s="40">
        <v>700</v>
      </c>
      <c r="F19" s="40">
        <v>160</v>
      </c>
      <c r="G19" s="40">
        <v>1750</v>
      </c>
      <c r="H19" s="40">
        <v>70</v>
      </c>
      <c r="I19" s="40">
        <v>70</v>
      </c>
      <c r="J19" s="40">
        <v>18</v>
      </c>
      <c r="K19" s="40">
        <v>10</v>
      </c>
      <c r="L19" s="40">
        <v>31</v>
      </c>
      <c r="M19" s="40"/>
      <c r="N19" s="40">
        <v>500</v>
      </c>
      <c r="O19" s="40"/>
      <c r="P19" s="40"/>
    </row>
  </sheetData>
  <conditionalFormatting sqref="C3:C17">
    <cfRule type="top10" dxfId="130" priority="68" bottom="1" rank="2"/>
    <cfRule type="top10" dxfId="129" priority="69" rank="4"/>
  </conditionalFormatting>
  <conditionalFormatting sqref="D3:D17">
    <cfRule type="top10" dxfId="128" priority="70" bottom="1" rank="2"/>
    <cfRule type="top10" dxfId="127" priority="71" rank="4"/>
  </conditionalFormatting>
  <conditionalFormatting sqref="E3:E17">
    <cfRule type="top10" dxfId="126" priority="72" bottom="1" rank="2"/>
    <cfRule type="top10" dxfId="125" priority="73" rank="4"/>
  </conditionalFormatting>
  <conditionalFormatting sqref="F3:F17">
    <cfRule type="top10" dxfId="124" priority="74" bottom="1" rank="2"/>
    <cfRule type="top10" dxfId="123" priority="75" rank="4"/>
  </conditionalFormatting>
  <conditionalFormatting sqref="G3:G17">
    <cfRule type="top10" dxfId="122" priority="76" bottom="1" rank="2"/>
    <cfRule type="top10" dxfId="121" priority="77" rank="4"/>
  </conditionalFormatting>
  <conditionalFormatting sqref="H3:K17">
    <cfRule type="top10" dxfId="120" priority="78" bottom="1" rank="2"/>
    <cfRule type="top10" dxfId="119" priority="79" rank="4"/>
  </conditionalFormatting>
  <conditionalFormatting sqref="N3:N17">
    <cfRule type="top10" dxfId="118" priority="80" bottom="1" rank="2"/>
    <cfRule type="top10" dxfId="117" priority="81" rank="4"/>
  </conditionalFormatting>
  <conditionalFormatting sqref="O3:P17">
    <cfRule type="top10" dxfId="116" priority="82" bottom="1" rank="2"/>
    <cfRule type="top10" dxfId="115" priority="83" rank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DFE5-2846-4AD5-BE43-3C5E97736D07}">
  <dimension ref="A1:Q15"/>
  <sheetViews>
    <sheetView showGridLines="0" tabSelected="1" zoomScale="90" zoomScaleNormal="90" workbookViewId="0">
      <selection activeCell="A2" sqref="A2:P13"/>
    </sheetView>
  </sheetViews>
  <sheetFormatPr defaultRowHeight="13.8" x14ac:dyDescent="0.25"/>
  <cols>
    <col min="1" max="1" width="23.8984375" customWidth="1"/>
    <col min="2" max="2" width="28.09765625" customWidth="1"/>
    <col min="3" max="3" width="22" customWidth="1"/>
    <col min="4" max="4" width="16.3984375" customWidth="1"/>
    <col min="5" max="5" width="12.8984375" customWidth="1"/>
    <col min="6" max="6" width="18" customWidth="1"/>
    <col min="7" max="7" width="18.3984375" customWidth="1"/>
    <col min="8" max="8" width="14.69921875" customWidth="1"/>
    <col min="9" max="9" width="14.09765625" customWidth="1"/>
    <col min="10" max="10" width="10.59765625" customWidth="1"/>
    <col min="11" max="11" width="12" customWidth="1"/>
    <col min="12" max="12" width="24.69921875" customWidth="1"/>
    <col min="13" max="13" width="18.296875" customWidth="1"/>
    <col min="14" max="14" width="18.3984375" customWidth="1"/>
    <col min="15" max="15" width="20.09765625" customWidth="1"/>
    <col min="16" max="16" width="21" customWidth="1"/>
  </cols>
  <sheetData>
    <row r="1" spans="1:17" ht="30" x14ac:dyDescent="0.5">
      <c r="A1" s="51"/>
      <c r="B1" s="51"/>
      <c r="C1" s="51"/>
      <c r="D1" s="51"/>
      <c r="E1" s="51"/>
      <c r="F1" s="51"/>
      <c r="G1" s="51"/>
      <c r="H1" s="51">
        <v>1</v>
      </c>
      <c r="I1" s="51" t="s">
        <v>36</v>
      </c>
      <c r="J1" s="51"/>
      <c r="K1" s="51"/>
      <c r="L1" s="51"/>
      <c r="M1" s="51"/>
      <c r="N1" s="51"/>
      <c r="O1" s="51"/>
      <c r="P1" s="51"/>
    </row>
    <row r="2" spans="1:17" ht="30" x14ac:dyDescent="0.5">
      <c r="A2" s="56" t="s">
        <v>11</v>
      </c>
      <c r="B2" s="56" t="s">
        <v>12</v>
      </c>
      <c r="C2" s="57" t="s">
        <v>0</v>
      </c>
      <c r="D2" s="57" t="s">
        <v>1</v>
      </c>
      <c r="E2" s="57" t="s">
        <v>2</v>
      </c>
      <c r="F2" s="57" t="s">
        <v>13</v>
      </c>
      <c r="G2" s="57" t="s">
        <v>14</v>
      </c>
      <c r="H2" s="57" t="s">
        <v>3</v>
      </c>
      <c r="I2" s="57" t="s">
        <v>4</v>
      </c>
      <c r="J2" s="57" t="s">
        <v>5</v>
      </c>
      <c r="K2" s="57" t="s">
        <v>6</v>
      </c>
      <c r="L2" s="57" t="s">
        <v>7</v>
      </c>
      <c r="M2" s="57" t="s">
        <v>8</v>
      </c>
      <c r="N2" s="57" t="s">
        <v>38</v>
      </c>
      <c r="O2" s="57" t="s">
        <v>15</v>
      </c>
      <c r="P2" s="57" t="s">
        <v>16</v>
      </c>
    </row>
    <row r="3" spans="1:17" ht="24.6" x14ac:dyDescent="0.4">
      <c r="A3" s="55">
        <v>48</v>
      </c>
      <c r="B3" s="47" t="s">
        <v>45</v>
      </c>
      <c r="C3" s="2">
        <v>5490</v>
      </c>
      <c r="D3" s="2">
        <v>20</v>
      </c>
      <c r="E3" s="2">
        <v>300</v>
      </c>
      <c r="F3" s="2">
        <v>2</v>
      </c>
      <c r="G3" s="2">
        <v>1137</v>
      </c>
      <c r="H3" s="2">
        <v>48</v>
      </c>
      <c r="I3" s="2">
        <v>47</v>
      </c>
      <c r="J3" s="2">
        <v>12</v>
      </c>
      <c r="K3" s="3">
        <v>10.53</v>
      </c>
      <c r="L3" s="20">
        <v>25.43</v>
      </c>
      <c r="M3" s="4">
        <v>1.02</v>
      </c>
      <c r="N3" s="2">
        <v>277.66000000000003</v>
      </c>
      <c r="O3" s="5">
        <v>5.82</v>
      </c>
      <c r="P3" s="5">
        <v>7.31</v>
      </c>
    </row>
    <row r="4" spans="1:17" ht="24.6" x14ac:dyDescent="0.4">
      <c r="A4" s="55">
        <v>48</v>
      </c>
      <c r="B4" s="47" t="s">
        <v>56</v>
      </c>
      <c r="C4" s="2">
        <v>5663</v>
      </c>
      <c r="D4" s="2">
        <v>29</v>
      </c>
      <c r="E4" s="2">
        <v>491</v>
      </c>
      <c r="F4" s="2">
        <v>52</v>
      </c>
      <c r="G4" s="2">
        <v>1226</v>
      </c>
      <c r="H4" s="2">
        <v>43</v>
      </c>
      <c r="I4" s="2">
        <v>33</v>
      </c>
      <c r="J4" s="2">
        <v>6</v>
      </c>
      <c r="K4" s="3">
        <v>10.8</v>
      </c>
      <c r="L4" s="21">
        <v>29.41</v>
      </c>
      <c r="M4" s="4">
        <v>0.43</v>
      </c>
      <c r="N4" s="2">
        <v>288.36</v>
      </c>
      <c r="O4" s="5">
        <v>5</v>
      </c>
      <c r="P4" s="5">
        <v>5.44</v>
      </c>
    </row>
    <row r="5" spans="1:17" ht="24.6" x14ac:dyDescent="0.4">
      <c r="A5" s="55">
        <v>48</v>
      </c>
      <c r="B5" s="47" t="s">
        <v>46</v>
      </c>
      <c r="C5" s="2">
        <v>5063</v>
      </c>
      <c r="D5" s="2">
        <v>22</v>
      </c>
      <c r="E5" s="2">
        <v>287</v>
      </c>
      <c r="F5" s="2">
        <v>41</v>
      </c>
      <c r="G5" s="2">
        <v>875</v>
      </c>
      <c r="H5" s="2">
        <v>51</v>
      </c>
      <c r="I5" s="2">
        <v>51</v>
      </c>
      <c r="J5" s="2">
        <v>8</v>
      </c>
      <c r="K5" s="3">
        <v>9.7200000000000006</v>
      </c>
      <c r="L5" s="21">
        <v>29.55</v>
      </c>
      <c r="M5" s="4">
        <v>0.71</v>
      </c>
      <c r="N5" s="2">
        <v>252</v>
      </c>
      <c r="O5" s="5">
        <v>5.3</v>
      </c>
      <c r="P5" s="5">
        <v>7.59</v>
      </c>
    </row>
    <row r="6" spans="1:17" ht="24.6" x14ac:dyDescent="0.4">
      <c r="A6" s="55">
        <v>48</v>
      </c>
      <c r="B6" s="47" t="s">
        <v>49</v>
      </c>
      <c r="C6" s="2">
        <v>5637</v>
      </c>
      <c r="D6" s="2">
        <v>29</v>
      </c>
      <c r="E6" s="2">
        <v>676</v>
      </c>
      <c r="F6" s="2">
        <v>213</v>
      </c>
      <c r="G6" s="2">
        <v>1377</v>
      </c>
      <c r="H6" s="2">
        <v>37</v>
      </c>
      <c r="I6" s="2">
        <v>47</v>
      </c>
      <c r="J6" s="2">
        <v>11</v>
      </c>
      <c r="K6" s="3">
        <v>10.84</v>
      </c>
      <c r="L6" s="21">
        <v>32.090000000000003</v>
      </c>
      <c r="M6" s="4">
        <v>0.92</v>
      </c>
      <c r="N6" s="2">
        <v>292.43</v>
      </c>
      <c r="O6" s="5">
        <v>5.01</v>
      </c>
      <c r="P6" s="5">
        <v>9.52</v>
      </c>
    </row>
    <row r="7" spans="1:17" ht="24.6" x14ac:dyDescent="0.4">
      <c r="A7" s="55">
        <v>48</v>
      </c>
      <c r="B7" s="47" t="s">
        <v>51</v>
      </c>
      <c r="C7" s="2">
        <v>5114</v>
      </c>
      <c r="D7" s="2">
        <v>23</v>
      </c>
      <c r="E7" s="2">
        <v>411</v>
      </c>
      <c r="F7" s="2">
        <v>137</v>
      </c>
      <c r="G7" s="2">
        <v>947</v>
      </c>
      <c r="H7" s="2">
        <v>29</v>
      </c>
      <c r="I7" s="2">
        <v>46</v>
      </c>
      <c r="J7" s="2">
        <v>11</v>
      </c>
      <c r="K7" s="3">
        <v>9.8000000000000007</v>
      </c>
      <c r="L7" s="21">
        <v>32.28</v>
      </c>
      <c r="M7" s="4">
        <v>0.93</v>
      </c>
      <c r="N7" s="2">
        <v>256.58999999999997</v>
      </c>
      <c r="O7" s="5">
        <v>5.53</v>
      </c>
      <c r="P7" s="5">
        <v>6.49</v>
      </c>
    </row>
    <row r="8" spans="1:17" ht="24.6" x14ac:dyDescent="0.4">
      <c r="A8" s="55">
        <v>48</v>
      </c>
      <c r="B8" s="47" t="s">
        <v>47</v>
      </c>
      <c r="C8" s="2">
        <v>4893</v>
      </c>
      <c r="D8" s="2">
        <v>23</v>
      </c>
      <c r="E8" s="2">
        <v>247</v>
      </c>
      <c r="F8" s="2">
        <v>19</v>
      </c>
      <c r="G8" s="2">
        <v>882</v>
      </c>
      <c r="H8" s="2">
        <v>29</v>
      </c>
      <c r="I8" s="2">
        <v>41</v>
      </c>
      <c r="J8" s="2">
        <v>9</v>
      </c>
      <c r="K8" s="3">
        <v>9.32</v>
      </c>
      <c r="L8" s="21">
        <v>29.75</v>
      </c>
      <c r="M8" s="4">
        <v>0.82</v>
      </c>
      <c r="N8" s="2">
        <v>240.12</v>
      </c>
      <c r="O8" s="5">
        <v>4.96</v>
      </c>
      <c r="P8" s="5">
        <v>5.53</v>
      </c>
    </row>
    <row r="9" spans="1:17" ht="24.6" x14ac:dyDescent="0.4">
      <c r="A9" s="55">
        <v>48</v>
      </c>
      <c r="B9" s="47" t="s">
        <v>48</v>
      </c>
      <c r="C9" s="2">
        <v>4888</v>
      </c>
      <c r="D9" s="2">
        <v>13</v>
      </c>
      <c r="E9" s="2">
        <v>219</v>
      </c>
      <c r="F9" s="2">
        <v>51</v>
      </c>
      <c r="G9" s="2">
        <v>674</v>
      </c>
      <c r="H9" s="2">
        <v>30</v>
      </c>
      <c r="I9" s="2">
        <v>27</v>
      </c>
      <c r="J9" s="2">
        <v>7</v>
      </c>
      <c r="K9" s="3">
        <v>8.99</v>
      </c>
      <c r="L9" s="21">
        <v>32.65</v>
      </c>
      <c r="M9" s="4">
        <v>0.68</v>
      </c>
      <c r="N9" s="2">
        <v>238.21</v>
      </c>
      <c r="O9" s="5">
        <v>4.91</v>
      </c>
      <c r="P9" s="5">
        <v>6.72</v>
      </c>
    </row>
    <row r="10" spans="1:17" ht="24.6" x14ac:dyDescent="0.4">
      <c r="A10" s="55">
        <v>48</v>
      </c>
      <c r="B10" s="47" t="s">
        <v>57</v>
      </c>
      <c r="C10" s="2">
        <v>5947</v>
      </c>
      <c r="D10" s="2">
        <v>28</v>
      </c>
      <c r="E10" s="2">
        <v>407</v>
      </c>
      <c r="F10" s="2">
        <v>79</v>
      </c>
      <c r="G10" s="2">
        <v>1211</v>
      </c>
      <c r="H10" s="2">
        <v>39</v>
      </c>
      <c r="I10" s="2">
        <v>56</v>
      </c>
      <c r="J10" s="2">
        <v>13</v>
      </c>
      <c r="K10" s="3">
        <v>11.35</v>
      </c>
      <c r="L10" s="21">
        <v>31.65</v>
      </c>
      <c r="M10" s="4">
        <v>0.91</v>
      </c>
      <c r="N10" s="2">
        <v>303.42</v>
      </c>
      <c r="O10" s="5">
        <v>5.37</v>
      </c>
      <c r="P10" s="5">
        <v>8.9600000000000009</v>
      </c>
    </row>
    <row r="11" spans="1:17" ht="24.6" x14ac:dyDescent="0.4">
      <c r="A11" s="55">
        <v>48</v>
      </c>
      <c r="B11" s="47" t="s">
        <v>54</v>
      </c>
      <c r="C11" s="2">
        <v>5922</v>
      </c>
      <c r="D11" s="2">
        <v>23</v>
      </c>
      <c r="E11" s="2">
        <v>464</v>
      </c>
      <c r="F11" s="2">
        <v>114</v>
      </c>
      <c r="G11" s="2">
        <v>1257</v>
      </c>
      <c r="H11" s="2">
        <v>38</v>
      </c>
      <c r="I11" s="2">
        <v>40</v>
      </c>
      <c r="J11" s="2">
        <v>9</v>
      </c>
      <c r="K11" s="3">
        <v>11.09</v>
      </c>
      <c r="L11" s="21">
        <v>31.27</v>
      </c>
      <c r="M11" s="4">
        <v>0.71</v>
      </c>
      <c r="N11" s="2">
        <v>305.24</v>
      </c>
      <c r="O11" s="5">
        <v>5.36</v>
      </c>
      <c r="P11" s="5">
        <v>6.02</v>
      </c>
    </row>
    <row r="12" spans="1:17" ht="24.6" x14ac:dyDescent="0.4">
      <c r="A12" s="55">
        <v>48</v>
      </c>
      <c r="B12" s="47" t="s">
        <v>50</v>
      </c>
      <c r="C12" s="2">
        <v>4971</v>
      </c>
      <c r="D12" s="2">
        <v>18</v>
      </c>
      <c r="E12" s="2">
        <v>285</v>
      </c>
      <c r="F12" s="2">
        <v>50</v>
      </c>
      <c r="G12" s="2">
        <v>841</v>
      </c>
      <c r="H12" s="2">
        <v>27</v>
      </c>
      <c r="I12" s="2">
        <v>23</v>
      </c>
      <c r="J12" s="2">
        <v>3</v>
      </c>
      <c r="K12" s="3">
        <v>9.27</v>
      </c>
      <c r="L12" s="21">
        <v>30.65</v>
      </c>
      <c r="M12" s="4">
        <v>0.78</v>
      </c>
      <c r="N12" s="2">
        <v>246.12</v>
      </c>
      <c r="O12" s="5">
        <v>4.3899999999999997</v>
      </c>
      <c r="P12" s="5">
        <v>5.05</v>
      </c>
    </row>
    <row r="13" spans="1:17" ht="27.6" x14ac:dyDescent="0.45">
      <c r="A13" s="58">
        <v>48</v>
      </c>
      <c r="B13" s="15" t="s">
        <v>9</v>
      </c>
      <c r="C13" s="58">
        <f t="shared" ref="C13:P13" si="0">AVERAGE(C3:C12)</f>
        <v>5358.8</v>
      </c>
      <c r="D13" s="58">
        <f t="shared" si="0"/>
        <v>22.8</v>
      </c>
      <c r="E13" s="58">
        <f t="shared" si="0"/>
        <v>378.7</v>
      </c>
      <c r="F13" s="58">
        <f t="shared" si="0"/>
        <v>75.8</v>
      </c>
      <c r="G13" s="58">
        <f t="shared" si="0"/>
        <v>1042.7</v>
      </c>
      <c r="H13" s="58">
        <f t="shared" si="0"/>
        <v>37.1</v>
      </c>
      <c r="I13" s="58">
        <f t="shared" si="0"/>
        <v>41.1</v>
      </c>
      <c r="J13" s="58">
        <f t="shared" si="0"/>
        <v>8.9</v>
      </c>
      <c r="K13" s="59">
        <f t="shared" si="0"/>
        <v>10.170999999999999</v>
      </c>
      <c r="L13" s="59">
        <f t="shared" si="0"/>
        <v>30.472999999999995</v>
      </c>
      <c r="M13" s="60">
        <f t="shared" si="0"/>
        <v>0.79100000000000004</v>
      </c>
      <c r="N13" s="58">
        <f t="shared" si="0"/>
        <v>270.01499999999999</v>
      </c>
      <c r="O13" s="60">
        <f t="shared" si="0"/>
        <v>5.165</v>
      </c>
      <c r="P13" s="60">
        <f t="shared" si="0"/>
        <v>6.8629999999999995</v>
      </c>
    </row>
    <row r="14" spans="1:17" ht="27.6" x14ac:dyDescent="0.45">
      <c r="A14" s="61">
        <v>48</v>
      </c>
      <c r="B14" s="62" t="s">
        <v>10</v>
      </c>
      <c r="C14" s="63">
        <f>IF((0&lt;=C13)*AND(C13&lt;=2000),1,0)+IF((2000&lt;C13)*AND(C13&lt;=4500),2,0)+IF((4500&lt;C13)*AND(C13&lt;=8000),3,0)+IF((8000&lt;C13)*AND(C13&lt;=10500),4,0)+IF((10500&lt;C13),5,0)</f>
        <v>3</v>
      </c>
      <c r="D14" s="63">
        <f>IF((0&lt;=D13)*AND(D13&lt;=5),1,0)+IF((5&lt;D13)*AND(D13&lt;=15),2,0)+IF((15&lt;D13)*AND(D13&lt;=26),3,0)+IF((26&lt;D13)*AND(D13&lt;=40),4,0)+IF((40&lt;D13),5,0)</f>
        <v>3</v>
      </c>
      <c r="E14" s="63">
        <f>IF((0&lt;=E13)*AND(E13&lt;=100),1,0)+IF((100&lt;E13)*AND(E13&lt;=300),2,0)+IF((300&lt;E13)*AND(E13&lt;=600),3,0)+IF((600&lt;E13)*AND(E13&lt;=1000),4,0)+IF((1000&lt;E13),5,0)</f>
        <v>3</v>
      </c>
      <c r="F14" s="63">
        <f>IF((0&lt;=F13)*AND(F13&lt;=300),1,0)+IF((300&lt;F13)*AND(F13&lt;=600),2,0)+IF((600&lt;F13)*AND(F13&lt;=1000),3,0)+IF((1000&lt;F13)*AND(F13&lt;=1500),4,0)+IF((1500&lt;F13),5,0)</f>
        <v>1</v>
      </c>
      <c r="G14" s="63">
        <f>IF((0&lt;=G13)*AND(G13&lt;=300),1,0)+IF((300&lt;G13)*AND(G13&lt;=600),2,0)+IF((600&lt;G13)*AND(G13&lt;=1000),3,0)+IF((1000&lt;G13)*AND(G13&lt;=1500),4,0)+IF((1500&lt;G13),5,0)</f>
        <v>4</v>
      </c>
      <c r="H14" s="63">
        <f>IF((0&lt;=H13)*AND(H13&lt;=15),1,0)+IF((15&lt;H13)*AND(H13&lt;=35),2,0)+IF((35&lt;H13)*AND(H13&lt;=50),3,0)+IF((50&lt;H13)*AND(H13&lt;=65),4,0)+IF((65&lt;H13),5,0)</f>
        <v>3</v>
      </c>
      <c r="I14" s="63">
        <f>IF((0&lt;=I13)*AND(I13&lt;=15),1,0)+IF((15&lt;I13)*AND(I13&lt;=35),2,0)+IF((35&lt;I13)*AND(I13&lt;=50),3,0)+IF((50&lt;I13)*AND(I13&lt;=65),4,0)+IF((65&lt;I13),5,0)</f>
        <v>3</v>
      </c>
      <c r="J14" s="63">
        <f>IF((0&lt;=J13)*AND(J13&lt;=4),1,0)+IF((4&lt;J13)*AND(J13&lt;=10),2,0)+IF((10&lt;J13)*AND(J13&lt;=16),3,0)+IF((16&lt;J13)*AND(J13&lt;=23),4,0)+IF((23&lt;J13),5,0)</f>
        <v>2</v>
      </c>
      <c r="K14" s="63">
        <f>IF((0&lt;=K13)*AND(K13&lt;=4),1,0)+IF((4&lt;K13)*AND(K13&lt;=7),2,0)+IF((7&lt;K13)*AND(K13&lt;=8.9),3,0)+IF((9&lt;K13)*AND(K13&lt;=11),4,0)+IF((11&lt;K13),5,0)</f>
        <v>4</v>
      </c>
      <c r="L14" s="63">
        <f t="shared" ref="L14:P14" si="1">IF((0&lt;=L13)*AND(L13&lt;=7),1,0)+IF((7&lt;L13)*AND(L13&lt;=15),2,0)+IF((15&lt;L13)*AND(L13&lt;=30),3,0)+IF((30&lt;L13)*AND(L13&lt;=50),4,0)+IF((50&lt;L13),5,0)</f>
        <v>4</v>
      </c>
      <c r="M14" s="63">
        <f t="shared" si="1"/>
        <v>1</v>
      </c>
      <c r="N14" s="63">
        <f t="shared" si="1"/>
        <v>5</v>
      </c>
      <c r="O14" s="63">
        <f t="shared" si="1"/>
        <v>1</v>
      </c>
      <c r="P14" s="63">
        <f t="shared" si="1"/>
        <v>1</v>
      </c>
    </row>
    <row r="15" spans="1:17" ht="27.6" x14ac:dyDescent="0.45">
      <c r="A15" s="64"/>
      <c r="B15" s="64"/>
      <c r="C15" s="48">
        <v>5100</v>
      </c>
      <c r="D15" s="48">
        <v>23</v>
      </c>
      <c r="E15" s="48">
        <v>350</v>
      </c>
      <c r="F15" s="48">
        <v>80</v>
      </c>
      <c r="G15" s="48">
        <v>875</v>
      </c>
      <c r="H15" s="48">
        <v>40</v>
      </c>
      <c r="I15" s="48">
        <v>40</v>
      </c>
      <c r="J15" s="48">
        <v>10</v>
      </c>
      <c r="K15" s="48">
        <v>10</v>
      </c>
      <c r="L15" s="48">
        <v>31</v>
      </c>
      <c r="M15" s="48"/>
      <c r="N15" s="48">
        <v>270</v>
      </c>
      <c r="O15" s="48"/>
      <c r="P15" s="48"/>
      <c r="Q15" t="s">
        <v>31</v>
      </c>
    </row>
  </sheetData>
  <conditionalFormatting sqref="C3:C12">
    <cfRule type="top10" dxfId="114" priority="100" bottom="1" rank="2"/>
    <cfRule type="top10" dxfId="113" priority="101" rank="4"/>
  </conditionalFormatting>
  <conditionalFormatting sqref="D3:D12">
    <cfRule type="top10" dxfId="112" priority="102" bottom="1" rank="2"/>
    <cfRule type="top10" dxfId="111" priority="103" rank="4"/>
  </conditionalFormatting>
  <conditionalFormatting sqref="E3:E12">
    <cfRule type="top10" dxfId="110" priority="104" bottom="1" rank="2"/>
    <cfRule type="top10" dxfId="109" priority="105" rank="4"/>
  </conditionalFormatting>
  <conditionalFormatting sqref="F3:F12">
    <cfRule type="top10" dxfId="108" priority="106" bottom="1" rank="2"/>
    <cfRule type="top10" dxfId="107" priority="107" rank="4"/>
  </conditionalFormatting>
  <conditionalFormatting sqref="G3:G12">
    <cfRule type="top10" dxfId="106" priority="108" bottom="1" rank="2"/>
    <cfRule type="top10" dxfId="105" priority="109" rank="4"/>
  </conditionalFormatting>
  <conditionalFormatting sqref="H3:K12">
    <cfRule type="top10" dxfId="104" priority="110" bottom="1" rank="2"/>
    <cfRule type="top10" dxfId="103" priority="111" rank="4"/>
  </conditionalFormatting>
  <conditionalFormatting sqref="N3:N12">
    <cfRule type="top10" dxfId="102" priority="112" bottom="1" rank="2"/>
    <cfRule type="top10" dxfId="101" priority="113" rank="4"/>
  </conditionalFormatting>
  <conditionalFormatting sqref="O3:P12">
    <cfRule type="top10" dxfId="100" priority="114" bottom="1" rank="2"/>
    <cfRule type="top10" dxfId="99" priority="115" rank="4"/>
  </conditionalFormatting>
  <pageMargins left="0.7" right="0.7" top="0.75" bottom="0.75" header="0.3" footer="0.3"/>
  <pageSetup paperSize="9" scale="6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1999-5E8D-4E15-B8DB-C7DB94CEA908}">
  <dimension ref="A1:R22"/>
  <sheetViews>
    <sheetView showGridLines="0" zoomScale="80" zoomScaleNormal="80" workbookViewId="0">
      <selection activeCell="C17" sqref="C17:P17"/>
    </sheetView>
  </sheetViews>
  <sheetFormatPr defaultRowHeight="13.8" x14ac:dyDescent="0.25"/>
  <cols>
    <col min="1" max="1" width="22.8984375" customWidth="1"/>
    <col min="2" max="2" width="28.09765625" customWidth="1"/>
    <col min="3" max="3" width="18.296875" customWidth="1"/>
    <col min="4" max="4" width="18.09765625" customWidth="1"/>
    <col min="5" max="5" width="15.3984375" customWidth="1"/>
    <col min="6" max="6" width="17.8984375" customWidth="1"/>
    <col min="7" max="7" width="16" customWidth="1"/>
    <col min="8" max="8" width="19.09765625" customWidth="1"/>
    <col min="9" max="9" width="17.69921875" customWidth="1"/>
    <col min="10" max="10" width="17" customWidth="1"/>
    <col min="11" max="11" width="15.69921875" customWidth="1"/>
    <col min="12" max="12" width="21" customWidth="1"/>
    <col min="13" max="13" width="20.09765625" customWidth="1"/>
    <col min="14" max="14" width="22.8984375" customWidth="1"/>
    <col min="15" max="15" width="22" customWidth="1"/>
    <col min="16" max="16" width="19.8984375" customWidth="1"/>
  </cols>
  <sheetData>
    <row r="1" spans="1:18" ht="30" x14ac:dyDescent="0.5">
      <c r="A1" s="51"/>
      <c r="B1" s="51"/>
      <c r="C1" s="51"/>
      <c r="D1" s="51"/>
      <c r="E1" s="51"/>
      <c r="F1" s="51"/>
      <c r="G1" s="51"/>
      <c r="H1" s="51">
        <v>2</v>
      </c>
      <c r="I1" s="51" t="s">
        <v>36</v>
      </c>
      <c r="J1" s="51"/>
      <c r="K1" s="51"/>
      <c r="L1" s="51"/>
      <c r="M1" s="51"/>
      <c r="N1" s="51"/>
      <c r="O1" s="51"/>
      <c r="P1" s="51"/>
    </row>
    <row r="2" spans="1:18" ht="30" x14ac:dyDescent="0.5">
      <c r="A2" s="52" t="s">
        <v>11</v>
      </c>
      <c r="B2" s="52" t="s">
        <v>12</v>
      </c>
      <c r="C2" s="53" t="s">
        <v>0</v>
      </c>
      <c r="D2" s="53" t="s">
        <v>1</v>
      </c>
      <c r="E2" s="53" t="s">
        <v>2</v>
      </c>
      <c r="F2" s="53" t="s">
        <v>13</v>
      </c>
      <c r="G2" s="53" t="s">
        <v>14</v>
      </c>
      <c r="H2" s="53" t="s">
        <v>3</v>
      </c>
      <c r="I2" s="53" t="s">
        <v>4</v>
      </c>
      <c r="J2" s="53" t="s">
        <v>5</v>
      </c>
      <c r="K2" s="53" t="s">
        <v>6</v>
      </c>
      <c r="L2" s="53" t="s">
        <v>7</v>
      </c>
      <c r="M2" s="53" t="s">
        <v>8</v>
      </c>
      <c r="N2" s="53" t="s">
        <v>38</v>
      </c>
      <c r="O2" s="53" t="s">
        <v>15</v>
      </c>
      <c r="P2" s="53" t="s">
        <v>16</v>
      </c>
    </row>
    <row r="3" spans="1:18" ht="24.6" x14ac:dyDescent="0.4">
      <c r="A3" s="55">
        <v>52</v>
      </c>
      <c r="B3" s="47" t="s">
        <v>45</v>
      </c>
      <c r="C3" s="2">
        <v>5098</v>
      </c>
      <c r="D3" s="2">
        <v>16</v>
      </c>
      <c r="E3" s="2">
        <v>212</v>
      </c>
      <c r="F3" s="2">
        <v>8</v>
      </c>
      <c r="G3" s="2">
        <v>912</v>
      </c>
      <c r="H3" s="2">
        <v>35</v>
      </c>
      <c r="I3" s="2">
        <v>36</v>
      </c>
      <c r="J3" s="2">
        <v>8</v>
      </c>
      <c r="K3" s="3">
        <v>8.58</v>
      </c>
      <c r="L3" s="20">
        <v>25.59</v>
      </c>
      <c r="M3" s="4">
        <v>0.83</v>
      </c>
      <c r="N3" s="2">
        <v>251.88</v>
      </c>
      <c r="O3" s="5">
        <v>5.12</v>
      </c>
      <c r="P3" s="5">
        <v>5.92</v>
      </c>
      <c r="Q3" s="7"/>
      <c r="R3" s="7"/>
    </row>
    <row r="4" spans="1:18" ht="24.6" x14ac:dyDescent="0.4">
      <c r="A4" s="55">
        <v>17</v>
      </c>
      <c r="B4" s="47" t="s">
        <v>56</v>
      </c>
      <c r="C4" s="2">
        <v>1828</v>
      </c>
      <c r="D4" s="2">
        <v>9</v>
      </c>
      <c r="E4" s="2">
        <v>137</v>
      </c>
      <c r="F4" s="2">
        <v>9</v>
      </c>
      <c r="G4" s="2">
        <v>413</v>
      </c>
      <c r="H4" s="2">
        <v>9</v>
      </c>
      <c r="I4" s="2">
        <v>11</v>
      </c>
      <c r="J4" s="2">
        <v>0</v>
      </c>
      <c r="K4" s="91">
        <v>10.14</v>
      </c>
      <c r="L4" s="21">
        <v>27.55</v>
      </c>
      <c r="M4" s="4">
        <v>0.45</v>
      </c>
      <c r="N4" s="2">
        <v>93.53</v>
      </c>
      <c r="O4" s="5">
        <v>3.89</v>
      </c>
      <c r="P4" s="5">
        <v>5.15</v>
      </c>
      <c r="Q4" s="7"/>
      <c r="R4" s="7"/>
    </row>
    <row r="5" spans="1:18" ht="24.6" x14ac:dyDescent="0.4">
      <c r="A5" s="55">
        <v>30</v>
      </c>
      <c r="B5" s="47" t="s">
        <v>55</v>
      </c>
      <c r="C5" s="2">
        <v>2565</v>
      </c>
      <c r="D5" s="2">
        <v>11</v>
      </c>
      <c r="E5" s="2">
        <v>134</v>
      </c>
      <c r="F5" s="2">
        <v>16</v>
      </c>
      <c r="G5" s="2">
        <v>463</v>
      </c>
      <c r="H5" s="2">
        <v>24</v>
      </c>
      <c r="I5" s="2">
        <v>23</v>
      </c>
      <c r="J5" s="2">
        <v>3</v>
      </c>
      <c r="K5" s="3">
        <v>8.11</v>
      </c>
      <c r="L5" s="21">
        <v>29.09</v>
      </c>
      <c r="M5" s="4">
        <v>0.47</v>
      </c>
      <c r="N5" s="2">
        <v>125.79</v>
      </c>
      <c r="O5" s="5">
        <v>5.37</v>
      </c>
      <c r="P5" s="5">
        <v>6.74</v>
      </c>
      <c r="Q5" s="7"/>
      <c r="R5" s="7"/>
    </row>
    <row r="6" spans="1:18" ht="24.6" x14ac:dyDescent="0.4">
      <c r="A6" s="55">
        <v>52</v>
      </c>
      <c r="B6" s="47" t="s">
        <v>46</v>
      </c>
      <c r="C6" s="2">
        <v>4559</v>
      </c>
      <c r="D6" s="2">
        <v>20</v>
      </c>
      <c r="E6" s="2">
        <v>215</v>
      </c>
      <c r="F6" s="2">
        <v>22</v>
      </c>
      <c r="G6" s="2">
        <v>807</v>
      </c>
      <c r="H6" s="2">
        <v>50</v>
      </c>
      <c r="I6" s="2">
        <v>40</v>
      </c>
      <c r="J6" s="2">
        <v>5</v>
      </c>
      <c r="K6" s="3">
        <v>7.98</v>
      </c>
      <c r="L6" s="21">
        <v>30.8</v>
      </c>
      <c r="M6" s="4">
        <v>0.66</v>
      </c>
      <c r="N6" s="2">
        <v>221.89</v>
      </c>
      <c r="O6" s="5">
        <v>5.8</v>
      </c>
      <c r="P6" s="5">
        <v>8.08</v>
      </c>
      <c r="Q6" s="7"/>
      <c r="R6" s="7"/>
    </row>
    <row r="7" spans="1:18" ht="24.6" x14ac:dyDescent="0.4">
      <c r="A7" s="55">
        <v>52</v>
      </c>
      <c r="B7" s="47" t="s">
        <v>49</v>
      </c>
      <c r="C7" s="2">
        <v>5511</v>
      </c>
      <c r="D7" s="2">
        <v>23</v>
      </c>
      <c r="E7" s="2">
        <v>386</v>
      </c>
      <c r="F7" s="2">
        <v>122</v>
      </c>
      <c r="G7" s="2">
        <v>1024</v>
      </c>
      <c r="H7" s="2">
        <v>29</v>
      </c>
      <c r="I7" s="2">
        <v>36</v>
      </c>
      <c r="J7" s="2">
        <v>14</v>
      </c>
      <c r="K7" s="3">
        <v>9.32</v>
      </c>
      <c r="L7" s="90">
        <v>32.090000000000003</v>
      </c>
      <c r="M7" s="4">
        <v>0.76</v>
      </c>
      <c r="N7" s="2">
        <v>275.86</v>
      </c>
      <c r="O7" s="5">
        <v>5.28</v>
      </c>
      <c r="P7" s="5">
        <v>7.47</v>
      </c>
      <c r="Q7" s="7"/>
      <c r="R7" s="7"/>
    </row>
    <row r="8" spans="1:18" ht="24.6" x14ac:dyDescent="0.4">
      <c r="A8" s="55">
        <v>39</v>
      </c>
      <c r="B8" s="47" t="s">
        <v>51</v>
      </c>
      <c r="C8" s="2">
        <v>3508</v>
      </c>
      <c r="D8" s="2">
        <v>9</v>
      </c>
      <c r="E8" s="2">
        <v>172</v>
      </c>
      <c r="F8" s="2">
        <v>81</v>
      </c>
      <c r="G8" s="2">
        <v>515</v>
      </c>
      <c r="H8" s="2">
        <v>20</v>
      </c>
      <c r="I8" s="2">
        <v>30</v>
      </c>
      <c r="J8" s="2">
        <v>7</v>
      </c>
      <c r="K8" s="3">
        <v>8.39</v>
      </c>
      <c r="L8" s="90">
        <v>31.75</v>
      </c>
      <c r="M8" s="4">
        <v>0.82</v>
      </c>
      <c r="N8" s="2">
        <v>171.93</v>
      </c>
      <c r="O8" s="5">
        <v>5.21</v>
      </c>
      <c r="P8" s="5">
        <v>6.37</v>
      </c>
      <c r="Q8" s="7"/>
      <c r="R8" s="7"/>
    </row>
    <row r="9" spans="1:18" ht="24.6" x14ac:dyDescent="0.4">
      <c r="A9" s="55">
        <v>52</v>
      </c>
      <c r="B9" s="47" t="s">
        <v>47</v>
      </c>
      <c r="C9" s="2">
        <v>4951</v>
      </c>
      <c r="D9" s="2">
        <v>22</v>
      </c>
      <c r="E9" s="2">
        <v>341</v>
      </c>
      <c r="F9" s="2">
        <v>49</v>
      </c>
      <c r="G9" s="2">
        <v>846</v>
      </c>
      <c r="H9" s="2">
        <v>28</v>
      </c>
      <c r="I9" s="2">
        <v>32</v>
      </c>
      <c r="J9" s="2">
        <v>7</v>
      </c>
      <c r="K9" s="3">
        <v>8.31</v>
      </c>
      <c r="L9" s="21">
        <v>30.35</v>
      </c>
      <c r="M9" s="4">
        <v>0.93</v>
      </c>
      <c r="N9" s="2">
        <v>243.31</v>
      </c>
      <c r="O9" s="5">
        <v>5.13</v>
      </c>
      <c r="P9" s="5">
        <v>5.15</v>
      </c>
      <c r="Q9" s="7"/>
      <c r="R9" s="7"/>
    </row>
    <row r="10" spans="1:18" ht="24.6" x14ac:dyDescent="0.4">
      <c r="A10" s="55">
        <v>13</v>
      </c>
      <c r="B10" s="47" t="s">
        <v>58</v>
      </c>
      <c r="C10" s="2">
        <v>1710</v>
      </c>
      <c r="D10" s="2">
        <v>12</v>
      </c>
      <c r="E10" s="2">
        <v>181</v>
      </c>
      <c r="F10" s="2">
        <v>36</v>
      </c>
      <c r="G10" s="2">
        <v>392</v>
      </c>
      <c r="H10" s="2">
        <v>15</v>
      </c>
      <c r="I10" s="2">
        <v>24</v>
      </c>
      <c r="J10" s="2">
        <v>8</v>
      </c>
      <c r="K10" s="91">
        <v>11.22</v>
      </c>
      <c r="L10" s="90">
        <v>31.15</v>
      </c>
      <c r="M10" s="4">
        <v>0.91</v>
      </c>
      <c r="N10" s="2">
        <v>88</v>
      </c>
      <c r="O10" s="5">
        <v>5.28</v>
      </c>
      <c r="P10" s="5">
        <v>6.36</v>
      </c>
      <c r="Q10" s="7"/>
      <c r="R10" s="7"/>
    </row>
    <row r="11" spans="1:18" ht="24.6" x14ac:dyDescent="0.4">
      <c r="A11" s="55">
        <v>35</v>
      </c>
      <c r="B11" s="47" t="s">
        <v>52</v>
      </c>
      <c r="C11" s="2">
        <v>3891</v>
      </c>
      <c r="D11" s="2">
        <v>19</v>
      </c>
      <c r="E11" s="2">
        <v>293</v>
      </c>
      <c r="F11" s="2">
        <v>14</v>
      </c>
      <c r="G11" s="2">
        <v>843</v>
      </c>
      <c r="H11" s="2">
        <v>25</v>
      </c>
      <c r="I11" s="2">
        <v>20</v>
      </c>
      <c r="J11" s="2">
        <v>4</v>
      </c>
      <c r="K11" s="91">
        <v>9.98</v>
      </c>
      <c r="L11" s="21">
        <v>27.21</v>
      </c>
      <c r="M11" s="4">
        <v>0.52</v>
      </c>
      <c r="N11" s="2">
        <v>199.51</v>
      </c>
      <c r="O11" s="5">
        <v>4.55</v>
      </c>
      <c r="P11" s="5">
        <v>4.97</v>
      </c>
      <c r="Q11" s="7"/>
      <c r="R11" s="7"/>
    </row>
    <row r="12" spans="1:18" ht="24.6" x14ac:dyDescent="0.4">
      <c r="A12" s="55">
        <v>35</v>
      </c>
      <c r="B12" s="47" t="s">
        <v>53</v>
      </c>
      <c r="C12" s="2">
        <v>3948</v>
      </c>
      <c r="D12" s="2">
        <v>19</v>
      </c>
      <c r="E12" s="2">
        <v>457</v>
      </c>
      <c r="F12" s="2">
        <v>96</v>
      </c>
      <c r="G12" s="2">
        <v>959</v>
      </c>
      <c r="H12" s="2">
        <v>23</v>
      </c>
      <c r="I12" s="2">
        <v>29</v>
      </c>
      <c r="J12" s="2">
        <v>6</v>
      </c>
      <c r="K12" s="91">
        <v>10.4</v>
      </c>
      <c r="L12" s="21">
        <v>28.76</v>
      </c>
      <c r="M12" s="4">
        <v>0.59</v>
      </c>
      <c r="N12" s="2">
        <v>203.9</v>
      </c>
      <c r="O12" s="5">
        <v>5.64</v>
      </c>
      <c r="P12" s="5">
        <v>5.88</v>
      </c>
      <c r="Q12" s="7"/>
      <c r="R12" s="7"/>
    </row>
    <row r="13" spans="1:18" ht="24.6" x14ac:dyDescent="0.4">
      <c r="A13" s="55">
        <v>52</v>
      </c>
      <c r="B13" s="47" t="s">
        <v>48</v>
      </c>
      <c r="C13" s="2">
        <v>4442</v>
      </c>
      <c r="D13" s="2">
        <v>6</v>
      </c>
      <c r="E13" s="2">
        <v>122</v>
      </c>
      <c r="F13" s="2">
        <v>17</v>
      </c>
      <c r="G13" s="2">
        <v>444</v>
      </c>
      <c r="H13" s="2">
        <v>25</v>
      </c>
      <c r="I13" s="2">
        <v>20</v>
      </c>
      <c r="J13" s="2">
        <v>4</v>
      </c>
      <c r="K13" s="3">
        <v>7.13</v>
      </c>
      <c r="L13" s="21">
        <v>29.11</v>
      </c>
      <c r="M13" s="4">
        <v>0.51</v>
      </c>
      <c r="N13" s="2">
        <v>210.23</v>
      </c>
      <c r="O13" s="5">
        <v>6.43</v>
      </c>
      <c r="P13" s="5">
        <v>6.63</v>
      </c>
      <c r="Q13" s="7"/>
      <c r="R13" s="7"/>
    </row>
    <row r="14" spans="1:18" ht="24.6" x14ac:dyDescent="0.4">
      <c r="A14" s="55">
        <v>17</v>
      </c>
      <c r="B14" s="47" t="s">
        <v>57</v>
      </c>
      <c r="C14" s="2">
        <v>1808</v>
      </c>
      <c r="D14" s="2">
        <v>5</v>
      </c>
      <c r="E14" s="2">
        <v>31</v>
      </c>
      <c r="F14" s="2">
        <v>0</v>
      </c>
      <c r="G14" s="2">
        <v>271</v>
      </c>
      <c r="H14" s="2">
        <v>12</v>
      </c>
      <c r="I14" s="2">
        <v>19</v>
      </c>
      <c r="J14" s="2">
        <v>3</v>
      </c>
      <c r="K14" s="91">
        <v>9.9600000000000009</v>
      </c>
      <c r="L14" s="21">
        <v>24.1</v>
      </c>
      <c r="M14" s="4">
        <v>0.9</v>
      </c>
      <c r="N14" s="2">
        <v>88.7</v>
      </c>
      <c r="O14" s="5">
        <v>5.0999999999999996</v>
      </c>
      <c r="P14" s="5">
        <v>6.8</v>
      </c>
      <c r="Q14" s="7"/>
      <c r="R14" s="7"/>
    </row>
    <row r="15" spans="1:18" ht="24.6" x14ac:dyDescent="0.4">
      <c r="A15" s="55">
        <v>24</v>
      </c>
      <c r="B15" s="47" t="s">
        <v>54</v>
      </c>
      <c r="C15" s="2">
        <v>2337</v>
      </c>
      <c r="D15" s="2">
        <v>10</v>
      </c>
      <c r="E15" s="2">
        <v>141</v>
      </c>
      <c r="F15" s="2">
        <v>23</v>
      </c>
      <c r="G15" s="2">
        <v>445</v>
      </c>
      <c r="H15" s="2">
        <v>22</v>
      </c>
      <c r="I15" s="2">
        <v>21</v>
      </c>
      <c r="J15" s="2">
        <v>5</v>
      </c>
      <c r="K15" s="3">
        <v>9.01</v>
      </c>
      <c r="L15" s="21">
        <v>27.9</v>
      </c>
      <c r="M15" s="4">
        <v>0.67</v>
      </c>
      <c r="N15" s="2">
        <v>116.36</v>
      </c>
      <c r="O15" s="5">
        <v>6.17</v>
      </c>
      <c r="P15" s="5">
        <v>6.3</v>
      </c>
      <c r="Q15" s="7"/>
      <c r="R15" s="7"/>
    </row>
    <row r="16" spans="1:18" ht="24.6" x14ac:dyDescent="0.4">
      <c r="A16" s="55">
        <v>39</v>
      </c>
      <c r="B16" s="47" t="s">
        <v>50</v>
      </c>
      <c r="C16" s="2">
        <v>3616</v>
      </c>
      <c r="D16" s="2">
        <v>12</v>
      </c>
      <c r="E16" s="2">
        <v>195</v>
      </c>
      <c r="F16" s="2">
        <v>22</v>
      </c>
      <c r="G16" s="2">
        <v>554</v>
      </c>
      <c r="H16" s="2">
        <v>28</v>
      </c>
      <c r="I16" s="2">
        <v>24</v>
      </c>
      <c r="J16" s="2">
        <v>1</v>
      </c>
      <c r="K16" s="3">
        <v>8.5399999999999991</v>
      </c>
      <c r="L16" s="21">
        <v>26.56</v>
      </c>
      <c r="M16" s="4">
        <v>0.74</v>
      </c>
      <c r="N16" s="2">
        <v>177.16</v>
      </c>
      <c r="O16" s="5">
        <v>4.5199999999999996</v>
      </c>
      <c r="P16" s="5">
        <v>4.78</v>
      </c>
      <c r="Q16" s="7"/>
      <c r="R16" s="7"/>
    </row>
    <row r="17" spans="1:16" ht="24.6" x14ac:dyDescent="0.4">
      <c r="A17" s="49">
        <v>52</v>
      </c>
      <c r="B17" s="47" t="s">
        <v>9</v>
      </c>
      <c r="C17" s="49">
        <f>SUM(C3:C15)/9</f>
        <v>5128.4444444444443</v>
      </c>
      <c r="D17" s="49">
        <f t="shared" ref="D17:N17" si="0">SUM(D3:D15)/9</f>
        <v>20.111111111111111</v>
      </c>
      <c r="E17" s="49">
        <f t="shared" si="0"/>
        <v>313.55555555555554</v>
      </c>
      <c r="F17" s="49">
        <f t="shared" si="0"/>
        <v>54.777777777777779</v>
      </c>
      <c r="G17" s="49">
        <f t="shared" si="0"/>
        <v>926</v>
      </c>
      <c r="H17" s="49">
        <f t="shared" si="0"/>
        <v>35.222222222222221</v>
      </c>
      <c r="I17" s="49">
        <f t="shared" si="0"/>
        <v>37.888888888888886</v>
      </c>
      <c r="J17" s="49">
        <f t="shared" si="0"/>
        <v>8.2222222222222214</v>
      </c>
      <c r="K17" s="50">
        <f>AVERAGE(K3:K16)</f>
        <v>9.0764285714285737</v>
      </c>
      <c r="L17" s="50">
        <f t="shared" ref="L17:M17" si="1">AVERAGE(L3:L16)</f>
        <v>28.715</v>
      </c>
      <c r="M17" s="50">
        <f t="shared" si="1"/>
        <v>0.69714285714285718</v>
      </c>
      <c r="N17" s="49">
        <f t="shared" si="0"/>
        <v>254.54333333333332</v>
      </c>
      <c r="O17" s="50">
        <f>AVERAGE(O3:O16)</f>
        <v>5.2492857142857137</v>
      </c>
      <c r="P17" s="50">
        <f>AVERAGE(P3:P16)</f>
        <v>6.1857142857142851</v>
      </c>
    </row>
    <row r="18" spans="1:16" ht="20.399999999999999" x14ac:dyDescent="0.35">
      <c r="A18" s="26"/>
      <c r="B18" s="27" t="s">
        <v>10</v>
      </c>
      <c r="C18" s="28">
        <f>IF((0&lt;=C17)*AND(C17&lt;=2000),1,0)+IF((2000&lt;C17)*AND(C17&lt;=4500),2,0)+IF((4500&lt;C17)*AND(C17&lt;=8000),3,0)+IF((8000&lt;C17)*AND(C17&lt;=10500),4,0)+IF((10500&lt;C17),5,0)</f>
        <v>3</v>
      </c>
      <c r="D18" s="28">
        <f>IF((0&lt;=D17)*AND(D17&lt;=5),1,0)+IF((5&lt;D17)*AND(D17&lt;=15),2,0)+IF((15&lt;D17)*AND(D17&lt;=26),3,0)+IF((26&lt;D17)*AND(D17&lt;=40),4,0)+IF((40&lt;D17),5,0)</f>
        <v>3</v>
      </c>
      <c r="E18" s="28">
        <f>IF((0&lt;=E17)*AND(E17&lt;=100),1,0)+IF((100&lt;E17)*AND(E17&lt;=300),2,0)+IF((300&lt;E17)*AND(E17&lt;=600),3,0)+IF((600&lt;E17)*AND(E17&lt;=1000),4,0)+IF((1000&lt;E17),5,0)</f>
        <v>3</v>
      </c>
      <c r="F18" s="28">
        <f>IF((0&lt;=F17)*AND(F17&lt;=300),1,0)+IF((300&lt;F17)*AND(F17&lt;=600),2,0)+IF((600&lt;F17)*AND(F17&lt;=1000),3,0)+IF((1000&lt;F17)*AND(F17&lt;=1500),4,0)+IF((1500&lt;F17),5,0)</f>
        <v>1</v>
      </c>
      <c r="G18" s="28">
        <f>IF((0&lt;=G17)*AND(G17&lt;=300),1,0)+IF((300&lt;G17)*AND(G17&lt;=600),2,0)+IF((600&lt;G17)*AND(G17&lt;=1000),3,0)+IF((1000&lt;G17)*AND(G17&lt;=1500),4,0)+IF((1500&lt;G17),5,0)</f>
        <v>3</v>
      </c>
      <c r="H18" s="28">
        <f>IF((0&lt;=H17)*AND(H17&lt;=15),1,0)+IF((15&lt;H17)*AND(H17&lt;=35),2,0)+IF((35&lt;H17)*AND(H17&lt;=50),3,0)+IF((50&lt;H17)*AND(H17&lt;=65),4,0)+IF((65&lt;H17),5,0)</f>
        <v>3</v>
      </c>
      <c r="I18" s="28">
        <f>IF((0&lt;=I17)*AND(I17&lt;=15),1,0)+IF((15&lt;I17)*AND(I17&lt;=35),2,0)+IF((35&lt;I17)*AND(I17&lt;=50),3,0)+IF((50&lt;I17)*AND(I17&lt;=65),4,0)+IF((65&lt;I17),5,0)</f>
        <v>3</v>
      </c>
      <c r="J18" s="28">
        <f>IF((0&lt;=J17)*AND(J17&lt;=4),1,0)+IF((4&lt;J17)*AND(J17&lt;=10),2,0)+IF((10&lt;J17)*AND(J17&lt;=16),3,0)+IF((16&lt;J17)*AND(J17&lt;=23),4,0)+IF((23&lt;J17),5,0)</f>
        <v>2</v>
      </c>
      <c r="K18" s="28">
        <f>IF((0&lt;=K17)*AND(K17&lt;=4),1,0)+IF((4&lt;K17)*AND(K17&lt;=7),2,0)+IF((7&lt;K17)*AND(K17&lt;=8.9),3,0)+IF((9&lt;K17)*AND(K17&lt;=11),4,0)+IF((11&lt;K17),5,0)</f>
        <v>4</v>
      </c>
      <c r="L18" s="28">
        <f t="shared" ref="L18:P18" si="2">IF((0&lt;=L17)*AND(L17&lt;=7),1,0)+IF((7&lt;L17)*AND(L17&lt;=15),2,0)+IF((15&lt;L17)*AND(L17&lt;=30),3,0)+IF((30&lt;L17)*AND(L17&lt;=50),4,0)+IF((50&lt;L17),5,0)</f>
        <v>3</v>
      </c>
      <c r="M18" s="28">
        <f t="shared" si="2"/>
        <v>1</v>
      </c>
      <c r="N18" s="28">
        <f t="shared" si="2"/>
        <v>5</v>
      </c>
      <c r="O18" s="28">
        <f t="shared" si="2"/>
        <v>1</v>
      </c>
      <c r="P18" s="28">
        <f t="shared" si="2"/>
        <v>1</v>
      </c>
    </row>
    <row r="19" spans="1:16" ht="32.4" x14ac:dyDescent="0.55000000000000004">
      <c r="A19" s="1"/>
      <c r="B19" s="1"/>
      <c r="C19" s="54">
        <v>5100</v>
      </c>
      <c r="D19" s="54">
        <v>23</v>
      </c>
      <c r="E19" s="54">
        <v>350</v>
      </c>
      <c r="F19" s="54">
        <v>80</v>
      </c>
      <c r="G19" s="54">
        <v>875</v>
      </c>
      <c r="H19" s="54">
        <v>40</v>
      </c>
      <c r="I19" s="54">
        <v>40</v>
      </c>
      <c r="J19" s="54">
        <v>10</v>
      </c>
      <c r="K19" s="54">
        <v>10</v>
      </c>
      <c r="L19" s="54">
        <v>31</v>
      </c>
      <c r="M19" s="54"/>
      <c r="N19" s="54">
        <v>270</v>
      </c>
      <c r="O19" s="1"/>
      <c r="P19" s="1"/>
    </row>
    <row r="20" spans="1:16" ht="20.399999999999999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0.399999999999999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0.399999999999999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conditionalFormatting sqref="C3:C16">
    <cfRule type="top10" dxfId="98" priority="116" bottom="1" rank="2"/>
    <cfRule type="top10" dxfId="97" priority="117" rank="4"/>
  </conditionalFormatting>
  <conditionalFormatting sqref="D3:D16">
    <cfRule type="top10" dxfId="96" priority="118" bottom="1" rank="2"/>
    <cfRule type="top10" dxfId="95" priority="119" rank="4"/>
  </conditionalFormatting>
  <conditionalFormatting sqref="E3:E16">
    <cfRule type="top10" dxfId="94" priority="120" bottom="1" rank="2"/>
    <cfRule type="top10" dxfId="93" priority="121" rank="4"/>
  </conditionalFormatting>
  <conditionalFormatting sqref="F3:F16">
    <cfRule type="top10" dxfId="92" priority="122" bottom="1" rank="2"/>
    <cfRule type="top10" dxfId="91" priority="123" rank="4"/>
  </conditionalFormatting>
  <conditionalFormatting sqref="G3:G16">
    <cfRule type="top10" dxfId="90" priority="124" bottom="1" rank="2"/>
    <cfRule type="top10" dxfId="89" priority="125" rank="4"/>
  </conditionalFormatting>
  <conditionalFormatting sqref="H3:K16">
    <cfRule type="top10" dxfId="88" priority="126" bottom="1" rank="2"/>
    <cfRule type="top10" dxfId="87" priority="127" rank="4"/>
  </conditionalFormatting>
  <conditionalFormatting sqref="N3:N16">
    <cfRule type="top10" dxfId="86" priority="128" bottom="1" rank="2"/>
    <cfRule type="top10" dxfId="85" priority="129" rank="4"/>
  </conditionalFormatting>
  <conditionalFormatting sqref="O3:P16">
    <cfRule type="top10" dxfId="84" priority="130" bottom="1" rank="2"/>
    <cfRule type="top10" dxfId="83" priority="131" rank="4"/>
  </conditionalFormatting>
  <pageMargins left="0.7" right="0.7" top="0.75" bottom="0.75" header="0.3" footer="0.3"/>
  <pageSetup paperSize="9"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BE7C-A99A-4B67-9688-6ADB46819FB6}">
  <dimension ref="A1:Q23"/>
  <sheetViews>
    <sheetView zoomScale="164" zoomScaleNormal="120" workbookViewId="0">
      <selection activeCell="A3" sqref="A3:G22"/>
    </sheetView>
  </sheetViews>
  <sheetFormatPr defaultRowHeight="13.8" x14ac:dyDescent="0.25"/>
  <sheetData>
    <row r="1" spans="1:17" ht="14.4" x14ac:dyDescent="0.3">
      <c r="A1" s="94" t="s">
        <v>32</v>
      </c>
      <c r="B1" s="94"/>
      <c r="C1" s="94"/>
      <c r="D1" s="94"/>
      <c r="E1" s="94"/>
      <c r="F1" s="94"/>
      <c r="G1" s="44">
        <v>95</v>
      </c>
    </row>
    <row r="2" spans="1:17" ht="14.4" x14ac:dyDescent="0.3">
      <c r="A2" s="45" t="s">
        <v>33</v>
      </c>
      <c r="B2" s="46" t="s">
        <v>0</v>
      </c>
      <c r="C2" s="46" t="s">
        <v>1</v>
      </c>
      <c r="D2" s="46" t="s">
        <v>2</v>
      </c>
      <c r="E2" s="46" t="s">
        <v>34</v>
      </c>
      <c r="F2" s="46" t="s">
        <v>3</v>
      </c>
      <c r="G2" s="46" t="s">
        <v>35</v>
      </c>
      <c r="K2" s="89"/>
      <c r="L2" s="89"/>
      <c r="M2" s="89"/>
      <c r="N2" s="89"/>
      <c r="O2" s="89"/>
      <c r="P2" s="89"/>
      <c r="Q2" s="89"/>
    </row>
    <row r="3" spans="1:17" ht="14.4" x14ac:dyDescent="0.3">
      <c r="A3" s="8" t="s">
        <v>50</v>
      </c>
      <c r="B3" s="9">
        <v>8587</v>
      </c>
      <c r="C3" s="9">
        <v>30</v>
      </c>
      <c r="D3" s="9">
        <v>480</v>
      </c>
      <c r="E3" s="9">
        <v>1395</v>
      </c>
      <c r="F3" s="9">
        <v>55</v>
      </c>
      <c r="G3" s="10">
        <v>84</v>
      </c>
      <c r="K3" s="89"/>
      <c r="L3" s="89"/>
      <c r="M3" s="89"/>
      <c r="N3" s="89"/>
      <c r="O3" s="89"/>
      <c r="P3" s="89"/>
      <c r="Q3" s="89"/>
    </row>
    <row r="4" spans="1:17" ht="14.4" x14ac:dyDescent="0.3">
      <c r="A4" s="11" t="s">
        <v>32</v>
      </c>
      <c r="B4" s="12">
        <f t="shared" ref="B4:G4" si="0">IF($G3&lt;90,(B3/$G3*$G$1),0)</f>
        <v>9711.4880952380954</v>
      </c>
      <c r="C4" s="12">
        <f t="shared" si="0"/>
        <v>33.928571428571431</v>
      </c>
      <c r="D4" s="12">
        <f t="shared" si="0"/>
        <v>542.85714285714289</v>
      </c>
      <c r="E4" s="12">
        <f t="shared" si="0"/>
        <v>1577.6785714285716</v>
      </c>
      <c r="F4" s="12">
        <f t="shared" si="0"/>
        <v>62.202380952380956</v>
      </c>
      <c r="G4" s="12">
        <f t="shared" si="0"/>
        <v>95</v>
      </c>
      <c r="K4" s="89"/>
      <c r="L4" s="89"/>
      <c r="M4" s="89"/>
      <c r="N4" s="89"/>
      <c r="O4" s="89"/>
      <c r="P4" s="89"/>
      <c r="Q4" s="89"/>
    </row>
    <row r="5" spans="1:17" ht="14.4" x14ac:dyDescent="0.3">
      <c r="A5" s="8" t="s">
        <v>51</v>
      </c>
      <c r="B5" s="9">
        <v>8621</v>
      </c>
      <c r="C5" s="9">
        <v>32</v>
      </c>
      <c r="D5" s="9">
        <v>583</v>
      </c>
      <c r="E5" s="9">
        <v>1463</v>
      </c>
      <c r="F5" s="9">
        <v>49</v>
      </c>
      <c r="G5" s="10">
        <v>84</v>
      </c>
      <c r="K5" s="89"/>
      <c r="L5" s="89"/>
      <c r="M5" s="89"/>
      <c r="N5" s="89"/>
      <c r="O5" s="89"/>
      <c r="P5" s="89"/>
      <c r="Q5" s="89"/>
    </row>
    <row r="6" spans="1:17" ht="14.4" x14ac:dyDescent="0.3">
      <c r="A6" s="11" t="s">
        <v>32</v>
      </c>
      <c r="B6" s="12">
        <f t="shared" ref="B6:G6" si="1">IF($G5&lt;90,(B5/$G5*$G$1),0)</f>
        <v>9749.9404761904752</v>
      </c>
      <c r="C6" s="12">
        <f t="shared" si="1"/>
        <v>36.19047619047619</v>
      </c>
      <c r="D6" s="12">
        <f t="shared" si="1"/>
        <v>659.34523809523807</v>
      </c>
      <c r="E6" s="12">
        <f t="shared" si="1"/>
        <v>1654.5833333333335</v>
      </c>
      <c r="F6" s="12">
        <f t="shared" si="1"/>
        <v>55.416666666666671</v>
      </c>
      <c r="G6" s="12">
        <f t="shared" si="1"/>
        <v>95</v>
      </c>
      <c r="K6" s="89"/>
      <c r="L6" s="89"/>
      <c r="M6" s="89"/>
      <c r="N6" s="89"/>
      <c r="O6" s="89"/>
      <c r="P6" s="89"/>
      <c r="Q6" s="89"/>
    </row>
    <row r="7" spans="1:17" ht="14.4" x14ac:dyDescent="0.3">
      <c r="A7" s="8" t="s">
        <v>52</v>
      </c>
      <c r="B7" s="9">
        <v>7701</v>
      </c>
      <c r="C7" s="9">
        <v>30</v>
      </c>
      <c r="D7" s="9">
        <v>495</v>
      </c>
      <c r="E7" s="9">
        <v>1535</v>
      </c>
      <c r="F7" s="9">
        <v>46</v>
      </c>
      <c r="G7" s="10">
        <v>67</v>
      </c>
      <c r="K7" s="89"/>
      <c r="L7" s="89"/>
      <c r="M7" s="89"/>
      <c r="N7" s="89"/>
      <c r="O7" s="89"/>
      <c r="P7" s="89"/>
      <c r="Q7" s="89"/>
    </row>
    <row r="8" spans="1:17" ht="14.4" x14ac:dyDescent="0.3">
      <c r="A8" s="11" t="s">
        <v>32</v>
      </c>
      <c r="B8" s="12">
        <f t="shared" ref="B8:G8" si="2">IF($G7&lt;90,(B7/$G7*$G$1),0)</f>
        <v>10919.328358208955</v>
      </c>
      <c r="C8" s="12">
        <f t="shared" si="2"/>
        <v>42.537313432835823</v>
      </c>
      <c r="D8" s="12">
        <f t="shared" si="2"/>
        <v>701.86567164179098</v>
      </c>
      <c r="E8" s="12">
        <f t="shared" si="2"/>
        <v>2176.4925373134329</v>
      </c>
      <c r="F8" s="12">
        <f t="shared" si="2"/>
        <v>65.223880597014926</v>
      </c>
      <c r="G8" s="12">
        <f t="shared" si="2"/>
        <v>95</v>
      </c>
      <c r="K8" s="89"/>
      <c r="L8" s="89"/>
      <c r="M8" s="89"/>
      <c r="N8" s="89"/>
      <c r="O8" s="89"/>
      <c r="P8" s="89"/>
      <c r="Q8" s="89"/>
    </row>
    <row r="9" spans="1:17" ht="14.4" x14ac:dyDescent="0.3">
      <c r="A9" s="8" t="s">
        <v>53</v>
      </c>
      <c r="B9" s="9">
        <v>7618</v>
      </c>
      <c r="C9" s="9">
        <v>38</v>
      </c>
      <c r="D9" s="9">
        <v>690</v>
      </c>
      <c r="E9" s="9">
        <v>1626</v>
      </c>
      <c r="F9" s="9">
        <v>57</v>
      </c>
      <c r="G9" s="10">
        <v>67</v>
      </c>
      <c r="K9" s="89"/>
      <c r="L9" s="89"/>
      <c r="M9" s="89"/>
      <c r="N9" s="89"/>
      <c r="O9" s="89"/>
      <c r="P9" s="89"/>
      <c r="Q9" s="89"/>
    </row>
    <row r="10" spans="1:17" ht="14.4" x14ac:dyDescent="0.3">
      <c r="A10" s="11" t="s">
        <v>32</v>
      </c>
      <c r="B10" s="12">
        <f t="shared" ref="B10:G10" si="3">IF($G9&lt;90,(B9/$G9*$G$1),0)</f>
        <v>10801.641791044776</v>
      </c>
      <c r="C10" s="12">
        <f t="shared" si="3"/>
        <v>53.880597014925371</v>
      </c>
      <c r="D10" s="12">
        <f t="shared" si="3"/>
        <v>978.35820895522386</v>
      </c>
      <c r="E10" s="12">
        <f t="shared" si="3"/>
        <v>2305.5223880597018</v>
      </c>
      <c r="F10" s="12">
        <f t="shared" si="3"/>
        <v>80.820895522388057</v>
      </c>
      <c r="G10" s="12">
        <f t="shared" si="3"/>
        <v>95</v>
      </c>
      <c r="K10" s="89"/>
      <c r="L10" s="89"/>
      <c r="M10" s="89"/>
      <c r="N10" s="89"/>
      <c r="O10" s="89"/>
      <c r="P10" s="89"/>
      <c r="Q10" s="89"/>
    </row>
    <row r="11" spans="1:17" ht="14.4" x14ac:dyDescent="0.3">
      <c r="A11" s="8" t="s">
        <v>54</v>
      </c>
      <c r="B11" s="9">
        <v>8259</v>
      </c>
      <c r="C11" s="9">
        <v>33</v>
      </c>
      <c r="D11" s="9">
        <v>605</v>
      </c>
      <c r="E11" s="9">
        <v>1701</v>
      </c>
      <c r="F11" s="9">
        <v>60</v>
      </c>
      <c r="G11" s="10">
        <v>68</v>
      </c>
      <c r="K11" s="89"/>
      <c r="L11" s="89"/>
      <c r="M11" s="89"/>
      <c r="N11" s="89"/>
      <c r="O11" s="89"/>
      <c r="P11" s="89"/>
      <c r="Q11" s="89"/>
    </row>
    <row r="12" spans="1:17" ht="14.4" x14ac:dyDescent="0.3">
      <c r="A12" s="11" t="s">
        <v>32</v>
      </c>
      <c r="B12" s="12">
        <f t="shared" ref="B12:G12" si="4">IF($G11&lt;90,(B11/$G11*$G$1),0)</f>
        <v>11538.308823529411</v>
      </c>
      <c r="C12" s="12">
        <f t="shared" si="4"/>
        <v>46.102941176470587</v>
      </c>
      <c r="D12" s="12">
        <f t="shared" si="4"/>
        <v>845.22058823529403</v>
      </c>
      <c r="E12" s="12">
        <f t="shared" si="4"/>
        <v>2376.3970588235293</v>
      </c>
      <c r="F12" s="12">
        <f t="shared" si="4"/>
        <v>83.82352941176471</v>
      </c>
      <c r="G12" s="12">
        <f t="shared" si="4"/>
        <v>95</v>
      </c>
      <c r="K12" s="89"/>
      <c r="L12" s="89"/>
      <c r="M12" s="89"/>
      <c r="N12" s="89"/>
      <c r="O12" s="89"/>
      <c r="P12" s="89"/>
      <c r="Q12" s="89"/>
    </row>
    <row r="13" spans="1:17" ht="14.4" x14ac:dyDescent="0.3">
      <c r="A13" s="8" t="s">
        <v>56</v>
      </c>
      <c r="B13" s="9">
        <v>7491</v>
      </c>
      <c r="C13" s="9">
        <v>38</v>
      </c>
      <c r="D13" s="9">
        <v>628</v>
      </c>
      <c r="E13" s="9">
        <v>1639</v>
      </c>
      <c r="F13" s="9">
        <v>52</v>
      </c>
      <c r="G13" s="10">
        <v>64</v>
      </c>
      <c r="K13" s="89"/>
      <c r="L13" s="89"/>
      <c r="M13" s="89"/>
      <c r="N13" s="89"/>
      <c r="O13" s="89"/>
      <c r="P13" s="89"/>
      <c r="Q13" s="89"/>
    </row>
    <row r="14" spans="1:17" ht="14.4" x14ac:dyDescent="0.3">
      <c r="A14" s="11" t="s">
        <v>32</v>
      </c>
      <c r="B14" s="12">
        <f t="shared" ref="B14:G14" si="5">IF($G13&lt;90,(B13/$G13*$G$1),0)</f>
        <v>11119.453125</v>
      </c>
      <c r="C14" s="12">
        <f t="shared" si="5"/>
        <v>56.40625</v>
      </c>
      <c r="D14" s="12">
        <f t="shared" si="5"/>
        <v>932.1875</v>
      </c>
      <c r="E14" s="12">
        <f t="shared" si="5"/>
        <v>2432.890625</v>
      </c>
      <c r="F14" s="12">
        <f t="shared" si="5"/>
        <v>77.1875</v>
      </c>
      <c r="G14" s="10">
        <f t="shared" si="5"/>
        <v>95</v>
      </c>
      <c r="K14" s="89"/>
      <c r="L14" s="89"/>
      <c r="M14" s="89"/>
      <c r="N14" s="89"/>
      <c r="O14" s="89"/>
      <c r="P14" s="89"/>
      <c r="Q14" s="89"/>
    </row>
    <row r="15" spans="1:17" ht="14.4" x14ac:dyDescent="0.3">
      <c r="A15" s="8" t="s">
        <v>57</v>
      </c>
      <c r="B15" s="9">
        <v>7756</v>
      </c>
      <c r="C15" s="9">
        <v>33</v>
      </c>
      <c r="D15" s="9">
        <v>438</v>
      </c>
      <c r="E15" s="9">
        <v>1482</v>
      </c>
      <c r="F15" s="9">
        <v>51</v>
      </c>
      <c r="G15" s="10">
        <v>64</v>
      </c>
      <c r="K15" s="89"/>
      <c r="L15" s="89"/>
      <c r="M15" s="89"/>
      <c r="N15" s="89"/>
      <c r="O15" s="89"/>
      <c r="P15" s="89"/>
      <c r="Q15" s="89"/>
    </row>
    <row r="16" spans="1:17" ht="14.4" x14ac:dyDescent="0.3">
      <c r="A16" s="11" t="s">
        <v>32</v>
      </c>
      <c r="B16" s="12">
        <f t="shared" ref="B16:G16" si="6">IF($G15&lt;90,(B15/$G15*$G$1),0)</f>
        <v>11512.8125</v>
      </c>
      <c r="C16" s="12">
        <f t="shared" si="6"/>
        <v>48.984375</v>
      </c>
      <c r="D16" s="12">
        <f t="shared" si="6"/>
        <v>650.15625</v>
      </c>
      <c r="E16" s="12">
        <f t="shared" si="6"/>
        <v>2199.84375</v>
      </c>
      <c r="F16" s="12">
        <f t="shared" si="6"/>
        <v>75.703125</v>
      </c>
      <c r="G16" s="12">
        <f t="shared" si="6"/>
        <v>95</v>
      </c>
      <c r="K16" s="89"/>
      <c r="L16" s="89"/>
      <c r="M16" s="89"/>
      <c r="N16" s="89"/>
      <c r="O16" s="89"/>
      <c r="P16" s="89"/>
      <c r="Q16" s="89"/>
    </row>
    <row r="17" spans="1:17" ht="14.4" x14ac:dyDescent="0.3">
      <c r="A17" s="8" t="s">
        <v>58</v>
      </c>
      <c r="B17" s="9">
        <v>5381</v>
      </c>
      <c r="C17" s="9">
        <v>29</v>
      </c>
      <c r="D17" s="9">
        <v>443</v>
      </c>
      <c r="E17" s="9">
        <v>1033</v>
      </c>
      <c r="F17" s="9">
        <v>46</v>
      </c>
      <c r="G17" s="10">
        <v>65</v>
      </c>
      <c r="K17" s="89"/>
      <c r="L17" s="89"/>
      <c r="M17" s="89"/>
      <c r="N17" s="89"/>
      <c r="O17" s="89"/>
      <c r="P17" s="89"/>
      <c r="Q17" s="89"/>
    </row>
    <row r="18" spans="1:17" ht="14.4" x14ac:dyDescent="0.3">
      <c r="A18" s="11" t="s">
        <v>32</v>
      </c>
      <c r="B18" s="12">
        <f t="shared" ref="B18:G18" si="7">IF($G17&lt;90,(B17/$G17*$G$1),0)</f>
        <v>7864.538461538461</v>
      </c>
      <c r="C18" s="12">
        <f t="shared" si="7"/>
        <v>42.384615384615387</v>
      </c>
      <c r="D18" s="12">
        <f t="shared" si="7"/>
        <v>647.46153846153845</v>
      </c>
      <c r="E18" s="12">
        <f t="shared" si="7"/>
        <v>1509.7692307692307</v>
      </c>
      <c r="F18" s="12">
        <f t="shared" si="7"/>
        <v>67.230769230769241</v>
      </c>
      <c r="G18" s="12">
        <f t="shared" si="7"/>
        <v>95</v>
      </c>
    </row>
    <row r="19" spans="1:17" ht="14.4" x14ac:dyDescent="0.3">
      <c r="A19" s="8" t="s">
        <v>55</v>
      </c>
      <c r="B19" s="9">
        <v>5649</v>
      </c>
      <c r="C19" s="9">
        <v>22</v>
      </c>
      <c r="D19" s="9">
        <v>303</v>
      </c>
      <c r="E19" s="9">
        <v>1015</v>
      </c>
      <c r="F19" s="9">
        <v>41</v>
      </c>
      <c r="G19" s="10">
        <v>62</v>
      </c>
    </row>
    <row r="20" spans="1:17" ht="14.4" x14ac:dyDescent="0.3">
      <c r="A20" s="11" t="s">
        <v>32</v>
      </c>
      <c r="B20" s="12">
        <f t="shared" ref="B20:G20" si="8">IF($G19&lt;90,(B19/$G19*$G$1),0)</f>
        <v>8655.7258064516118</v>
      </c>
      <c r="C20" s="12">
        <f t="shared" si="8"/>
        <v>33.70967741935484</v>
      </c>
      <c r="D20" s="12">
        <f t="shared" si="8"/>
        <v>464.27419354838707</v>
      </c>
      <c r="E20" s="12">
        <f t="shared" si="8"/>
        <v>1555.241935483871</v>
      </c>
      <c r="F20" s="12">
        <f t="shared" si="8"/>
        <v>62.822580645161288</v>
      </c>
      <c r="G20" s="12">
        <f t="shared" si="8"/>
        <v>95</v>
      </c>
    </row>
    <row r="21" spans="1:17" ht="14.4" x14ac:dyDescent="0.3">
      <c r="A21" s="8" t="s">
        <v>59</v>
      </c>
      <c r="B21" s="9">
        <v>2117</v>
      </c>
      <c r="C21" s="9">
        <v>15</v>
      </c>
      <c r="D21" s="9">
        <v>197</v>
      </c>
      <c r="E21" s="9">
        <v>577</v>
      </c>
      <c r="F21" s="9">
        <v>19</v>
      </c>
      <c r="G21" s="10">
        <v>18</v>
      </c>
    </row>
    <row r="22" spans="1:17" ht="14.4" x14ac:dyDescent="0.3">
      <c r="A22" s="11" t="s">
        <v>32</v>
      </c>
      <c r="B22" s="12">
        <f t="shared" ref="B22:G22" si="9">IF($G21&lt;90,(B21/$G21*$G$1),0)</f>
        <v>11173.055555555557</v>
      </c>
      <c r="C22" s="12">
        <f t="shared" si="9"/>
        <v>79.166666666666671</v>
      </c>
      <c r="D22" s="12">
        <f t="shared" si="9"/>
        <v>1039.7222222222222</v>
      </c>
      <c r="E22" s="12">
        <f t="shared" si="9"/>
        <v>3045.2777777777778</v>
      </c>
      <c r="F22" s="12">
        <f t="shared" si="9"/>
        <v>100.27777777777779</v>
      </c>
      <c r="G22" s="12">
        <f t="shared" si="9"/>
        <v>95</v>
      </c>
    </row>
    <row r="23" spans="1:17" ht="15" thickBot="1" x14ac:dyDescent="0.35">
      <c r="A23" s="42" t="s">
        <v>30</v>
      </c>
      <c r="B23" s="43">
        <v>10100</v>
      </c>
      <c r="C23" s="43">
        <v>45</v>
      </c>
      <c r="D23" s="43">
        <v>700</v>
      </c>
      <c r="E23" s="43">
        <v>1750</v>
      </c>
      <c r="F23" s="43">
        <v>70</v>
      </c>
      <c r="G23" s="13"/>
    </row>
  </sheetData>
  <mergeCells count="1">
    <mergeCell ref="A1:F1"/>
  </mergeCells>
  <conditionalFormatting sqref="B22:G22">
    <cfRule type="cellIs" dxfId="82" priority="9" operator="greaterThan">
      <formula>#REF!</formula>
    </cfRule>
  </conditionalFormatting>
  <conditionalFormatting sqref="C3:F3 B3:B5 C4:G4 C5:F5 B6:G6 B7:F7 B8:G8 B9:F9 B10:G10 C11:F11 B11:B13 C12:G12 C13:F13 B14:G14 B15:F15 B16:G16 B17:F17 B18:G18 B19:B21 C20:G20 C21:F21">
    <cfRule type="cellIs" dxfId="81" priority="11" operator="greaterThan">
      <formula>#REF!</formula>
    </cfRule>
  </conditionalFormatting>
  <conditionalFormatting sqref="C19:F19">
    <cfRule type="cellIs" dxfId="80" priority="10" operator="greaterThan">
      <formula>#REF!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68CF-CDF1-41BC-B564-273EFA7E3940}">
  <dimension ref="A1:P6"/>
  <sheetViews>
    <sheetView workbookViewId="0">
      <selection activeCell="B5" sqref="B3:P5"/>
    </sheetView>
  </sheetViews>
  <sheetFormatPr defaultRowHeight="13.8" x14ac:dyDescent="0.25"/>
  <cols>
    <col min="2" max="2" width="15.09765625" customWidth="1"/>
    <col min="3" max="4" width="12.296875" customWidth="1"/>
    <col min="5" max="5" width="11.59765625" customWidth="1"/>
    <col min="6" max="6" width="12" customWidth="1"/>
    <col min="12" max="12" width="14.09765625" customWidth="1"/>
    <col min="13" max="13" width="11.69921875" customWidth="1"/>
    <col min="14" max="15" width="13.3984375" customWidth="1"/>
    <col min="16" max="16" width="15.69921875" customWidth="1"/>
  </cols>
  <sheetData>
    <row r="1" spans="1:16" ht="21" x14ac:dyDescent="0.4">
      <c r="A1" s="29"/>
      <c r="B1" s="29"/>
      <c r="C1" s="29"/>
      <c r="D1" s="29"/>
      <c r="E1" s="29"/>
      <c r="F1" s="29"/>
      <c r="G1" s="29"/>
      <c r="H1" s="29" t="s">
        <v>20</v>
      </c>
      <c r="I1" s="29" t="s">
        <v>37</v>
      </c>
      <c r="J1" s="29"/>
      <c r="K1" s="29"/>
      <c r="L1" s="29"/>
      <c r="M1" s="29"/>
      <c r="N1" s="29"/>
      <c r="O1" s="29"/>
      <c r="P1" s="29"/>
    </row>
    <row r="2" spans="1:16" ht="21" x14ac:dyDescent="0.4">
      <c r="A2" s="30" t="s">
        <v>11</v>
      </c>
      <c r="B2" s="30" t="s">
        <v>40</v>
      </c>
      <c r="C2" s="31" t="s">
        <v>0</v>
      </c>
      <c r="D2" s="31" t="s">
        <v>1</v>
      </c>
      <c r="E2" s="31" t="s">
        <v>2</v>
      </c>
      <c r="F2" s="31" t="s">
        <v>13</v>
      </c>
      <c r="G2" s="31" t="s">
        <v>14</v>
      </c>
      <c r="H2" s="31" t="s">
        <v>3</v>
      </c>
      <c r="I2" s="31" t="s">
        <v>4</v>
      </c>
      <c r="J2" s="31" t="s">
        <v>5</v>
      </c>
      <c r="K2" s="31" t="s">
        <v>6</v>
      </c>
      <c r="L2" s="31" t="s">
        <v>7</v>
      </c>
      <c r="M2" s="31" t="s">
        <v>8</v>
      </c>
      <c r="N2" s="31" t="s">
        <v>39</v>
      </c>
      <c r="O2" s="31" t="s">
        <v>15</v>
      </c>
      <c r="P2" s="31" t="s">
        <v>16</v>
      </c>
    </row>
    <row r="3" spans="1:16" ht="20.399999999999999" x14ac:dyDescent="0.35">
      <c r="A3" s="32"/>
      <c r="B3" s="33" t="s">
        <v>41</v>
      </c>
      <c r="C3" s="34">
        <v>5358.8</v>
      </c>
      <c r="D3" s="35">
        <v>22.8</v>
      </c>
      <c r="E3" s="35">
        <v>378.7</v>
      </c>
      <c r="F3" s="35">
        <v>75.8</v>
      </c>
      <c r="G3" s="34">
        <v>1042.7</v>
      </c>
      <c r="H3" s="34">
        <v>37.1</v>
      </c>
      <c r="I3" s="34">
        <v>41.1</v>
      </c>
      <c r="J3" s="34">
        <v>8.9</v>
      </c>
      <c r="K3" s="36">
        <v>10.170999999999999</v>
      </c>
      <c r="L3" s="37">
        <v>30.472999999999995</v>
      </c>
      <c r="M3" s="38">
        <v>0.79100000000000004</v>
      </c>
      <c r="N3" s="34">
        <v>270.01499999999999</v>
      </c>
      <c r="O3" s="39">
        <v>5.165</v>
      </c>
      <c r="P3" s="39">
        <v>6.8629999999999995</v>
      </c>
    </row>
    <row r="4" spans="1:16" ht="20.399999999999999" x14ac:dyDescent="0.35">
      <c r="A4" s="32"/>
      <c r="B4" s="33" t="s">
        <v>44</v>
      </c>
      <c r="C4" s="34">
        <v>5128.4444444444443</v>
      </c>
      <c r="D4" s="35">
        <v>20.111111111111111</v>
      </c>
      <c r="E4" s="35">
        <v>313.55555555555554</v>
      </c>
      <c r="F4" s="35">
        <v>54.777777777777779</v>
      </c>
      <c r="G4" s="34">
        <v>926</v>
      </c>
      <c r="H4" s="34">
        <v>35.222222222222221</v>
      </c>
      <c r="I4" s="34">
        <v>37.888888888888886</v>
      </c>
      <c r="J4" s="34">
        <v>8.2222222222222214</v>
      </c>
      <c r="K4" s="36">
        <v>9.0764285714285737</v>
      </c>
      <c r="L4" s="28">
        <v>28.715</v>
      </c>
      <c r="M4" s="38">
        <v>0.69714285714285718</v>
      </c>
      <c r="N4" s="34">
        <v>254.54333333333332</v>
      </c>
      <c r="O4" s="39">
        <v>5.2492857142857137</v>
      </c>
      <c r="P4" s="39">
        <v>6.1857142857142851</v>
      </c>
    </row>
    <row r="5" spans="1:16" ht="20.399999999999999" x14ac:dyDescent="0.35">
      <c r="A5" s="32"/>
      <c r="B5" s="33" t="s">
        <v>42</v>
      </c>
      <c r="C5" s="34">
        <v>10530.222222222223</v>
      </c>
      <c r="D5" s="35">
        <v>43.444444444444443</v>
      </c>
      <c r="E5" s="35">
        <v>702.77777777777783</v>
      </c>
      <c r="F5" s="35">
        <v>133.33333333333334</v>
      </c>
      <c r="G5" s="34">
        <v>1991.1111111111111</v>
      </c>
      <c r="H5" s="34">
        <v>73.444444444444443</v>
      </c>
      <c r="I5" s="34">
        <v>81</v>
      </c>
      <c r="J5" s="34">
        <v>17.777777777777779</v>
      </c>
      <c r="K5" s="36">
        <v>9.5892857142857171</v>
      </c>
      <c r="L5" s="28">
        <v>30.210714285714282</v>
      </c>
      <c r="M5" s="38">
        <v>0.72285714285714298</v>
      </c>
      <c r="N5" s="34">
        <v>527.21333333333337</v>
      </c>
      <c r="O5" s="39">
        <v>5.4207142857142854</v>
      </c>
      <c r="P5" s="39">
        <v>6.6678571428571427</v>
      </c>
    </row>
    <row r="6" spans="1:16" ht="20.399999999999999" x14ac:dyDescent="0.35">
      <c r="C6" s="41" t="s">
        <v>30</v>
      </c>
      <c r="D6" s="41">
        <v>10100</v>
      </c>
      <c r="E6" s="41">
        <v>45</v>
      </c>
      <c r="F6" s="41">
        <v>700</v>
      </c>
      <c r="G6" s="41">
        <v>140</v>
      </c>
      <c r="H6" s="41">
        <v>1750</v>
      </c>
      <c r="I6" s="41">
        <v>70</v>
      </c>
      <c r="J6" s="41">
        <v>70</v>
      </c>
      <c r="K6" s="41">
        <v>18</v>
      </c>
      <c r="L6" s="41">
        <v>10</v>
      </c>
      <c r="M6" s="41">
        <v>31</v>
      </c>
      <c r="N6" s="41"/>
      <c r="O6" s="41">
        <v>500</v>
      </c>
      <c r="P6" s="41"/>
    </row>
  </sheetData>
  <conditionalFormatting sqref="C3:C5">
    <cfRule type="top10" dxfId="79" priority="1" bottom="1" rank="2"/>
    <cfRule type="top10" dxfId="78" priority="2" rank="4"/>
  </conditionalFormatting>
  <conditionalFormatting sqref="D3:D5">
    <cfRule type="top10" dxfId="77" priority="3" bottom="1" rank="2"/>
    <cfRule type="top10" dxfId="76" priority="4" rank="4"/>
  </conditionalFormatting>
  <conditionalFormatting sqref="E3:E5">
    <cfRule type="top10" dxfId="75" priority="5" bottom="1" rank="2"/>
    <cfRule type="top10" dxfId="74" priority="6" rank="4"/>
  </conditionalFormatting>
  <conditionalFormatting sqref="F3:F5">
    <cfRule type="top10" dxfId="73" priority="13" bottom="1" rank="2"/>
    <cfRule type="top10" dxfId="72" priority="14" rank="4"/>
  </conditionalFormatting>
  <conditionalFormatting sqref="G3:G5">
    <cfRule type="top10" dxfId="71" priority="7" bottom="1" rank="2"/>
    <cfRule type="top10" dxfId="70" priority="8" rank="4"/>
  </conditionalFormatting>
  <conditionalFormatting sqref="H3:K5">
    <cfRule type="top10" dxfId="69" priority="9" bottom="1" rank="2"/>
    <cfRule type="top10" dxfId="68" priority="10" rank="4"/>
  </conditionalFormatting>
  <conditionalFormatting sqref="N3:N5">
    <cfRule type="top10" dxfId="67" priority="15" bottom="1" rank="2"/>
    <cfRule type="top10" dxfId="66" priority="16" rank="4"/>
  </conditionalFormatting>
  <conditionalFormatting sqref="O3:P5">
    <cfRule type="top10" dxfId="65" priority="11" bottom="1" rank="2"/>
    <cfRule type="top10" dxfId="64" priority="12" rank="4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994F-6CE4-4F1B-9975-603EC63F141D}">
  <dimension ref="A1:P12"/>
  <sheetViews>
    <sheetView topLeftCell="B1" workbookViewId="0">
      <selection activeCell="B11" sqref="B11:I11"/>
    </sheetView>
  </sheetViews>
  <sheetFormatPr defaultRowHeight="13.8" x14ac:dyDescent="0.25"/>
  <cols>
    <col min="2" max="2" width="26.59765625" customWidth="1"/>
    <col min="3" max="3" width="23.69921875" customWidth="1"/>
    <col min="4" max="4" width="23" customWidth="1"/>
    <col min="5" max="5" width="21.59765625" customWidth="1"/>
    <col min="6" max="6" width="15.8984375" customWidth="1"/>
    <col min="7" max="7" width="18" customWidth="1"/>
    <col min="8" max="8" width="24.09765625" customWidth="1"/>
    <col min="9" max="9" width="19.8984375" customWidth="1"/>
    <col min="10" max="10" width="14.09765625" customWidth="1"/>
    <col min="11" max="11" width="19.8984375" customWidth="1"/>
    <col min="12" max="12" width="15.09765625" customWidth="1"/>
    <col min="13" max="13" width="16.8984375" customWidth="1"/>
    <col min="14" max="14" width="15.09765625" customWidth="1"/>
    <col min="15" max="15" width="13" customWidth="1"/>
    <col min="16" max="16" width="14.3984375" customWidth="1"/>
  </cols>
  <sheetData>
    <row r="1" spans="1:16" ht="30" x14ac:dyDescent="0.5">
      <c r="A1" s="56" t="s">
        <v>11</v>
      </c>
      <c r="B1" s="68" t="s">
        <v>12</v>
      </c>
      <c r="C1" s="69" t="s">
        <v>0</v>
      </c>
      <c r="D1" s="69" t="s">
        <v>1</v>
      </c>
      <c r="E1" s="69" t="s">
        <v>2</v>
      </c>
      <c r="F1" s="69" t="s">
        <v>13</v>
      </c>
      <c r="G1" s="69" t="s">
        <v>14</v>
      </c>
      <c r="H1" s="69" t="s">
        <v>3</v>
      </c>
      <c r="I1" s="69" t="s">
        <v>4</v>
      </c>
      <c r="J1" s="69" t="s">
        <v>5</v>
      </c>
      <c r="K1" s="69" t="s">
        <v>6</v>
      </c>
      <c r="L1" s="69" t="s">
        <v>7</v>
      </c>
      <c r="M1" s="69" t="s">
        <v>8</v>
      </c>
      <c r="N1" s="69" t="s">
        <v>38</v>
      </c>
      <c r="O1" s="69" t="s">
        <v>15</v>
      </c>
      <c r="P1" s="69" t="s">
        <v>16</v>
      </c>
    </row>
    <row r="2" spans="1:16" ht="24.6" x14ac:dyDescent="0.4">
      <c r="A2" s="55">
        <v>18</v>
      </c>
      <c r="B2" s="47" t="s">
        <v>45</v>
      </c>
      <c r="C2" s="2">
        <v>1766</v>
      </c>
      <c r="D2" s="2">
        <v>3</v>
      </c>
      <c r="E2" s="2">
        <v>43</v>
      </c>
      <c r="F2" s="2">
        <v>2</v>
      </c>
      <c r="G2" s="2">
        <v>270</v>
      </c>
      <c r="H2" s="2">
        <v>15</v>
      </c>
      <c r="I2" s="2">
        <v>11</v>
      </c>
      <c r="J2" s="2">
        <v>0</v>
      </c>
      <c r="K2" s="3">
        <v>7.64</v>
      </c>
      <c r="L2" s="20">
        <v>26.9</v>
      </c>
      <c r="M2" s="4">
        <v>0.73</v>
      </c>
      <c r="N2" s="2">
        <v>86.31</v>
      </c>
      <c r="O2" s="5">
        <v>4.2</v>
      </c>
      <c r="P2" s="5">
        <v>5.77</v>
      </c>
    </row>
    <row r="3" spans="1:16" ht="24.6" x14ac:dyDescent="0.4">
      <c r="A3" s="55">
        <v>18</v>
      </c>
      <c r="B3" s="47" t="s">
        <v>55</v>
      </c>
      <c r="C3" s="2">
        <v>1584</v>
      </c>
      <c r="D3" s="2">
        <v>4</v>
      </c>
      <c r="E3" s="2">
        <v>71</v>
      </c>
      <c r="F3" s="2">
        <v>17</v>
      </c>
      <c r="G3" s="2">
        <v>253</v>
      </c>
      <c r="H3" s="2">
        <v>7</v>
      </c>
      <c r="I3" s="2">
        <v>13</v>
      </c>
      <c r="J3" s="2">
        <v>2</v>
      </c>
      <c r="K3" s="3">
        <v>6.89</v>
      </c>
      <c r="L3" s="21">
        <v>29.4</v>
      </c>
      <c r="M3" s="4">
        <v>0.4</v>
      </c>
      <c r="N3" s="2">
        <v>76.400000000000006</v>
      </c>
      <c r="O3" s="5">
        <v>4.84</v>
      </c>
      <c r="P3" s="5">
        <v>4.99</v>
      </c>
    </row>
    <row r="4" spans="1:16" ht="24.6" x14ac:dyDescent="0.4">
      <c r="A4" s="55">
        <v>18</v>
      </c>
      <c r="B4" s="47" t="s">
        <v>46</v>
      </c>
      <c r="C4" s="2">
        <v>1478</v>
      </c>
      <c r="D4" s="2">
        <v>2</v>
      </c>
      <c r="E4" s="2">
        <v>50</v>
      </c>
      <c r="F4" s="2">
        <v>12</v>
      </c>
      <c r="G4" s="2">
        <v>166</v>
      </c>
      <c r="H4" s="2">
        <v>7</v>
      </c>
      <c r="I4" s="2">
        <v>9</v>
      </c>
      <c r="J4" s="2">
        <v>1</v>
      </c>
      <c r="K4" s="3">
        <v>6.28</v>
      </c>
      <c r="L4" s="21">
        <v>27.58</v>
      </c>
      <c r="M4" s="4">
        <v>0.48</v>
      </c>
      <c r="N4" s="2">
        <v>69.66</v>
      </c>
      <c r="O4" s="5">
        <v>5.28</v>
      </c>
      <c r="P4" s="5">
        <v>5.57</v>
      </c>
    </row>
    <row r="5" spans="1:16" ht="24.6" x14ac:dyDescent="0.4">
      <c r="A5" s="55">
        <v>18</v>
      </c>
      <c r="B5" s="47" t="s">
        <v>49</v>
      </c>
      <c r="C5" s="2">
        <v>1555</v>
      </c>
      <c r="D5" s="2">
        <v>4</v>
      </c>
      <c r="E5" s="2">
        <v>82</v>
      </c>
      <c r="F5" s="2">
        <v>25</v>
      </c>
      <c r="G5" s="2">
        <v>256</v>
      </c>
      <c r="H5" s="2">
        <v>7</v>
      </c>
      <c r="I5" s="2">
        <v>9</v>
      </c>
      <c r="J5" s="2">
        <v>1</v>
      </c>
      <c r="K5" s="3">
        <v>6.83</v>
      </c>
      <c r="L5" s="21">
        <v>28.55</v>
      </c>
      <c r="M5" s="4">
        <v>0.64</v>
      </c>
      <c r="N5" s="2">
        <v>74.510000000000005</v>
      </c>
      <c r="O5" s="5">
        <v>4.58</v>
      </c>
      <c r="P5" s="5">
        <v>6.97</v>
      </c>
    </row>
    <row r="6" spans="1:16" ht="24.6" x14ac:dyDescent="0.4">
      <c r="A6" s="55">
        <v>18</v>
      </c>
      <c r="B6" s="47" t="s">
        <v>47</v>
      </c>
      <c r="C6" s="2">
        <v>1459</v>
      </c>
      <c r="D6" s="2">
        <v>4</v>
      </c>
      <c r="E6" s="2">
        <v>60</v>
      </c>
      <c r="F6" s="2">
        <v>4</v>
      </c>
      <c r="G6" s="2">
        <v>170</v>
      </c>
      <c r="H6" s="2">
        <v>9</v>
      </c>
      <c r="I6" s="2">
        <v>9</v>
      </c>
      <c r="J6" s="2">
        <v>0</v>
      </c>
      <c r="K6" s="3">
        <v>6.17</v>
      </c>
      <c r="L6" s="21">
        <v>26.19</v>
      </c>
      <c r="M6" s="4">
        <v>0.6</v>
      </c>
      <c r="N6" s="2">
        <v>68.209999999999994</v>
      </c>
      <c r="O6" s="5">
        <v>3.96</v>
      </c>
      <c r="P6" s="5">
        <v>5.23</v>
      </c>
    </row>
    <row r="7" spans="1:16" ht="24.6" x14ac:dyDescent="0.4">
      <c r="A7" s="55">
        <v>18</v>
      </c>
      <c r="B7" s="47" t="s">
        <v>58</v>
      </c>
      <c r="C7" s="2">
        <v>1809</v>
      </c>
      <c r="D7" s="2">
        <v>9</v>
      </c>
      <c r="E7" s="2">
        <v>169</v>
      </c>
      <c r="F7" s="2">
        <v>28</v>
      </c>
      <c r="G7" s="2">
        <v>338</v>
      </c>
      <c r="H7" s="2">
        <v>18</v>
      </c>
      <c r="I7" s="2">
        <v>16</v>
      </c>
      <c r="J7" s="2">
        <v>5</v>
      </c>
      <c r="K7" s="3">
        <v>8.1199999999999992</v>
      </c>
      <c r="L7" s="21">
        <v>29.63</v>
      </c>
      <c r="M7" s="4">
        <v>0.66</v>
      </c>
      <c r="N7" s="2">
        <v>90.56</v>
      </c>
      <c r="O7" s="5">
        <v>5.71</v>
      </c>
      <c r="P7" s="5">
        <v>5.82</v>
      </c>
    </row>
    <row r="8" spans="1:16" ht="24.6" x14ac:dyDescent="0.4">
      <c r="A8" s="55">
        <v>18</v>
      </c>
      <c r="B8" s="47" t="s">
        <v>52</v>
      </c>
      <c r="C8" s="2">
        <v>1925</v>
      </c>
      <c r="D8" s="2">
        <v>5</v>
      </c>
      <c r="E8" s="2">
        <v>93</v>
      </c>
      <c r="F8" s="2">
        <v>12</v>
      </c>
      <c r="G8" s="2">
        <v>347</v>
      </c>
      <c r="H8" s="2">
        <v>7</v>
      </c>
      <c r="I8" s="2">
        <v>8</v>
      </c>
      <c r="J8" s="2">
        <v>1</v>
      </c>
      <c r="K8" s="3">
        <v>8.1999999999999993</v>
      </c>
      <c r="L8" s="21">
        <v>27.31</v>
      </c>
      <c r="M8" s="4">
        <v>0.46</v>
      </c>
      <c r="N8" s="2">
        <v>96.33</v>
      </c>
      <c r="O8" s="5">
        <v>5.21</v>
      </c>
      <c r="P8" s="5">
        <v>5.59</v>
      </c>
    </row>
    <row r="9" spans="1:16" ht="24.6" x14ac:dyDescent="0.4">
      <c r="A9" s="55">
        <v>18</v>
      </c>
      <c r="B9" s="47" t="s">
        <v>53</v>
      </c>
      <c r="C9" s="2">
        <v>1848</v>
      </c>
      <c r="D9" s="2">
        <v>10</v>
      </c>
      <c r="E9" s="2">
        <v>111</v>
      </c>
      <c r="F9" s="2">
        <v>11</v>
      </c>
      <c r="G9" s="2">
        <v>320</v>
      </c>
      <c r="H9" s="2">
        <v>17</v>
      </c>
      <c r="I9" s="2">
        <v>18</v>
      </c>
      <c r="J9" s="2">
        <v>3</v>
      </c>
      <c r="K9" s="3">
        <v>8.18</v>
      </c>
      <c r="L9" s="21">
        <v>27.62</v>
      </c>
      <c r="M9" s="4">
        <v>0.56000000000000005</v>
      </c>
      <c r="N9" s="2">
        <v>90.46</v>
      </c>
      <c r="O9" s="5">
        <v>5.64</v>
      </c>
      <c r="P9" s="5">
        <v>6.34</v>
      </c>
    </row>
    <row r="10" spans="1:16" ht="24.6" x14ac:dyDescent="0.4">
      <c r="A10" s="55">
        <v>18</v>
      </c>
      <c r="B10" s="47" t="s">
        <v>48</v>
      </c>
      <c r="C10" s="2">
        <v>1326</v>
      </c>
      <c r="D10" s="2">
        <v>1</v>
      </c>
      <c r="E10" s="2">
        <v>23</v>
      </c>
      <c r="F10" s="2">
        <v>9</v>
      </c>
      <c r="G10" s="2">
        <v>123</v>
      </c>
      <c r="H10" s="2">
        <v>4</v>
      </c>
      <c r="I10" s="2">
        <v>3</v>
      </c>
      <c r="J10" s="2">
        <v>1</v>
      </c>
      <c r="K10" s="3">
        <v>5.56</v>
      </c>
      <c r="L10" s="21">
        <v>26.81</v>
      </c>
      <c r="M10" s="4">
        <v>0.6</v>
      </c>
      <c r="N10" s="2">
        <v>61.48</v>
      </c>
      <c r="O10" s="5">
        <v>3.73</v>
      </c>
      <c r="P10" s="5">
        <v>5.17</v>
      </c>
    </row>
    <row r="11" spans="1:16" ht="27.6" x14ac:dyDescent="0.45">
      <c r="A11" s="58">
        <v>18</v>
      </c>
      <c r="B11" s="15" t="s">
        <v>9</v>
      </c>
      <c r="C11" s="58">
        <f>AVERAGE(C2:C10)</f>
        <v>1638.8888888888889</v>
      </c>
      <c r="D11" s="58">
        <f t="shared" ref="D11:P11" si="0">AVERAGE(D2:D10)</f>
        <v>4.666666666666667</v>
      </c>
      <c r="E11" s="58">
        <f t="shared" si="0"/>
        <v>78</v>
      </c>
      <c r="F11" s="58">
        <f t="shared" si="0"/>
        <v>13.333333333333334</v>
      </c>
      <c r="G11" s="58">
        <f t="shared" si="0"/>
        <v>249.22222222222223</v>
      </c>
      <c r="H11" s="58">
        <f t="shared" si="0"/>
        <v>10.111111111111111</v>
      </c>
      <c r="I11" s="58">
        <f t="shared" si="0"/>
        <v>10.666666666666666</v>
      </c>
      <c r="J11" s="58">
        <f t="shared" si="0"/>
        <v>1.5555555555555556</v>
      </c>
      <c r="K11" s="60">
        <f t="shared" si="0"/>
        <v>7.0966666666666667</v>
      </c>
      <c r="L11" s="60">
        <f t="shared" si="0"/>
        <v>27.776666666666667</v>
      </c>
      <c r="M11" s="60">
        <f t="shared" si="0"/>
        <v>0.56999999999999995</v>
      </c>
      <c r="N11" s="58">
        <f t="shared" si="0"/>
        <v>79.324444444444453</v>
      </c>
      <c r="O11" s="60">
        <f t="shared" si="0"/>
        <v>4.7944444444444443</v>
      </c>
      <c r="P11" s="60">
        <f t="shared" si="0"/>
        <v>5.7166666666666668</v>
      </c>
    </row>
    <row r="12" spans="1:16" ht="34.799999999999997" x14ac:dyDescent="0.55000000000000004">
      <c r="G12" s="93" t="s">
        <v>64</v>
      </c>
    </row>
  </sheetData>
  <conditionalFormatting sqref="C2:C10">
    <cfRule type="top10" dxfId="63" priority="132" bottom="1" rank="2"/>
    <cfRule type="top10" dxfId="62" priority="133" rank="4"/>
  </conditionalFormatting>
  <conditionalFormatting sqref="D2:D10">
    <cfRule type="top10" dxfId="61" priority="134" bottom="1" rank="2"/>
    <cfRule type="top10" dxfId="60" priority="135" rank="4"/>
  </conditionalFormatting>
  <conditionalFormatting sqref="E2:E10">
    <cfRule type="top10" dxfId="59" priority="136" bottom="1" rank="2"/>
    <cfRule type="top10" dxfId="58" priority="137" rank="4"/>
  </conditionalFormatting>
  <conditionalFormatting sqref="F2:F10">
    <cfRule type="top10" dxfId="57" priority="138" bottom="1" rank="2"/>
    <cfRule type="top10" dxfId="56" priority="139" rank="4"/>
  </conditionalFormatting>
  <conditionalFormatting sqref="G2:G10">
    <cfRule type="top10" dxfId="55" priority="140" bottom="1" rank="2"/>
    <cfRule type="top10" dxfId="54" priority="141" rank="4"/>
  </conditionalFormatting>
  <conditionalFormatting sqref="H2:K10">
    <cfRule type="top10" dxfId="53" priority="142" bottom="1" rank="2"/>
    <cfRule type="top10" dxfId="52" priority="143" rank="4"/>
  </conditionalFormatting>
  <conditionalFormatting sqref="N2:N10">
    <cfRule type="top10" dxfId="51" priority="144" bottom="1" rank="2"/>
    <cfRule type="top10" dxfId="50" priority="145" rank="4"/>
  </conditionalFormatting>
  <conditionalFormatting sqref="O2:P10">
    <cfRule type="top10" dxfId="49" priority="146" bottom="1" rank="2"/>
    <cfRule type="top10" dxfId="48" priority="147" rank="4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4CA9-2A81-4DAD-86E8-E8D354C21151}">
  <dimension ref="A1:Q11"/>
  <sheetViews>
    <sheetView workbookViewId="0">
      <selection activeCell="B18" sqref="B18"/>
    </sheetView>
  </sheetViews>
  <sheetFormatPr defaultRowHeight="13.8" x14ac:dyDescent="0.25"/>
  <cols>
    <col min="1" max="1" width="15.69921875" customWidth="1"/>
    <col min="2" max="2" width="22.8984375" customWidth="1"/>
    <col min="3" max="3" width="23.69921875" customWidth="1"/>
    <col min="4" max="4" width="19.8984375" customWidth="1"/>
    <col min="11" max="11" width="9.296875" bestFit="1" customWidth="1"/>
    <col min="12" max="12" width="11.09765625" bestFit="1" customWidth="1"/>
    <col min="13" max="13" width="9.296875" bestFit="1" customWidth="1"/>
    <col min="17" max="17" width="32.296875" customWidth="1"/>
  </cols>
  <sheetData>
    <row r="1" spans="1:17" ht="30" x14ac:dyDescent="0.5">
      <c r="A1" s="56" t="s">
        <v>11</v>
      </c>
      <c r="B1" s="68" t="s">
        <v>12</v>
      </c>
      <c r="C1" s="69" t="s">
        <v>0</v>
      </c>
      <c r="D1" s="69" t="s">
        <v>1</v>
      </c>
      <c r="E1" s="69" t="s">
        <v>2</v>
      </c>
      <c r="F1" s="69" t="s">
        <v>13</v>
      </c>
      <c r="G1" s="69" t="s">
        <v>14</v>
      </c>
      <c r="H1" s="69" t="s">
        <v>3</v>
      </c>
      <c r="I1" s="69" t="s">
        <v>4</v>
      </c>
      <c r="J1" s="69" t="s">
        <v>5</v>
      </c>
      <c r="K1" s="69" t="s">
        <v>6</v>
      </c>
      <c r="L1" s="69" t="s">
        <v>7</v>
      </c>
      <c r="M1" s="69" t="s">
        <v>8</v>
      </c>
      <c r="N1" s="69" t="s">
        <v>38</v>
      </c>
      <c r="O1" s="69" t="s">
        <v>15</v>
      </c>
      <c r="P1" s="69" t="s">
        <v>16</v>
      </c>
      <c r="Q1" s="92" t="s">
        <v>65</v>
      </c>
    </row>
    <row r="2" spans="1:17" ht="24.6" x14ac:dyDescent="0.4">
      <c r="A2" s="55">
        <v>20</v>
      </c>
      <c r="B2" s="47" t="s">
        <v>45</v>
      </c>
      <c r="C2" s="2">
        <v>1647</v>
      </c>
      <c r="D2" s="2">
        <v>7</v>
      </c>
      <c r="E2" s="2">
        <v>120</v>
      </c>
      <c r="F2" s="2">
        <v>2</v>
      </c>
      <c r="G2" s="2">
        <v>304</v>
      </c>
      <c r="H2" s="2">
        <v>14</v>
      </c>
      <c r="I2" s="2">
        <v>14</v>
      </c>
      <c r="J2" s="2">
        <v>3</v>
      </c>
      <c r="K2" s="3">
        <v>8.43</v>
      </c>
      <c r="L2" s="20">
        <v>25.84</v>
      </c>
      <c r="M2" s="4">
        <v>0.92</v>
      </c>
      <c r="N2" s="2">
        <v>82.23</v>
      </c>
      <c r="O2" s="5">
        <v>4.8600000000000003</v>
      </c>
      <c r="P2" s="5">
        <v>5.88</v>
      </c>
    </row>
    <row r="3" spans="1:17" ht="24.6" x14ac:dyDescent="0.4">
      <c r="A3" s="55">
        <v>20</v>
      </c>
      <c r="B3" s="47" t="s">
        <v>55</v>
      </c>
      <c r="C3" s="2">
        <v>1499</v>
      </c>
      <c r="D3" s="2">
        <v>7</v>
      </c>
      <c r="E3" s="2">
        <v>98</v>
      </c>
      <c r="F3" s="2">
        <v>26</v>
      </c>
      <c r="G3" s="2">
        <v>299</v>
      </c>
      <c r="H3" s="2">
        <v>10</v>
      </c>
      <c r="I3" s="2">
        <v>16</v>
      </c>
      <c r="J3" s="2">
        <v>1</v>
      </c>
      <c r="K3" s="3">
        <v>7.83</v>
      </c>
      <c r="L3" s="21">
        <v>28.09</v>
      </c>
      <c r="M3" s="4">
        <v>0.56999999999999995</v>
      </c>
      <c r="N3" s="2">
        <v>73.81</v>
      </c>
      <c r="O3" s="5">
        <v>4.3</v>
      </c>
      <c r="P3" s="5">
        <v>5.2</v>
      </c>
    </row>
    <row r="4" spans="1:17" ht="24.6" x14ac:dyDescent="0.4">
      <c r="A4" s="55">
        <v>20</v>
      </c>
      <c r="B4" s="47" t="s">
        <v>46</v>
      </c>
      <c r="C4" s="2">
        <v>1483</v>
      </c>
      <c r="D4" s="2">
        <v>3</v>
      </c>
      <c r="E4" s="2">
        <v>23</v>
      </c>
      <c r="F4" s="2">
        <v>0</v>
      </c>
      <c r="G4" s="2">
        <v>150</v>
      </c>
      <c r="H4" s="2">
        <v>11</v>
      </c>
      <c r="I4" s="2">
        <v>10</v>
      </c>
      <c r="J4" s="2">
        <v>0</v>
      </c>
      <c r="K4" s="3">
        <v>7.45</v>
      </c>
      <c r="L4" s="21">
        <v>25.09</v>
      </c>
      <c r="M4" s="4">
        <v>0.49</v>
      </c>
      <c r="N4" s="2">
        <v>69.569999999999993</v>
      </c>
      <c r="O4" s="5">
        <v>5.44</v>
      </c>
      <c r="P4" s="5">
        <v>4.47</v>
      </c>
    </row>
    <row r="5" spans="1:17" ht="24.6" x14ac:dyDescent="0.4">
      <c r="A5" s="55">
        <v>20</v>
      </c>
      <c r="B5" s="47" t="s">
        <v>47</v>
      </c>
      <c r="C5" s="2">
        <v>1409</v>
      </c>
      <c r="D5" s="2">
        <v>2</v>
      </c>
      <c r="E5" s="2">
        <v>39</v>
      </c>
      <c r="F5" s="2">
        <v>16</v>
      </c>
      <c r="G5" s="2">
        <v>179</v>
      </c>
      <c r="H5" s="2">
        <v>7</v>
      </c>
      <c r="I5" s="2">
        <v>8</v>
      </c>
      <c r="J5" s="2">
        <v>0</v>
      </c>
      <c r="K5" s="3">
        <v>6.93</v>
      </c>
      <c r="L5" s="21">
        <v>28.42</v>
      </c>
      <c r="M5" s="4">
        <v>0.69</v>
      </c>
      <c r="N5" s="2">
        <v>67.03</v>
      </c>
      <c r="O5" s="5">
        <v>4.7</v>
      </c>
      <c r="P5" s="5">
        <v>5.47</v>
      </c>
    </row>
    <row r="6" spans="1:17" ht="24.6" x14ac:dyDescent="0.4">
      <c r="A6" s="55">
        <v>20</v>
      </c>
      <c r="B6" s="47" t="s">
        <v>58</v>
      </c>
      <c r="C6" s="2">
        <v>1861</v>
      </c>
      <c r="D6" s="2">
        <v>8</v>
      </c>
      <c r="E6" s="2">
        <v>93</v>
      </c>
      <c r="F6" s="2">
        <v>10</v>
      </c>
      <c r="G6" s="2">
        <v>303</v>
      </c>
      <c r="H6" s="2">
        <v>13</v>
      </c>
      <c r="I6" s="2">
        <v>13</v>
      </c>
      <c r="J6" s="2">
        <v>2</v>
      </c>
      <c r="K6" s="3">
        <v>9.42</v>
      </c>
      <c r="L6" s="21">
        <v>28.63</v>
      </c>
      <c r="M6" s="4">
        <v>0.54</v>
      </c>
      <c r="N6" s="2">
        <v>92.53</v>
      </c>
      <c r="O6" s="5">
        <v>4.83</v>
      </c>
      <c r="P6" s="5">
        <v>4.74</v>
      </c>
    </row>
    <row r="7" spans="1:17" ht="24.6" x14ac:dyDescent="0.4">
      <c r="A7" s="55">
        <v>20</v>
      </c>
      <c r="B7" s="47" t="s">
        <v>52</v>
      </c>
      <c r="C7" s="2">
        <v>1884</v>
      </c>
      <c r="D7" s="2">
        <v>6</v>
      </c>
      <c r="E7" s="2">
        <v>110</v>
      </c>
      <c r="F7" s="2">
        <v>29</v>
      </c>
      <c r="G7" s="2">
        <v>345</v>
      </c>
      <c r="H7" s="2">
        <v>14</v>
      </c>
      <c r="I7" s="2">
        <v>16</v>
      </c>
      <c r="J7" s="2">
        <v>3</v>
      </c>
      <c r="K7" s="3">
        <v>9.59</v>
      </c>
      <c r="L7" s="21">
        <v>27.33</v>
      </c>
      <c r="M7" s="4">
        <v>0.65</v>
      </c>
      <c r="N7" s="2">
        <v>94.42</v>
      </c>
      <c r="O7" s="5">
        <v>4.3600000000000003</v>
      </c>
      <c r="P7" s="5">
        <v>4.82</v>
      </c>
    </row>
    <row r="8" spans="1:17" ht="24.6" x14ac:dyDescent="0.4">
      <c r="A8" s="55">
        <v>20</v>
      </c>
      <c r="B8" s="47" t="s">
        <v>53</v>
      </c>
      <c r="C8" s="2">
        <v>1821</v>
      </c>
      <c r="D8" s="2">
        <v>9</v>
      </c>
      <c r="E8" s="2">
        <v>122</v>
      </c>
      <c r="F8" s="2">
        <v>26</v>
      </c>
      <c r="G8" s="2">
        <v>347</v>
      </c>
      <c r="H8" s="2">
        <v>17</v>
      </c>
      <c r="I8" s="2">
        <v>16</v>
      </c>
      <c r="J8" s="2">
        <v>1</v>
      </c>
      <c r="K8" s="3">
        <v>9.36</v>
      </c>
      <c r="L8" s="21">
        <v>30.46</v>
      </c>
      <c r="M8" s="4">
        <v>0.62</v>
      </c>
      <c r="N8" s="2">
        <v>90.1</v>
      </c>
      <c r="O8" s="5">
        <v>4.25</v>
      </c>
      <c r="P8" s="5">
        <v>4.96</v>
      </c>
    </row>
    <row r="9" spans="1:17" ht="24.6" x14ac:dyDescent="0.4">
      <c r="A9" s="55">
        <v>20</v>
      </c>
      <c r="B9" s="47" t="s">
        <v>48</v>
      </c>
      <c r="C9" s="2">
        <v>1334</v>
      </c>
      <c r="D9" s="2">
        <v>3</v>
      </c>
      <c r="E9" s="2">
        <v>26</v>
      </c>
      <c r="F9" s="2">
        <v>0</v>
      </c>
      <c r="G9" s="2">
        <v>118</v>
      </c>
      <c r="H9" s="2">
        <v>4</v>
      </c>
      <c r="I9" s="2">
        <v>8</v>
      </c>
      <c r="J9" s="2">
        <v>1</v>
      </c>
      <c r="K9" s="3">
        <v>6.43</v>
      </c>
      <c r="L9" s="21">
        <v>22.9</v>
      </c>
      <c r="M9" s="4">
        <v>0.55000000000000004</v>
      </c>
      <c r="N9" s="2">
        <v>61.55</v>
      </c>
      <c r="O9" s="5">
        <v>3.67</v>
      </c>
      <c r="P9" s="5">
        <v>5.93</v>
      </c>
    </row>
    <row r="10" spans="1:17" ht="24.6" x14ac:dyDescent="0.4">
      <c r="A10" s="55">
        <v>20</v>
      </c>
      <c r="B10" s="47" t="s">
        <v>59</v>
      </c>
      <c r="C10" s="2">
        <v>2117</v>
      </c>
      <c r="D10" s="2">
        <v>15</v>
      </c>
      <c r="E10" s="2">
        <v>197</v>
      </c>
      <c r="F10" s="2">
        <v>36</v>
      </c>
      <c r="G10" s="2">
        <v>577</v>
      </c>
      <c r="H10" s="2">
        <v>19</v>
      </c>
      <c r="I10" s="2">
        <v>24</v>
      </c>
      <c r="J10" s="2">
        <v>8</v>
      </c>
      <c r="K10" s="3">
        <v>11.21</v>
      </c>
      <c r="L10" s="21">
        <v>32.01</v>
      </c>
      <c r="M10" s="4">
        <v>1.2</v>
      </c>
      <c r="N10" s="2">
        <v>110.85</v>
      </c>
      <c r="O10" s="5">
        <v>5.31</v>
      </c>
      <c r="P10" s="5">
        <v>5.68</v>
      </c>
    </row>
    <row r="11" spans="1:17" ht="27.6" x14ac:dyDescent="0.45">
      <c r="A11" s="58">
        <v>20</v>
      </c>
      <c r="B11" s="15" t="s">
        <v>9</v>
      </c>
      <c r="C11" s="58">
        <f>AVERAGE(C2:C10)</f>
        <v>1672.7777777777778</v>
      </c>
      <c r="D11" s="58">
        <f t="shared" ref="D11:F11" si="0">AVERAGE(D2:D10)</f>
        <v>6.666666666666667</v>
      </c>
      <c r="E11" s="58">
        <f t="shared" si="0"/>
        <v>92</v>
      </c>
      <c r="F11" s="58">
        <f t="shared" si="0"/>
        <v>16.111111111111111</v>
      </c>
      <c r="G11" s="58">
        <f t="shared" ref="G11" si="1">AVERAGE(G2:G10)</f>
        <v>291.33333333333331</v>
      </c>
      <c r="H11" s="58">
        <f t="shared" ref="H11:I11" si="2">AVERAGE(H2:H10)</f>
        <v>12.111111111111111</v>
      </c>
      <c r="I11" s="58">
        <f t="shared" si="2"/>
        <v>13.888888888888889</v>
      </c>
      <c r="J11" s="58">
        <f t="shared" ref="J11" si="3">AVERAGE(J2:J10)</f>
        <v>2.1111111111111112</v>
      </c>
      <c r="K11" s="60">
        <f t="shared" ref="K11:L11" si="4">AVERAGE(K2:K10)</f>
        <v>8.5166666666666675</v>
      </c>
      <c r="L11" s="60">
        <f t="shared" si="4"/>
        <v>27.641111111111108</v>
      </c>
      <c r="M11" s="60">
        <f t="shared" ref="M11" si="5">AVERAGE(M2:M10)</f>
        <v>0.69222222222222218</v>
      </c>
      <c r="N11" s="58">
        <f t="shared" ref="N11:O11" si="6">AVERAGE(N2:N10)</f>
        <v>82.454444444444434</v>
      </c>
      <c r="O11" s="60">
        <f t="shared" si="6"/>
        <v>4.6355555555555563</v>
      </c>
      <c r="P11" s="60">
        <f t="shared" ref="P11" si="7">AVERAGE(P2:P10)</f>
        <v>5.2388888888888889</v>
      </c>
    </row>
  </sheetData>
  <conditionalFormatting sqref="C2:C10">
    <cfRule type="top10" dxfId="47" priority="148" bottom="1" rank="2"/>
    <cfRule type="top10" dxfId="46" priority="149" rank="4"/>
  </conditionalFormatting>
  <conditionalFormatting sqref="D2:D10">
    <cfRule type="top10" dxfId="45" priority="150" bottom="1" rank="2"/>
    <cfRule type="top10" dxfId="44" priority="151" rank="4"/>
  </conditionalFormatting>
  <conditionalFormatting sqref="E2:E10">
    <cfRule type="top10" dxfId="43" priority="152" bottom="1" rank="2"/>
    <cfRule type="top10" dxfId="42" priority="153" rank="4"/>
  </conditionalFormatting>
  <conditionalFormatting sqref="F2:F10">
    <cfRule type="top10" dxfId="41" priority="154" bottom="1" rank="2"/>
    <cfRule type="top10" dxfId="40" priority="155" rank="4"/>
  </conditionalFormatting>
  <conditionalFormatting sqref="G2:G10">
    <cfRule type="top10" dxfId="39" priority="156" bottom="1" rank="2"/>
    <cfRule type="top10" dxfId="38" priority="157" rank="4"/>
  </conditionalFormatting>
  <conditionalFormatting sqref="H2:K10">
    <cfRule type="top10" dxfId="37" priority="158" bottom="1" rank="2"/>
    <cfRule type="top10" dxfId="36" priority="159" rank="4"/>
  </conditionalFormatting>
  <conditionalFormatting sqref="N2:N10">
    <cfRule type="top10" dxfId="35" priority="160" bottom="1" rank="2"/>
    <cfRule type="top10" dxfId="34" priority="161" rank="4"/>
  </conditionalFormatting>
  <conditionalFormatting sqref="O2:P10">
    <cfRule type="top10" dxfId="33" priority="162" bottom="1" rank="2"/>
    <cfRule type="top10" dxfId="32" priority="163" rank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9EC-5C3F-4150-AD47-D93488EEFAF1}">
  <dimension ref="A1:P12"/>
  <sheetViews>
    <sheetView workbookViewId="0">
      <selection activeCell="H19" sqref="H19"/>
    </sheetView>
  </sheetViews>
  <sheetFormatPr defaultRowHeight="13.8" x14ac:dyDescent="0.25"/>
  <cols>
    <col min="1" max="1" width="13.59765625" customWidth="1"/>
    <col min="2" max="2" width="22.59765625" customWidth="1"/>
    <col min="3" max="3" width="15.8984375" customWidth="1"/>
    <col min="4" max="4" width="12.69921875" customWidth="1"/>
    <col min="6" max="6" width="13.09765625" customWidth="1"/>
    <col min="7" max="7" width="14" customWidth="1"/>
    <col min="11" max="11" width="11.59765625" customWidth="1"/>
    <col min="12" max="12" width="15" customWidth="1"/>
    <col min="13" max="13" width="14" customWidth="1"/>
    <col min="14" max="14" width="13.296875" customWidth="1"/>
    <col min="15" max="15" width="14.3984375" customWidth="1"/>
    <col min="16" max="16" width="14.69921875" customWidth="1"/>
  </cols>
  <sheetData>
    <row r="1" spans="1:16" ht="22.8" x14ac:dyDescent="0.4">
      <c r="A1" s="70"/>
      <c r="B1" s="70"/>
      <c r="C1" s="70"/>
      <c r="D1" s="70"/>
      <c r="E1" s="70"/>
      <c r="F1" s="70"/>
      <c r="G1" s="70" t="s">
        <v>43</v>
      </c>
      <c r="H1" s="70"/>
      <c r="I1" s="70"/>
      <c r="J1" s="70"/>
      <c r="K1" s="70"/>
      <c r="L1" s="70"/>
      <c r="M1" s="70"/>
      <c r="N1" s="70"/>
      <c r="O1" s="70"/>
      <c r="P1" s="70"/>
    </row>
    <row r="2" spans="1:16" ht="22.8" x14ac:dyDescent="0.4">
      <c r="A2" s="68" t="s">
        <v>11</v>
      </c>
      <c r="B2" s="68" t="s">
        <v>12</v>
      </c>
      <c r="C2" s="69" t="s">
        <v>0</v>
      </c>
      <c r="D2" s="69" t="s">
        <v>1</v>
      </c>
      <c r="E2" s="69" t="s">
        <v>2</v>
      </c>
      <c r="F2" s="69" t="s">
        <v>13</v>
      </c>
      <c r="G2" s="69" t="s">
        <v>14</v>
      </c>
      <c r="H2" s="69" t="s">
        <v>3</v>
      </c>
      <c r="I2" s="69" t="s">
        <v>4</v>
      </c>
      <c r="J2" s="69" t="s">
        <v>5</v>
      </c>
      <c r="K2" s="69" t="s">
        <v>6</v>
      </c>
      <c r="L2" s="69" t="s">
        <v>7</v>
      </c>
      <c r="M2" s="69" t="s">
        <v>8</v>
      </c>
      <c r="N2" s="69" t="s">
        <v>39</v>
      </c>
      <c r="O2" s="69" t="s">
        <v>15</v>
      </c>
      <c r="P2" s="69" t="s">
        <v>16</v>
      </c>
    </row>
    <row r="3" spans="1:16" ht="22.8" x14ac:dyDescent="0.4">
      <c r="A3" s="19">
        <v>25</v>
      </c>
      <c r="B3" s="71" t="s">
        <v>62</v>
      </c>
      <c r="C3" s="72">
        <v>3166</v>
      </c>
      <c r="D3" s="73">
        <v>30</v>
      </c>
      <c r="E3" s="73">
        <v>857</v>
      </c>
      <c r="F3" s="73">
        <v>1</v>
      </c>
      <c r="G3" s="72">
        <v>1145</v>
      </c>
      <c r="H3" s="72">
        <v>27</v>
      </c>
      <c r="I3" s="72">
        <v>8</v>
      </c>
      <c r="J3" s="72">
        <v>2</v>
      </c>
      <c r="K3" s="74">
        <v>11.91</v>
      </c>
      <c r="L3" s="75">
        <v>25.29</v>
      </c>
      <c r="M3" s="76">
        <v>0.6</v>
      </c>
      <c r="N3" s="72">
        <v>180.62</v>
      </c>
      <c r="O3" s="77">
        <v>4.75</v>
      </c>
      <c r="P3" s="77">
        <v>4.8600000000000003</v>
      </c>
    </row>
    <row r="4" spans="1:16" ht="22.8" x14ac:dyDescent="0.4">
      <c r="A4" s="19">
        <v>25</v>
      </c>
      <c r="B4" s="71" t="s">
        <v>63</v>
      </c>
      <c r="C4" s="72">
        <v>3309</v>
      </c>
      <c r="D4" s="73">
        <v>35</v>
      </c>
      <c r="E4" s="73">
        <v>1026</v>
      </c>
      <c r="F4" s="73">
        <v>1</v>
      </c>
      <c r="G4" s="72">
        <v>1176</v>
      </c>
      <c r="H4" s="72">
        <v>35</v>
      </c>
      <c r="I4" s="72">
        <v>15</v>
      </c>
      <c r="J4" s="72">
        <v>5</v>
      </c>
      <c r="K4" s="74">
        <v>12.94</v>
      </c>
      <c r="L4" s="78">
        <v>25.37</v>
      </c>
      <c r="M4" s="76">
        <v>0.42</v>
      </c>
      <c r="N4" s="72">
        <v>189.52</v>
      </c>
      <c r="O4" s="77">
        <v>5.73</v>
      </c>
      <c r="P4" s="77">
        <v>5.49</v>
      </c>
    </row>
    <row r="5" spans="1:16" ht="22.8" x14ac:dyDescent="0.4">
      <c r="A5" s="19"/>
      <c r="B5" s="71"/>
      <c r="C5" s="72"/>
      <c r="D5" s="73"/>
      <c r="E5" s="73"/>
      <c r="F5" s="73"/>
      <c r="G5" s="72"/>
      <c r="H5" s="72"/>
      <c r="I5" s="72"/>
      <c r="J5" s="72"/>
      <c r="K5" s="74"/>
      <c r="L5" s="78"/>
      <c r="M5" s="76"/>
      <c r="N5" s="72"/>
      <c r="O5" s="77"/>
      <c r="P5" s="77"/>
    </row>
    <row r="6" spans="1:16" ht="22.8" x14ac:dyDescent="0.4">
      <c r="A6" s="19"/>
      <c r="B6" s="71"/>
      <c r="C6" s="72"/>
      <c r="D6" s="73"/>
      <c r="E6" s="73"/>
      <c r="F6" s="73"/>
      <c r="G6" s="72"/>
      <c r="H6" s="72"/>
      <c r="I6" s="72"/>
      <c r="J6" s="72"/>
      <c r="K6" s="74"/>
      <c r="L6" s="78"/>
      <c r="M6" s="76"/>
      <c r="N6" s="72"/>
      <c r="O6" s="77"/>
      <c r="P6" s="77"/>
    </row>
    <row r="7" spans="1:16" ht="22.8" x14ac:dyDescent="0.4">
      <c r="A7" s="19"/>
      <c r="B7" s="71"/>
      <c r="C7" s="72"/>
      <c r="D7" s="73"/>
      <c r="E7" s="73"/>
      <c r="F7" s="73"/>
      <c r="G7" s="72"/>
      <c r="H7" s="72"/>
      <c r="I7" s="72"/>
      <c r="J7" s="72"/>
      <c r="K7" s="74"/>
      <c r="L7" s="78"/>
      <c r="M7" s="76"/>
      <c r="N7" s="72"/>
      <c r="O7" s="77"/>
      <c r="P7" s="77"/>
    </row>
    <row r="8" spans="1:16" ht="22.8" x14ac:dyDescent="0.4">
      <c r="A8" s="19"/>
      <c r="B8" s="71"/>
      <c r="C8" s="72"/>
      <c r="D8" s="73"/>
      <c r="E8" s="73"/>
      <c r="F8" s="73"/>
      <c r="G8" s="72"/>
      <c r="H8" s="72"/>
      <c r="I8" s="72"/>
      <c r="J8" s="72"/>
      <c r="K8" s="74"/>
      <c r="L8" s="78"/>
      <c r="M8" s="76"/>
      <c r="N8" s="72"/>
      <c r="O8" s="77"/>
      <c r="P8" s="77"/>
    </row>
    <row r="9" spans="1:16" ht="22.8" x14ac:dyDescent="0.4">
      <c r="A9" s="19"/>
      <c r="B9" s="71"/>
      <c r="C9" s="72"/>
      <c r="D9" s="73"/>
      <c r="E9" s="73"/>
      <c r="F9" s="73"/>
      <c r="G9" s="72"/>
      <c r="H9" s="72"/>
      <c r="I9" s="72"/>
      <c r="J9" s="72"/>
      <c r="K9" s="74"/>
      <c r="L9" s="78"/>
      <c r="M9" s="76"/>
      <c r="N9" s="72"/>
      <c r="O9" s="77"/>
      <c r="P9" s="77"/>
    </row>
    <row r="10" spans="1:16" ht="22.8" x14ac:dyDescent="0.4">
      <c r="A10" s="19"/>
      <c r="B10" s="71"/>
      <c r="C10" s="72"/>
      <c r="D10" s="73"/>
      <c r="E10" s="73"/>
      <c r="F10" s="73"/>
      <c r="G10" s="72"/>
      <c r="H10" s="72"/>
      <c r="I10" s="72"/>
      <c r="J10" s="72"/>
      <c r="K10" s="74"/>
      <c r="L10" s="78"/>
      <c r="M10" s="76"/>
      <c r="N10" s="72"/>
      <c r="O10" s="77"/>
      <c r="P10" s="77"/>
    </row>
    <row r="11" spans="1:16" ht="22.8" x14ac:dyDescent="0.4">
      <c r="A11" s="19"/>
      <c r="B11" s="71"/>
      <c r="C11" s="72"/>
      <c r="D11" s="73"/>
      <c r="E11" s="73"/>
      <c r="F11" s="73"/>
      <c r="G11" s="72"/>
      <c r="H11" s="72"/>
      <c r="I11" s="72"/>
      <c r="J11" s="72"/>
      <c r="K11" s="74"/>
      <c r="L11" s="78"/>
      <c r="M11" s="76"/>
      <c r="N11" s="72"/>
      <c r="O11" s="77"/>
      <c r="P11" s="77"/>
    </row>
    <row r="12" spans="1:16" ht="22.8" x14ac:dyDescent="0.4">
      <c r="A12" s="19"/>
      <c r="B12" s="71"/>
      <c r="C12" s="72"/>
      <c r="D12" s="73"/>
      <c r="E12" s="73"/>
      <c r="F12" s="73"/>
      <c r="G12" s="72"/>
      <c r="H12" s="72"/>
      <c r="I12" s="72"/>
      <c r="J12" s="72"/>
      <c r="K12" s="74"/>
      <c r="L12" s="78"/>
      <c r="M12" s="76"/>
      <c r="N12" s="72"/>
      <c r="O12" s="77"/>
      <c r="P12" s="77"/>
    </row>
  </sheetData>
  <conditionalFormatting sqref="C3:C12">
    <cfRule type="top10" dxfId="31" priority="1" bottom="1" rank="2"/>
    <cfRule type="top10" dxfId="30" priority="2" rank="4"/>
  </conditionalFormatting>
  <conditionalFormatting sqref="D3:D12">
    <cfRule type="top10" dxfId="29" priority="3" bottom="1" rank="2"/>
    <cfRule type="top10" dxfId="28" priority="4" rank="4"/>
  </conditionalFormatting>
  <conditionalFormatting sqref="E3:E12">
    <cfRule type="top10" dxfId="27" priority="5" bottom="1" rank="2"/>
    <cfRule type="top10" dxfId="26" priority="6" rank="4"/>
  </conditionalFormatting>
  <conditionalFormatting sqref="F3:F12">
    <cfRule type="top10" dxfId="25" priority="13" bottom="1" rank="2"/>
    <cfRule type="top10" dxfId="24" priority="14" rank="4"/>
  </conditionalFormatting>
  <conditionalFormatting sqref="G3:G12">
    <cfRule type="top10" dxfId="23" priority="7" bottom="1" rank="2"/>
    <cfRule type="top10" dxfId="22" priority="8" rank="4"/>
  </conditionalFormatting>
  <conditionalFormatting sqref="H3:K12">
    <cfRule type="top10" dxfId="21" priority="9" bottom="1" rank="2"/>
    <cfRule type="top10" dxfId="20" priority="10" rank="4"/>
  </conditionalFormatting>
  <conditionalFormatting sqref="N3:N12">
    <cfRule type="top10" dxfId="19" priority="15" bottom="1" rank="2"/>
    <cfRule type="top10" dxfId="18" priority="16" rank="4"/>
  </conditionalFormatting>
  <conditionalFormatting sqref="O3:P12">
    <cfRule type="top10" dxfId="17" priority="11" bottom="1" rank="2"/>
    <cfRule type="top10" dxfId="16" priority="12" rank="4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FA5F-911F-4840-AED0-0481211120AE}">
  <dimension ref="A1:N6"/>
  <sheetViews>
    <sheetView workbookViewId="0">
      <selection activeCell="F25" sqref="F25"/>
    </sheetView>
  </sheetViews>
  <sheetFormatPr defaultRowHeight="13.8" x14ac:dyDescent="0.25"/>
  <cols>
    <col min="1" max="1" width="15" customWidth="1"/>
    <col min="2" max="2" width="14" customWidth="1"/>
    <col min="3" max="3" width="18" customWidth="1"/>
    <col min="4" max="4" width="16.3984375" customWidth="1"/>
    <col min="5" max="5" width="25" customWidth="1"/>
    <col min="6" max="6" width="16.296875" customWidth="1"/>
    <col min="7" max="7" width="18.3984375" customWidth="1"/>
    <col min="8" max="8" width="21.69921875" customWidth="1"/>
    <col min="9" max="9" width="19" customWidth="1"/>
    <col min="10" max="10" width="16.59765625" customWidth="1"/>
    <col min="11" max="11" width="14.69921875" customWidth="1"/>
    <col min="12" max="12" width="14.296875" customWidth="1"/>
    <col min="13" max="13" width="17" customWidth="1"/>
    <col min="14" max="14" width="23.09765625" customWidth="1"/>
  </cols>
  <sheetData>
    <row r="1" spans="1:14" ht="20.399999999999999" x14ac:dyDescent="0.35">
      <c r="A1" s="79"/>
      <c r="B1" s="79"/>
      <c r="C1" s="79"/>
      <c r="D1" s="79"/>
      <c r="E1" s="79"/>
      <c r="F1" s="79"/>
      <c r="G1" s="79"/>
      <c r="H1" s="79" t="s">
        <v>29</v>
      </c>
      <c r="I1" s="79"/>
      <c r="J1" s="79"/>
      <c r="K1" s="79"/>
      <c r="L1" s="79"/>
      <c r="M1" s="79"/>
      <c r="N1" s="79"/>
    </row>
    <row r="2" spans="1:14" ht="20.399999999999999" x14ac:dyDescent="0.35">
      <c r="A2" s="33" t="s">
        <v>11</v>
      </c>
      <c r="B2" s="33" t="s">
        <v>12</v>
      </c>
      <c r="C2" s="41" t="s">
        <v>0</v>
      </c>
      <c r="D2" s="41" t="s">
        <v>1</v>
      </c>
      <c r="E2" s="41" t="s">
        <v>21</v>
      </c>
      <c r="F2" s="41" t="s">
        <v>22</v>
      </c>
      <c r="G2" s="41" t="s">
        <v>23</v>
      </c>
      <c r="H2" s="41" t="s">
        <v>24</v>
      </c>
      <c r="I2" s="41" t="s">
        <v>25</v>
      </c>
      <c r="J2" s="41" t="s">
        <v>8</v>
      </c>
      <c r="K2" s="41" t="s">
        <v>26</v>
      </c>
      <c r="L2" s="41" t="s">
        <v>27</v>
      </c>
      <c r="M2" s="41" t="s">
        <v>16</v>
      </c>
      <c r="N2" s="33" t="s">
        <v>28</v>
      </c>
    </row>
    <row r="3" spans="1:14" ht="20.399999999999999" x14ac:dyDescent="0.35">
      <c r="A3" s="80"/>
      <c r="B3" s="81"/>
      <c r="C3" s="34"/>
      <c r="D3" s="34"/>
      <c r="E3" s="34"/>
      <c r="F3" s="34"/>
      <c r="G3" s="34"/>
      <c r="H3" s="34"/>
      <c r="I3" s="34"/>
      <c r="J3" s="38"/>
      <c r="K3" s="34"/>
      <c r="L3" s="39"/>
      <c r="M3" s="39"/>
      <c r="N3" s="82"/>
    </row>
    <row r="4" spans="1:14" ht="20.399999999999999" x14ac:dyDescent="0.35">
      <c r="A4" s="80"/>
      <c r="B4" s="81"/>
      <c r="C4" s="34"/>
      <c r="D4" s="34"/>
      <c r="E4" s="34"/>
      <c r="F4" s="34"/>
      <c r="G4" s="34"/>
      <c r="H4" s="34"/>
      <c r="I4" s="34"/>
      <c r="J4" s="38"/>
      <c r="K4" s="34"/>
      <c r="L4" s="39"/>
      <c r="M4" s="39"/>
      <c r="N4" s="82"/>
    </row>
    <row r="5" spans="1:14" ht="20.399999999999999" x14ac:dyDescent="0.35">
      <c r="A5" s="83" t="e">
        <v>#DIV/0!</v>
      </c>
      <c r="B5" s="33" t="s">
        <v>9</v>
      </c>
      <c r="C5" s="84" t="e">
        <v>#DIV/0!</v>
      </c>
      <c r="D5" s="84" t="e">
        <v>#DIV/0!</v>
      </c>
      <c r="E5" s="84" t="e">
        <v>#DIV/0!</v>
      </c>
      <c r="F5" s="84" t="e">
        <v>#DIV/0!</v>
      </c>
      <c r="G5" s="84" t="e">
        <v>#DIV/0!</v>
      </c>
      <c r="H5" s="84" t="e">
        <v>#DIV/0!</v>
      </c>
      <c r="I5" s="84" t="e">
        <v>#DIV/0!</v>
      </c>
      <c r="J5" s="85" t="e">
        <v>#DIV/0!</v>
      </c>
      <c r="K5" s="84" t="e">
        <v>#DIV/0!</v>
      </c>
      <c r="L5" s="85" t="e">
        <v>#DIV/0!</v>
      </c>
      <c r="M5" s="85" t="e">
        <v>#DIV/0!</v>
      </c>
      <c r="N5" s="33"/>
    </row>
    <row r="6" spans="1:14" ht="20.399999999999999" x14ac:dyDescent="0.35">
      <c r="A6" s="86"/>
      <c r="B6" s="87" t="s">
        <v>10</v>
      </c>
      <c r="C6" s="88" t="e">
        <v>#DIV/0!</v>
      </c>
      <c r="D6" s="88" t="e">
        <v>#DIV/0!</v>
      </c>
      <c r="E6" s="88" t="e">
        <v>#DIV/0!</v>
      </c>
      <c r="F6" s="88" t="e">
        <v>#DIV/0!</v>
      </c>
      <c r="G6" s="88" t="e">
        <v>#DIV/0!</v>
      </c>
      <c r="H6" s="88" t="e">
        <v>#DIV/0!</v>
      </c>
      <c r="I6" s="88" t="e">
        <v>#DIV/0!</v>
      </c>
      <c r="J6" s="88" t="e">
        <v>#DIV/0!</v>
      </c>
      <c r="K6" s="88" t="e">
        <v>#DIV/0!</v>
      </c>
      <c r="L6" s="88" t="e">
        <v>#DIV/0!</v>
      </c>
      <c r="M6" s="88" t="e">
        <v>#DIV/0!</v>
      </c>
      <c r="N6" s="87"/>
    </row>
  </sheetData>
  <conditionalFormatting sqref="C3:C4">
    <cfRule type="top10" dxfId="15" priority="1" bottom="1" rank="2"/>
    <cfRule type="top10" dxfId="14" priority="2" rank="4"/>
  </conditionalFormatting>
  <conditionalFormatting sqref="D3:D4">
    <cfRule type="top10" dxfId="13" priority="3" bottom="1" rank="2"/>
    <cfRule type="top10" dxfId="12" priority="4" rank="4"/>
  </conditionalFormatting>
  <conditionalFormatting sqref="E3:E4">
    <cfRule type="top10" dxfId="11" priority="5" bottom="1" rank="2"/>
    <cfRule type="top10" dxfId="10" priority="6" rank="4"/>
  </conditionalFormatting>
  <conditionalFormatting sqref="F3:F4">
    <cfRule type="top10" dxfId="9" priority="7" bottom="1" rank="2"/>
    <cfRule type="top10" dxfId="8" priority="8" rank="4"/>
  </conditionalFormatting>
  <conditionalFormatting sqref="G3:G4">
    <cfRule type="top10" dxfId="7" priority="9" bottom="1" rank="2"/>
    <cfRule type="top10" dxfId="6" priority="10" rank="4"/>
  </conditionalFormatting>
  <conditionalFormatting sqref="H3:I4">
    <cfRule type="top10" dxfId="5" priority="15" bottom="1" rank="2"/>
    <cfRule type="top10" dxfId="4" priority="16" rank="4"/>
  </conditionalFormatting>
  <conditionalFormatting sqref="K3:K4">
    <cfRule type="top10" dxfId="3" priority="11" bottom="1" rank="2"/>
    <cfRule type="top10" dxfId="2" priority="12" rank="4"/>
  </conditionalFormatting>
  <conditionalFormatting sqref="L3:M4">
    <cfRule type="top10" dxfId="1" priority="13" bottom="1" rank="2"/>
    <cfRule type="top10" dxfId="0" priority="14" rank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FTR GENERIC</vt:lpstr>
      <vt:lpstr>Sheet5</vt:lpstr>
      <vt:lpstr>FTR GENERIC (2)</vt:lpstr>
      <vt:lpstr>FTR GENERIC (3)</vt:lpstr>
      <vt:lpstr>Sheet1</vt:lpstr>
      <vt:lpstr>Sheet2</vt:lpstr>
      <vt:lpstr>Sheet6</vt:lpstr>
      <vt:lpstr>Sheet7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Sternberg Fish</dc:creator>
  <cp:lastModifiedBy>einlevi@gedu.openu.ac.il</cp:lastModifiedBy>
  <dcterms:created xsi:type="dcterms:W3CDTF">2019-07-02T20:41:48Z</dcterms:created>
  <dcterms:modified xsi:type="dcterms:W3CDTF">2024-08-17T20:23:42Z</dcterms:modified>
</cp:coreProperties>
</file>