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3net\OneDrive\Masaüstü\learning log\Looking Good\Challenges\"/>
    </mc:Choice>
  </mc:AlternateContent>
  <xr:revisionPtr revIDLastSave="0" documentId="13_ncr:1_{3AC7C18E-6176-480B-ADA9-FBDE16A67107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Pivot Table - Category" sheetId="2" r:id="rId2"/>
    <sheet name="Stacked-Column Pivot Chart" sheetId="5" r:id="rId3"/>
    <sheet name="Line Graph - Pivot Table" sheetId="6" r:id="rId4"/>
    <sheet name="Total - Percentage" sheetId="7" r:id="rId5"/>
    <sheet name="Sheet5" sheetId="10" r:id="rId6"/>
    <sheet name="Sheet4" sheetId="9" r:id="rId7"/>
  </sheets>
  <definedNames>
    <definedName name="_xlnm._FilterDatabase" localSheetId="0" hidden="1">Crowdfunding!$A$1:$T$1001</definedName>
    <definedName name="_xlnm._FilterDatabase" localSheetId="5" hidden="1">Sheet5!$A$1:$B$566</definedName>
  </definedNames>
  <calcPr calcId="191029"/>
  <pivotCaches>
    <pivotCache cacheId="0" r:id="rId8"/>
    <pivotCache cacheId="1" r:id="rId9"/>
    <pivotCache cacheId="8" r:id="rId10"/>
  </pivotCaches>
</workbook>
</file>

<file path=xl/calcChain.xml><?xml version="1.0" encoding="utf-8"?>
<calcChain xmlns="http://schemas.openxmlformats.org/spreadsheetml/2006/main">
  <c r="I7" i="10" l="1"/>
  <c r="I6" i="10"/>
  <c r="I5" i="10"/>
  <c r="I4" i="10"/>
  <c r="H4" i="10"/>
  <c r="I3" i="10"/>
  <c r="I2" i="10"/>
  <c r="H7" i="10"/>
  <c r="H6" i="10"/>
  <c r="H5" i="10"/>
  <c r="H3" i="10"/>
  <c r="H2" i="10"/>
  <c r="H2" i="7"/>
  <c r="H3" i="7"/>
  <c r="H4" i="7"/>
  <c r="H5" i="7"/>
  <c r="H6" i="7"/>
  <c r="H7" i="7"/>
  <c r="H8" i="7"/>
  <c r="H9" i="7"/>
  <c r="H10" i="7"/>
  <c r="H11" i="7"/>
  <c r="H12" i="7"/>
  <c r="G2" i="7"/>
  <c r="G3" i="7"/>
  <c r="G4" i="7"/>
  <c r="G5" i="7"/>
  <c r="G6" i="7"/>
  <c r="G7" i="7"/>
  <c r="G8" i="7"/>
  <c r="G9" i="7"/>
  <c r="G10" i="7"/>
  <c r="G11" i="7"/>
  <c r="G12" i="7"/>
  <c r="F2" i="7"/>
  <c r="F3" i="7"/>
  <c r="F4" i="7"/>
  <c r="F5" i="7"/>
  <c r="F6" i="7"/>
  <c r="F7" i="7"/>
  <c r="F8" i="7"/>
  <c r="F9" i="7"/>
  <c r="F10" i="7"/>
  <c r="F11" i="7"/>
  <c r="F12" i="7"/>
  <c r="F13" i="7"/>
  <c r="G13" i="7"/>
  <c r="H13" i="7"/>
  <c r="B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B13" i="7"/>
  <c r="E13" i="7" s="1"/>
  <c r="C9" i="7"/>
  <c r="C8" i="7"/>
  <c r="C7" i="7"/>
  <c r="C6" i="7"/>
  <c r="C2" i="7"/>
  <c r="C5" i="7"/>
  <c r="C4" i="7"/>
  <c r="C3" i="7"/>
  <c r="B12" i="7"/>
  <c r="E12" i="7" s="1"/>
  <c r="B11" i="7"/>
  <c r="E11" i="7" s="1"/>
  <c r="B10" i="7"/>
  <c r="E10" i="7" s="1"/>
  <c r="B9" i="7"/>
  <c r="E9" i="7" s="1"/>
  <c r="B8" i="7"/>
  <c r="E8" i="7" s="1"/>
  <c r="B7" i="7"/>
  <c r="E7" i="7" s="1"/>
  <c r="B6" i="7"/>
  <c r="E6" i="7" s="1"/>
  <c r="B5" i="7"/>
  <c r="E5" i="7" s="1"/>
  <c r="B4" i="7"/>
  <c r="E4" i="7" s="1"/>
  <c r="B3" i="7"/>
  <c r="E3" i="7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E2" i="7" l="1"/>
</calcChain>
</file>

<file path=xl/sharedStrings.xml><?xml version="1.0" encoding="utf-8"?>
<sst xmlns="http://schemas.openxmlformats.org/spreadsheetml/2006/main" count="10200" uniqueCount="2116">
  <si>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</si>
  <si>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</si>
  <si>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</si>
  <si>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</si>
  <si>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</si>
  <si>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</si>
  <si>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</si>
  <si>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</si>
  <si>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</si>
  <si>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</si>
  <si>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</si>
  <si>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</si>
  <si>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</si>
  <si>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</si>
  <si>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</si>
  <si>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</si>
  <si>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</si>
  <si>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</si>
  <si>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</si>
  <si>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</si>
  <si>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</si>
  <si>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</si>
  <si>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</si>
  <si>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</si>
  <si>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</si>
  <si>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</si>
  <si>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</si>
  <si>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</si>
  <si>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</si>
  <si>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</si>
  <si>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</si>
  <si>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</si>
  <si>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</si>
  <si>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</si>
  <si>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</si>
  <si>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</si>
  <si>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</si>
  <si>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</si>
  <si>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</si>
  <si>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</si>
  <si>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</si>
  <si>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</si>
  <si>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</si>
  <si>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</si>
  <si>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</si>
  <si>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</si>
  <si>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</si>
  <si>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</si>
  <si>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</si>
  <si>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</si>
  <si>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</si>
  <si>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</si>
  <si>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</si>
  <si>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</si>
  <si>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</si>
  <si>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</si>
  <si>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</si>
  <si>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</si>
  <si>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</si>
  <si>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</si>
  <si>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</si>
  <si>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</si>
  <si>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</si>
  <si>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</si>
  <si>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</si>
  <si>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</si>
  <si>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</si>
  <si>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</si>
  <si>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</si>
  <si>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</si>
  <si>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</si>
  <si>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</si>
  <si>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</si>
  <si>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</si>
  <si>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</si>
  <si>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</si>
  <si>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</si>
  <si>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</si>
  <si>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</si>
  <si>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</si>
  <si>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</si>
  <si>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</si>
  <si>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</si>
  <si>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</si>
  <si>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</si>
  <si>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</si>
  <si>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</si>
  <si>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</si>
  <si>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</si>
  <si>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</si>
  <si>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</si>
  <si>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</si>
  <si>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</si>
  <si>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</si>
  <si>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</si>
  <si>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</si>
  <si>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</si>
  <si>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</si>
  <si>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</si>
  <si>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</si>
  <si>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</si>
  <si>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</si>
  <si>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</si>
  <si>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</si>
  <si>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</si>
  <si>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</si>
  <si>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</si>
  <si>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</si>
  <si>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</si>
  <si>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</si>
  <si>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</si>
  <si>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</si>
  <si>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</si>
  <si>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</si>
  <si>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</si>
  <si>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</si>
  <si>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</si>
  <si>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</si>
  <si>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</si>
  <si>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</si>
  <si>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</si>
  <si>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</si>
  <si>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</si>
  <si>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</si>
  <si>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</si>
  <si>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</si>
  <si>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</si>
  <si>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</si>
  <si>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</si>
  <si>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</si>
  <si>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</si>
  <si>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</si>
  <si>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</si>
  <si>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</si>
  <si>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</si>
  <si>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</si>
  <si>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</si>
  <si>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</si>
  <si>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</si>
  <si>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</si>
  <si>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</si>
  <si>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</si>
  <si>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</si>
  <si>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</si>
  <si>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</si>
  <si>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</si>
  <si>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</si>
  <si>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</si>
  <si>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</si>
  <si>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</si>
  <si>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</si>
  <si>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</si>
  <si>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</si>
  <si>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</si>
  <si>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</si>
  <si>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</si>
  <si>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</si>
  <si>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</si>
  <si>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</si>
  <si>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</si>
  <si>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</si>
  <si>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</si>
  <si>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</si>
  <si>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</si>
  <si>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</si>
  <si>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</si>
  <si>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</si>
  <si>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</si>
  <si>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</si>
  <si>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</si>
  <si>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</si>
  <si>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</si>
  <si>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</si>
  <si>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</si>
  <si>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</si>
  <si>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</si>
  <si>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</si>
  <si>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</si>
  <si>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</si>
  <si>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</si>
  <si>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</si>
  <si>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</si>
  <si>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</si>
  <si>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</si>
  <si>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</si>
  <si>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</si>
  <si>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</si>
  <si>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</si>
  <si>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</si>
  <si>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</si>
  <si>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</si>
  <si>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</si>
  <si>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</si>
  <si>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</si>
  <si>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</si>
  <si>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</si>
  <si>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</si>
  <si>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</si>
  <si>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</si>
  <si>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</si>
  <si>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</si>
  <si>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</si>
  <si>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</si>
  <si>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</si>
  <si>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</si>
  <si>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</si>
  <si>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</si>
  <si>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</si>
  <si>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</si>
  <si>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</si>
  <si>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</si>
  <si>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</si>
  <si>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</si>
  <si>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</si>
  <si>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</si>
  <si>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</si>
  <si>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</si>
  <si>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</si>
  <si>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</si>
  <si>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</si>
  <si>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</si>
  <si>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</si>
  <si>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</si>
  <si>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</si>
  <si>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</si>
  <si>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</si>
  <si>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</si>
  <si>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</si>
  <si>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</si>
  <si>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</si>
  <si>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</si>
  <si>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</si>
  <si>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</si>
  <si>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</si>
  <si>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</si>
  <si>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</si>
  <si>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</si>
  <si>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</si>
  <si>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</si>
  <si>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</si>
  <si>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</si>
  <si>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</si>
  <si>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</si>
  <si>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</si>
  <si>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</si>
  <si>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</si>
  <si>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</si>
  <si>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</si>
  <si>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</si>
  <si>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</si>
  <si>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</si>
  <si>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</si>
  <si>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</si>
  <si>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</si>
  <si>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</si>
  <si>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</si>
  <si>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</si>
  <si>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</si>
  <si>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</si>
  <si>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</si>
  <si>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</si>
  <si>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</si>
  <si>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</si>
  <si>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</si>
  <si>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</si>
  <si>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</si>
  <si>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</si>
  <si>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</si>
  <si>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</si>
  <si>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</si>
  <si>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</si>
  <si>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</si>
  <si>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</si>
  <si>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</si>
  <si>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</si>
  <si>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</si>
  <si>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</si>
  <si>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</si>
  <si>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</si>
  <si>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</si>
  <si>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</si>
  <si>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</si>
  <si>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</si>
  <si>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</si>
  <si>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</si>
  <si>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</si>
  <si>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</si>
  <si>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</si>
  <si>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</si>
  <si>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</si>
  <si>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</si>
  <si>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</si>
  <si>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</si>
  <si>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</si>
  <si>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</si>
  <si>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</si>
  <si>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</si>
  <si>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</si>
  <si>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</si>
  <si>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</si>
  <si>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</si>
  <si>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</si>
  <si>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</si>
  <si>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</si>
  <si>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</si>
  <si>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</si>
  <si>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</si>
  <si>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</si>
  <si>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</si>
  <si>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</si>
  <si>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</si>
  <si>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</si>
  <si>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</si>
  <si>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</si>
  <si>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</si>
  <si>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</si>
  <si>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</si>
  <si>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</si>
  <si>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</si>
  <si>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</si>
  <si>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</si>
  <si>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</si>
  <si>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</si>
  <si>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</si>
  <si>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</si>
  <si>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</si>
  <si>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</si>
  <si>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</si>
  <si>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</si>
  <si>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</si>
  <si>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</si>
  <si>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</si>
  <si>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</si>
  <si>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</si>
  <si>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</si>
  <si>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</si>
  <si>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</si>
  <si>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</si>
  <si>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</si>
  <si>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</si>
  <si>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</si>
  <si>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</si>
  <si>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</si>
  <si>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</si>
  <si>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</si>
  <si>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</si>
  <si>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</si>
  <si>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</si>
  <si>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</si>
  <si>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</si>
  <si>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</si>
  <si>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</si>
  <si>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</si>
  <si>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</si>
  <si>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</si>
  <si>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</si>
  <si>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</si>
  <si>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</si>
  <si>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</si>
  <si>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</si>
  <si>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</si>
  <si>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</si>
  <si>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</si>
  <si>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</si>
  <si>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</si>
  <si>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</si>
  <si>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</si>
  <si>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</si>
  <si>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</si>
  <si>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</si>
  <si>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</si>
  <si>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</si>
  <si>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</si>
  <si>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</si>
  <si>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</si>
  <si>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</si>
  <si>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</si>
  <si>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</si>
  <si>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</si>
  <si>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</si>
  <si>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</si>
  <si>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</si>
  <si>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</si>
  <si>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</si>
  <si>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</si>
  <si>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</si>
  <si>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</si>
  <si>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</si>
  <si>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</si>
  <si>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</si>
  <si>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</si>
  <si>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</si>
  <si>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</si>
  <si>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</si>
  <si>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</si>
  <si>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</si>
  <si>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</si>
  <si>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</si>
  <si>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</si>
  <si>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</si>
  <si>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</si>
  <si>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</si>
  <si>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</si>
  <si>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</si>
  <si>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</si>
  <si>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</si>
  <si>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</si>
  <si>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</si>
  <si>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</si>
  <si>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</si>
  <si>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</si>
  <si>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</si>
  <si>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</si>
  <si>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</si>
  <si>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</si>
  <si>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</si>
  <si>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</si>
  <si>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</si>
  <si>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</si>
  <si>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</si>
  <si>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</si>
  <si>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</si>
  <si>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</si>
  <si>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</si>
  <si>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</si>
  <si>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</si>
  <si>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</si>
  <si>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</si>
  <si>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</si>
  <si>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</si>
  <si>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</si>
  <si>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</si>
  <si>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</si>
  <si>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</si>
  <si>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</si>
  <si>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</si>
  <si>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</si>
  <si>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</si>
  <si>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</si>
  <si>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</si>
  <si>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</si>
  <si>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</si>
  <si>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</si>
  <si>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</si>
  <si>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</si>
  <si>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</si>
  <si>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</si>
  <si>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</si>
  <si>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</si>
  <si>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</si>
  <si>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</si>
  <si>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</si>
  <si>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</si>
  <si>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</si>
  <si>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</si>
  <si>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</si>
  <si>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</si>
  <si>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</si>
  <si>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</si>
  <si>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</si>
  <si>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</si>
  <si>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</si>
  <si>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</si>
  <si>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</si>
  <si>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</si>
  <si>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</si>
  <si>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</si>
  <si>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</si>
  <si>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</si>
  <si>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</si>
  <si>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</si>
  <si>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</si>
  <si>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</si>
  <si>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</si>
  <si>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</si>
  <si>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</si>
  <si>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</si>
  <si>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</si>
  <si>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</si>
  <si>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</si>
  <si>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</si>
  <si>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</si>
  <si>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</si>
  <si>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</si>
  <si>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</si>
  <si>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</si>
  <si>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</si>
  <si>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</si>
  <si>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</si>
  <si>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</si>
  <si>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</si>
  <si>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</si>
  <si>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</si>
  <si>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</si>
  <si>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</si>
  <si>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</si>
  <si>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</si>
  <si>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</si>
  <si>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</si>
  <si>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</si>
  <si>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</si>
  <si>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</si>
  <si>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</si>
  <si>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</si>
  <si>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</si>
  <si>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</si>
  <si>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</si>
  <si>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</si>
  <si>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</si>
  <si>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</si>
  <si>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</si>
  <si>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</si>
  <si>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</si>
  <si>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</si>
  <si>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</si>
  <si>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</si>
  <si>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</si>
  <si>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</si>
  <si>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</si>
  <si>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</si>
  <si>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</si>
  <si>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</si>
  <si>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</si>
  <si>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</si>
  <si>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</si>
  <si>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</si>
  <si>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</si>
  <si>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</si>
  <si>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</si>
  <si>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</si>
  <si>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</si>
  <si>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</si>
  <si>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</si>
  <si>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</si>
  <si>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</si>
  <si>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</si>
  <si>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</si>
  <si>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</si>
  <si>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</si>
  <si>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</si>
  <si>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</si>
  <si>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</si>
  <si>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</si>
  <si>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</si>
  <si>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</si>
  <si>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</si>
  <si>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</si>
  <si>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</si>
  <si>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</si>
  <si>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</si>
  <si>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</si>
  <si>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</si>
  <si>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</si>
  <si>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</si>
  <si>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</si>
  <si>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</si>
  <si>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</si>
  <si>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</si>
  <si>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</si>
  <si>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</si>
  <si>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</si>
  <si>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</si>
  <si>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</si>
  <si>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</si>
  <si>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</si>
  <si>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</si>
  <si>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</si>
  <si>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</si>
  <si>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</si>
  <si>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</si>
  <si>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</si>
  <si>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</si>
  <si>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</si>
  <si>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</si>
  <si>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</si>
  <si>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</si>
  <si>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</si>
  <si>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</si>
  <si>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</si>
  <si>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</si>
  <si>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</si>
  <si>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</si>
  <si>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</si>
  <si>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</si>
  <si>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</si>
  <si>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</si>
  <si>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</si>
  <si>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</si>
  <si>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</si>
  <si>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</si>
  <si>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</si>
  <si>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</si>
  <si>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</si>
  <si>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</si>
  <si>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</si>
  <si>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</si>
  <si>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</si>
  <si>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</si>
  <si>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</si>
  <si>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</si>
  <si>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</si>
  <si>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</si>
  <si>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</si>
  <si>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</si>
  <si>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</si>
  <si>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</si>
  <si>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</si>
  <si>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</si>
  <si>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</si>
  <si>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</si>
  <si>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</si>
  <si>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</si>
  <si>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</si>
  <si>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</si>
  <si>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</si>
  <si>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</si>
  <si>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</si>
  <si>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</si>
  <si>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</si>
  <si>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</si>
  <si>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</si>
  <si>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</si>
  <si>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</si>
  <si>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</si>
  <si>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</si>
  <si>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</si>
  <si>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</si>
  <si>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</si>
  <si>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</si>
  <si>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</si>
  <si>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</si>
  <si>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</si>
  <si>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</si>
  <si>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</si>
  <si>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</si>
  <si>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</si>
  <si>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</si>
  <si>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</si>
  <si>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</si>
  <si>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</si>
  <si>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</si>
  <si>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</si>
  <si>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</si>
  <si>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</si>
  <si>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</si>
  <si>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</si>
  <si>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</si>
  <si>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</si>
  <si>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</si>
  <si>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</si>
  <si>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</si>
  <si>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</si>
  <si>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</si>
  <si>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</si>
  <si>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</si>
  <si>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</si>
  <si>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</si>
  <si>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</si>
  <si>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</si>
  <si>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</si>
  <si>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</si>
  <si>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</si>
  <si>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</si>
  <si>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</si>
  <si>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</si>
  <si>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</si>
  <si>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</si>
  <si>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</si>
  <si>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</si>
  <si>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</si>
  <si>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</si>
  <si>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</si>
  <si>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</si>
  <si>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</si>
  <si>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</si>
  <si>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</si>
  <si>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</si>
  <si>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</si>
  <si>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</si>
  <si>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</si>
  <si>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</si>
  <si>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</si>
  <si>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</si>
  <si>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</si>
  <si>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</si>
  <si>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</si>
  <si>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</si>
  <si>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</si>
  <si>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</si>
  <si>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</si>
  <si>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</si>
  <si>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</si>
  <si>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</si>
  <si>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</si>
  <si>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</si>
  <si>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</si>
  <si>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</si>
  <si>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</si>
  <si>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</si>
  <si>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</si>
  <si>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</si>
  <si>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</si>
  <si>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</si>
  <si>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</si>
  <si>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</si>
  <si>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</si>
  <si>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</si>
  <si>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</si>
  <si>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</si>
  <si>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</si>
  <si>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</si>
  <si>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</si>
  <si>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</si>
  <si>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</si>
  <si>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</si>
  <si>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</si>
  <si>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</si>
  <si>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</si>
  <si>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</si>
  <si>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</si>
  <si>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</si>
  <si>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</si>
  <si>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</si>
  <si>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</si>
  <si>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</si>
  <si>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</si>
  <si>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</si>
  <si>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</si>
  <si>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</si>
  <si>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</si>
  <si>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</si>
  <si>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</si>
  <si>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</si>
  <si>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</si>
  <si>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</si>
  <si>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</si>
  <si>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</si>
  <si>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</si>
  <si>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</si>
  <si>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</si>
  <si>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</si>
  <si>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</si>
  <si>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</si>
  <si>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</si>
  <si>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</si>
  <si>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</si>
  <si>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</si>
  <si>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</si>
  <si>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</si>
  <si>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</si>
  <si>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</si>
  <si>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</si>
  <si>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</si>
  <si>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</si>
  <si>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</si>
  <si>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</si>
  <si>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</si>
  <si>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</si>
  <si>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</si>
  <si>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</si>
  <si>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</si>
  <si>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</si>
  <si>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</si>
  <si>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</si>
  <si>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</si>
  <si>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</si>
  <si>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</si>
  <si>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</si>
  <si>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</si>
  <si>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</si>
  <si>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</si>
  <si>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</si>
  <si>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</si>
  <si>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</si>
  <si>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</si>
  <si>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</si>
  <si>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</si>
  <si>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</si>
  <si>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</si>
  <si>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</si>
  <si>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</si>
  <si>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</si>
  <si>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</si>
  <si>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</si>
  <si>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</si>
  <si>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</si>
  <si>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</si>
  <si>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</si>
  <si>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</si>
  <si>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</si>
  <si>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</si>
  <si>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</si>
  <si>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</si>
  <si>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</si>
  <si>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</si>
  <si>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</si>
  <si>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</si>
  <si>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</si>
  <si>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</si>
  <si>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</si>
  <si>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</si>
  <si>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</si>
  <si>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</si>
  <si>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</si>
  <si>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</si>
  <si>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</si>
  <si>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</si>
  <si>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</si>
  <si>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</si>
  <si>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</si>
  <si>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</si>
  <si>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</si>
  <si>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</si>
  <si>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</si>
  <si>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</si>
  <si>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</si>
  <si>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</si>
  <si>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</si>
  <si>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</si>
  <si>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</si>
  <si>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</si>
  <si>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</si>
  <si>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</si>
  <si>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</si>
  <si>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</si>
  <si>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</si>
  <si>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</si>
  <si>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</si>
  <si>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</si>
  <si>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</si>
  <si>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</si>
  <si>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</si>
  <si>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</si>
  <si>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</si>
  <si>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</si>
  <si>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</si>
  <si>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</si>
  <si>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</si>
  <si>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</si>
  <si>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</si>
  <si>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</si>
  <si>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</si>
  <si>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</si>
  <si>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</si>
  <si>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</si>
  <si>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</si>
  <si>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</si>
  <si>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</si>
  <si>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</si>
  <si>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</si>
  <si>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</si>
  <si>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</si>
  <si>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</si>
  <si>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</si>
  <si>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</si>
  <si>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</si>
  <si>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</si>
  <si>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</si>
  <si>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</si>
  <si>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</si>
  <si>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</si>
  <si>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</si>
  <si>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</si>
  <si>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</si>
  <si>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</si>
  <si>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</si>
  <si>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</si>
  <si>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</si>
  <si>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</si>
  <si>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</si>
  <si>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</si>
  <si>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</si>
  <si>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</si>
  <si>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</si>
  <si>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</si>
  <si>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</si>
  <si>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</si>
  <si>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</si>
  <si>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</si>
  <si>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</si>
  <si>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</si>
  <si>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</si>
  <si>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</si>
  <si>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</si>
  <si>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</si>
  <si>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</si>
  <si>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</si>
  <si>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</si>
  <si>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</si>
  <si>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</si>
  <si>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</si>
  <si>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</si>
  <si>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</si>
  <si>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</si>
  <si>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</si>
  <si>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</si>
  <si>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</si>
  <si>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</si>
  <si>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</si>
  <si>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</si>
  <si>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</si>
  <si>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</si>
  <si>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</si>
  <si>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</si>
  <si>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</si>
  <si>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</si>
  <si>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</si>
  <si>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</si>
  <si>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</si>
  <si>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</si>
  <si>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</si>
  <si>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</si>
  <si>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</si>
  <si>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</si>
  <si>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</si>
  <si>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</si>
  <si>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</si>
  <si>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</si>
  <si>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</si>
  <si>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</si>
  <si>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</si>
  <si>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</si>
  <si>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</si>
  <si>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</si>
  <si>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</si>
  <si>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</si>
  <si>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</si>
  <si>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</si>
  <si>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</si>
  <si>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</si>
  <si>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</si>
  <si>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</si>
  <si>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</si>
  <si>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</si>
  <si>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</si>
  <si>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</si>
  <si>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</si>
  <si>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</si>
  <si>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</si>
  <si>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</si>
  <si>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</si>
  <si>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</si>
  <si>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</si>
  <si>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</si>
  <si>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</si>
  <si>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</si>
  <si>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</si>
  <si>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</si>
  <si>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</si>
  <si>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</si>
  <si>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</si>
  <si>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</si>
  <si>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</si>
  <si>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</si>
  <si>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</si>
  <si>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</si>
  <si>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</si>
  <si>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</si>
  <si>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</si>
  <si>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</si>
  <si>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</si>
  <si>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</si>
  <si>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</si>
  <si>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</si>
  <si>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</si>
  <si>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</si>
  <si>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</si>
  <si>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</si>
  <si>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</si>
  <si>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</si>
  <si>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</si>
  <si>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</si>
  <si>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</si>
  <si>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</si>
  <si>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</si>
  <si>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</si>
  <si>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</si>
  <si>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</si>
  <si>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</si>
  <si>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</si>
  <si>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</si>
  <si>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</si>
  <si>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</si>
  <si>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</si>
  <si>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</si>
  <si>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</si>
  <si>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</si>
  <si>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</si>
  <si>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</si>
  <si>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</si>
  <si>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</si>
  <si>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</si>
  <si>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</si>
  <si>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</si>
  <si>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</si>
  <si>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</si>
  <si>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</si>
  <si>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</si>
  <si>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</si>
  <si>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</si>
  <si>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</si>
  <si>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</si>
  <si>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</si>
  <si>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</si>
  <si>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</si>
  <si>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</si>
  <si>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</si>
  <si>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</si>
  <si>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</si>
  <si>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</si>
  <si>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</si>
  <si>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</si>
  <si>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</si>
  <si>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</si>
  <si>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</si>
  <si>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</si>
  <si>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</si>
  <si>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</si>
  <si>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</si>
  <si>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</si>
  <si>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</si>
  <si>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</si>
  <si>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</si>
  <si>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</si>
  <si>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</si>
  <si>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</si>
  <si>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</si>
  <si>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</si>
  <si>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</si>
  <si>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</si>
  <si>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</si>
  <si>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</si>
  <si>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</si>
  <si>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</si>
  <si>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</si>
  <si>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</si>
  <si>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</si>
  <si>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</si>
  <si>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</si>
  <si>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</si>
  <si>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</si>
  <si>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</si>
  <si>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</si>
  <si>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</si>
  <si>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</si>
  <si>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</si>
  <si>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</si>
  <si>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</si>
  <si>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</si>
  <si>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</si>
  <si>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</si>
  <si>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</si>
  <si>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</si>
  <si>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</si>
  <si>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</si>
  <si>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</si>
  <si>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</si>
  <si>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</si>
  <si>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</si>
  <si>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</si>
  <si>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</si>
  <si>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</si>
  <si>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</si>
  <si>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</si>
  <si>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</si>
  <si>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</si>
  <si>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</si>
  <si>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</si>
  <si>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</si>
  <si>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</si>
  <si>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</si>
  <si>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</si>
  <si>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</si>
  <si>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</si>
  <si>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</si>
  <si>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</si>
  <si>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</si>
  <si>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</si>
  <si>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</si>
  <si>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</si>
  <si>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</si>
  <si>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</si>
  <si>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</si>
  <si>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</si>
  <si>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</si>
  <si>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</si>
  <si>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</si>
  <si>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</si>
  <si>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</si>
  <si>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</si>
  <si>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</si>
  <si>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</si>
  <si>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</si>
  <si>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</si>
  <si>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</si>
  <si>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</si>
  <si>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</si>
  <si>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</si>
  <si>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</si>
  <si>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</si>
  <si>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</si>
  <si>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</si>
  <si>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</si>
  <si>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</si>
  <si>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</si>
  <si>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</si>
  <si>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</si>
  <si>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</si>
  <si>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</si>
  <si>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</si>
  <si>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</si>
  <si>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</si>
  <si>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</si>
  <si>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</si>
  <si>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</si>
  <si>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</si>
  <si>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</si>
  <si>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</si>
  <si>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</si>
  <si>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</si>
  <si>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</si>
  <si>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</si>
  <si>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</si>
  <si>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</si>
  <si>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</si>
  <si>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</si>
  <si>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</si>
  <si>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</si>
  <si>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</si>
  <si>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</si>
  <si>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</si>
  <si>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</si>
  <si>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</si>
  <si>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</si>
  <si>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</si>
  <si>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</si>
  <si>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</si>
  <si>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</si>
  <si>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</si>
  <si>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</si>
  <si>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</si>
  <si>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</si>
  <si>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</si>
  <si>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</si>
  <si>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</si>
  <si>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</si>
  <si>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</si>
  <si>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</si>
  <si>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</si>
  <si>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</si>
  <si>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</si>
  <si>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</si>
  <si>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</si>
  <si>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</si>
  <si>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</si>
  <si>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</si>
  <si>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</si>
  <si>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</si>
  <si>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</si>
  <si>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</si>
  <si>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</si>
  <si>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</si>
  <si>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</si>
  <si>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</si>
  <si>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</si>
  <si>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</si>
  <si>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</si>
  <si>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</si>
  <si>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</si>
  <si>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</si>
  <si>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</si>
  <si>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</si>
  <si>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</si>
  <si>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</si>
  <si>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</si>
  <si>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</si>
  <si>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</si>
  <si>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</si>
  <si>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</si>
  <si>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</si>
  <si>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</si>
  <si>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</si>
  <si>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</si>
  <si>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</si>
  <si>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</si>
  <si>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</si>
  <si>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</si>
  <si>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</si>
  <si>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</si>
  <si>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</si>
  <si>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</si>
  <si>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</si>
  <si>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</si>
  <si>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</si>
  <si>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</si>
  <si>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</si>
  <si>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</si>
  <si>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</si>
  <si>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</si>
  <si>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</si>
  <si>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</si>
  <si>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</si>
  <si>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</si>
  <si>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</si>
  <si>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</si>
  <si>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</si>
  <si>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</si>
  <si>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</si>
  <si>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</si>
  <si>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</si>
  <si>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</si>
  <si>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</si>
  <si>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</si>
  <si>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</si>
  <si>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</si>
  <si>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</si>
  <si>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</si>
  <si>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</si>
  <si>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</si>
  <si>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</si>
  <si>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</si>
  <si>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</si>
  <si>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</si>
  <si>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</si>
  <si>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</si>
  <si>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</si>
  <si>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</si>
  <si>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</si>
  <si>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</si>
  <si>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</si>
  <si>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</si>
  <si>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</si>
  <si>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</si>
  <si>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</si>
  <si>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</si>
  <si>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</si>
  <si>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</si>
  <si>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</si>
  <si>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</si>
  <si>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</si>
  <si>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</si>
  <si>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</si>
  <si>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</si>
  <si>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</si>
  <si>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</si>
  <si>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</si>
  <si>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</si>
  <si>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</si>
  <si>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</si>
  <si>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</si>
  <si>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</si>
  <si>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</si>
  <si>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</si>
  <si>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</si>
  <si>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</si>
  <si>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</si>
  <si>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</si>
  <si>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</si>
  <si>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</si>
  <si>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</si>
  <si>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</si>
  <si>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</si>
  <si>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</si>
  <si>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</si>
  <si>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</si>
  <si>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</si>
  <si>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</si>
  <si>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</si>
  <si>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</si>
  <si>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</si>
  <si>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</si>
  <si>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</si>
  <si>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</si>
  <si>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</si>
  <si>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</si>
  <si>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</si>
  <si>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</si>
  <si>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</si>
  <si>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</si>
  <si>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</si>
  <si>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</si>
  <si>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</si>
  <si>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</si>
  <si>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</si>
  <si>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</si>
  <si>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</si>
  <si>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</si>
  <si>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</si>
  <si>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</si>
  <si>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</si>
  <si>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</si>
  <si>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</si>
  <si>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</si>
  <si>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</si>
  <si>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</si>
  <si>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</si>
  <si>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</si>
  <si>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</si>
  <si>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</si>
  <si>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</si>
  <si>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</si>
  <si>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</si>
  <si>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</si>
  <si>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</si>
  <si>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</si>
  <si>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</si>
  <si>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</si>
  <si>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</si>
  <si>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</si>
  <si>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</si>
  <si>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</si>
  <si>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</si>
  <si>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</si>
  <si>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</si>
  <si>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</si>
  <si>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</si>
  <si>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</si>
  <si>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</si>
  <si>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</si>
  <si>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</si>
  <si>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</si>
  <si>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</si>
  <si>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</si>
  <si>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</si>
  <si>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</si>
  <si>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</si>
  <si>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</si>
  <si>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</si>
  <si>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</si>
  <si>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</si>
  <si>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</si>
  <si>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</si>
  <si>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</si>
  <si>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</si>
  <si>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</si>
  <si>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</si>
  <si>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</si>
  <si>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</si>
  <si>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</si>
  <si>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</si>
  <si>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</si>
  <si>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</si>
  <si>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</si>
  <si>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</si>
  <si>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</si>
  <si>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</si>
  <si>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</si>
  <si>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</si>
  <si>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</si>
  <si>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</si>
  <si>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</si>
  <si>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</si>
  <si>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</si>
  <si>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</si>
  <si>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</si>
  <si>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</si>
  <si>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</si>
  <si>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</si>
  <si>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</si>
  <si>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</si>
  <si>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</si>
  <si>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</si>
  <si>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</si>
  <si>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</si>
  <si>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</si>
  <si>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</si>
  <si>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</si>
  <si>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</si>
  <si>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</si>
  <si>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</si>
  <si>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</si>
  <si>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</si>
  <si>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</si>
  <si>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</si>
  <si>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</si>
  <si>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</si>
  <si>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</si>
  <si>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</si>
  <si>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</si>
  <si>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</si>
  <si>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</si>
  <si>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</si>
  <si>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</si>
  <si>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</si>
  <si>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</si>
  <si>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</si>
  <si>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</si>
  <si>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</si>
  <si>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</si>
  <si>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</si>
  <si>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</si>
  <si>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</si>
  <si>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</si>
  <si>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</si>
  <si>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</si>
  <si>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</si>
  <si>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</si>
  <si>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</si>
  <si>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</si>
  <si>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</si>
  <si>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</si>
  <si>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</si>
  <si>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</si>
  <si>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</si>
  <si>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</si>
  <si>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</si>
  <si>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</si>
  <si>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</si>
  <si>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</si>
  <si>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</si>
  <si>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</si>
  <si>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</si>
  <si>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</si>
  <si>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</si>
  <si>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</si>
  <si>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</si>
  <si>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</si>
  <si>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</si>
  <si>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</si>
  <si>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</si>
  <si>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</si>
  <si>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</si>
  <si>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</si>
  <si>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</si>
  <si>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</si>
  <si>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</si>
  <si>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</si>
  <si>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</si>
  <si>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</si>
  <si>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</si>
  <si>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</si>
  <si>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</si>
  <si>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</si>
  <si>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</si>
  <si>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</si>
  <si>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</si>
  <si>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</si>
  <si>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</si>
  <si>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</si>
  <si>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</si>
  <si>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</si>
  <si>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</si>
  <si>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</si>
  <si>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</si>
  <si>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</si>
  <si>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</si>
  <si>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</si>
  <si>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</si>
  <si>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</si>
  <si>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</si>
  <si>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</si>
  <si>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</si>
  <si>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</si>
  <si>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</si>
  <si>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</si>
  <si>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</si>
  <si>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</si>
  <si>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</si>
  <si>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</si>
  <si>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</si>
  <si>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</si>
  <si>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</si>
  <si>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</si>
  <si>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</si>
  <si>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</si>
  <si>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</si>
  <si>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</si>
  <si>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</si>
  <si>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</si>
  <si>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</si>
  <si>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</si>
  <si>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</si>
  <si>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</si>
  <si>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</si>
  <si>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</si>
  <si>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</si>
  <si>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</si>
  <si>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</si>
  <si>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</si>
  <si>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</si>
  <si>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</si>
  <si>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</si>
  <si>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</si>
  <si>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</si>
  <si>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</si>
  <si>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</si>
  <si>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</si>
  <si>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</si>
  <si>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</si>
  <si>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</si>
  <si>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</si>
  <si>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</si>
  <si>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</si>
  <si>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</si>
  <si>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</si>
  <si>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</si>
  <si>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</si>
  <si>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</si>
  <si>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</si>
  <si>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</si>
  <si>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</si>
  <si>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</si>
  <si>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</si>
  <si>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</si>
  <si>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</si>
  <si>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</si>
  <si>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</si>
  <si>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</si>
  <si>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</si>
  <si>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</si>
  <si>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</si>
  <si>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</si>
  <si>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</si>
  <si>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</si>
  <si>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</si>
  <si>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</si>
  <si>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</si>
  <si>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</si>
  <si>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</si>
  <si>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</si>
  <si>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</si>
  <si>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</si>
  <si>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</si>
  <si>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</si>
  <si>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</si>
  <si>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</si>
  <si>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</si>
  <si>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</si>
  <si>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</si>
  <si>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</si>
  <si>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</si>
  <si>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</si>
  <si>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</si>
  <si>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</si>
  <si>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</si>
  <si>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</si>
  <si>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</si>
  <si>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</si>
  <si>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</si>
  <si>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</si>
  <si>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</si>
  <si>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</si>
  <si>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</si>
  <si>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</si>
  <si>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</si>
  <si>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</si>
  <si>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</si>
  <si>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</si>
  <si>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</si>
  <si>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</si>
  <si>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</si>
  <si>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</si>
  <si>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</si>
  <si>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</si>
  <si>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</si>
  <si>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</si>
  <si>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</si>
  <si>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</si>
  <si>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</si>
  <si>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</si>
  <si>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</si>
  <si>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</si>
  <si>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</si>
  <si>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</si>
  <si>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</si>
  <si>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</si>
  <si>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</si>
  <si>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</si>
  <si>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</si>
  <si>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</si>
  <si>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</si>
  <si>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</si>
  <si>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</si>
  <si>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</si>
  <si>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</si>
  <si>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</si>
  <si>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</si>
  <si>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</si>
  <si>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</si>
  <si>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</si>
  <si>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</si>
  <si>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</si>
  <si>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</si>
  <si>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</si>
  <si>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</si>
  <si>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</si>
  <si>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</si>
  <si>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</si>
  <si>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</si>
  <si>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</si>
  <si>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</si>
  <si>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</si>
  <si>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</si>
  <si>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</si>
  <si>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</si>
  <si>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</si>
  <si>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</si>
  <si>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</si>
  <si>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</si>
  <si>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</si>
  <si>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</si>
  <si>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</si>
  <si>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</si>
  <si>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</si>
  <si>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</si>
  <si>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</si>
  <si>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</si>
  <si>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</si>
  <si>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</si>
  <si>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</si>
  <si>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</si>
  <si>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</si>
  <si>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</si>
  <si>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</si>
  <si>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</si>
  <si>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</si>
  <si>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</si>
  <si>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</si>
  <si>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</si>
  <si>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</si>
  <si>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</si>
  <si>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</si>
  <si>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</si>
  <si>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</si>
  <si>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</si>
  <si>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</si>
  <si>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</si>
  <si>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</si>
  <si>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</si>
  <si>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</si>
  <si>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</si>
  <si>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</si>
  <si>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</si>
  <si>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</si>
  <si>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</si>
  <si>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</si>
  <si>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</si>
  <si>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</si>
  <si>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</si>
  <si>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</si>
  <si>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</si>
  <si>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</si>
  <si>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</si>
  <si>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</si>
  <si>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</si>
  <si>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</si>
  <si>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</si>
  <si>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</si>
  <si>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</si>
  <si>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</si>
  <si>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</si>
  <si>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</si>
  <si>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</si>
  <si>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</si>
  <si>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</si>
  <si>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</si>
  <si>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</si>
  <si>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</si>
  <si>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</si>
  <si>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</si>
  <si>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</si>
  <si>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</si>
  <si>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</si>
  <si>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</si>
  <si>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</si>
  <si>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</si>
  <si>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</si>
  <si>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</si>
  <si>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</si>
  <si>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</si>
  <si>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</si>
  <si>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</si>
  <si>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</si>
  <si>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</si>
  <si>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</si>
  <si>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</si>
  <si>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</si>
  <si>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</si>
  <si>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</si>
  <si>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</si>
  <si>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</si>
  <si>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</si>
  <si>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</si>
  <si>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</si>
  <si>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</si>
  <si>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</si>
  <si>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</si>
  <si>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</si>
  <si>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</si>
  <si>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</si>
  <si>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</si>
  <si>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</si>
  <si>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</si>
  <si>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</si>
  <si>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</si>
  <si>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</si>
  <si>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</si>
  <si>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</si>
  <si>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</si>
  <si>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</si>
  <si>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</si>
  <si>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</si>
  <si>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</si>
  <si>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</si>
  <si>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</si>
  <si>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</si>
  <si>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</si>
  <si>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</si>
  <si>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</si>
  <si>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</si>
  <si>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</si>
  <si>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</si>
  <si>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</si>
  <si>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</si>
  <si>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</si>
  <si>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</si>
  <si>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</si>
  <si>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</si>
  <si>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</si>
  <si>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</si>
  <si>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</si>
  <si>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</si>
  <si>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</si>
  <si>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</si>
  <si>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</si>
  <si>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</si>
  <si>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</si>
  <si>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</si>
  <si>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</si>
  <si>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</si>
  <si>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</si>
  <si>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</si>
  <si>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</si>
  <si>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</si>
  <si>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</si>
  <si>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</si>
  <si>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</si>
  <si>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</si>
  <si>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</si>
  <si>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</si>
  <si>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</si>
  <si>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</si>
  <si>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</si>
  <si>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</si>
  <si>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</si>
  <si>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</si>
  <si>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</si>
  <si>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</si>
  <si>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</si>
  <si>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</si>
  <si>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</si>
  <si>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</si>
  <si>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</si>
  <si>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</si>
  <si>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</si>
  <si>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</si>
  <si>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</si>
  <si>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</si>
  <si>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</si>
  <si>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</si>
  <si>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</si>
  <si>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</si>
  <si>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</si>
  <si>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</si>
  <si>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</si>
  <si>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</si>
  <si>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</si>
  <si>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</si>
  <si>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</si>
  <si>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</si>
  <si>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</si>
  <si>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</si>
  <si>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</si>
  <si>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</si>
  <si>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</si>
  <si>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</si>
  <si>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</si>
  <si>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</si>
  <si>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</si>
  <si>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</si>
  <si>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</si>
  <si>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</si>
  <si>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</si>
  <si>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</si>
  <si>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</si>
  <si>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</si>
  <si>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</si>
  <si>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</si>
  <si>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</si>
  <si>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</si>
  <si>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</si>
  <si>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</si>
  <si>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</si>
  <si>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</si>
  <si>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</si>
  <si>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</si>
  <si>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</si>
  <si>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</si>
  <si>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</si>
  <si>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</si>
  <si>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</si>
  <si>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</si>
  <si>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</si>
  <si>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</si>
  <si>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</si>
  <si>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</si>
  <si>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</si>
  <si>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</si>
  <si>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</si>
  <si>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</si>
  <si>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</si>
  <si>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</si>
  <si>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</si>
  <si>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</si>
  <si>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</si>
  <si>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</si>
  <si>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</si>
  <si>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</si>
  <si>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</si>
  <si>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</si>
  <si>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</si>
  <si>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</si>
  <si>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</si>
  <si>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</si>
  <si>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</si>
  <si>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</si>
  <si>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</si>
  <si>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</si>
  <si>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</si>
  <si>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</si>
  <si>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</si>
  <si>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</si>
  <si>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</si>
  <si>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</si>
  <si>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</si>
  <si>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</si>
  <si>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</si>
  <si>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</si>
  <si>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</si>
  <si>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</si>
  <si>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</si>
  <si>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</si>
  <si>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</si>
  <si>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</si>
  <si>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</si>
  <si>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</si>
  <si>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</si>
  <si>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</si>
  <si>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</si>
  <si>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</si>
  <si>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</si>
  <si>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</si>
  <si>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</si>
  <si>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</si>
  <si>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</si>
  <si>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</si>
  <si>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</si>
  <si>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</si>
  <si>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</si>
  <si>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</si>
  <si>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</si>
  <si>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</si>
  <si>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</si>
  <si>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</si>
  <si>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</si>
  <si>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</si>
  <si>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</si>
  <si>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</si>
  <si>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</si>
  <si>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</si>
  <si>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</si>
  <si>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</si>
  <si>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</si>
  <si>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</si>
  <si>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</si>
  <si>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</si>
  <si>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</si>
  <si>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</si>
  <si>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</si>
  <si>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</si>
  <si>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</si>
  <si>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</si>
  <si>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</si>
  <si>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</si>
  <si>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</si>
  <si>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</si>
  <si>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</si>
  <si>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</si>
  <si>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</si>
  <si>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</si>
  <si>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</si>
  <si>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</si>
  <si>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</si>
  <si>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</si>
  <si>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</si>
  <si>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</si>
  <si>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</si>
  <si>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</si>
  <si>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</si>
  <si>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</si>
  <si>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</si>
  <si>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</si>
  <si>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</si>
  <si>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</si>
  <si>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</si>
  <si>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</si>
  <si>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</si>
  <si>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</si>
  <si>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</si>
  <si>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</si>
  <si>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</si>
  <si>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</si>
  <si>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</si>
  <si>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</si>
  <si>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</si>
  <si>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</si>
  <si>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</si>
  <si>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</si>
  <si>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</si>
  <si>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</si>
  <si>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</si>
  <si>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</si>
  <si>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</si>
  <si>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</si>
  <si>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</si>
  <si>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</si>
  <si>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</si>
  <si>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</si>
  <si>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</si>
  <si>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</si>
  <si>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</si>
  <si>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</si>
  <si>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</si>
  <si>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</si>
  <si>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</si>
  <si>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</si>
  <si>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</si>
  <si>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</si>
  <si>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</si>
  <si>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</si>
  <si>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</si>
  <si>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</si>
  <si>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</si>
  <si>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</si>
  <si>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</si>
  <si>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</si>
  <si>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</si>
  <si>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</si>
  <si>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</si>
  <si>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</si>
  <si>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</si>
  <si>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</si>
  <si>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</si>
  <si>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</si>
  <si>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</si>
  <si>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</si>
  <si>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</si>
  <si>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</si>
  <si>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</si>
  <si>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</si>
  <si>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</si>
  <si>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</si>
  <si>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</si>
  <si>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</si>
  <si>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</si>
  <si>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</si>
  <si>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</si>
  <si>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</si>
  <si>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</si>
  <si>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</si>
  <si>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</si>
  <si>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</si>
  <si>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</si>
  <si>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</si>
  <si>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</si>
  <si>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</si>
  <si>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</si>
  <si>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</si>
  <si>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</si>
  <si>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</si>
  <si>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</si>
  <si>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</si>
  <si>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</si>
  <si>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</si>
  <si>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</si>
  <si>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</si>
  <si>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</si>
  <si>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</si>
  <si>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</si>
  <si>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</si>
  <si>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</si>
  <si>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</si>
  <si>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</si>
  <si>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</si>
  <si>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</si>
  <si>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</si>
  <si>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</si>
  <si>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</si>
  <si>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</si>
  <si>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</si>
  <si>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</si>
  <si>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</si>
  <si>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</si>
  <si>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</si>
  <si>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</si>
  <si>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</si>
  <si>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</si>
  <si>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</si>
  <si>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</si>
  <si>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</si>
  <si>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</si>
  <si>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</si>
  <si>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</si>
  <si>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</si>
  <si>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</si>
  <si>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</si>
  <si>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</si>
  <si>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</si>
  <si>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</si>
  <si>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</si>
  <si>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</si>
  <si>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</si>
  <si>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</si>
  <si>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</si>
  <si>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</si>
  <si>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</si>
  <si>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</si>
  <si>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</si>
  <si>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</si>
  <si>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</si>
  <si>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</si>
  <si>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</si>
  <si>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</si>
  <si>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</si>
  <si>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</si>
  <si>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</si>
  <si>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</si>
  <si>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</si>
  <si>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</si>
  <si>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</si>
  <si>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</si>
  <si>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</si>
  <si>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</si>
  <si>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</si>
  <si>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</si>
  <si>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</si>
  <si>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</si>
  <si>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</si>
  <si>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</si>
  <si>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</si>
  <si>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</si>
  <si>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</si>
  <si>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</si>
  <si>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</si>
  <si>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</si>
  <si>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</si>
  <si>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</si>
  <si>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</si>
  <si>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</si>
  <si>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</si>
  <si>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</si>
  <si>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</si>
  <si>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</si>
  <si>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</si>
  <si>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</si>
  <si>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</si>
  <si>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</si>
  <si>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</si>
  <si>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</si>
  <si>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</si>
  <si>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</si>
  <si>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</si>
  <si>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</si>
  <si>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</si>
  <si>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</si>
  <si>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</si>
  <si>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</si>
  <si>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</si>
  <si>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</si>
  <si>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</si>
  <si>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</si>
  <si>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</si>
  <si>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</si>
  <si>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</si>
  <si>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</si>
  <si>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</si>
  <si>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</si>
  <si>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</si>
  <si>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</si>
  <si>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</si>
  <si>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</si>
  <si>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</si>
  <si>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</si>
  <si>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</si>
  <si>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</si>
  <si>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</si>
  <si>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</si>
  <si>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</si>
  <si>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</si>
  <si>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</si>
  <si>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</si>
  <si>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</si>
  <si>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</si>
  <si>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</si>
  <si>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</si>
  <si>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</si>
  <si>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</si>
  <si>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</si>
  <si>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</si>
  <si>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</si>
  <si>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</si>
  <si>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</si>
  <si>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</si>
  <si>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</si>
  <si>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Mean gives us better summarizes data. Because there is a lot of big and small numbers. It's not like just couple big numbers breaking the average.</t>
  </si>
  <si>
    <t>We have more succes then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</si>
</sst>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43" applyNumberFormat="1" applyFont="1"/>
    <xf numFmtId="1" fontId="0" fillId="0" borderId="0" xfId="43" applyNumberFormat="1" applyFont="1"/>
    <xf numFmtId="9" fontId="16" fillId="0" borderId="0" xfId="42" applyNumberFormat="1" applyFont="1" applyAlignment="1">
      <alignment horizontal="center"/>
    </xf>
    <xf numFmtId="9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7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9" fontId="0" fillId="0" borderId="0" xfId="43" applyFont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34" borderId="0" xfId="0" applyFill="1"/>
    <xf numFmtId="0" fontId="0" fillId="0" borderId="0" xfId="42" applyNumberFormat="1" applyFont="1"/>
    <xf numFmtId="0" fontId="0" fillId="33" borderId="0" xfId="42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[Week1Final!.xlsx]Pivot Table - Category!PivotTable1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BF0-AE9A-5D700D850EC1}"/>
            </c:ext>
          </c:extLst>
        </c:ser>
        <c:ser>
          <c:idx val="1"/>
          <c:order val="1"/>
          <c:tx>
            <c:strRef>
              <c:f>'Pivot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8-4BF0-AE9A-5D700D850EC1}"/>
            </c:ext>
          </c:extLst>
        </c:ser>
        <c:ser>
          <c:idx val="2"/>
          <c:order val="2"/>
          <c:tx>
            <c:strRef>
              <c:f>'Pivot Table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8-4BF0-AE9A-5D700D850EC1}"/>
            </c:ext>
          </c:extLst>
        </c:ser>
        <c:ser>
          <c:idx val="3"/>
          <c:order val="3"/>
          <c:tx>
            <c:strRef>
              <c:f>'Pivot Table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8-4BF0-AE9A-5D700D85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987503"/>
        <c:axId val="935993743"/>
      </c:barChart>
      <c:catAx>
        <c:axId val="93598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3743"/>
        <c:crosses val="autoZero"/>
        <c:auto val="1"/>
        <c:lblAlgn val="ctr"/>
        <c:lblOffset val="100"/>
        <c:noMultiLvlLbl val="0"/>
      </c:catAx>
      <c:valAx>
        <c:axId val="9359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[Week1Final!.xlsx]Stacked-Column Pivot Chart!PivotTable3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F-4016-B0FB-EC00863EA5E4}"/>
            </c:ext>
          </c:extLst>
        </c:ser>
        <c:ser>
          <c:idx val="1"/>
          <c:order val="1"/>
          <c:tx>
            <c:strRef>
              <c:f>'Stacked-Column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'Stacked-Column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F-4016-B0FB-EC00863EA5E4}"/>
            </c:ext>
          </c:extLst>
        </c:ser>
        <c:ser>
          <c:idx val="2"/>
          <c:order val="2"/>
          <c:tx>
            <c:strRef>
              <c:f>'Stacked-Column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'Stacked-Column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F-4016-B0FB-EC00863EA5E4}"/>
            </c:ext>
          </c:extLst>
        </c:ser>
        <c:ser>
          <c:idx val="3"/>
          <c:order val="3"/>
          <c:tx>
            <c:strRef>
              <c:f>'Stacked-Column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F-4016-B0FB-EC00863E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003727"/>
        <c:axId val="935986255"/>
      </c:barChart>
      <c:catAx>
        <c:axId val="9360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86255"/>
        <c:crosses val="autoZero"/>
        <c:auto val="1"/>
        <c:lblAlgn val="ctr"/>
        <c:lblOffset val="100"/>
        <c:noMultiLvlLbl val="0"/>
      </c:catAx>
      <c:valAx>
        <c:axId val="9359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[Week1Final!.xlsx]Line Graph - 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-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-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-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5-4584-BE9D-3EF06DA34693}"/>
            </c:ext>
          </c:extLst>
        </c:ser>
        <c:ser>
          <c:idx val="1"/>
          <c:order val="1"/>
          <c:tx>
            <c:strRef>
              <c:f>'Line Graph -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-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-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5-4584-BE9D-3EF06DA34693}"/>
            </c:ext>
          </c:extLst>
        </c:ser>
        <c:ser>
          <c:idx val="2"/>
          <c:order val="2"/>
          <c:tx>
            <c:strRef>
              <c:f>'Line Graph -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-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-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5-4584-BE9D-3EF06DA3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77136"/>
        <c:axId val="1089679216"/>
      </c:lineChart>
      <c:catAx>
        <c:axId val="1089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9216"/>
        <c:crosses val="autoZero"/>
        <c:auto val="1"/>
        <c:lblAlgn val="ctr"/>
        <c:lblOffset val="100"/>
        <c:noMultiLvlLbl val="0"/>
      </c:catAx>
      <c:valAx>
        <c:axId val="10896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'Total - Percentage'!$F$1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'Total -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'Total - Percentage'!$F$2:$F$13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1-43C0-8141-9A92C2F1E0D5}"/>
            </c:ext>
          </c:extLst>
        </c:ser>
        <c:ser>
          <c:idx val="5"/>
          <c:order val="5"/>
          <c:tx>
            <c:strRef>
              <c:f>'Total - Percentage'!$G$1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'Total -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'Total - Percentage'!$G$2:$G$13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1-43C0-8141-9A92C2F1E0D5}"/>
            </c:ext>
          </c:extLst>
        </c:ser>
        <c:ser>
          <c:idx val="6"/>
          <c:order val="6"/>
          <c:tx>
            <c:strRef>
              <c:f>'Total - Percentage'!$H$1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-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'Total - Percentage'!$H$2:$H$13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1-43C0-8141-9A92C2F1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236192"/>
        <c:axId val="123123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- Percentage'!$B$1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- Percentage'!$A$2:$A$13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- Percentage'!$B$2:$B$13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21-43C0-8141-9A92C2F1E0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Percentage'!$C$1</c15:sqref>
                        </c15:formulaRef>
                      </c:ext>
                    </c:extLst>
                    <c:strCache>
                      <c:ptCount val="1"/>
                      <c:pt idx="0">
                        <c:v>Number 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'Total - Percentage'!$C$2:$C$13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21-43C0-8141-9A92C2F1E0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'Total - Percentage'!$D$2:$D$13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21-43C0-8141-9A92C2F1E0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- Percentage'!$A$2:$A$13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'Total - Percentage'!$E$2:$E$13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21-43C0-8141-9A92C2F1E0D5}"/>
                  </c:ext>
                </c:extLst>
              </c15:ser>
            </c15:filteredLineSeries>
          </c:ext>
        </c:extLst>
      </c:lineChart>
      <c:catAx>
        <c:axId val="12312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38272"/>
        <c:crosses val="autoZero"/>
        <c:auto val="1"/>
        <c:lblAlgn val="ctr"/>
        <c:lblOffset val="100"/>
        <c:noMultiLvlLbl val="0"/>
      </c:catAx>
      <c:valAx>
        <c:axId val="12312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114299</xdr:rowOff>
    </xdr:from>
    <xdr:to>
      <xdr:col>17</xdr:col>
      <xdr:colOff>123824</xdr:colOff>
      <xdr:row>21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942B6-27B5-4A79-B133-A9A10128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57150</xdr:rowOff>
    </xdr:from>
    <xdr:to>
      <xdr:col>20</xdr:col>
      <xdr:colOff>123824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47F2-D5C5-45E3-8A7C-9B1B8774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</xdr:row>
      <xdr:rowOff>47626</xdr:rowOff>
    </xdr:from>
    <xdr:to>
      <xdr:col>15</xdr:col>
      <xdr:colOff>57150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02D47-D5D6-46F8-9B71-4D8998051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13</xdr:row>
      <xdr:rowOff>6927</xdr:rowOff>
    </xdr:from>
    <xdr:to>
      <xdr:col>8</xdr:col>
      <xdr:colOff>38100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BFF92-0113-4402-8E1C-EA52811A3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sen" refreshedDate="44980.668569907408" createdVersion="7" refreshedVersion="7" minRefreshableVersion="3" recordCount="1000" xr:uid="{27492726-717D-4097-B32F-59353550767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sen" refreshedDate="44980.681749768519" createdVersion="7" refreshedVersion="7" minRefreshableVersion="3" recordCount="1000" xr:uid="{12FD660A-7773-4962-84B2-8757FCB8CD98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sen" refreshedDate="44984.645231828705" createdVersion="7" refreshedVersion="7" minRefreshableVersion="3" recordCount="1000" xr:uid="{C93B0A49-394C-4BBB-B09E-403B96352257}">
  <cacheSource type="worksheet">
    <worksheetSource ref="A1:U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17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3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x v="0"/>
    <x v="0"/>
    <x v="0"/>
    <n v="1448690400"/>
    <n v="1450159200"/>
    <x v="0"/>
    <b v="0"/>
    <x v="0"/>
    <x v="0"/>
    <x v="0"/>
  </r>
  <r>
    <n v="1"/>
    <s v="Odom Inc"/>
    <s v="Managed bottom-line architecture"/>
    <x v="1"/>
    <n v="14560"/>
    <n v="10.4"/>
    <x v="1"/>
    <n v="158"/>
    <x v="1"/>
    <x v="1"/>
    <x v="1"/>
    <n v="1408424400"/>
    <n v="1408597200"/>
    <x v="0"/>
    <b v="1"/>
    <x v="1"/>
    <x v="1"/>
    <x v="1"/>
  </r>
  <r>
    <n v="2"/>
    <s v="Melton, Robinson and Fritz"/>
    <s v="Function-based leadingedge pricing structure"/>
    <x v="2"/>
    <n v="142523"/>
    <n v="1.3147878228782288"/>
    <x v="1"/>
    <n v="1425"/>
    <x v="2"/>
    <x v="2"/>
    <x v="2"/>
    <n v="1384668000"/>
    <n v="1384840800"/>
    <x v="0"/>
    <b v="0"/>
    <x v="2"/>
    <x v="2"/>
    <x v="2"/>
  </r>
  <r>
    <n v="3"/>
    <s v="Mcdonald, Gonzalez and Ross"/>
    <s v="Vision-oriented fresh-thinking conglomeration"/>
    <x v="3"/>
    <n v="2477"/>
    <n v="0.58976190476190471"/>
    <x v="0"/>
    <n v="24"/>
    <x v="3"/>
    <x v="1"/>
    <x v="1"/>
    <n v="1565499600"/>
    <n v="1568955600"/>
    <x v="0"/>
    <b v="0"/>
    <x v="1"/>
    <x v="1"/>
    <x v="1"/>
  </r>
  <r>
    <n v="4"/>
    <s v="Larson-Little"/>
    <s v="Proactive foreground core"/>
    <x v="4"/>
    <n v="5265"/>
    <n v="0.69276315789473686"/>
    <x v="0"/>
    <n v="53"/>
    <x v="4"/>
    <x v="1"/>
    <x v="1"/>
    <n v="1547964000"/>
    <n v="1548309600"/>
    <x v="0"/>
    <b v="0"/>
    <x v="3"/>
    <x v="3"/>
    <x v="3"/>
  </r>
  <r>
    <n v="5"/>
    <s v="Harris Group"/>
    <s v="Open-source optimizing database"/>
    <x v="4"/>
    <n v="13195"/>
    <n v="1.7361842105263159"/>
    <x v="1"/>
    <n v="174"/>
    <x v="5"/>
    <x v="3"/>
    <x v="3"/>
    <n v="1346130000"/>
    <n v="1347080400"/>
    <x v="0"/>
    <b v="0"/>
    <x v="3"/>
    <x v="3"/>
    <x v="3"/>
  </r>
  <r>
    <n v="6"/>
    <s v="Ortiz, Coleman and Mitchell"/>
    <s v="Operative upward-trending algorithm"/>
    <x v="5"/>
    <n v="1090"/>
    <n v="0.20961538461538462"/>
    <x v="0"/>
    <n v="18"/>
    <x v="6"/>
    <x v="4"/>
    <x v="4"/>
    <n v="1505278800"/>
    <n v="1505365200"/>
    <x v="0"/>
    <b v="0"/>
    <x v="4"/>
    <x v="4"/>
    <x v="4"/>
  </r>
  <r>
    <n v="7"/>
    <s v="Carter-Guzman"/>
    <s v="Centralized cohesive challenge"/>
    <x v="6"/>
    <n v="14741"/>
    <n v="3.2757777777777779"/>
    <x v="1"/>
    <n v="227"/>
    <x v="7"/>
    <x v="3"/>
    <x v="3"/>
    <n v="1439442000"/>
    <n v="1439614800"/>
    <x v="0"/>
    <b v="0"/>
    <x v="3"/>
    <x v="3"/>
    <x v="3"/>
  </r>
  <r>
    <n v="8"/>
    <s v="Nunez-Richards"/>
    <s v="Exclusive attitude-oriented intranet"/>
    <x v="7"/>
    <n v="21946"/>
    <n v="0.19932788374205268"/>
    <x v="2"/>
    <n v="708"/>
    <x v="8"/>
    <x v="3"/>
    <x v="3"/>
    <n v="1281330000"/>
    <n v="1281502800"/>
    <x v="0"/>
    <b v="0"/>
    <x v="3"/>
    <x v="3"/>
    <x v="3"/>
  </r>
  <r>
    <n v="9"/>
    <s v="Rangel, Holt and Jones"/>
    <s v="Open-source fresh-thinking model"/>
    <x v="8"/>
    <n v="3208"/>
    <n v="0.51741935483870971"/>
    <x v="0"/>
    <n v="44"/>
    <x v="9"/>
    <x v="1"/>
    <x v="1"/>
    <n v="1379566800"/>
    <n v="1383804000"/>
    <x v="0"/>
    <b v="0"/>
    <x v="5"/>
    <x v="1"/>
    <x v="5"/>
  </r>
  <r>
    <n v="10"/>
    <s v="Green Ltd"/>
    <s v="Monitored empowering installation"/>
    <x v="5"/>
    <n v="13838"/>
    <n v="2.6611538461538462"/>
    <x v="1"/>
    <n v="220"/>
    <x v="10"/>
    <x v="1"/>
    <x v="1"/>
    <n v="1281762000"/>
    <n v="1285909200"/>
    <x v="0"/>
    <b v="0"/>
    <x v="6"/>
    <x v="4"/>
    <x v="6"/>
  </r>
  <r>
    <n v="11"/>
    <s v="Perez, Johnson and Gardner"/>
    <s v="Grass-roots zero administration system engine"/>
    <x v="9"/>
    <n v="3030"/>
    <n v="0.48095238095238096"/>
    <x v="0"/>
    <n v="27"/>
    <x v="11"/>
    <x v="1"/>
    <x v="1"/>
    <n v="1285045200"/>
    <n v="1285563600"/>
    <x v="0"/>
    <b v="1"/>
    <x v="3"/>
    <x v="3"/>
    <x v="3"/>
  </r>
  <r>
    <n v="12"/>
    <s v="Kim Ltd"/>
    <s v="Assimilated hybrid intranet"/>
    <x v="9"/>
    <n v="5629"/>
    <n v="0.89349206349206345"/>
    <x v="0"/>
    <n v="55"/>
    <x v="12"/>
    <x v="1"/>
    <x v="1"/>
    <n v="1571720400"/>
    <n v="1572411600"/>
    <x v="0"/>
    <b v="0"/>
    <x v="6"/>
    <x v="4"/>
    <x v="6"/>
  </r>
  <r>
    <n v="13"/>
    <s v="Walker, Taylor and Coleman"/>
    <s v="Multi-tiered directional open architecture"/>
    <x v="3"/>
    <n v="10295"/>
    <n v="2.4511904761904764"/>
    <x v="1"/>
    <n v="98"/>
    <x v="13"/>
    <x v="1"/>
    <x v="1"/>
    <n v="1465621200"/>
    <n v="1466658000"/>
    <x v="0"/>
    <b v="0"/>
    <x v="7"/>
    <x v="1"/>
    <x v="7"/>
  </r>
  <r>
    <n v="14"/>
    <s v="Rodriguez, Rose and Stewart"/>
    <s v="Cloned directional synergy"/>
    <x v="10"/>
    <n v="18829"/>
    <n v="0.66769503546099296"/>
    <x v="0"/>
    <n v="200"/>
    <x v="14"/>
    <x v="1"/>
    <x v="1"/>
    <n v="1331013600"/>
    <n v="1333342800"/>
    <x v="0"/>
    <b v="0"/>
    <x v="7"/>
    <x v="1"/>
    <x v="7"/>
  </r>
  <r>
    <n v="15"/>
    <s v="Wright, Hunt and Rowe"/>
    <s v="Extended eco-centric pricing structure"/>
    <x v="11"/>
    <n v="38414"/>
    <n v="0.47307881773399013"/>
    <x v="0"/>
    <n v="452"/>
    <x v="15"/>
    <x v="1"/>
    <x v="1"/>
    <n v="1575957600"/>
    <n v="1576303200"/>
    <x v="0"/>
    <b v="0"/>
    <x v="8"/>
    <x v="2"/>
    <x v="8"/>
  </r>
  <r>
    <n v="16"/>
    <s v="Hines Inc"/>
    <s v="Cross-platform systemic adapter"/>
    <x v="12"/>
    <n v="11041"/>
    <n v="6.4947058823529416"/>
    <x v="1"/>
    <n v="100"/>
    <x v="16"/>
    <x v="1"/>
    <x v="1"/>
    <n v="1390370400"/>
    <n v="1392271200"/>
    <x v="0"/>
    <b v="0"/>
    <x v="9"/>
    <x v="5"/>
    <x v="9"/>
  </r>
  <r>
    <n v="17"/>
    <s v="Cochran-Nguyen"/>
    <s v="Seamless 4thgeneration methodology"/>
    <x v="13"/>
    <n v="134845"/>
    <n v="1.5939125295508274"/>
    <x v="1"/>
    <n v="1249"/>
    <x v="17"/>
    <x v="1"/>
    <x v="1"/>
    <n v="1294812000"/>
    <n v="1294898400"/>
    <x v="0"/>
    <b v="0"/>
    <x v="10"/>
    <x v="4"/>
    <x v="10"/>
  </r>
  <r>
    <n v="18"/>
    <s v="Johnson-Gould"/>
    <s v="Exclusive needs-based adapter"/>
    <x v="14"/>
    <n v="6089"/>
    <n v="0.66912087912087914"/>
    <x v="3"/>
    <n v="135"/>
    <x v="18"/>
    <x v="1"/>
    <x v="1"/>
    <n v="1536382800"/>
    <n v="1537074000"/>
    <x v="0"/>
    <b v="0"/>
    <x v="3"/>
    <x v="3"/>
    <x v="3"/>
  </r>
  <r>
    <n v="19"/>
    <s v="Perez-Hess"/>
    <s v="Down-sized cohesive archive"/>
    <x v="15"/>
    <n v="30331"/>
    <n v="0.48529600000000001"/>
    <x v="0"/>
    <n v="674"/>
    <x v="19"/>
    <x v="1"/>
    <x v="1"/>
    <n v="1551679200"/>
    <n v="1553490000"/>
    <x v="0"/>
    <b v="1"/>
    <x v="3"/>
    <x v="3"/>
    <x v="3"/>
  </r>
  <r>
    <n v="20"/>
    <s v="Reeves, Thompson and Richardson"/>
    <s v="Proactive composite alliance"/>
    <x v="16"/>
    <n v="147936"/>
    <n v="1.1224279210925645"/>
    <x v="1"/>
    <n v="1396"/>
    <x v="20"/>
    <x v="1"/>
    <x v="1"/>
    <n v="1406523600"/>
    <n v="1406523600"/>
    <x v="0"/>
    <b v="0"/>
    <x v="6"/>
    <x v="4"/>
    <x v="6"/>
  </r>
  <r>
    <n v="21"/>
    <s v="Simmons-Reynolds"/>
    <s v="Re-engineered intangible definition"/>
    <x v="17"/>
    <n v="38533"/>
    <n v="0.40992553191489361"/>
    <x v="0"/>
    <n v="558"/>
    <x v="21"/>
    <x v="1"/>
    <x v="1"/>
    <n v="1313384400"/>
    <n v="1316322000"/>
    <x v="0"/>
    <b v="0"/>
    <x v="3"/>
    <x v="3"/>
    <x v="3"/>
  </r>
  <r>
    <n v="22"/>
    <s v="Collier Inc"/>
    <s v="Enhanced dynamic definition"/>
    <x v="18"/>
    <n v="75690"/>
    <n v="1.2807106598984772"/>
    <x v="1"/>
    <n v="890"/>
    <x v="22"/>
    <x v="1"/>
    <x v="1"/>
    <n v="1522731600"/>
    <n v="1524027600"/>
    <x v="0"/>
    <b v="0"/>
    <x v="3"/>
    <x v="3"/>
    <x v="3"/>
  </r>
  <r>
    <n v="23"/>
    <s v="Gray-Jenkins"/>
    <s v="Devolved next generation adapter"/>
    <x v="6"/>
    <n v="14942"/>
    <n v="3.3204444444444445"/>
    <x v="1"/>
    <n v="142"/>
    <x v="23"/>
    <x v="4"/>
    <x v="4"/>
    <n v="1550124000"/>
    <n v="1554699600"/>
    <x v="0"/>
    <b v="0"/>
    <x v="4"/>
    <x v="4"/>
    <x v="4"/>
  </r>
  <r>
    <n v="24"/>
    <s v="Scott, Wilson and Martin"/>
    <s v="Cross-platform intermediate frame"/>
    <x v="19"/>
    <n v="104257"/>
    <n v="1.1283225108225108"/>
    <x v="1"/>
    <n v="2673"/>
    <x v="24"/>
    <x v="1"/>
    <x v="1"/>
    <n v="1403326800"/>
    <n v="1403499600"/>
    <x v="0"/>
    <b v="0"/>
    <x v="8"/>
    <x v="2"/>
    <x v="8"/>
  </r>
  <r>
    <n v="25"/>
    <s v="Caldwell, Velazquez and Wilson"/>
    <s v="Monitored impactful analyzer"/>
    <x v="20"/>
    <n v="11904"/>
    <n v="2.1643636363636363"/>
    <x v="1"/>
    <n v="163"/>
    <x v="25"/>
    <x v="1"/>
    <x v="1"/>
    <n v="1305694800"/>
    <n v="1307422800"/>
    <x v="0"/>
    <b v="1"/>
    <x v="11"/>
    <x v="6"/>
    <x v="11"/>
  </r>
  <r>
    <n v="26"/>
    <s v="Spencer-Bates"/>
    <s v="Optional responsive customer loyalty"/>
    <x v="21"/>
    <n v="51814"/>
    <n v="0.4819906976744186"/>
    <x v="3"/>
    <n v="1480"/>
    <x v="26"/>
    <x v="1"/>
    <x v="1"/>
    <n v="1533013200"/>
    <n v="1535346000"/>
    <x v="0"/>
    <b v="0"/>
    <x v="3"/>
    <x v="3"/>
    <x v="3"/>
  </r>
  <r>
    <n v="27"/>
    <s v="Best, Carr and Williams"/>
    <s v="Diverse transitional migration"/>
    <x v="22"/>
    <n v="1599"/>
    <n v="0.79949999999999999"/>
    <x v="0"/>
    <n v="15"/>
    <x v="27"/>
    <x v="1"/>
    <x v="1"/>
    <n v="1443848400"/>
    <n v="1444539600"/>
    <x v="0"/>
    <b v="0"/>
    <x v="1"/>
    <x v="1"/>
    <x v="1"/>
  </r>
  <r>
    <n v="28"/>
    <s v="Campbell, Brown and Powell"/>
    <s v="Synchronized global task-force"/>
    <x v="23"/>
    <n v="137635"/>
    <n v="1.0522553516819573"/>
    <x v="1"/>
    <n v="2220"/>
    <x v="28"/>
    <x v="1"/>
    <x v="1"/>
    <n v="1265695200"/>
    <n v="1267682400"/>
    <x v="0"/>
    <b v="1"/>
    <x v="3"/>
    <x v="3"/>
    <x v="3"/>
  </r>
  <r>
    <n v="29"/>
    <s v="Johnson, Parker and Haynes"/>
    <s v="Focused 6thgeneration forecast"/>
    <x v="24"/>
    <n v="150965"/>
    <n v="3.2889978213507627"/>
    <x v="1"/>
    <n v="1606"/>
    <x v="29"/>
    <x v="5"/>
    <x v="5"/>
    <n v="1532062800"/>
    <n v="1535518800"/>
    <x v="0"/>
    <b v="0"/>
    <x v="12"/>
    <x v="4"/>
    <x v="12"/>
  </r>
  <r>
    <n v="30"/>
    <s v="Clark-Cooke"/>
    <s v="Down-sized analyzing challenge"/>
    <x v="25"/>
    <n v="14455"/>
    <n v="1.606111111111111"/>
    <x v="1"/>
    <n v="129"/>
    <x v="30"/>
    <x v="1"/>
    <x v="1"/>
    <n v="1558674000"/>
    <n v="1559106000"/>
    <x v="0"/>
    <b v="0"/>
    <x v="10"/>
    <x v="4"/>
    <x v="10"/>
  </r>
  <r>
    <n v="31"/>
    <s v="Schroeder Ltd"/>
    <s v="Progressive needs-based focus group"/>
    <x v="26"/>
    <n v="10850"/>
    <n v="3.1"/>
    <x v="1"/>
    <n v="226"/>
    <x v="31"/>
    <x v="4"/>
    <x v="4"/>
    <n v="1451973600"/>
    <n v="1454392800"/>
    <x v="0"/>
    <b v="0"/>
    <x v="11"/>
    <x v="6"/>
    <x v="11"/>
  </r>
  <r>
    <n v="32"/>
    <s v="Jackson PLC"/>
    <s v="Ergonomic 6thgeneration success"/>
    <x v="27"/>
    <n v="87676"/>
    <n v="0.86807920792079207"/>
    <x v="0"/>
    <n v="2307"/>
    <x v="32"/>
    <x v="6"/>
    <x v="6"/>
    <n v="1515564000"/>
    <n v="1517896800"/>
    <x v="0"/>
    <b v="0"/>
    <x v="4"/>
    <x v="4"/>
    <x v="4"/>
  </r>
  <r>
    <n v="33"/>
    <s v="Blair, Collins and Carter"/>
    <s v="Exclusive interactive approach"/>
    <x v="28"/>
    <n v="189666"/>
    <n v="3.7782071713147412"/>
    <x v="1"/>
    <n v="5419"/>
    <x v="33"/>
    <x v="1"/>
    <x v="1"/>
    <n v="1412485200"/>
    <n v="1415685600"/>
    <x v="0"/>
    <b v="0"/>
    <x v="3"/>
    <x v="3"/>
    <x v="3"/>
  </r>
  <r>
    <n v="34"/>
    <s v="Maldonado and Sons"/>
    <s v="Reverse-engineered asynchronous archive"/>
    <x v="29"/>
    <n v="14025"/>
    <n v="1.5080645161290323"/>
    <x v="1"/>
    <n v="165"/>
    <x v="34"/>
    <x v="1"/>
    <x v="1"/>
    <n v="1490245200"/>
    <n v="1490677200"/>
    <x v="0"/>
    <b v="0"/>
    <x v="4"/>
    <x v="4"/>
    <x v="4"/>
  </r>
  <r>
    <n v="35"/>
    <s v="Mitchell and Sons"/>
    <s v="Synergized intangible challenge"/>
    <x v="30"/>
    <n v="188628"/>
    <n v="1.5030119521912351"/>
    <x v="1"/>
    <n v="1965"/>
    <x v="35"/>
    <x v="3"/>
    <x v="3"/>
    <n v="1547877600"/>
    <n v="1551506400"/>
    <x v="0"/>
    <b v="1"/>
    <x v="6"/>
    <x v="4"/>
    <x v="6"/>
  </r>
  <r>
    <n v="36"/>
    <s v="Jackson-Lewis"/>
    <s v="Monitored multi-state encryption"/>
    <x v="31"/>
    <n v="1101"/>
    <n v="1.572857142857143"/>
    <x v="1"/>
    <n v="16"/>
    <x v="36"/>
    <x v="1"/>
    <x v="1"/>
    <n v="1298700000"/>
    <n v="1300856400"/>
    <x v="0"/>
    <b v="0"/>
    <x v="3"/>
    <x v="3"/>
    <x v="3"/>
  </r>
  <r>
    <n v="37"/>
    <s v="Black, Armstrong and Anderson"/>
    <s v="Profound attitude-oriented functionalities"/>
    <x v="32"/>
    <n v="11339"/>
    <n v="1.3998765432098765"/>
    <x v="1"/>
    <n v="107"/>
    <x v="37"/>
    <x v="1"/>
    <x v="1"/>
    <n v="1570338000"/>
    <n v="1573192800"/>
    <x v="0"/>
    <b v="1"/>
    <x v="13"/>
    <x v="5"/>
    <x v="13"/>
  </r>
  <r>
    <n v="38"/>
    <s v="Maldonado-Gonzalez"/>
    <s v="Digitized client-driven database"/>
    <x v="33"/>
    <n v="10085"/>
    <n v="3.2532258064516131"/>
    <x v="1"/>
    <n v="134"/>
    <x v="38"/>
    <x v="1"/>
    <x v="1"/>
    <n v="1287378000"/>
    <n v="1287810000"/>
    <x v="0"/>
    <b v="0"/>
    <x v="14"/>
    <x v="7"/>
    <x v="14"/>
  </r>
  <r>
    <n v="39"/>
    <s v="Kim-Rice"/>
    <s v="Organized bi-directional function"/>
    <x v="34"/>
    <n v="5027"/>
    <n v="0.50777777777777777"/>
    <x v="0"/>
    <n v="88"/>
    <x v="39"/>
    <x v="3"/>
    <x v="3"/>
    <n v="1361772000"/>
    <n v="1362978000"/>
    <x v="0"/>
    <b v="0"/>
    <x v="3"/>
    <x v="3"/>
    <x v="3"/>
  </r>
  <r>
    <n v="40"/>
    <s v="Garcia, Garcia and Lopez"/>
    <s v="Reduced stable middleware"/>
    <x v="35"/>
    <n v="14878"/>
    <n v="1.6906818181818182"/>
    <x v="1"/>
    <n v="198"/>
    <x v="40"/>
    <x v="1"/>
    <x v="1"/>
    <n v="1275714000"/>
    <n v="1277355600"/>
    <x v="0"/>
    <b v="1"/>
    <x v="8"/>
    <x v="2"/>
    <x v="8"/>
  </r>
  <r>
    <n v="41"/>
    <s v="Watts Group"/>
    <s v="Universal 5thgeneration neural-net"/>
    <x v="36"/>
    <n v="11924"/>
    <n v="2.1292857142857144"/>
    <x v="1"/>
    <n v="111"/>
    <x v="41"/>
    <x v="6"/>
    <x v="6"/>
    <n v="1346734800"/>
    <n v="1348981200"/>
    <x v="0"/>
    <b v="1"/>
    <x v="1"/>
    <x v="1"/>
    <x v="1"/>
  </r>
  <r>
    <n v="42"/>
    <s v="Werner-Bryant"/>
    <s v="Virtual uniform frame"/>
    <x v="37"/>
    <n v="7991"/>
    <n v="4.4394444444444447"/>
    <x v="1"/>
    <n v="222"/>
    <x v="42"/>
    <x v="1"/>
    <x v="1"/>
    <n v="1309755600"/>
    <n v="1310533200"/>
    <x v="0"/>
    <b v="0"/>
    <x v="0"/>
    <x v="0"/>
    <x v="0"/>
  </r>
  <r>
    <n v="43"/>
    <s v="Schmitt-Mendoza"/>
    <s v="Profound explicit paradigm"/>
    <x v="38"/>
    <n v="167717"/>
    <n v="1.859390243902439"/>
    <x v="1"/>
    <n v="6212"/>
    <x v="43"/>
    <x v="1"/>
    <x v="1"/>
    <n v="1406178000"/>
    <n v="1407560400"/>
    <x v="0"/>
    <b v="0"/>
    <x v="15"/>
    <x v="5"/>
    <x v="15"/>
  </r>
  <r>
    <n v="44"/>
    <s v="Reid-Mccullough"/>
    <s v="Visionary real-time groupware"/>
    <x v="39"/>
    <n v="10541"/>
    <n v="6.5881249999999998"/>
    <x v="1"/>
    <n v="98"/>
    <x v="44"/>
    <x v="3"/>
    <x v="3"/>
    <n v="1552798800"/>
    <n v="1552885200"/>
    <x v="0"/>
    <b v="0"/>
    <x v="13"/>
    <x v="5"/>
    <x v="13"/>
  </r>
  <r>
    <n v="45"/>
    <s v="Woods-Clark"/>
    <s v="Networked tertiary Graphical User Interface"/>
    <x v="40"/>
    <n v="4530"/>
    <n v="0.4768421052631579"/>
    <x v="0"/>
    <n v="48"/>
    <x v="45"/>
    <x v="1"/>
    <x v="1"/>
    <n v="1478062800"/>
    <n v="1479362400"/>
    <x v="0"/>
    <b v="1"/>
    <x v="3"/>
    <x v="3"/>
    <x v="3"/>
  </r>
  <r>
    <n v="46"/>
    <s v="Vaughn, Hunt and Caldwell"/>
    <s v="Virtual grid-enabled task-force"/>
    <x v="41"/>
    <n v="4247"/>
    <n v="1.1478378378378378"/>
    <x v="1"/>
    <n v="92"/>
    <x v="46"/>
    <x v="1"/>
    <x v="1"/>
    <n v="1278565200"/>
    <n v="1280552400"/>
    <x v="0"/>
    <b v="0"/>
    <x v="1"/>
    <x v="1"/>
    <x v="1"/>
  </r>
  <r>
    <n v="47"/>
    <s v="Bennett and Sons"/>
    <s v="Function-based multi-state software"/>
    <x v="42"/>
    <n v="7129"/>
    <n v="4.7526666666666664"/>
    <x v="1"/>
    <n v="149"/>
    <x v="47"/>
    <x v="1"/>
    <x v="1"/>
    <n v="1396069200"/>
    <n v="1398661200"/>
    <x v="0"/>
    <b v="0"/>
    <x v="3"/>
    <x v="3"/>
    <x v="3"/>
  </r>
  <r>
    <n v="48"/>
    <s v="Lamb Inc"/>
    <s v="Optimized leadingedge concept"/>
    <x v="43"/>
    <n v="128862"/>
    <n v="3.86972972972973"/>
    <x v="1"/>
    <n v="2431"/>
    <x v="48"/>
    <x v="1"/>
    <x v="1"/>
    <n v="1435208400"/>
    <n v="1436245200"/>
    <x v="0"/>
    <b v="0"/>
    <x v="3"/>
    <x v="3"/>
    <x v="3"/>
  </r>
  <r>
    <n v="49"/>
    <s v="Casey-Kelly"/>
    <s v="Sharable holistic interface"/>
    <x v="44"/>
    <n v="13653"/>
    <n v="1.89625"/>
    <x v="1"/>
    <n v="303"/>
    <x v="49"/>
    <x v="1"/>
    <x v="1"/>
    <n v="1571547600"/>
    <n v="1575439200"/>
    <x v="0"/>
    <b v="0"/>
    <x v="1"/>
    <x v="1"/>
    <x v="1"/>
  </r>
  <r>
    <n v="50"/>
    <s v="Jones, Taylor and Moore"/>
    <s v="Down-sized system-worthy secured line"/>
    <x v="0"/>
    <n v="2"/>
    <n v="0.02"/>
    <x v="0"/>
    <n v="1"/>
    <x v="50"/>
    <x v="6"/>
    <x v="6"/>
    <n v="1375333200"/>
    <n v="1377752400"/>
    <x v="0"/>
    <b v="0"/>
    <x v="16"/>
    <x v="1"/>
    <x v="16"/>
  </r>
  <r>
    <n v="51"/>
    <s v="Bradshaw, Gill and Donovan"/>
    <s v="Inverse secondary infrastructure"/>
    <x v="45"/>
    <n v="145243"/>
    <n v="0.91867805186590767"/>
    <x v="0"/>
    <n v="1467"/>
    <x v="51"/>
    <x v="4"/>
    <x v="4"/>
    <n v="1332824400"/>
    <n v="1334206800"/>
    <x v="0"/>
    <b v="1"/>
    <x v="8"/>
    <x v="2"/>
    <x v="8"/>
  </r>
  <r>
    <n v="52"/>
    <s v="Hernandez, Rodriguez and Clark"/>
    <s v="Organic foreground leverage"/>
    <x v="44"/>
    <n v="2459"/>
    <n v="0.34152777777777776"/>
    <x v="0"/>
    <n v="75"/>
    <x v="52"/>
    <x v="1"/>
    <x v="1"/>
    <n v="1284526800"/>
    <n v="1284872400"/>
    <x v="0"/>
    <b v="0"/>
    <x v="3"/>
    <x v="3"/>
    <x v="3"/>
  </r>
  <r>
    <n v="53"/>
    <s v="Smith-Jones"/>
    <s v="Reverse-engineered static concept"/>
    <x v="35"/>
    <n v="12356"/>
    <n v="1.4040909090909091"/>
    <x v="1"/>
    <n v="209"/>
    <x v="53"/>
    <x v="1"/>
    <x v="1"/>
    <n v="1400562000"/>
    <n v="1403931600"/>
    <x v="0"/>
    <b v="0"/>
    <x v="6"/>
    <x v="4"/>
    <x v="6"/>
  </r>
  <r>
    <n v="54"/>
    <s v="Roy PLC"/>
    <s v="Multi-channeled neutral customer loyalty"/>
    <x v="46"/>
    <n v="5392"/>
    <n v="0.89866666666666661"/>
    <x v="0"/>
    <n v="120"/>
    <x v="54"/>
    <x v="1"/>
    <x v="1"/>
    <n v="1520748000"/>
    <n v="1521262800"/>
    <x v="0"/>
    <b v="0"/>
    <x v="8"/>
    <x v="2"/>
    <x v="8"/>
  </r>
  <r>
    <n v="55"/>
    <s v="Wright, Brooks and Villarreal"/>
    <s v="Reverse-engineered bifurcated strategy"/>
    <x v="47"/>
    <n v="11746"/>
    <n v="1.7796969696969698"/>
    <x v="1"/>
    <n v="131"/>
    <x v="55"/>
    <x v="1"/>
    <x v="1"/>
    <n v="1532926800"/>
    <n v="1533358800"/>
    <x v="0"/>
    <b v="0"/>
    <x v="17"/>
    <x v="1"/>
    <x v="17"/>
  </r>
  <r>
    <n v="56"/>
    <s v="Flores, Miller and Johnson"/>
    <s v="Horizontal context-sensitive knowledge user"/>
    <x v="48"/>
    <n v="11493"/>
    <n v="1.436625"/>
    <x v="1"/>
    <n v="164"/>
    <x v="56"/>
    <x v="1"/>
    <x v="1"/>
    <n v="1420869600"/>
    <n v="1421474400"/>
    <x v="0"/>
    <b v="0"/>
    <x v="8"/>
    <x v="2"/>
    <x v="8"/>
  </r>
  <r>
    <n v="57"/>
    <s v="Bridges, Freeman and Kim"/>
    <s v="Cross-group multi-state task-force"/>
    <x v="49"/>
    <n v="6243"/>
    <n v="2.1527586206896552"/>
    <x v="1"/>
    <n v="201"/>
    <x v="57"/>
    <x v="1"/>
    <x v="1"/>
    <n v="1504242000"/>
    <n v="1505278800"/>
    <x v="0"/>
    <b v="0"/>
    <x v="11"/>
    <x v="6"/>
    <x v="11"/>
  </r>
  <r>
    <n v="58"/>
    <s v="Anderson-Perez"/>
    <s v="Expanded 3rdgeneration strategy"/>
    <x v="50"/>
    <n v="6132"/>
    <n v="2.2711111111111113"/>
    <x v="1"/>
    <n v="211"/>
    <x v="58"/>
    <x v="1"/>
    <x v="1"/>
    <n v="1442811600"/>
    <n v="1443934800"/>
    <x v="0"/>
    <b v="0"/>
    <x v="3"/>
    <x v="3"/>
    <x v="3"/>
  </r>
  <r>
    <n v="59"/>
    <s v="Wright, Fox and Marks"/>
    <s v="Assimilated real-time support"/>
    <x v="1"/>
    <n v="3851"/>
    <n v="2.7507142857142859"/>
    <x v="1"/>
    <n v="128"/>
    <x v="59"/>
    <x v="1"/>
    <x v="1"/>
    <n v="1497243600"/>
    <n v="1498539600"/>
    <x v="0"/>
    <b v="1"/>
    <x v="3"/>
    <x v="3"/>
    <x v="3"/>
  </r>
  <r>
    <n v="60"/>
    <s v="Crawford-Peters"/>
    <s v="User-centric regional database"/>
    <x v="51"/>
    <n v="135997"/>
    <n v="1.4437048832271762"/>
    <x v="1"/>
    <n v="1600"/>
    <x v="60"/>
    <x v="0"/>
    <x v="0"/>
    <n v="1342501200"/>
    <n v="1342760400"/>
    <x v="0"/>
    <b v="0"/>
    <x v="3"/>
    <x v="3"/>
    <x v="3"/>
  </r>
  <r>
    <n v="61"/>
    <s v="Romero-Hoffman"/>
    <s v="Open-source zero administration complexity"/>
    <x v="52"/>
    <n v="184750"/>
    <n v="0.92745983935742971"/>
    <x v="0"/>
    <n v="2253"/>
    <x v="61"/>
    <x v="0"/>
    <x v="0"/>
    <n v="1298268000"/>
    <n v="1301720400"/>
    <x v="0"/>
    <b v="0"/>
    <x v="3"/>
    <x v="3"/>
    <x v="3"/>
  </r>
  <r>
    <n v="62"/>
    <s v="Sparks-West"/>
    <s v="Organized incremental standardization"/>
    <x v="22"/>
    <n v="14452"/>
    <n v="7.226"/>
    <x v="1"/>
    <n v="249"/>
    <x v="62"/>
    <x v="1"/>
    <x v="1"/>
    <n v="1433480400"/>
    <n v="1433566800"/>
    <x v="0"/>
    <b v="0"/>
    <x v="2"/>
    <x v="2"/>
    <x v="2"/>
  </r>
  <r>
    <n v="63"/>
    <s v="Baker, Morgan and Brown"/>
    <s v="Assimilated didactic open system"/>
    <x v="53"/>
    <n v="557"/>
    <n v="0.11851063829787234"/>
    <x v="0"/>
    <n v="5"/>
    <x v="63"/>
    <x v="1"/>
    <x v="1"/>
    <n v="1493355600"/>
    <n v="1493874000"/>
    <x v="0"/>
    <b v="0"/>
    <x v="3"/>
    <x v="3"/>
    <x v="3"/>
  </r>
  <r>
    <n v="64"/>
    <s v="Mosley-Gilbert"/>
    <s v="Vision-oriented logistical intranet"/>
    <x v="54"/>
    <n v="2734"/>
    <n v="0.97642857142857142"/>
    <x v="0"/>
    <n v="38"/>
    <x v="64"/>
    <x v="1"/>
    <x v="1"/>
    <n v="1530507600"/>
    <n v="1531803600"/>
    <x v="0"/>
    <b v="1"/>
    <x v="2"/>
    <x v="2"/>
    <x v="2"/>
  </r>
  <r>
    <n v="65"/>
    <s v="Berry-Boyer"/>
    <s v="Mandatory incremental projection"/>
    <x v="55"/>
    <n v="14405"/>
    <n v="2.3614754098360655"/>
    <x v="1"/>
    <n v="236"/>
    <x v="65"/>
    <x v="1"/>
    <x v="1"/>
    <n v="1296108000"/>
    <n v="1296712800"/>
    <x v="0"/>
    <b v="0"/>
    <x v="3"/>
    <x v="3"/>
    <x v="3"/>
  </r>
  <r>
    <n v="66"/>
    <s v="Sanders-Allen"/>
    <s v="Grass-roots needs-based encryption"/>
    <x v="49"/>
    <n v="1307"/>
    <n v="0.45068965517241377"/>
    <x v="0"/>
    <n v="12"/>
    <x v="66"/>
    <x v="1"/>
    <x v="1"/>
    <n v="1428469200"/>
    <n v="1428901200"/>
    <x v="0"/>
    <b v="1"/>
    <x v="3"/>
    <x v="3"/>
    <x v="3"/>
  </r>
  <r>
    <n v="67"/>
    <s v="Lopez Inc"/>
    <s v="Team-oriented 6thgeneration middleware"/>
    <x v="56"/>
    <n v="117892"/>
    <n v="1.6238567493112948"/>
    <x v="1"/>
    <n v="4065"/>
    <x v="67"/>
    <x v="4"/>
    <x v="4"/>
    <n v="1264399200"/>
    <n v="1264831200"/>
    <x v="0"/>
    <b v="1"/>
    <x v="8"/>
    <x v="2"/>
    <x v="8"/>
  </r>
  <r>
    <n v="68"/>
    <s v="Moreno-Turner"/>
    <s v="Inverse multi-tasking installation"/>
    <x v="57"/>
    <n v="14508"/>
    <n v="2.5452631578947367"/>
    <x v="1"/>
    <n v="246"/>
    <x v="68"/>
    <x v="6"/>
    <x v="6"/>
    <n v="1501131600"/>
    <n v="1505192400"/>
    <x v="0"/>
    <b v="1"/>
    <x v="3"/>
    <x v="3"/>
    <x v="3"/>
  </r>
  <r>
    <n v="69"/>
    <s v="Jones-Watson"/>
    <s v="Switchable disintermediate moderator"/>
    <x v="58"/>
    <n v="1901"/>
    <n v="0.24063291139240506"/>
    <x v="3"/>
    <n v="17"/>
    <x v="69"/>
    <x v="1"/>
    <x v="1"/>
    <n v="1292738400"/>
    <n v="1295676000"/>
    <x v="0"/>
    <b v="0"/>
    <x v="3"/>
    <x v="3"/>
    <x v="3"/>
  </r>
  <r>
    <n v="70"/>
    <s v="Barker Inc"/>
    <s v="Re-engineered 24/7 task-force"/>
    <x v="59"/>
    <n v="158389"/>
    <n v="1.2374140625000001"/>
    <x v="1"/>
    <n v="2475"/>
    <x v="70"/>
    <x v="6"/>
    <x v="6"/>
    <n v="1288674000"/>
    <n v="1292911200"/>
    <x v="0"/>
    <b v="1"/>
    <x v="3"/>
    <x v="3"/>
    <x v="3"/>
  </r>
  <r>
    <n v="71"/>
    <s v="Tate, Bass and House"/>
    <s v="Organic object-oriented budgetary management"/>
    <x v="46"/>
    <n v="6484"/>
    <n v="1.0806666666666667"/>
    <x v="1"/>
    <n v="76"/>
    <x v="71"/>
    <x v="1"/>
    <x v="1"/>
    <n v="1575093600"/>
    <n v="1575439200"/>
    <x v="0"/>
    <b v="0"/>
    <x v="3"/>
    <x v="3"/>
    <x v="3"/>
  </r>
  <r>
    <n v="72"/>
    <s v="Hampton, Lewis and Ray"/>
    <s v="Seamless coherent parallelism"/>
    <x v="60"/>
    <n v="4022"/>
    <n v="6.7033333333333331"/>
    <x v="1"/>
    <n v="54"/>
    <x v="72"/>
    <x v="1"/>
    <x v="1"/>
    <n v="1435726800"/>
    <n v="1438837200"/>
    <x v="0"/>
    <b v="0"/>
    <x v="10"/>
    <x v="4"/>
    <x v="10"/>
  </r>
  <r>
    <n v="73"/>
    <s v="Collins-Goodman"/>
    <s v="Cross-platform even-keeled initiative"/>
    <x v="1"/>
    <n v="9253"/>
    <n v="6.609285714285714"/>
    <x v="1"/>
    <n v="88"/>
    <x v="73"/>
    <x v="1"/>
    <x v="1"/>
    <n v="1480226400"/>
    <n v="1480485600"/>
    <x v="0"/>
    <b v="0"/>
    <x v="17"/>
    <x v="1"/>
    <x v="17"/>
  </r>
  <r>
    <n v="74"/>
    <s v="Davis-Michael"/>
    <s v="Progressive tertiary framework"/>
    <x v="61"/>
    <n v="4776"/>
    <n v="1.2246153846153847"/>
    <x v="1"/>
    <n v="85"/>
    <x v="74"/>
    <x v="4"/>
    <x v="4"/>
    <n v="1459054800"/>
    <n v="1459141200"/>
    <x v="0"/>
    <b v="0"/>
    <x v="16"/>
    <x v="1"/>
    <x v="16"/>
  </r>
  <r>
    <n v="75"/>
    <s v="White, Torres and Bishop"/>
    <s v="Multi-layered dynamic protocol"/>
    <x v="62"/>
    <n v="14606"/>
    <n v="1.5057731958762886"/>
    <x v="1"/>
    <n v="170"/>
    <x v="75"/>
    <x v="1"/>
    <x v="1"/>
    <n v="1531630800"/>
    <n v="1532322000"/>
    <x v="0"/>
    <b v="0"/>
    <x v="14"/>
    <x v="7"/>
    <x v="14"/>
  </r>
  <r>
    <n v="76"/>
    <s v="Martin, Conway and Larsen"/>
    <s v="Horizontal next generation function"/>
    <x v="63"/>
    <n v="95993"/>
    <n v="0.78106590724165992"/>
    <x v="0"/>
    <n v="1684"/>
    <x v="76"/>
    <x v="1"/>
    <x v="1"/>
    <n v="1421992800"/>
    <n v="1426222800"/>
    <x v="1"/>
    <b v="1"/>
    <x v="3"/>
    <x v="3"/>
    <x v="3"/>
  </r>
  <r>
    <n v="77"/>
    <s v="Acevedo-Huffman"/>
    <s v="Pre-emptive impactful model"/>
    <x v="40"/>
    <n v="4460"/>
    <n v="0.46947368421052632"/>
    <x v="0"/>
    <n v="56"/>
    <x v="77"/>
    <x v="1"/>
    <x v="1"/>
    <n v="1285563600"/>
    <n v="1286773200"/>
    <x v="0"/>
    <b v="1"/>
    <x v="10"/>
    <x v="4"/>
    <x v="10"/>
  </r>
  <r>
    <n v="78"/>
    <s v="Montgomery, Larson and Spencer"/>
    <s v="User-centric bifurcated knowledge user"/>
    <x v="6"/>
    <n v="13536"/>
    <n v="3.008"/>
    <x v="1"/>
    <n v="330"/>
    <x v="78"/>
    <x v="1"/>
    <x v="1"/>
    <n v="1523854800"/>
    <n v="1523941200"/>
    <x v="0"/>
    <b v="0"/>
    <x v="18"/>
    <x v="5"/>
    <x v="18"/>
  </r>
  <r>
    <n v="79"/>
    <s v="Soto LLC"/>
    <s v="Triple-buffered reciprocal project"/>
    <x v="64"/>
    <n v="40228"/>
    <n v="0.6959861591695502"/>
    <x v="0"/>
    <n v="838"/>
    <x v="79"/>
    <x v="1"/>
    <x v="1"/>
    <n v="1529125200"/>
    <n v="1529557200"/>
    <x v="0"/>
    <b v="0"/>
    <x v="3"/>
    <x v="3"/>
    <x v="3"/>
  </r>
  <r>
    <n v="80"/>
    <s v="Sutton, Barrett and Tucker"/>
    <s v="Cross-platform needs-based approach"/>
    <x v="65"/>
    <n v="7012"/>
    <n v="6.374545454545455"/>
    <x v="1"/>
    <n v="127"/>
    <x v="80"/>
    <x v="1"/>
    <x v="1"/>
    <n v="1503982800"/>
    <n v="1506574800"/>
    <x v="0"/>
    <b v="0"/>
    <x v="11"/>
    <x v="6"/>
    <x v="11"/>
  </r>
  <r>
    <n v="81"/>
    <s v="Gomez, Bailey and Flores"/>
    <s v="User-friendly static contingency"/>
    <x v="66"/>
    <n v="37857"/>
    <n v="2.253392857142857"/>
    <x v="1"/>
    <n v="411"/>
    <x v="81"/>
    <x v="1"/>
    <x v="1"/>
    <n v="1511416800"/>
    <n v="1513576800"/>
    <x v="0"/>
    <b v="0"/>
    <x v="1"/>
    <x v="1"/>
    <x v="1"/>
  </r>
  <r>
    <n v="82"/>
    <s v="Porter-George"/>
    <s v="Reactive content-based framework"/>
    <x v="67"/>
    <n v="14973"/>
    <n v="14.973000000000001"/>
    <x v="1"/>
    <n v="180"/>
    <x v="82"/>
    <x v="4"/>
    <x v="4"/>
    <n v="1547704800"/>
    <n v="1548309600"/>
    <x v="0"/>
    <b v="1"/>
    <x v="11"/>
    <x v="6"/>
    <x v="11"/>
  </r>
  <r>
    <n v="83"/>
    <s v="Fitzgerald PLC"/>
    <s v="Realigned user-facing concept"/>
    <x v="68"/>
    <n v="39996"/>
    <n v="0.37590225563909774"/>
    <x v="0"/>
    <n v="1000"/>
    <x v="83"/>
    <x v="1"/>
    <x v="1"/>
    <n v="1469682000"/>
    <n v="1471582800"/>
    <x v="0"/>
    <b v="0"/>
    <x v="5"/>
    <x v="1"/>
    <x v="5"/>
  </r>
  <r>
    <n v="84"/>
    <s v="Cisneros-Burton"/>
    <s v="Public-key zero tolerance orchestration"/>
    <x v="69"/>
    <n v="41564"/>
    <n v="1.3236942675159236"/>
    <x v="1"/>
    <n v="374"/>
    <x v="84"/>
    <x v="1"/>
    <x v="1"/>
    <n v="1343451600"/>
    <n v="1344315600"/>
    <x v="0"/>
    <b v="0"/>
    <x v="8"/>
    <x v="2"/>
    <x v="8"/>
  </r>
  <r>
    <n v="85"/>
    <s v="Hill, Lawson and Wilkinson"/>
    <s v="Multi-tiered eco-centric architecture"/>
    <x v="70"/>
    <n v="6430"/>
    <n v="1.3122448979591836"/>
    <x v="1"/>
    <n v="71"/>
    <x v="85"/>
    <x v="2"/>
    <x v="2"/>
    <n v="1315717200"/>
    <n v="1316408400"/>
    <x v="0"/>
    <b v="0"/>
    <x v="7"/>
    <x v="1"/>
    <x v="7"/>
  </r>
  <r>
    <n v="86"/>
    <s v="Davis-Smith"/>
    <s v="Organic motivating firmware"/>
    <x v="71"/>
    <n v="12405"/>
    <n v="1.6763513513513513"/>
    <x v="1"/>
    <n v="203"/>
    <x v="86"/>
    <x v="1"/>
    <x v="1"/>
    <n v="1430715600"/>
    <n v="1431838800"/>
    <x v="1"/>
    <b v="0"/>
    <x v="3"/>
    <x v="3"/>
    <x v="3"/>
  </r>
  <r>
    <n v="87"/>
    <s v="Farrell and Sons"/>
    <s v="Synergized 4thgeneration conglomeration"/>
    <x v="72"/>
    <n v="123040"/>
    <n v="0.6198488664987406"/>
    <x v="0"/>
    <n v="1482"/>
    <x v="87"/>
    <x v="2"/>
    <x v="2"/>
    <n v="1299564000"/>
    <n v="1300510800"/>
    <x v="0"/>
    <b v="1"/>
    <x v="1"/>
    <x v="1"/>
    <x v="1"/>
  </r>
  <r>
    <n v="88"/>
    <s v="Clark Group"/>
    <s v="Grass-roots fault-tolerant policy"/>
    <x v="73"/>
    <n v="12516"/>
    <n v="2.6074999999999999"/>
    <x v="1"/>
    <n v="113"/>
    <x v="88"/>
    <x v="1"/>
    <x v="1"/>
    <n v="1429160400"/>
    <n v="1431061200"/>
    <x v="0"/>
    <b v="0"/>
    <x v="18"/>
    <x v="5"/>
    <x v="18"/>
  </r>
  <r>
    <n v="89"/>
    <s v="White, Singleton and Zimmerman"/>
    <s v="Monitored scalable knowledgebase"/>
    <x v="74"/>
    <n v="8588"/>
    <n v="2.5258823529411765"/>
    <x v="1"/>
    <n v="96"/>
    <x v="89"/>
    <x v="1"/>
    <x v="1"/>
    <n v="1271307600"/>
    <n v="1271480400"/>
    <x v="0"/>
    <b v="0"/>
    <x v="3"/>
    <x v="3"/>
    <x v="3"/>
  </r>
  <r>
    <n v="90"/>
    <s v="Kramer Group"/>
    <s v="Synergistic explicit parallelism"/>
    <x v="75"/>
    <n v="6132"/>
    <n v="0.7861538461538462"/>
    <x v="0"/>
    <n v="106"/>
    <x v="90"/>
    <x v="1"/>
    <x v="1"/>
    <n v="1456380000"/>
    <n v="1456380000"/>
    <x v="0"/>
    <b v="1"/>
    <x v="3"/>
    <x v="3"/>
    <x v="3"/>
  </r>
  <r>
    <n v="91"/>
    <s v="Frazier, Patrick and Smith"/>
    <s v="Enhanced systemic analyzer"/>
    <x v="76"/>
    <n v="74688"/>
    <n v="0.48404406999351912"/>
    <x v="0"/>
    <n v="679"/>
    <x v="91"/>
    <x v="6"/>
    <x v="6"/>
    <n v="1470459600"/>
    <n v="1472878800"/>
    <x v="0"/>
    <b v="0"/>
    <x v="18"/>
    <x v="5"/>
    <x v="18"/>
  </r>
  <r>
    <n v="92"/>
    <s v="Santos, Bell and Lloyd"/>
    <s v="Object-based analyzing knowledge user"/>
    <x v="77"/>
    <n v="51775"/>
    <n v="2.5887500000000001"/>
    <x v="1"/>
    <n v="498"/>
    <x v="92"/>
    <x v="5"/>
    <x v="5"/>
    <n v="1277269200"/>
    <n v="1277355600"/>
    <x v="0"/>
    <b v="1"/>
    <x v="11"/>
    <x v="6"/>
    <x v="11"/>
  </r>
  <r>
    <n v="93"/>
    <s v="Hall and Sons"/>
    <s v="Pre-emptive radical architecture"/>
    <x v="78"/>
    <n v="65877"/>
    <n v="0.60548713235294116"/>
    <x v="3"/>
    <n v="610"/>
    <x v="93"/>
    <x v="1"/>
    <x v="1"/>
    <n v="1350709200"/>
    <n v="1351054800"/>
    <x v="0"/>
    <b v="1"/>
    <x v="3"/>
    <x v="3"/>
    <x v="3"/>
  </r>
  <r>
    <n v="94"/>
    <s v="Hanson Inc"/>
    <s v="Grass-roots web-enabled contingency"/>
    <x v="49"/>
    <n v="8807"/>
    <n v="3.036896551724138"/>
    <x v="1"/>
    <n v="180"/>
    <x v="94"/>
    <x v="4"/>
    <x v="4"/>
    <n v="1554613200"/>
    <n v="1555563600"/>
    <x v="0"/>
    <b v="0"/>
    <x v="2"/>
    <x v="2"/>
    <x v="2"/>
  </r>
  <r>
    <n v="95"/>
    <s v="Sanchez LLC"/>
    <s v="Stand-alone system-worthy standardization"/>
    <x v="79"/>
    <n v="1017"/>
    <n v="1.1299999999999999"/>
    <x v="1"/>
    <n v="27"/>
    <x v="95"/>
    <x v="1"/>
    <x v="1"/>
    <n v="1571029200"/>
    <n v="1571634000"/>
    <x v="0"/>
    <b v="0"/>
    <x v="4"/>
    <x v="4"/>
    <x v="4"/>
  </r>
  <r>
    <n v="96"/>
    <s v="Howard Ltd"/>
    <s v="Down-sized systematic policy"/>
    <x v="80"/>
    <n v="151513"/>
    <n v="2.1737876614060259"/>
    <x v="1"/>
    <n v="2331"/>
    <x v="96"/>
    <x v="1"/>
    <x v="1"/>
    <n v="1299736800"/>
    <n v="1300856400"/>
    <x v="0"/>
    <b v="0"/>
    <x v="3"/>
    <x v="3"/>
    <x v="3"/>
  </r>
  <r>
    <n v="97"/>
    <s v="Stewart LLC"/>
    <s v="Cloned bi-directional architecture"/>
    <x v="81"/>
    <n v="12047"/>
    <n v="9.2669230769230762"/>
    <x v="1"/>
    <n v="113"/>
    <x v="97"/>
    <x v="1"/>
    <x v="1"/>
    <n v="1435208400"/>
    <n v="1439874000"/>
    <x v="0"/>
    <b v="0"/>
    <x v="0"/>
    <x v="0"/>
    <x v="0"/>
  </r>
  <r>
    <n v="98"/>
    <s v="Arias, Allen and Miller"/>
    <s v="Seamless transitional portal"/>
    <x v="82"/>
    <n v="32951"/>
    <n v="0.33692229038854804"/>
    <x v="0"/>
    <n v="1220"/>
    <x v="98"/>
    <x v="2"/>
    <x v="2"/>
    <n v="1437973200"/>
    <n v="1438318800"/>
    <x v="0"/>
    <b v="0"/>
    <x v="11"/>
    <x v="6"/>
    <x v="11"/>
  </r>
  <r>
    <n v="99"/>
    <s v="Baker-Morris"/>
    <s v="Fully-configurable motivating approach"/>
    <x v="4"/>
    <n v="14951"/>
    <n v="1.9672368421052631"/>
    <x v="1"/>
    <n v="164"/>
    <x v="99"/>
    <x v="1"/>
    <x v="1"/>
    <n v="1416895200"/>
    <n v="1419400800"/>
    <x v="0"/>
    <b v="0"/>
    <x v="3"/>
    <x v="3"/>
    <x v="3"/>
  </r>
  <r>
    <n v="100"/>
    <s v="Tucker, Fox and Green"/>
    <s v="Upgradable fault-tolerant approach"/>
    <x v="0"/>
    <n v="1"/>
    <n v="0.01"/>
    <x v="0"/>
    <n v="1"/>
    <x v="100"/>
    <x v="1"/>
    <x v="1"/>
    <n v="1319000400"/>
    <n v="1320555600"/>
    <x v="0"/>
    <b v="0"/>
    <x v="3"/>
    <x v="3"/>
    <x v="3"/>
  </r>
  <r>
    <n v="101"/>
    <s v="Douglas LLC"/>
    <s v="Reduced heuristic moratorium"/>
    <x v="79"/>
    <n v="9193"/>
    <n v="10.214444444444444"/>
    <x v="1"/>
    <n v="164"/>
    <x v="101"/>
    <x v="1"/>
    <x v="1"/>
    <n v="1424498400"/>
    <n v="1425103200"/>
    <x v="0"/>
    <b v="1"/>
    <x v="5"/>
    <x v="1"/>
    <x v="5"/>
  </r>
  <r>
    <n v="102"/>
    <s v="Garcia Inc"/>
    <s v="Front-line web-enabled model"/>
    <x v="41"/>
    <n v="10422"/>
    <n v="2.8167567567567566"/>
    <x v="1"/>
    <n v="336"/>
    <x v="102"/>
    <x v="1"/>
    <x v="1"/>
    <n v="1526274000"/>
    <n v="1526878800"/>
    <x v="0"/>
    <b v="1"/>
    <x v="8"/>
    <x v="2"/>
    <x v="8"/>
  </r>
  <r>
    <n v="103"/>
    <s v="Frye, Hunt and Powell"/>
    <s v="Polarized incremental emulation"/>
    <x v="83"/>
    <n v="2461"/>
    <n v="0.24610000000000001"/>
    <x v="0"/>
    <n v="37"/>
    <x v="103"/>
    <x v="6"/>
    <x v="6"/>
    <n v="1287896400"/>
    <n v="1288674000"/>
    <x v="0"/>
    <b v="0"/>
    <x v="5"/>
    <x v="1"/>
    <x v="5"/>
  </r>
  <r>
    <n v="104"/>
    <s v="Smith, Wells and Nguyen"/>
    <s v="Self-enabling grid-enabled initiative"/>
    <x v="84"/>
    <n v="170623"/>
    <n v="1.4314010067114094"/>
    <x v="1"/>
    <n v="1917"/>
    <x v="104"/>
    <x v="1"/>
    <x v="1"/>
    <n v="1495515600"/>
    <n v="1495602000"/>
    <x v="0"/>
    <b v="0"/>
    <x v="7"/>
    <x v="1"/>
    <x v="7"/>
  </r>
  <r>
    <n v="105"/>
    <s v="Charles-Johnson"/>
    <s v="Total fresh-thinking system engine"/>
    <x v="85"/>
    <n v="9829"/>
    <n v="1.4454411764705883"/>
    <x v="1"/>
    <n v="95"/>
    <x v="105"/>
    <x v="1"/>
    <x v="1"/>
    <n v="1364878800"/>
    <n v="1366434000"/>
    <x v="0"/>
    <b v="0"/>
    <x v="2"/>
    <x v="2"/>
    <x v="2"/>
  </r>
  <r>
    <n v="106"/>
    <s v="Brandt, Carter and Wood"/>
    <s v="Ameliorated clear-thinking circuit"/>
    <x v="61"/>
    <n v="14006"/>
    <n v="3.5912820512820511"/>
    <x v="1"/>
    <n v="147"/>
    <x v="106"/>
    <x v="1"/>
    <x v="1"/>
    <n v="1567918800"/>
    <n v="1568350800"/>
    <x v="0"/>
    <b v="0"/>
    <x v="3"/>
    <x v="3"/>
    <x v="3"/>
  </r>
  <r>
    <n v="107"/>
    <s v="Tucker, Schmidt and Reid"/>
    <s v="Multi-layered encompassing installation"/>
    <x v="26"/>
    <n v="6527"/>
    <n v="1.8648571428571428"/>
    <x v="1"/>
    <n v="86"/>
    <x v="107"/>
    <x v="1"/>
    <x v="1"/>
    <n v="1524459600"/>
    <n v="1525928400"/>
    <x v="0"/>
    <b v="1"/>
    <x v="3"/>
    <x v="3"/>
    <x v="3"/>
  </r>
  <r>
    <n v="108"/>
    <s v="Decker Inc"/>
    <s v="Universal encompassing implementation"/>
    <x v="42"/>
    <n v="8929"/>
    <n v="5.9526666666666666"/>
    <x v="1"/>
    <n v="83"/>
    <x v="108"/>
    <x v="1"/>
    <x v="1"/>
    <n v="1333688400"/>
    <n v="1336885200"/>
    <x v="0"/>
    <b v="0"/>
    <x v="4"/>
    <x v="4"/>
    <x v="4"/>
  </r>
  <r>
    <n v="109"/>
    <s v="Romero and Sons"/>
    <s v="Object-based client-server application"/>
    <x v="5"/>
    <n v="3079"/>
    <n v="0.5921153846153846"/>
    <x v="0"/>
    <n v="60"/>
    <x v="109"/>
    <x v="1"/>
    <x v="1"/>
    <n v="1389506400"/>
    <n v="1389679200"/>
    <x v="0"/>
    <b v="0"/>
    <x v="19"/>
    <x v="4"/>
    <x v="19"/>
  </r>
  <r>
    <n v="110"/>
    <s v="Castillo-Carey"/>
    <s v="Cross-platform solution-oriented process improvement"/>
    <x v="86"/>
    <n v="21307"/>
    <n v="0.14962780898876404"/>
    <x v="0"/>
    <n v="296"/>
    <x v="110"/>
    <x v="1"/>
    <x v="1"/>
    <n v="1536642000"/>
    <n v="1538283600"/>
    <x v="0"/>
    <b v="0"/>
    <x v="0"/>
    <x v="0"/>
    <x v="0"/>
  </r>
  <r>
    <n v="111"/>
    <s v="Hart-Briggs"/>
    <s v="Re-engineered user-facing approach"/>
    <x v="87"/>
    <n v="73653"/>
    <n v="1.1995602605863191"/>
    <x v="1"/>
    <n v="676"/>
    <x v="111"/>
    <x v="1"/>
    <x v="1"/>
    <n v="1348290000"/>
    <n v="1348808400"/>
    <x v="0"/>
    <b v="0"/>
    <x v="15"/>
    <x v="5"/>
    <x v="15"/>
  </r>
  <r>
    <n v="112"/>
    <s v="Jones-Meyer"/>
    <s v="Re-engineered client-driven hub"/>
    <x v="53"/>
    <n v="12635"/>
    <n v="2.6882978723404256"/>
    <x v="1"/>
    <n v="361"/>
    <x v="112"/>
    <x v="2"/>
    <x v="2"/>
    <n v="1408856400"/>
    <n v="1410152400"/>
    <x v="0"/>
    <b v="0"/>
    <x v="2"/>
    <x v="2"/>
    <x v="2"/>
  </r>
  <r>
    <n v="113"/>
    <s v="Wright, Hartman and Yu"/>
    <s v="User-friendly tertiary array"/>
    <x v="88"/>
    <n v="12437"/>
    <n v="3.7687878787878786"/>
    <x v="1"/>
    <n v="131"/>
    <x v="113"/>
    <x v="1"/>
    <x v="1"/>
    <n v="1505192400"/>
    <n v="1505797200"/>
    <x v="0"/>
    <b v="0"/>
    <x v="0"/>
    <x v="0"/>
    <x v="0"/>
  </r>
  <r>
    <n v="114"/>
    <s v="Harper-Davis"/>
    <s v="Robust heuristic encoding"/>
    <x v="89"/>
    <n v="13816"/>
    <n v="7.2715789473684209"/>
    <x v="1"/>
    <n v="126"/>
    <x v="114"/>
    <x v="1"/>
    <x v="1"/>
    <n v="1554786000"/>
    <n v="1554872400"/>
    <x v="0"/>
    <b v="1"/>
    <x v="8"/>
    <x v="2"/>
    <x v="8"/>
  </r>
  <r>
    <n v="115"/>
    <s v="Barrett PLC"/>
    <s v="Team-oriented clear-thinking capacity"/>
    <x v="90"/>
    <n v="145382"/>
    <n v="0.87211757648470301"/>
    <x v="0"/>
    <n v="3304"/>
    <x v="115"/>
    <x v="6"/>
    <x v="6"/>
    <n v="1510898400"/>
    <n v="1513922400"/>
    <x v="0"/>
    <b v="0"/>
    <x v="13"/>
    <x v="5"/>
    <x v="13"/>
  </r>
  <r>
    <n v="116"/>
    <s v="David-Clark"/>
    <s v="De-engineered motivating standardization"/>
    <x v="44"/>
    <n v="6336"/>
    <n v="0.88"/>
    <x v="0"/>
    <n v="73"/>
    <x v="116"/>
    <x v="1"/>
    <x v="1"/>
    <n v="1442552400"/>
    <n v="1442638800"/>
    <x v="0"/>
    <b v="0"/>
    <x v="3"/>
    <x v="3"/>
    <x v="3"/>
  </r>
  <r>
    <n v="117"/>
    <s v="Chaney-Dennis"/>
    <s v="Business-focused 24hour groupware"/>
    <x v="70"/>
    <n v="8523"/>
    <n v="1.7393877551020409"/>
    <x v="1"/>
    <n v="275"/>
    <x v="117"/>
    <x v="1"/>
    <x v="1"/>
    <n v="1316667600"/>
    <n v="1317186000"/>
    <x v="0"/>
    <b v="0"/>
    <x v="19"/>
    <x v="4"/>
    <x v="19"/>
  </r>
  <r>
    <n v="118"/>
    <s v="Robinson, Lopez and Christensen"/>
    <s v="Organic next generation protocol"/>
    <x v="91"/>
    <n v="6351"/>
    <n v="1.1761111111111111"/>
    <x v="1"/>
    <n v="67"/>
    <x v="118"/>
    <x v="1"/>
    <x v="1"/>
    <n v="1390716000"/>
    <n v="1391234400"/>
    <x v="0"/>
    <b v="0"/>
    <x v="14"/>
    <x v="7"/>
    <x v="14"/>
  </r>
  <r>
    <n v="119"/>
    <s v="Clark and Sons"/>
    <s v="Reverse-engineered full-range Internet solution"/>
    <x v="92"/>
    <n v="10748"/>
    <n v="2.1496"/>
    <x v="1"/>
    <n v="154"/>
    <x v="119"/>
    <x v="1"/>
    <x v="1"/>
    <n v="1402894800"/>
    <n v="1404363600"/>
    <x v="0"/>
    <b v="1"/>
    <x v="4"/>
    <x v="4"/>
    <x v="4"/>
  </r>
  <r>
    <n v="120"/>
    <s v="Vega Group"/>
    <s v="Synchronized regional synergy"/>
    <x v="93"/>
    <n v="112272"/>
    <n v="1.4949667110519307"/>
    <x v="1"/>
    <n v="1782"/>
    <x v="120"/>
    <x v="1"/>
    <x v="1"/>
    <n v="1429246800"/>
    <n v="1429592400"/>
    <x v="0"/>
    <b v="1"/>
    <x v="20"/>
    <x v="6"/>
    <x v="20"/>
  </r>
  <r>
    <n v="121"/>
    <s v="Brown-Brown"/>
    <s v="Multi-lateral homogeneous success"/>
    <x v="94"/>
    <n v="99361"/>
    <n v="2.1933995584988963"/>
    <x v="1"/>
    <n v="903"/>
    <x v="121"/>
    <x v="1"/>
    <x v="1"/>
    <n v="1412485200"/>
    <n v="1413608400"/>
    <x v="0"/>
    <b v="0"/>
    <x v="11"/>
    <x v="6"/>
    <x v="11"/>
  </r>
  <r>
    <n v="122"/>
    <s v="Taylor PLC"/>
    <s v="Seamless zero-defect solution"/>
    <x v="95"/>
    <n v="88055"/>
    <n v="0.64367690058479532"/>
    <x v="0"/>
    <n v="3387"/>
    <x v="122"/>
    <x v="1"/>
    <x v="1"/>
    <n v="1417068000"/>
    <n v="1419400800"/>
    <x v="0"/>
    <b v="0"/>
    <x v="13"/>
    <x v="5"/>
    <x v="13"/>
  </r>
  <r>
    <n v="123"/>
    <s v="Edwards-Lewis"/>
    <s v="Enhanced scalable concept"/>
    <x v="96"/>
    <n v="33092"/>
    <n v="0.18622397298818233"/>
    <x v="0"/>
    <n v="662"/>
    <x v="123"/>
    <x v="0"/>
    <x v="0"/>
    <n v="1448344800"/>
    <n v="1448604000"/>
    <x v="1"/>
    <b v="0"/>
    <x v="3"/>
    <x v="3"/>
    <x v="3"/>
  </r>
  <r>
    <n v="124"/>
    <s v="Stanton, Neal and Rodriguez"/>
    <s v="Polarized uniform software"/>
    <x v="97"/>
    <n v="9562"/>
    <n v="3.6776923076923076"/>
    <x v="1"/>
    <n v="94"/>
    <x v="124"/>
    <x v="6"/>
    <x v="6"/>
    <n v="1557723600"/>
    <n v="1562302800"/>
    <x v="0"/>
    <b v="0"/>
    <x v="14"/>
    <x v="7"/>
    <x v="14"/>
  </r>
  <r>
    <n v="125"/>
    <s v="Pratt LLC"/>
    <s v="Stand-alone web-enabled moderator"/>
    <x v="98"/>
    <n v="8475"/>
    <n v="1.5990566037735849"/>
    <x v="1"/>
    <n v="180"/>
    <x v="125"/>
    <x v="1"/>
    <x v="1"/>
    <n v="1537333200"/>
    <n v="1537678800"/>
    <x v="0"/>
    <b v="0"/>
    <x v="3"/>
    <x v="3"/>
    <x v="3"/>
  </r>
  <r>
    <n v="126"/>
    <s v="Gross PLC"/>
    <s v="Proactive methodical benchmark"/>
    <x v="99"/>
    <n v="69617"/>
    <n v="0.38633185349611543"/>
    <x v="0"/>
    <n v="774"/>
    <x v="126"/>
    <x v="1"/>
    <x v="1"/>
    <n v="1471150800"/>
    <n v="1473570000"/>
    <x v="0"/>
    <b v="1"/>
    <x v="3"/>
    <x v="3"/>
    <x v="3"/>
  </r>
  <r>
    <n v="127"/>
    <s v="Martinez, Gomez and Dalton"/>
    <s v="Team-oriented 6thgeneration matrix"/>
    <x v="100"/>
    <n v="53067"/>
    <n v="0.51421511627906979"/>
    <x v="0"/>
    <n v="672"/>
    <x v="127"/>
    <x v="0"/>
    <x v="0"/>
    <n v="1273640400"/>
    <n v="1273899600"/>
    <x v="0"/>
    <b v="0"/>
    <x v="3"/>
    <x v="3"/>
    <x v="3"/>
  </r>
  <r>
    <n v="128"/>
    <s v="Allen-Curtis"/>
    <s v="Phased human-resource core"/>
    <x v="101"/>
    <n v="42596"/>
    <n v="0.60334277620396604"/>
    <x v="3"/>
    <n v="532"/>
    <x v="128"/>
    <x v="1"/>
    <x v="1"/>
    <n v="1282885200"/>
    <n v="1284008400"/>
    <x v="0"/>
    <b v="0"/>
    <x v="1"/>
    <x v="1"/>
    <x v="1"/>
  </r>
  <r>
    <n v="129"/>
    <s v="Morgan-Martinez"/>
    <s v="Mandatory tertiary implementation"/>
    <x v="102"/>
    <n v="4756"/>
    <n v="3.2026936026936029E-2"/>
    <x v="3"/>
    <n v="55"/>
    <x v="129"/>
    <x v="2"/>
    <x v="2"/>
    <n v="1422943200"/>
    <n v="1425103200"/>
    <x v="0"/>
    <b v="0"/>
    <x v="0"/>
    <x v="0"/>
    <x v="0"/>
  </r>
  <r>
    <n v="130"/>
    <s v="Luna, Anderson and Fox"/>
    <s v="Secured directional encryption"/>
    <x v="103"/>
    <n v="14925"/>
    <n v="1.5546875"/>
    <x v="1"/>
    <n v="533"/>
    <x v="130"/>
    <x v="3"/>
    <x v="3"/>
    <n v="1319605200"/>
    <n v="1320991200"/>
    <x v="0"/>
    <b v="0"/>
    <x v="6"/>
    <x v="4"/>
    <x v="6"/>
  </r>
  <r>
    <n v="131"/>
    <s v="Fleming, Zhang and Henderson"/>
    <s v="Distributed 5thgeneration implementation"/>
    <x v="104"/>
    <n v="166116"/>
    <n v="1.0085974499089254"/>
    <x v="1"/>
    <n v="2443"/>
    <x v="131"/>
    <x v="4"/>
    <x v="4"/>
    <n v="1385704800"/>
    <n v="1386828000"/>
    <x v="0"/>
    <b v="0"/>
    <x v="2"/>
    <x v="2"/>
    <x v="2"/>
  </r>
  <r>
    <n v="132"/>
    <s v="Flowers and Sons"/>
    <s v="Virtual static core"/>
    <x v="88"/>
    <n v="3834"/>
    <n v="1.1618181818181819"/>
    <x v="1"/>
    <n v="89"/>
    <x v="132"/>
    <x v="1"/>
    <x v="1"/>
    <n v="1515736800"/>
    <n v="1517119200"/>
    <x v="0"/>
    <b v="1"/>
    <x v="3"/>
    <x v="3"/>
    <x v="3"/>
  </r>
  <r>
    <n v="133"/>
    <s v="Gates PLC"/>
    <s v="Secured content-based product"/>
    <x v="6"/>
    <n v="13985"/>
    <n v="3.1077777777777778"/>
    <x v="1"/>
    <n v="159"/>
    <x v="133"/>
    <x v="1"/>
    <x v="1"/>
    <n v="1313125200"/>
    <n v="1315026000"/>
    <x v="0"/>
    <b v="0"/>
    <x v="21"/>
    <x v="1"/>
    <x v="21"/>
  </r>
  <r>
    <n v="134"/>
    <s v="Caldwell LLC"/>
    <s v="Secured executive concept"/>
    <x v="105"/>
    <n v="89288"/>
    <n v="0.89736683417085428"/>
    <x v="0"/>
    <n v="940"/>
    <x v="134"/>
    <x v="5"/>
    <x v="5"/>
    <n v="1308459600"/>
    <n v="1312693200"/>
    <x v="0"/>
    <b v="1"/>
    <x v="4"/>
    <x v="4"/>
    <x v="4"/>
  </r>
  <r>
    <n v="135"/>
    <s v="Le, Burton and Evans"/>
    <s v="Balanced zero-defect software"/>
    <x v="106"/>
    <n v="5488"/>
    <n v="0.71272727272727276"/>
    <x v="0"/>
    <n v="117"/>
    <x v="135"/>
    <x v="1"/>
    <x v="1"/>
    <n v="1362636000"/>
    <n v="1363064400"/>
    <x v="0"/>
    <b v="1"/>
    <x v="3"/>
    <x v="3"/>
    <x v="3"/>
  </r>
  <r>
    <n v="136"/>
    <s v="Briggs PLC"/>
    <s v="Distributed context-sensitive flexibility"/>
    <x v="107"/>
    <n v="2721"/>
    <n v="3.2862318840579711E-2"/>
    <x v="3"/>
    <n v="58"/>
    <x v="136"/>
    <x v="1"/>
    <x v="1"/>
    <n v="1402117200"/>
    <n v="1403154000"/>
    <x v="0"/>
    <b v="1"/>
    <x v="6"/>
    <x v="4"/>
    <x v="6"/>
  </r>
  <r>
    <n v="137"/>
    <s v="Hudson-Nguyen"/>
    <s v="Down-sized disintermediate support"/>
    <x v="37"/>
    <n v="4712"/>
    <n v="2.617777777777778"/>
    <x v="1"/>
    <n v="50"/>
    <x v="137"/>
    <x v="1"/>
    <x v="1"/>
    <n v="1286341200"/>
    <n v="1286859600"/>
    <x v="0"/>
    <b v="0"/>
    <x v="9"/>
    <x v="5"/>
    <x v="9"/>
  </r>
  <r>
    <n v="138"/>
    <s v="Hogan Ltd"/>
    <s v="Stand-alone mission-critical moratorium"/>
    <x v="103"/>
    <n v="9216"/>
    <n v="0.96"/>
    <x v="0"/>
    <n v="115"/>
    <x v="138"/>
    <x v="1"/>
    <x v="1"/>
    <n v="1348808400"/>
    <n v="1349326800"/>
    <x v="0"/>
    <b v="0"/>
    <x v="20"/>
    <x v="6"/>
    <x v="20"/>
  </r>
  <r>
    <n v="139"/>
    <s v="Hamilton, Wright and Chavez"/>
    <s v="Down-sized empowering protocol"/>
    <x v="108"/>
    <n v="19246"/>
    <n v="0.20896851248642778"/>
    <x v="0"/>
    <n v="326"/>
    <x v="139"/>
    <x v="1"/>
    <x v="1"/>
    <n v="1429592400"/>
    <n v="1430974800"/>
    <x v="0"/>
    <b v="1"/>
    <x v="8"/>
    <x v="2"/>
    <x v="8"/>
  </r>
  <r>
    <n v="140"/>
    <s v="Bautista-Cross"/>
    <s v="Fully-configurable coherent Internet solution"/>
    <x v="20"/>
    <n v="12274"/>
    <n v="2.2316363636363636"/>
    <x v="1"/>
    <n v="186"/>
    <x v="140"/>
    <x v="1"/>
    <x v="1"/>
    <n v="1519538400"/>
    <n v="1519970400"/>
    <x v="0"/>
    <b v="0"/>
    <x v="4"/>
    <x v="4"/>
    <x v="4"/>
  </r>
  <r>
    <n v="141"/>
    <s v="Jackson LLC"/>
    <s v="Distributed motivating algorithm"/>
    <x v="109"/>
    <n v="65323"/>
    <n v="1.0159097978227061"/>
    <x v="1"/>
    <n v="1071"/>
    <x v="141"/>
    <x v="1"/>
    <x v="1"/>
    <n v="1434085200"/>
    <n v="1434603600"/>
    <x v="0"/>
    <b v="0"/>
    <x v="2"/>
    <x v="2"/>
    <x v="2"/>
  </r>
  <r>
    <n v="142"/>
    <s v="Figueroa Ltd"/>
    <s v="Expanded solution-oriented benchmark"/>
    <x v="92"/>
    <n v="11502"/>
    <n v="2.3003999999999998"/>
    <x v="1"/>
    <n v="117"/>
    <x v="142"/>
    <x v="1"/>
    <x v="1"/>
    <n v="1333688400"/>
    <n v="1337230800"/>
    <x v="0"/>
    <b v="0"/>
    <x v="2"/>
    <x v="2"/>
    <x v="2"/>
  </r>
  <r>
    <n v="143"/>
    <s v="Avila-Jones"/>
    <s v="Implemented discrete secured line"/>
    <x v="91"/>
    <n v="7322"/>
    <n v="1.355925925925926"/>
    <x v="1"/>
    <n v="70"/>
    <x v="143"/>
    <x v="1"/>
    <x v="1"/>
    <n v="1277701200"/>
    <n v="1279429200"/>
    <x v="0"/>
    <b v="0"/>
    <x v="7"/>
    <x v="1"/>
    <x v="7"/>
  </r>
  <r>
    <n v="144"/>
    <s v="Martin, Lopez and Hunter"/>
    <s v="Multi-lateral actuating installation"/>
    <x v="25"/>
    <n v="11619"/>
    <n v="1.2909999999999999"/>
    <x v="1"/>
    <n v="135"/>
    <x v="144"/>
    <x v="1"/>
    <x v="1"/>
    <n v="1560747600"/>
    <n v="1561438800"/>
    <x v="0"/>
    <b v="0"/>
    <x v="3"/>
    <x v="3"/>
    <x v="3"/>
  </r>
  <r>
    <n v="145"/>
    <s v="Fields-Moore"/>
    <s v="Secured reciprocal array"/>
    <x v="110"/>
    <n v="59128"/>
    <n v="2.3651200000000001"/>
    <x v="1"/>
    <n v="768"/>
    <x v="145"/>
    <x v="5"/>
    <x v="5"/>
    <n v="1410066000"/>
    <n v="1410498000"/>
    <x v="0"/>
    <b v="0"/>
    <x v="8"/>
    <x v="2"/>
    <x v="8"/>
  </r>
  <r>
    <n v="146"/>
    <s v="Harris-Golden"/>
    <s v="Optional bandwidth-monitored middleware"/>
    <x v="35"/>
    <n v="1518"/>
    <n v="0.17249999999999999"/>
    <x v="3"/>
    <n v="51"/>
    <x v="146"/>
    <x v="1"/>
    <x v="1"/>
    <n v="1320732000"/>
    <n v="1322460000"/>
    <x v="0"/>
    <b v="0"/>
    <x v="3"/>
    <x v="3"/>
    <x v="3"/>
  </r>
  <r>
    <n v="147"/>
    <s v="Moss, Norman and Dunlap"/>
    <s v="Upgradable upward-trending workforce"/>
    <x v="111"/>
    <n v="9337"/>
    <n v="1.1249397590361445"/>
    <x v="1"/>
    <n v="199"/>
    <x v="147"/>
    <x v="1"/>
    <x v="1"/>
    <n v="1465794000"/>
    <n v="1466312400"/>
    <x v="0"/>
    <b v="1"/>
    <x v="3"/>
    <x v="3"/>
    <x v="3"/>
  </r>
  <r>
    <n v="148"/>
    <s v="White, Larson and Wright"/>
    <s v="Upgradable hybrid capability"/>
    <x v="29"/>
    <n v="11255"/>
    <n v="1.2102150537634409"/>
    <x v="1"/>
    <n v="107"/>
    <x v="148"/>
    <x v="1"/>
    <x v="1"/>
    <n v="1500958800"/>
    <n v="1501736400"/>
    <x v="0"/>
    <b v="0"/>
    <x v="8"/>
    <x v="2"/>
    <x v="8"/>
  </r>
  <r>
    <n v="149"/>
    <s v="Payne, Oliver and Burch"/>
    <s v="Managed fresh-thinking flexibility"/>
    <x v="8"/>
    <n v="13632"/>
    <n v="2.1987096774193549"/>
    <x v="1"/>
    <n v="195"/>
    <x v="149"/>
    <x v="1"/>
    <x v="1"/>
    <n v="1357020000"/>
    <n v="1361512800"/>
    <x v="0"/>
    <b v="0"/>
    <x v="7"/>
    <x v="1"/>
    <x v="7"/>
  </r>
  <r>
    <n v="150"/>
    <s v="Brown, Palmer and Pace"/>
    <s v="Networked stable workforce"/>
    <x v="0"/>
    <n v="1"/>
    <n v="0.01"/>
    <x v="0"/>
    <n v="1"/>
    <x v="100"/>
    <x v="1"/>
    <x v="1"/>
    <n v="1544940000"/>
    <n v="1545026400"/>
    <x v="0"/>
    <b v="0"/>
    <x v="1"/>
    <x v="1"/>
    <x v="1"/>
  </r>
  <r>
    <n v="151"/>
    <s v="Parker LLC"/>
    <s v="Customizable intermediate extranet"/>
    <x v="112"/>
    <n v="88037"/>
    <n v="0.64166909620991253"/>
    <x v="0"/>
    <n v="1467"/>
    <x v="150"/>
    <x v="1"/>
    <x v="1"/>
    <n v="1402290000"/>
    <n v="1406696400"/>
    <x v="0"/>
    <b v="0"/>
    <x v="5"/>
    <x v="1"/>
    <x v="5"/>
  </r>
  <r>
    <n v="152"/>
    <s v="Bowen, Mcdonald and Hall"/>
    <s v="User-centric fault-tolerant task-force"/>
    <x v="113"/>
    <n v="175573"/>
    <n v="4.2306746987951804"/>
    <x v="1"/>
    <n v="3376"/>
    <x v="151"/>
    <x v="1"/>
    <x v="1"/>
    <n v="1487311200"/>
    <n v="1487916000"/>
    <x v="0"/>
    <b v="0"/>
    <x v="7"/>
    <x v="1"/>
    <x v="7"/>
  </r>
  <r>
    <n v="153"/>
    <s v="Whitehead, Bell and Hughes"/>
    <s v="Multi-tiered radical definition"/>
    <x v="114"/>
    <n v="176112"/>
    <n v="0.92984160506863778"/>
    <x v="0"/>
    <n v="5681"/>
    <x v="152"/>
    <x v="1"/>
    <x v="1"/>
    <n v="1350622800"/>
    <n v="1351141200"/>
    <x v="0"/>
    <b v="0"/>
    <x v="3"/>
    <x v="3"/>
    <x v="3"/>
  </r>
  <r>
    <n v="154"/>
    <s v="Rodriguez-Brown"/>
    <s v="Devolved foreground benchmark"/>
    <x v="115"/>
    <n v="100650"/>
    <n v="0.58756567425569173"/>
    <x v="0"/>
    <n v="1059"/>
    <x v="153"/>
    <x v="1"/>
    <x v="1"/>
    <n v="1463029200"/>
    <n v="1465016400"/>
    <x v="0"/>
    <b v="1"/>
    <x v="7"/>
    <x v="1"/>
    <x v="7"/>
  </r>
  <r>
    <n v="155"/>
    <s v="Hall-Schaefer"/>
    <s v="Distributed eco-centric methodology"/>
    <x v="116"/>
    <n v="90706"/>
    <n v="0.65022222222222226"/>
    <x v="0"/>
    <n v="1194"/>
    <x v="154"/>
    <x v="1"/>
    <x v="1"/>
    <n v="1269493200"/>
    <n v="1270789200"/>
    <x v="0"/>
    <b v="0"/>
    <x v="3"/>
    <x v="3"/>
    <x v="3"/>
  </r>
  <r>
    <n v="156"/>
    <s v="Meza-Rogers"/>
    <s v="Streamlined encompassing encryption"/>
    <x v="117"/>
    <n v="26914"/>
    <n v="0.73939560439560437"/>
    <x v="3"/>
    <n v="379"/>
    <x v="155"/>
    <x v="2"/>
    <x v="2"/>
    <n v="1570251600"/>
    <n v="1572325200"/>
    <x v="0"/>
    <b v="0"/>
    <x v="1"/>
    <x v="1"/>
    <x v="1"/>
  </r>
  <r>
    <n v="157"/>
    <s v="Curtis-Curtis"/>
    <s v="User-friendly reciprocal initiative"/>
    <x v="3"/>
    <n v="2212"/>
    <n v="0.52666666666666662"/>
    <x v="0"/>
    <n v="30"/>
    <x v="156"/>
    <x v="2"/>
    <x v="2"/>
    <n v="1388383200"/>
    <n v="1389420000"/>
    <x v="0"/>
    <b v="0"/>
    <x v="14"/>
    <x v="7"/>
    <x v="14"/>
  </r>
  <r>
    <n v="158"/>
    <s v="Carlson Inc"/>
    <s v="Ergonomic fresh-thinking installation"/>
    <x v="118"/>
    <n v="4640"/>
    <n v="2.2095238095238097"/>
    <x v="1"/>
    <n v="41"/>
    <x v="157"/>
    <x v="1"/>
    <x v="1"/>
    <n v="1449554400"/>
    <n v="1449640800"/>
    <x v="0"/>
    <b v="0"/>
    <x v="1"/>
    <x v="1"/>
    <x v="1"/>
  </r>
  <r>
    <n v="159"/>
    <s v="Clarke, Anderson and Lee"/>
    <s v="Robust explicit hardware"/>
    <x v="119"/>
    <n v="191222"/>
    <n v="1.0001150627615063"/>
    <x v="1"/>
    <n v="1821"/>
    <x v="158"/>
    <x v="1"/>
    <x v="1"/>
    <n v="1553662800"/>
    <n v="1555218000"/>
    <x v="0"/>
    <b v="1"/>
    <x v="3"/>
    <x v="3"/>
    <x v="3"/>
  </r>
  <r>
    <n v="160"/>
    <s v="Evans Group"/>
    <s v="Stand-alone actuating support"/>
    <x v="48"/>
    <n v="12985"/>
    <n v="1.6231249999999999"/>
    <x v="1"/>
    <n v="164"/>
    <x v="159"/>
    <x v="1"/>
    <x v="1"/>
    <n v="1556341200"/>
    <n v="1557723600"/>
    <x v="0"/>
    <b v="0"/>
    <x v="8"/>
    <x v="2"/>
    <x v="8"/>
  </r>
  <r>
    <n v="161"/>
    <s v="Bruce Group"/>
    <s v="Cross-platform methodical process improvement"/>
    <x v="20"/>
    <n v="4300"/>
    <n v="0.78181818181818186"/>
    <x v="0"/>
    <n v="75"/>
    <x v="160"/>
    <x v="1"/>
    <x v="1"/>
    <n v="1442984400"/>
    <n v="1443502800"/>
    <x v="0"/>
    <b v="1"/>
    <x v="2"/>
    <x v="2"/>
    <x v="2"/>
  </r>
  <r>
    <n v="162"/>
    <s v="Keith, Alvarez and Potter"/>
    <s v="Extended bottom-line open architecture"/>
    <x v="55"/>
    <n v="9134"/>
    <n v="1.4973770491803278"/>
    <x v="1"/>
    <n v="157"/>
    <x v="161"/>
    <x v="5"/>
    <x v="5"/>
    <n v="1544248800"/>
    <n v="1546840800"/>
    <x v="0"/>
    <b v="0"/>
    <x v="1"/>
    <x v="1"/>
    <x v="1"/>
  </r>
  <r>
    <n v="163"/>
    <s v="Burton-Watkins"/>
    <s v="Extended reciprocal circuit"/>
    <x v="26"/>
    <n v="8864"/>
    <n v="2.5325714285714285"/>
    <x v="1"/>
    <n v="246"/>
    <x v="162"/>
    <x v="1"/>
    <x v="1"/>
    <n v="1508475600"/>
    <n v="1512712800"/>
    <x v="0"/>
    <b v="1"/>
    <x v="14"/>
    <x v="7"/>
    <x v="14"/>
  </r>
  <r>
    <n v="164"/>
    <s v="Lopez and Sons"/>
    <s v="Polarized human-resource protocol"/>
    <x v="120"/>
    <n v="150755"/>
    <n v="1.0016943521594683"/>
    <x v="1"/>
    <n v="1396"/>
    <x v="163"/>
    <x v="1"/>
    <x v="1"/>
    <n v="1507438800"/>
    <n v="1507525200"/>
    <x v="0"/>
    <b v="0"/>
    <x v="3"/>
    <x v="3"/>
    <x v="3"/>
  </r>
  <r>
    <n v="165"/>
    <s v="Cordova Ltd"/>
    <s v="Synergized radical product"/>
    <x v="121"/>
    <n v="110279"/>
    <n v="1.2199004424778761"/>
    <x v="1"/>
    <n v="2506"/>
    <x v="164"/>
    <x v="1"/>
    <x v="1"/>
    <n v="1501563600"/>
    <n v="1504328400"/>
    <x v="0"/>
    <b v="0"/>
    <x v="2"/>
    <x v="2"/>
    <x v="2"/>
  </r>
  <r>
    <n v="166"/>
    <s v="Brown-Vang"/>
    <s v="Robust heuristic artificial intelligence"/>
    <x v="122"/>
    <n v="13439"/>
    <n v="1.3713265306122449"/>
    <x v="1"/>
    <n v="244"/>
    <x v="165"/>
    <x v="1"/>
    <x v="1"/>
    <n v="1292997600"/>
    <n v="1293343200"/>
    <x v="0"/>
    <b v="0"/>
    <x v="14"/>
    <x v="7"/>
    <x v="14"/>
  </r>
  <r>
    <n v="167"/>
    <s v="Cruz-Ward"/>
    <s v="Robust content-based emulation"/>
    <x v="97"/>
    <n v="10804"/>
    <n v="4.155384615384615"/>
    <x v="1"/>
    <n v="146"/>
    <x v="166"/>
    <x v="2"/>
    <x v="2"/>
    <n v="1370840400"/>
    <n v="1371704400"/>
    <x v="0"/>
    <b v="0"/>
    <x v="3"/>
    <x v="3"/>
    <x v="3"/>
  </r>
  <r>
    <n v="168"/>
    <s v="Hernandez Group"/>
    <s v="Ergonomic uniform open system"/>
    <x v="123"/>
    <n v="40107"/>
    <n v="0.3130913348946136"/>
    <x v="0"/>
    <n v="955"/>
    <x v="167"/>
    <x v="3"/>
    <x v="3"/>
    <n v="1550815200"/>
    <n v="1552798800"/>
    <x v="0"/>
    <b v="1"/>
    <x v="7"/>
    <x v="1"/>
    <x v="7"/>
  </r>
  <r>
    <n v="169"/>
    <s v="Tran, Steele and Wilson"/>
    <s v="Profit-focused modular product"/>
    <x v="124"/>
    <n v="98811"/>
    <n v="4.240815450643777"/>
    <x v="1"/>
    <n v="1267"/>
    <x v="168"/>
    <x v="1"/>
    <x v="1"/>
    <n v="1339909200"/>
    <n v="1342328400"/>
    <x v="0"/>
    <b v="1"/>
    <x v="12"/>
    <x v="4"/>
    <x v="12"/>
  </r>
  <r>
    <n v="170"/>
    <s v="Summers, Gallegos and Stein"/>
    <s v="Mandatory mobile product"/>
    <x v="125"/>
    <n v="5528"/>
    <n v="2.9388623072833599E-2"/>
    <x v="0"/>
    <n v="67"/>
    <x v="169"/>
    <x v="1"/>
    <x v="1"/>
    <n v="1501736400"/>
    <n v="1502341200"/>
    <x v="0"/>
    <b v="0"/>
    <x v="7"/>
    <x v="1"/>
    <x v="7"/>
  </r>
  <r>
    <n v="171"/>
    <s v="Blair Group"/>
    <s v="Public-key 3rdgeneration budgetary management"/>
    <x v="70"/>
    <n v="521"/>
    <n v="0.1063265306122449"/>
    <x v="0"/>
    <n v="5"/>
    <x v="170"/>
    <x v="1"/>
    <x v="1"/>
    <n v="1395291600"/>
    <n v="1397192400"/>
    <x v="0"/>
    <b v="0"/>
    <x v="18"/>
    <x v="5"/>
    <x v="18"/>
  </r>
  <r>
    <n v="172"/>
    <s v="Nixon Inc"/>
    <s v="Centralized national firmware"/>
    <x v="126"/>
    <n v="663"/>
    <n v="0.82874999999999999"/>
    <x v="0"/>
    <n v="26"/>
    <x v="171"/>
    <x v="1"/>
    <x v="1"/>
    <n v="1405746000"/>
    <n v="1407042000"/>
    <x v="0"/>
    <b v="1"/>
    <x v="4"/>
    <x v="4"/>
    <x v="4"/>
  </r>
  <r>
    <n v="173"/>
    <s v="White LLC"/>
    <s v="Cross-group 4thgeneration middleware"/>
    <x v="127"/>
    <n v="157635"/>
    <n v="1.6301447776628748"/>
    <x v="1"/>
    <n v="1561"/>
    <x v="172"/>
    <x v="1"/>
    <x v="1"/>
    <n v="1368853200"/>
    <n v="1369371600"/>
    <x v="0"/>
    <b v="0"/>
    <x v="3"/>
    <x v="3"/>
    <x v="3"/>
  </r>
  <r>
    <n v="174"/>
    <s v="Santos, Black and Donovan"/>
    <s v="Pre-emptive scalable access"/>
    <x v="60"/>
    <n v="5368"/>
    <n v="8.9466666666666672"/>
    <x v="1"/>
    <n v="48"/>
    <x v="173"/>
    <x v="1"/>
    <x v="1"/>
    <n v="1444021200"/>
    <n v="1444107600"/>
    <x v="0"/>
    <b v="1"/>
    <x v="8"/>
    <x v="2"/>
    <x v="8"/>
  </r>
  <r>
    <n v="175"/>
    <s v="Jones, Contreras and Burnett"/>
    <s v="Sharable intangible migration"/>
    <x v="128"/>
    <n v="47459"/>
    <n v="0.26191501103752757"/>
    <x v="0"/>
    <n v="1130"/>
    <x v="174"/>
    <x v="1"/>
    <x v="1"/>
    <n v="1472619600"/>
    <n v="1474261200"/>
    <x v="0"/>
    <b v="0"/>
    <x v="3"/>
    <x v="3"/>
    <x v="3"/>
  </r>
  <r>
    <n v="176"/>
    <s v="Stone-Orozco"/>
    <s v="Proactive scalable Graphical User Interface"/>
    <x v="129"/>
    <n v="86060"/>
    <n v="0.74834782608695649"/>
    <x v="0"/>
    <n v="782"/>
    <x v="175"/>
    <x v="1"/>
    <x v="1"/>
    <n v="1472878800"/>
    <n v="1473656400"/>
    <x v="0"/>
    <b v="0"/>
    <x v="3"/>
    <x v="3"/>
    <x v="3"/>
  </r>
  <r>
    <n v="177"/>
    <s v="Lee, Gibson and Morgan"/>
    <s v="Digitized solution-oriented product"/>
    <x v="130"/>
    <n v="161593"/>
    <n v="4.1647680412371137"/>
    <x v="1"/>
    <n v="2739"/>
    <x v="176"/>
    <x v="1"/>
    <x v="1"/>
    <n v="1289800800"/>
    <n v="1291960800"/>
    <x v="0"/>
    <b v="0"/>
    <x v="3"/>
    <x v="3"/>
    <x v="3"/>
  </r>
  <r>
    <n v="178"/>
    <s v="Alexander-Williams"/>
    <s v="Triple-buffered cohesive structure"/>
    <x v="44"/>
    <n v="6927"/>
    <n v="0.96208333333333329"/>
    <x v="0"/>
    <n v="210"/>
    <x v="177"/>
    <x v="1"/>
    <x v="1"/>
    <n v="1505970000"/>
    <n v="1506747600"/>
    <x v="0"/>
    <b v="0"/>
    <x v="0"/>
    <x v="0"/>
    <x v="0"/>
  </r>
  <r>
    <n v="179"/>
    <s v="Marks Ltd"/>
    <s v="Realigned human-resource orchestration"/>
    <x v="131"/>
    <n v="159185"/>
    <n v="3.5771910112359548"/>
    <x v="1"/>
    <n v="3537"/>
    <x v="178"/>
    <x v="0"/>
    <x v="0"/>
    <n v="1363496400"/>
    <n v="1363582800"/>
    <x v="0"/>
    <b v="1"/>
    <x v="3"/>
    <x v="3"/>
    <x v="3"/>
  </r>
  <r>
    <n v="180"/>
    <s v="Olsen, Edwards and Reid"/>
    <s v="Optional clear-thinking software"/>
    <x v="132"/>
    <n v="172736"/>
    <n v="3.0845714285714285"/>
    <x v="1"/>
    <n v="2107"/>
    <x v="179"/>
    <x v="2"/>
    <x v="2"/>
    <n v="1269234000"/>
    <n v="1269666000"/>
    <x v="0"/>
    <b v="0"/>
    <x v="8"/>
    <x v="2"/>
    <x v="8"/>
  </r>
  <r>
    <n v="181"/>
    <s v="Daniels, Rose and Tyler"/>
    <s v="Centralized global approach"/>
    <x v="133"/>
    <n v="5315"/>
    <n v="0.61802325581395345"/>
    <x v="0"/>
    <n v="136"/>
    <x v="180"/>
    <x v="1"/>
    <x v="1"/>
    <n v="1507093200"/>
    <n v="1508648400"/>
    <x v="0"/>
    <b v="0"/>
    <x v="2"/>
    <x v="2"/>
    <x v="2"/>
  </r>
  <r>
    <n v="182"/>
    <s v="Adams Group"/>
    <s v="Reverse-engineered bandwidth-monitored contingency"/>
    <x v="134"/>
    <n v="195750"/>
    <n v="7.2232472324723247"/>
    <x v="1"/>
    <n v="3318"/>
    <x v="181"/>
    <x v="3"/>
    <x v="3"/>
    <n v="1560574800"/>
    <n v="1561957200"/>
    <x v="0"/>
    <b v="0"/>
    <x v="3"/>
    <x v="3"/>
    <x v="3"/>
  </r>
  <r>
    <n v="183"/>
    <s v="Rogers, Huerta and Medina"/>
    <s v="Pre-emptive bandwidth-monitored instruction set"/>
    <x v="135"/>
    <n v="3525"/>
    <n v="0.69117647058823528"/>
    <x v="0"/>
    <n v="86"/>
    <x v="182"/>
    <x v="0"/>
    <x v="0"/>
    <n v="1284008400"/>
    <n v="1285131600"/>
    <x v="0"/>
    <b v="0"/>
    <x v="1"/>
    <x v="1"/>
    <x v="1"/>
  </r>
  <r>
    <n v="184"/>
    <s v="Howard, Carter and Griffith"/>
    <s v="Adaptive asynchronous emulation"/>
    <x v="136"/>
    <n v="10550"/>
    <n v="2.9305555555555554"/>
    <x v="1"/>
    <n v="340"/>
    <x v="183"/>
    <x v="1"/>
    <x v="1"/>
    <n v="1556859600"/>
    <n v="1556946000"/>
    <x v="0"/>
    <b v="0"/>
    <x v="3"/>
    <x v="3"/>
    <x v="3"/>
  </r>
  <r>
    <n v="185"/>
    <s v="Bailey PLC"/>
    <s v="Innovative actuating conglomeration"/>
    <x v="67"/>
    <n v="718"/>
    <n v="0.71799999999999997"/>
    <x v="0"/>
    <n v="19"/>
    <x v="184"/>
    <x v="1"/>
    <x v="1"/>
    <n v="1526187600"/>
    <n v="1527138000"/>
    <x v="0"/>
    <b v="0"/>
    <x v="19"/>
    <x v="4"/>
    <x v="19"/>
  </r>
  <r>
    <n v="186"/>
    <s v="Parker Group"/>
    <s v="Grass-roots foreground policy"/>
    <x v="137"/>
    <n v="28358"/>
    <n v="0.31934684684684683"/>
    <x v="0"/>
    <n v="886"/>
    <x v="185"/>
    <x v="1"/>
    <x v="1"/>
    <n v="1400821200"/>
    <n v="1402117200"/>
    <x v="0"/>
    <b v="0"/>
    <x v="3"/>
    <x v="3"/>
    <x v="3"/>
  </r>
  <r>
    <n v="187"/>
    <s v="Fox Group"/>
    <s v="Horizontal transitional paradigm"/>
    <x v="138"/>
    <n v="138384"/>
    <n v="2.2987375415282392"/>
    <x v="1"/>
    <n v="1442"/>
    <x v="186"/>
    <x v="0"/>
    <x v="0"/>
    <n v="1361599200"/>
    <n v="1364014800"/>
    <x v="0"/>
    <b v="1"/>
    <x v="12"/>
    <x v="4"/>
    <x v="12"/>
  </r>
  <r>
    <n v="188"/>
    <s v="Walker, Jones and Rodriguez"/>
    <s v="Networked didactic info-mediaries"/>
    <x v="139"/>
    <n v="2625"/>
    <n v="0.3201219512195122"/>
    <x v="0"/>
    <n v="35"/>
    <x v="187"/>
    <x v="6"/>
    <x v="6"/>
    <n v="1417500000"/>
    <n v="1417586400"/>
    <x v="0"/>
    <b v="0"/>
    <x v="3"/>
    <x v="3"/>
    <x v="3"/>
  </r>
  <r>
    <n v="189"/>
    <s v="Anthony-Shaw"/>
    <s v="Switchable contextually-based access"/>
    <x v="140"/>
    <n v="45004"/>
    <n v="0.23525352848928385"/>
    <x v="3"/>
    <n v="441"/>
    <x v="188"/>
    <x v="1"/>
    <x v="1"/>
    <n v="1457071200"/>
    <n v="1457071200"/>
    <x v="0"/>
    <b v="0"/>
    <x v="3"/>
    <x v="3"/>
    <x v="3"/>
  </r>
  <r>
    <n v="190"/>
    <s v="Cook LLC"/>
    <s v="Up-sized dynamic throughput"/>
    <x v="41"/>
    <n v="2538"/>
    <n v="0.68594594594594593"/>
    <x v="0"/>
    <n v="24"/>
    <x v="189"/>
    <x v="1"/>
    <x v="1"/>
    <n v="1370322000"/>
    <n v="1370408400"/>
    <x v="0"/>
    <b v="1"/>
    <x v="3"/>
    <x v="3"/>
    <x v="3"/>
  </r>
  <r>
    <n v="191"/>
    <s v="Sutton PLC"/>
    <s v="Mandatory reciprocal superstructure"/>
    <x v="141"/>
    <n v="3188"/>
    <n v="0.37952380952380954"/>
    <x v="0"/>
    <n v="86"/>
    <x v="190"/>
    <x v="6"/>
    <x v="6"/>
    <n v="1552366800"/>
    <n v="1552626000"/>
    <x v="0"/>
    <b v="0"/>
    <x v="3"/>
    <x v="3"/>
    <x v="3"/>
  </r>
  <r>
    <n v="192"/>
    <s v="Long, Morgan and Mitchell"/>
    <s v="Upgradable 4thgeneration productivity"/>
    <x v="142"/>
    <n v="8517"/>
    <n v="0.19992957746478873"/>
    <x v="0"/>
    <n v="243"/>
    <x v="191"/>
    <x v="1"/>
    <x v="1"/>
    <n v="1403845200"/>
    <n v="1404190800"/>
    <x v="0"/>
    <b v="0"/>
    <x v="1"/>
    <x v="1"/>
    <x v="1"/>
  </r>
  <r>
    <n v="193"/>
    <s v="Calhoun, Rogers and Long"/>
    <s v="Progressive discrete hub"/>
    <x v="47"/>
    <n v="3012"/>
    <n v="0.45636363636363636"/>
    <x v="0"/>
    <n v="65"/>
    <x v="192"/>
    <x v="1"/>
    <x v="1"/>
    <n v="1523163600"/>
    <n v="1523509200"/>
    <x v="1"/>
    <b v="0"/>
    <x v="7"/>
    <x v="1"/>
    <x v="7"/>
  </r>
  <r>
    <n v="194"/>
    <s v="Sandoval Group"/>
    <s v="Assimilated multi-tasking archive"/>
    <x v="143"/>
    <n v="8716"/>
    <n v="1.227605633802817"/>
    <x v="1"/>
    <n v="126"/>
    <x v="193"/>
    <x v="1"/>
    <x v="1"/>
    <n v="1442206800"/>
    <n v="1443589200"/>
    <x v="0"/>
    <b v="0"/>
    <x v="16"/>
    <x v="1"/>
    <x v="16"/>
  </r>
  <r>
    <n v="195"/>
    <s v="Smith and Sons"/>
    <s v="Upgradable high-level solution"/>
    <x v="144"/>
    <n v="57157"/>
    <n v="3.61753164556962"/>
    <x v="1"/>
    <n v="524"/>
    <x v="194"/>
    <x v="1"/>
    <x v="1"/>
    <n v="1532840400"/>
    <n v="1533445200"/>
    <x v="0"/>
    <b v="0"/>
    <x v="5"/>
    <x v="1"/>
    <x v="5"/>
  </r>
  <r>
    <n v="196"/>
    <s v="King Inc"/>
    <s v="Organic bandwidth-monitored frame"/>
    <x v="139"/>
    <n v="5178"/>
    <n v="0.63146341463414635"/>
    <x v="0"/>
    <n v="100"/>
    <x v="195"/>
    <x v="3"/>
    <x v="3"/>
    <n v="1472878800"/>
    <n v="1474520400"/>
    <x v="0"/>
    <b v="0"/>
    <x v="8"/>
    <x v="2"/>
    <x v="8"/>
  </r>
  <r>
    <n v="197"/>
    <s v="Perry and Sons"/>
    <s v="Business-focused logistical framework"/>
    <x v="145"/>
    <n v="163118"/>
    <n v="2.9820475319926874"/>
    <x v="1"/>
    <n v="1989"/>
    <x v="196"/>
    <x v="1"/>
    <x v="1"/>
    <n v="1498194000"/>
    <n v="1499403600"/>
    <x v="0"/>
    <b v="0"/>
    <x v="6"/>
    <x v="4"/>
    <x v="6"/>
  </r>
  <r>
    <n v="198"/>
    <s v="Palmer Inc"/>
    <s v="Universal multi-state capability"/>
    <x v="146"/>
    <n v="6041"/>
    <n v="9.5585443037974685E-2"/>
    <x v="0"/>
    <n v="168"/>
    <x v="197"/>
    <x v="1"/>
    <x v="1"/>
    <n v="1281070800"/>
    <n v="1283576400"/>
    <x v="0"/>
    <b v="0"/>
    <x v="5"/>
    <x v="1"/>
    <x v="5"/>
  </r>
  <r>
    <n v="199"/>
    <s v="Hull, Baker and Martinez"/>
    <s v="Digitized reciprocal infrastructure"/>
    <x v="37"/>
    <n v="968"/>
    <n v="0.5377777777777778"/>
    <x v="0"/>
    <n v="13"/>
    <x v="198"/>
    <x v="1"/>
    <x v="1"/>
    <n v="1436245200"/>
    <n v="1436590800"/>
    <x v="0"/>
    <b v="0"/>
    <x v="1"/>
    <x v="1"/>
    <x v="1"/>
  </r>
  <r>
    <n v="200"/>
    <s v="Becker, Rice and White"/>
    <s v="Reduced dedicated capability"/>
    <x v="0"/>
    <n v="2"/>
    <n v="0.02"/>
    <x v="0"/>
    <n v="1"/>
    <x v="50"/>
    <x v="0"/>
    <x v="0"/>
    <n v="1269493200"/>
    <n v="1270443600"/>
    <x v="0"/>
    <b v="0"/>
    <x v="3"/>
    <x v="3"/>
    <x v="3"/>
  </r>
  <r>
    <n v="201"/>
    <s v="Osborne, Perkins and Knox"/>
    <s v="Cross-platform bi-directional workforce"/>
    <x v="118"/>
    <n v="14305"/>
    <n v="6.8119047619047617"/>
    <x v="1"/>
    <n v="157"/>
    <x v="199"/>
    <x v="1"/>
    <x v="1"/>
    <n v="1406264400"/>
    <n v="1407819600"/>
    <x v="0"/>
    <b v="0"/>
    <x v="2"/>
    <x v="2"/>
    <x v="2"/>
  </r>
  <r>
    <n v="202"/>
    <s v="Mcknight-Freeman"/>
    <s v="Upgradable scalable methodology"/>
    <x v="111"/>
    <n v="6543"/>
    <n v="0.78831325301204824"/>
    <x v="3"/>
    <n v="82"/>
    <x v="200"/>
    <x v="1"/>
    <x v="1"/>
    <n v="1317531600"/>
    <n v="1317877200"/>
    <x v="0"/>
    <b v="0"/>
    <x v="0"/>
    <x v="0"/>
    <x v="0"/>
  </r>
  <r>
    <n v="203"/>
    <s v="Hayden, Shannon and Stein"/>
    <s v="Customer-focused client-server service-desk"/>
    <x v="147"/>
    <n v="193413"/>
    <n v="1.3440792216817234"/>
    <x v="1"/>
    <n v="4498"/>
    <x v="201"/>
    <x v="2"/>
    <x v="2"/>
    <n v="1484632800"/>
    <n v="1484805600"/>
    <x v="0"/>
    <b v="0"/>
    <x v="3"/>
    <x v="3"/>
    <x v="3"/>
  </r>
  <r>
    <n v="204"/>
    <s v="Daniel-Luna"/>
    <s v="Mandatory multimedia leverage"/>
    <x v="148"/>
    <n v="2529"/>
    <n v="3.372E-2"/>
    <x v="0"/>
    <n v="40"/>
    <x v="202"/>
    <x v="1"/>
    <x v="1"/>
    <n v="1301806800"/>
    <n v="1302670800"/>
    <x v="0"/>
    <b v="0"/>
    <x v="17"/>
    <x v="1"/>
    <x v="17"/>
  </r>
  <r>
    <n v="205"/>
    <s v="Weaver-Marquez"/>
    <s v="Focused analyzing circuit"/>
    <x v="81"/>
    <n v="5614"/>
    <n v="4.3184615384615386"/>
    <x v="1"/>
    <n v="80"/>
    <x v="203"/>
    <x v="1"/>
    <x v="1"/>
    <n v="1539752400"/>
    <n v="1540789200"/>
    <x v="1"/>
    <b v="0"/>
    <x v="3"/>
    <x v="3"/>
    <x v="3"/>
  </r>
  <r>
    <n v="206"/>
    <s v="Austin, Baker and Kelley"/>
    <s v="Fundamental grid-enabled strategy"/>
    <x v="25"/>
    <n v="3496"/>
    <n v="0.38844444444444443"/>
    <x v="3"/>
    <n v="57"/>
    <x v="204"/>
    <x v="1"/>
    <x v="1"/>
    <n v="1267250400"/>
    <n v="1268028000"/>
    <x v="0"/>
    <b v="0"/>
    <x v="13"/>
    <x v="5"/>
    <x v="13"/>
  </r>
  <r>
    <n v="207"/>
    <s v="Carney-Anderson"/>
    <s v="Digitized 5thgeneration knowledgebase"/>
    <x v="67"/>
    <n v="4257"/>
    <n v="4.2569999999999997"/>
    <x v="1"/>
    <n v="43"/>
    <x v="205"/>
    <x v="1"/>
    <x v="1"/>
    <n v="1535432400"/>
    <n v="1537160400"/>
    <x v="0"/>
    <b v="1"/>
    <x v="1"/>
    <x v="1"/>
    <x v="1"/>
  </r>
  <r>
    <n v="208"/>
    <s v="Jackson Inc"/>
    <s v="Mandatory multi-tasking encryption"/>
    <x v="149"/>
    <n v="199110"/>
    <n v="1.0112239715591671"/>
    <x v="1"/>
    <n v="2053"/>
    <x v="206"/>
    <x v="1"/>
    <x v="1"/>
    <n v="1510207200"/>
    <n v="1512280800"/>
    <x v="0"/>
    <b v="0"/>
    <x v="4"/>
    <x v="4"/>
    <x v="4"/>
  </r>
  <r>
    <n v="209"/>
    <s v="Warren Ltd"/>
    <s v="Distributed system-worthy application"/>
    <x v="150"/>
    <n v="41212"/>
    <n v="0.21188688946015424"/>
    <x v="2"/>
    <n v="808"/>
    <x v="207"/>
    <x v="2"/>
    <x v="2"/>
    <n v="1462510800"/>
    <n v="1463115600"/>
    <x v="0"/>
    <b v="0"/>
    <x v="4"/>
    <x v="4"/>
    <x v="4"/>
  </r>
  <r>
    <n v="210"/>
    <s v="Schultz Inc"/>
    <s v="Synergistic tertiary time-frame"/>
    <x v="151"/>
    <n v="6338"/>
    <n v="0.67425531914893622"/>
    <x v="0"/>
    <n v="226"/>
    <x v="208"/>
    <x v="3"/>
    <x v="3"/>
    <n v="1488520800"/>
    <n v="1490850000"/>
    <x v="0"/>
    <b v="0"/>
    <x v="22"/>
    <x v="4"/>
    <x v="22"/>
  </r>
  <r>
    <n v="211"/>
    <s v="Thompson LLC"/>
    <s v="Customer-focused impactful benchmark"/>
    <x v="152"/>
    <n v="99100"/>
    <n v="0.9492337164750958"/>
    <x v="0"/>
    <n v="1625"/>
    <x v="209"/>
    <x v="1"/>
    <x v="1"/>
    <n v="1377579600"/>
    <n v="1379653200"/>
    <x v="0"/>
    <b v="0"/>
    <x v="3"/>
    <x v="3"/>
    <x v="3"/>
  </r>
  <r>
    <n v="212"/>
    <s v="Johnson Inc"/>
    <s v="Profound next generation infrastructure"/>
    <x v="32"/>
    <n v="12300"/>
    <n v="1.5185185185185186"/>
    <x v="1"/>
    <n v="168"/>
    <x v="210"/>
    <x v="1"/>
    <x v="1"/>
    <n v="1576389600"/>
    <n v="1580364000"/>
    <x v="0"/>
    <b v="0"/>
    <x v="3"/>
    <x v="3"/>
    <x v="3"/>
  </r>
  <r>
    <n v="213"/>
    <s v="Morgan-Warren"/>
    <s v="Face-to-face encompassing info-mediaries"/>
    <x v="153"/>
    <n v="171549"/>
    <n v="1.9516382252559727"/>
    <x v="1"/>
    <n v="4289"/>
    <x v="211"/>
    <x v="1"/>
    <x v="1"/>
    <n v="1289019600"/>
    <n v="1289714400"/>
    <x v="0"/>
    <b v="1"/>
    <x v="7"/>
    <x v="1"/>
    <x v="7"/>
  </r>
  <r>
    <n v="214"/>
    <s v="Sullivan Group"/>
    <s v="Open-source fresh-thinking policy"/>
    <x v="1"/>
    <n v="14324"/>
    <n v="10.231428571428571"/>
    <x v="1"/>
    <n v="165"/>
    <x v="212"/>
    <x v="1"/>
    <x v="1"/>
    <n v="1282194000"/>
    <n v="1282712400"/>
    <x v="0"/>
    <b v="0"/>
    <x v="1"/>
    <x v="1"/>
    <x v="1"/>
  </r>
  <r>
    <n v="215"/>
    <s v="Vargas, Banks and Palmer"/>
    <s v="Extended 24/7 implementation"/>
    <x v="154"/>
    <n v="6024"/>
    <n v="3.8418367346938778E-2"/>
    <x v="0"/>
    <n v="143"/>
    <x v="213"/>
    <x v="1"/>
    <x v="1"/>
    <n v="1550037600"/>
    <n v="1550210400"/>
    <x v="0"/>
    <b v="0"/>
    <x v="3"/>
    <x v="3"/>
    <x v="3"/>
  </r>
  <r>
    <n v="216"/>
    <s v="Johnson, Dixon and Zimmerman"/>
    <s v="Organic dynamic algorithm"/>
    <x v="155"/>
    <n v="188721"/>
    <n v="1.5507066557107643"/>
    <x v="1"/>
    <n v="1815"/>
    <x v="214"/>
    <x v="1"/>
    <x v="1"/>
    <n v="1321941600"/>
    <n v="1322114400"/>
    <x v="0"/>
    <b v="0"/>
    <x v="3"/>
    <x v="3"/>
    <x v="3"/>
  </r>
  <r>
    <n v="217"/>
    <s v="Moore, Dudley and Navarro"/>
    <s v="Organic multi-tasking focus group"/>
    <x v="156"/>
    <n v="57911"/>
    <n v="0.44753477588871715"/>
    <x v="0"/>
    <n v="934"/>
    <x v="215"/>
    <x v="1"/>
    <x v="1"/>
    <n v="1556427600"/>
    <n v="1557205200"/>
    <x v="0"/>
    <b v="0"/>
    <x v="22"/>
    <x v="4"/>
    <x v="22"/>
  </r>
  <r>
    <n v="218"/>
    <s v="Price-Rodriguez"/>
    <s v="Adaptive logistical initiative"/>
    <x v="57"/>
    <n v="12309"/>
    <n v="2.1594736842105262"/>
    <x v="1"/>
    <n v="397"/>
    <x v="216"/>
    <x v="4"/>
    <x v="4"/>
    <n v="1320991200"/>
    <n v="1323928800"/>
    <x v="0"/>
    <b v="1"/>
    <x v="12"/>
    <x v="4"/>
    <x v="12"/>
  </r>
  <r>
    <n v="219"/>
    <s v="Huang-Henderson"/>
    <s v="Stand-alone mobile customer loyalty"/>
    <x v="157"/>
    <n v="138497"/>
    <n v="3.3212709832134291"/>
    <x v="1"/>
    <n v="1539"/>
    <x v="217"/>
    <x v="1"/>
    <x v="1"/>
    <n v="1345093200"/>
    <n v="1346130000"/>
    <x v="0"/>
    <b v="0"/>
    <x v="10"/>
    <x v="4"/>
    <x v="10"/>
  </r>
  <r>
    <n v="220"/>
    <s v="Owens-Le"/>
    <s v="Focused composite approach"/>
    <x v="58"/>
    <n v="667"/>
    <n v="8.4430379746835441E-2"/>
    <x v="0"/>
    <n v="17"/>
    <x v="218"/>
    <x v="1"/>
    <x v="1"/>
    <n v="1309496400"/>
    <n v="1311051600"/>
    <x v="1"/>
    <b v="0"/>
    <x v="3"/>
    <x v="3"/>
    <x v="3"/>
  </r>
  <r>
    <n v="221"/>
    <s v="Huff LLC"/>
    <s v="Face-to-face clear-thinking Local Area Network"/>
    <x v="158"/>
    <n v="119830"/>
    <n v="0.9862551440329218"/>
    <x v="0"/>
    <n v="2179"/>
    <x v="219"/>
    <x v="1"/>
    <x v="1"/>
    <n v="1340254800"/>
    <n v="1340427600"/>
    <x v="1"/>
    <b v="0"/>
    <x v="0"/>
    <x v="0"/>
    <x v="0"/>
  </r>
  <r>
    <n v="222"/>
    <s v="Johnson LLC"/>
    <s v="Cross-group cohesive circuit"/>
    <x v="73"/>
    <n v="6623"/>
    <n v="1.3797916666666667"/>
    <x v="1"/>
    <n v="138"/>
    <x v="220"/>
    <x v="1"/>
    <x v="1"/>
    <n v="1412226000"/>
    <n v="1412312400"/>
    <x v="0"/>
    <b v="0"/>
    <x v="14"/>
    <x v="7"/>
    <x v="14"/>
  </r>
  <r>
    <n v="223"/>
    <s v="Chavez, Garcia and Cantu"/>
    <s v="Synergistic explicit capability"/>
    <x v="159"/>
    <n v="81897"/>
    <n v="0.93810996563573879"/>
    <x v="0"/>
    <n v="931"/>
    <x v="221"/>
    <x v="1"/>
    <x v="1"/>
    <n v="1458104400"/>
    <n v="1459314000"/>
    <x v="0"/>
    <b v="0"/>
    <x v="3"/>
    <x v="3"/>
    <x v="3"/>
  </r>
  <r>
    <n v="224"/>
    <s v="Lester-Moore"/>
    <s v="Diverse analyzing definition"/>
    <x v="160"/>
    <n v="186885"/>
    <n v="4.0363930885529156"/>
    <x v="1"/>
    <n v="3594"/>
    <x v="222"/>
    <x v="1"/>
    <x v="1"/>
    <n v="1411534800"/>
    <n v="1415426400"/>
    <x v="0"/>
    <b v="0"/>
    <x v="22"/>
    <x v="4"/>
    <x v="22"/>
  </r>
  <r>
    <n v="225"/>
    <s v="Fox-Quinn"/>
    <s v="Enterprise-wide reciprocal success"/>
    <x v="161"/>
    <n v="176398"/>
    <n v="2.6017404129793511"/>
    <x v="1"/>
    <n v="5880"/>
    <x v="223"/>
    <x v="1"/>
    <x v="1"/>
    <n v="1399093200"/>
    <n v="1399093200"/>
    <x v="1"/>
    <b v="0"/>
    <x v="1"/>
    <x v="1"/>
    <x v="1"/>
  </r>
  <r>
    <n v="226"/>
    <s v="Garcia Inc"/>
    <s v="Progressive neutral middleware"/>
    <x v="162"/>
    <n v="10999"/>
    <n v="3.6663333333333332"/>
    <x v="1"/>
    <n v="112"/>
    <x v="224"/>
    <x v="1"/>
    <x v="1"/>
    <n v="1270702800"/>
    <n v="1273899600"/>
    <x v="0"/>
    <b v="0"/>
    <x v="14"/>
    <x v="7"/>
    <x v="14"/>
  </r>
  <r>
    <n v="227"/>
    <s v="Johnson-Lee"/>
    <s v="Intuitive exuding process improvement"/>
    <x v="163"/>
    <n v="102751"/>
    <n v="1.687208538587849"/>
    <x v="1"/>
    <n v="943"/>
    <x v="225"/>
    <x v="1"/>
    <x v="1"/>
    <n v="1431666000"/>
    <n v="1432184400"/>
    <x v="0"/>
    <b v="0"/>
    <x v="20"/>
    <x v="6"/>
    <x v="20"/>
  </r>
  <r>
    <n v="228"/>
    <s v="Pineda Group"/>
    <s v="Exclusive real-time protocol"/>
    <x v="164"/>
    <n v="165352"/>
    <n v="1.1990717911530093"/>
    <x v="1"/>
    <n v="2468"/>
    <x v="226"/>
    <x v="1"/>
    <x v="1"/>
    <n v="1472619600"/>
    <n v="1474779600"/>
    <x v="0"/>
    <b v="0"/>
    <x v="10"/>
    <x v="4"/>
    <x v="10"/>
  </r>
  <r>
    <n v="229"/>
    <s v="Hoffman-Howard"/>
    <s v="Extended encompassing application"/>
    <x v="165"/>
    <n v="165798"/>
    <n v="1.936892523364486"/>
    <x v="1"/>
    <n v="2551"/>
    <x v="227"/>
    <x v="1"/>
    <x v="1"/>
    <n v="1496293200"/>
    <n v="1500440400"/>
    <x v="0"/>
    <b v="1"/>
    <x v="20"/>
    <x v="6"/>
    <x v="20"/>
  </r>
  <r>
    <n v="230"/>
    <s v="Miranda, Hall and Mcgrath"/>
    <s v="Progressive value-added ability"/>
    <x v="166"/>
    <n v="10084"/>
    <n v="4.2016666666666671"/>
    <x v="1"/>
    <n v="101"/>
    <x v="228"/>
    <x v="1"/>
    <x v="1"/>
    <n v="1575612000"/>
    <n v="1575612000"/>
    <x v="0"/>
    <b v="0"/>
    <x v="11"/>
    <x v="6"/>
    <x v="11"/>
  </r>
  <r>
    <n v="231"/>
    <s v="Williams, Carter and Gonzalez"/>
    <s v="Cross-platform uniform hardware"/>
    <x v="44"/>
    <n v="5523"/>
    <n v="0.76708333333333334"/>
    <x v="3"/>
    <n v="67"/>
    <x v="229"/>
    <x v="1"/>
    <x v="1"/>
    <n v="1369112400"/>
    <n v="1374123600"/>
    <x v="0"/>
    <b v="0"/>
    <x v="3"/>
    <x v="3"/>
    <x v="3"/>
  </r>
  <r>
    <n v="232"/>
    <s v="Davis-Rodriguez"/>
    <s v="Progressive secondary portal"/>
    <x v="74"/>
    <n v="5823"/>
    <n v="1.7126470588235294"/>
    <x v="1"/>
    <n v="92"/>
    <x v="230"/>
    <x v="1"/>
    <x v="1"/>
    <n v="1469422800"/>
    <n v="1469509200"/>
    <x v="0"/>
    <b v="0"/>
    <x v="3"/>
    <x v="3"/>
    <x v="3"/>
  </r>
  <r>
    <n v="233"/>
    <s v="Reid, Rivera and Perry"/>
    <s v="Multi-lateral national adapter"/>
    <x v="167"/>
    <n v="6000"/>
    <n v="1.5789473684210527"/>
    <x v="1"/>
    <n v="62"/>
    <x v="231"/>
    <x v="1"/>
    <x v="1"/>
    <n v="1307854800"/>
    <n v="1309237200"/>
    <x v="0"/>
    <b v="0"/>
    <x v="10"/>
    <x v="4"/>
    <x v="10"/>
  </r>
  <r>
    <n v="234"/>
    <s v="Mendoza-Parker"/>
    <s v="Enterprise-wide motivating matrices"/>
    <x v="168"/>
    <n v="8181"/>
    <n v="1.0908"/>
    <x v="1"/>
    <n v="149"/>
    <x v="232"/>
    <x v="6"/>
    <x v="6"/>
    <n v="1503378000"/>
    <n v="1503982800"/>
    <x v="0"/>
    <b v="1"/>
    <x v="11"/>
    <x v="6"/>
    <x v="11"/>
  </r>
  <r>
    <n v="235"/>
    <s v="Lee, Ali and Guzman"/>
    <s v="Polarized upward-trending Local Area Network"/>
    <x v="133"/>
    <n v="3589"/>
    <n v="0.41732558139534881"/>
    <x v="0"/>
    <n v="92"/>
    <x v="233"/>
    <x v="1"/>
    <x v="1"/>
    <n v="1486965600"/>
    <n v="1487397600"/>
    <x v="0"/>
    <b v="0"/>
    <x v="10"/>
    <x v="4"/>
    <x v="10"/>
  </r>
  <r>
    <n v="236"/>
    <s v="Gallegos-Cobb"/>
    <s v="Object-based directional function"/>
    <x v="169"/>
    <n v="4323"/>
    <n v="0.10944303797468355"/>
    <x v="0"/>
    <n v="57"/>
    <x v="234"/>
    <x v="2"/>
    <x v="2"/>
    <n v="1561438800"/>
    <n v="1562043600"/>
    <x v="0"/>
    <b v="1"/>
    <x v="1"/>
    <x v="1"/>
    <x v="1"/>
  </r>
  <r>
    <n v="237"/>
    <s v="Ellison PLC"/>
    <s v="Re-contextualized tangible open architecture"/>
    <x v="29"/>
    <n v="14822"/>
    <n v="1.593763440860215"/>
    <x v="1"/>
    <n v="329"/>
    <x v="235"/>
    <x v="1"/>
    <x v="1"/>
    <n v="1398402000"/>
    <n v="1398574800"/>
    <x v="0"/>
    <b v="0"/>
    <x v="10"/>
    <x v="4"/>
    <x v="10"/>
  </r>
  <r>
    <n v="238"/>
    <s v="Bolton, Sanchez and Carrillo"/>
    <s v="Distributed systemic adapter"/>
    <x v="166"/>
    <n v="10138"/>
    <n v="4.2241666666666671"/>
    <x v="1"/>
    <n v="97"/>
    <x v="236"/>
    <x v="3"/>
    <x v="3"/>
    <n v="1513231200"/>
    <n v="1515391200"/>
    <x v="0"/>
    <b v="1"/>
    <x v="3"/>
    <x v="3"/>
    <x v="3"/>
  </r>
  <r>
    <n v="239"/>
    <s v="Mason-Sanders"/>
    <s v="Networked web-enabled instruction set"/>
    <x v="170"/>
    <n v="3127"/>
    <n v="0.97718749999999999"/>
    <x v="0"/>
    <n v="41"/>
    <x v="237"/>
    <x v="1"/>
    <x v="1"/>
    <n v="1440824400"/>
    <n v="1441170000"/>
    <x v="0"/>
    <b v="0"/>
    <x v="8"/>
    <x v="2"/>
    <x v="8"/>
  </r>
  <r>
    <n v="240"/>
    <s v="Pitts-Reed"/>
    <s v="Vision-oriented dynamic service-desk"/>
    <x v="171"/>
    <n v="123124"/>
    <n v="4.1878911564625847"/>
    <x v="1"/>
    <n v="1784"/>
    <x v="238"/>
    <x v="1"/>
    <x v="1"/>
    <n v="1281070800"/>
    <n v="1281157200"/>
    <x v="0"/>
    <b v="0"/>
    <x v="3"/>
    <x v="3"/>
    <x v="3"/>
  </r>
  <r>
    <n v="241"/>
    <s v="Gonzalez-Martinez"/>
    <s v="Vision-oriented actuating open system"/>
    <x v="172"/>
    <n v="171729"/>
    <n v="1.0191632047477746"/>
    <x v="1"/>
    <n v="1684"/>
    <x v="239"/>
    <x v="2"/>
    <x v="2"/>
    <n v="1397365200"/>
    <n v="1398229200"/>
    <x v="0"/>
    <b v="1"/>
    <x v="9"/>
    <x v="5"/>
    <x v="9"/>
  </r>
  <r>
    <n v="242"/>
    <s v="Hill, Martin and Garcia"/>
    <s v="Sharable scalable core"/>
    <x v="141"/>
    <n v="10729"/>
    <n v="1.2772619047619047"/>
    <x v="1"/>
    <n v="250"/>
    <x v="240"/>
    <x v="1"/>
    <x v="1"/>
    <n v="1494392400"/>
    <n v="1495256400"/>
    <x v="0"/>
    <b v="1"/>
    <x v="1"/>
    <x v="1"/>
    <x v="1"/>
  </r>
  <r>
    <n v="243"/>
    <s v="Garcia PLC"/>
    <s v="Customer-focused attitude-oriented function"/>
    <x v="173"/>
    <n v="10240"/>
    <n v="4.4521739130434783"/>
    <x v="1"/>
    <n v="238"/>
    <x v="241"/>
    <x v="1"/>
    <x v="1"/>
    <n v="1520143200"/>
    <n v="1520402400"/>
    <x v="0"/>
    <b v="0"/>
    <x v="3"/>
    <x v="3"/>
    <x v="3"/>
  </r>
  <r>
    <n v="244"/>
    <s v="Herring-Bailey"/>
    <s v="Reverse-engineered system-worthy extranet"/>
    <x v="31"/>
    <n v="3988"/>
    <n v="5.6971428571428575"/>
    <x v="1"/>
    <n v="53"/>
    <x v="242"/>
    <x v="1"/>
    <x v="1"/>
    <n v="1405314000"/>
    <n v="1409806800"/>
    <x v="0"/>
    <b v="0"/>
    <x v="3"/>
    <x v="3"/>
    <x v="3"/>
  </r>
  <r>
    <n v="245"/>
    <s v="Russell-Gardner"/>
    <s v="Re-engineered systematic monitoring"/>
    <x v="49"/>
    <n v="14771"/>
    <n v="5.0934482758620687"/>
    <x v="1"/>
    <n v="214"/>
    <x v="243"/>
    <x v="1"/>
    <x v="1"/>
    <n v="1396846800"/>
    <n v="1396933200"/>
    <x v="0"/>
    <b v="0"/>
    <x v="3"/>
    <x v="3"/>
    <x v="3"/>
  </r>
  <r>
    <n v="246"/>
    <s v="Walters-Carter"/>
    <s v="Seamless value-added standardization"/>
    <x v="6"/>
    <n v="14649"/>
    <n v="3.2553333333333332"/>
    <x v="1"/>
    <n v="222"/>
    <x v="244"/>
    <x v="1"/>
    <x v="1"/>
    <n v="1375678800"/>
    <n v="1376024400"/>
    <x v="0"/>
    <b v="0"/>
    <x v="2"/>
    <x v="2"/>
    <x v="2"/>
  </r>
  <r>
    <n v="247"/>
    <s v="Johnson, Patterson and Montoya"/>
    <s v="Triple-buffered fresh-thinking frame"/>
    <x v="174"/>
    <n v="184658"/>
    <n v="9.3261616161616168"/>
    <x v="1"/>
    <n v="1884"/>
    <x v="245"/>
    <x v="1"/>
    <x v="1"/>
    <n v="1482386400"/>
    <n v="1483682400"/>
    <x v="0"/>
    <b v="1"/>
    <x v="13"/>
    <x v="5"/>
    <x v="13"/>
  </r>
  <r>
    <n v="248"/>
    <s v="Roberts and Sons"/>
    <s v="Streamlined holistic knowledgebase"/>
    <x v="8"/>
    <n v="13103"/>
    <n v="2.1133870967741935"/>
    <x v="1"/>
    <n v="218"/>
    <x v="246"/>
    <x v="2"/>
    <x v="2"/>
    <n v="1420005600"/>
    <n v="1420437600"/>
    <x v="0"/>
    <b v="0"/>
    <x v="20"/>
    <x v="6"/>
    <x v="20"/>
  </r>
  <r>
    <n v="249"/>
    <s v="Avila-Nelson"/>
    <s v="Up-sized intermediate website"/>
    <x v="175"/>
    <n v="168095"/>
    <n v="2.7332520325203253"/>
    <x v="1"/>
    <n v="6465"/>
    <x v="247"/>
    <x v="1"/>
    <x v="1"/>
    <n v="1420178400"/>
    <n v="1420783200"/>
    <x v="0"/>
    <b v="0"/>
    <x v="18"/>
    <x v="5"/>
    <x v="18"/>
  </r>
  <r>
    <n v="250"/>
    <s v="Robbins and Sons"/>
    <s v="Future-proofed directional synergy"/>
    <x v="0"/>
    <n v="3"/>
    <n v="0.03"/>
    <x v="0"/>
    <n v="1"/>
    <x v="248"/>
    <x v="1"/>
    <x v="1"/>
    <n v="1264399200"/>
    <n v="1267423200"/>
    <x v="0"/>
    <b v="0"/>
    <x v="1"/>
    <x v="1"/>
    <x v="1"/>
  </r>
  <r>
    <n v="251"/>
    <s v="Singleton Ltd"/>
    <s v="Enhanced user-facing function"/>
    <x v="143"/>
    <n v="3840"/>
    <n v="0.54084507042253516"/>
    <x v="0"/>
    <n v="101"/>
    <x v="249"/>
    <x v="1"/>
    <x v="1"/>
    <n v="1355032800"/>
    <n v="1355205600"/>
    <x v="0"/>
    <b v="0"/>
    <x v="3"/>
    <x v="3"/>
    <x v="3"/>
  </r>
  <r>
    <n v="252"/>
    <s v="Perez PLC"/>
    <s v="Operative bandwidth-monitored interface"/>
    <x v="67"/>
    <n v="6263"/>
    <n v="6.2629999999999999"/>
    <x v="1"/>
    <n v="59"/>
    <x v="250"/>
    <x v="1"/>
    <x v="1"/>
    <n v="1382677200"/>
    <n v="1383109200"/>
    <x v="0"/>
    <b v="0"/>
    <x v="3"/>
    <x v="3"/>
    <x v="3"/>
  </r>
  <r>
    <n v="253"/>
    <s v="Rogers, Jacobs and Jackson"/>
    <s v="Upgradable multi-state instruction set"/>
    <x v="158"/>
    <n v="108161"/>
    <n v="0.8902139917695473"/>
    <x v="0"/>
    <n v="1335"/>
    <x v="251"/>
    <x v="0"/>
    <x v="0"/>
    <n v="1302238800"/>
    <n v="1303275600"/>
    <x v="0"/>
    <b v="0"/>
    <x v="6"/>
    <x v="4"/>
    <x v="6"/>
  </r>
  <r>
    <n v="254"/>
    <s v="Barry Group"/>
    <s v="De-engineered static Local Area Network"/>
    <x v="176"/>
    <n v="8505"/>
    <n v="1.8489130434782608"/>
    <x v="1"/>
    <n v="88"/>
    <x v="252"/>
    <x v="1"/>
    <x v="1"/>
    <n v="1487656800"/>
    <n v="1487829600"/>
    <x v="0"/>
    <b v="0"/>
    <x v="9"/>
    <x v="5"/>
    <x v="9"/>
  </r>
  <r>
    <n v="255"/>
    <s v="Rosales, Branch and Harmon"/>
    <s v="Upgradable grid-enabled superstructure"/>
    <x v="177"/>
    <n v="96735"/>
    <n v="1.2016770186335404"/>
    <x v="1"/>
    <n v="1697"/>
    <x v="253"/>
    <x v="1"/>
    <x v="1"/>
    <n v="1297836000"/>
    <n v="1298268000"/>
    <x v="0"/>
    <b v="1"/>
    <x v="1"/>
    <x v="1"/>
    <x v="1"/>
  </r>
  <r>
    <n v="256"/>
    <s v="Smith-Reid"/>
    <s v="Optimized actuating toolset"/>
    <x v="178"/>
    <n v="959"/>
    <n v="0.23390243902439026"/>
    <x v="0"/>
    <n v="15"/>
    <x v="254"/>
    <x v="4"/>
    <x v="4"/>
    <n v="1453615200"/>
    <n v="1456812000"/>
    <x v="0"/>
    <b v="0"/>
    <x v="1"/>
    <x v="1"/>
    <x v="1"/>
  </r>
  <r>
    <n v="257"/>
    <s v="Williams Inc"/>
    <s v="Decentralized exuding strategy"/>
    <x v="57"/>
    <n v="8322"/>
    <n v="1.46"/>
    <x v="1"/>
    <n v="92"/>
    <x v="255"/>
    <x v="1"/>
    <x v="1"/>
    <n v="1362463200"/>
    <n v="1363669200"/>
    <x v="0"/>
    <b v="0"/>
    <x v="3"/>
    <x v="3"/>
    <x v="3"/>
  </r>
  <r>
    <n v="258"/>
    <s v="Duncan, Mcdonald and Miller"/>
    <s v="Assimilated coherent hardware"/>
    <x v="92"/>
    <n v="13424"/>
    <n v="2.6848000000000001"/>
    <x v="1"/>
    <n v="186"/>
    <x v="256"/>
    <x v="1"/>
    <x v="1"/>
    <n v="1481176800"/>
    <n v="1482904800"/>
    <x v="0"/>
    <b v="1"/>
    <x v="3"/>
    <x v="3"/>
    <x v="3"/>
  </r>
  <r>
    <n v="259"/>
    <s v="Watkins Ltd"/>
    <s v="Multi-channeled responsive implementation"/>
    <x v="37"/>
    <n v="10755"/>
    <n v="5.9749999999999996"/>
    <x v="1"/>
    <n v="138"/>
    <x v="257"/>
    <x v="1"/>
    <x v="1"/>
    <n v="1354946400"/>
    <n v="1356588000"/>
    <x v="1"/>
    <b v="0"/>
    <x v="14"/>
    <x v="7"/>
    <x v="14"/>
  </r>
  <r>
    <n v="260"/>
    <s v="Allen-Jones"/>
    <s v="Centralized modular initiative"/>
    <x v="9"/>
    <n v="9935"/>
    <n v="1.5769841269841269"/>
    <x v="1"/>
    <n v="261"/>
    <x v="258"/>
    <x v="1"/>
    <x v="1"/>
    <n v="1348808400"/>
    <n v="1349845200"/>
    <x v="0"/>
    <b v="0"/>
    <x v="1"/>
    <x v="1"/>
    <x v="1"/>
  </r>
  <r>
    <n v="261"/>
    <s v="Mason-Smith"/>
    <s v="Reverse-engineered cohesive migration"/>
    <x v="179"/>
    <n v="26303"/>
    <n v="0.31201660735468567"/>
    <x v="0"/>
    <n v="454"/>
    <x v="259"/>
    <x v="1"/>
    <x v="1"/>
    <n v="1282712400"/>
    <n v="1283058000"/>
    <x v="0"/>
    <b v="1"/>
    <x v="1"/>
    <x v="1"/>
    <x v="1"/>
  </r>
  <r>
    <n v="262"/>
    <s v="Lloyd, Kennedy and Davis"/>
    <s v="Compatible multimedia hub"/>
    <x v="12"/>
    <n v="5328"/>
    <n v="3.1341176470588237"/>
    <x v="1"/>
    <n v="107"/>
    <x v="260"/>
    <x v="1"/>
    <x v="1"/>
    <n v="1301979600"/>
    <n v="1304226000"/>
    <x v="0"/>
    <b v="1"/>
    <x v="7"/>
    <x v="1"/>
    <x v="7"/>
  </r>
  <r>
    <n v="263"/>
    <s v="Walker Ltd"/>
    <s v="Organic eco-centric success"/>
    <x v="49"/>
    <n v="10756"/>
    <n v="3.7089655172413791"/>
    <x v="1"/>
    <n v="199"/>
    <x v="261"/>
    <x v="1"/>
    <x v="1"/>
    <n v="1263016800"/>
    <n v="1263016800"/>
    <x v="0"/>
    <b v="0"/>
    <x v="14"/>
    <x v="7"/>
    <x v="14"/>
  </r>
  <r>
    <n v="264"/>
    <s v="Gordon PLC"/>
    <s v="Virtual reciprocal policy"/>
    <x v="180"/>
    <n v="165375"/>
    <n v="3.6266447368421053"/>
    <x v="1"/>
    <n v="5512"/>
    <x v="262"/>
    <x v="1"/>
    <x v="1"/>
    <n v="1360648800"/>
    <n v="1362031200"/>
    <x v="0"/>
    <b v="0"/>
    <x v="3"/>
    <x v="3"/>
    <x v="3"/>
  </r>
  <r>
    <n v="265"/>
    <s v="Lee and Sons"/>
    <s v="Persevering interactive emulation"/>
    <x v="70"/>
    <n v="6031"/>
    <n v="1.2308163265306122"/>
    <x v="1"/>
    <n v="86"/>
    <x v="263"/>
    <x v="1"/>
    <x v="1"/>
    <n v="1451800800"/>
    <n v="1455602400"/>
    <x v="0"/>
    <b v="0"/>
    <x v="3"/>
    <x v="3"/>
    <x v="3"/>
  </r>
  <r>
    <n v="266"/>
    <s v="Cole LLC"/>
    <s v="Proactive responsive emulation"/>
    <x v="181"/>
    <n v="85902"/>
    <n v="0.76766756032171579"/>
    <x v="0"/>
    <n v="3182"/>
    <x v="264"/>
    <x v="6"/>
    <x v="6"/>
    <n v="1415340000"/>
    <n v="1418191200"/>
    <x v="0"/>
    <b v="1"/>
    <x v="17"/>
    <x v="1"/>
    <x v="17"/>
  </r>
  <r>
    <n v="267"/>
    <s v="Acosta PLC"/>
    <s v="Extended eco-centric function"/>
    <x v="182"/>
    <n v="143910"/>
    <n v="2.3362012987012988"/>
    <x v="1"/>
    <n v="2768"/>
    <x v="265"/>
    <x v="2"/>
    <x v="2"/>
    <n v="1351054800"/>
    <n v="1352440800"/>
    <x v="0"/>
    <b v="0"/>
    <x v="3"/>
    <x v="3"/>
    <x v="3"/>
  </r>
  <r>
    <n v="268"/>
    <s v="Brown-Mckee"/>
    <s v="Networked optimal productivity"/>
    <x v="42"/>
    <n v="2708"/>
    <n v="1.8053333333333332"/>
    <x v="1"/>
    <n v="48"/>
    <x v="266"/>
    <x v="1"/>
    <x v="1"/>
    <n v="1349326800"/>
    <n v="1353304800"/>
    <x v="0"/>
    <b v="0"/>
    <x v="4"/>
    <x v="4"/>
    <x v="4"/>
  </r>
  <r>
    <n v="269"/>
    <s v="Miles and Sons"/>
    <s v="Persistent attitude-oriented approach"/>
    <x v="26"/>
    <n v="8842"/>
    <n v="2.5262857142857142"/>
    <x v="1"/>
    <n v="87"/>
    <x v="267"/>
    <x v="1"/>
    <x v="1"/>
    <n v="1548914400"/>
    <n v="1550728800"/>
    <x v="0"/>
    <b v="0"/>
    <x v="19"/>
    <x v="4"/>
    <x v="19"/>
  </r>
  <r>
    <n v="270"/>
    <s v="Sawyer, Horton and Williams"/>
    <s v="Triple-buffered 4thgeneration toolset"/>
    <x v="183"/>
    <n v="47260"/>
    <n v="0.27176538240368026"/>
    <x v="3"/>
    <n v="1890"/>
    <x v="268"/>
    <x v="1"/>
    <x v="1"/>
    <n v="1291269600"/>
    <n v="1291442400"/>
    <x v="0"/>
    <b v="0"/>
    <x v="11"/>
    <x v="6"/>
    <x v="11"/>
  </r>
  <r>
    <n v="271"/>
    <s v="Foley-Cox"/>
    <s v="Progressive zero administration leverage"/>
    <x v="184"/>
    <n v="1953"/>
    <n v="1.2706571242680547E-2"/>
    <x v="2"/>
    <n v="61"/>
    <x v="269"/>
    <x v="1"/>
    <x v="1"/>
    <n v="1449468000"/>
    <n v="1452146400"/>
    <x v="0"/>
    <b v="0"/>
    <x v="14"/>
    <x v="7"/>
    <x v="14"/>
  </r>
  <r>
    <n v="272"/>
    <s v="Horton, Morrison and Clark"/>
    <s v="Networked radical neural-net"/>
    <x v="185"/>
    <n v="155349"/>
    <n v="3.0400978473581213"/>
    <x v="1"/>
    <n v="1894"/>
    <x v="270"/>
    <x v="1"/>
    <x v="1"/>
    <n v="1562734800"/>
    <n v="1564894800"/>
    <x v="0"/>
    <b v="1"/>
    <x v="3"/>
    <x v="3"/>
    <x v="3"/>
  </r>
  <r>
    <n v="273"/>
    <s v="Thomas and Sons"/>
    <s v="Re-engineered heuristic forecast"/>
    <x v="75"/>
    <n v="10704"/>
    <n v="1.3723076923076922"/>
    <x v="1"/>
    <n v="282"/>
    <x v="271"/>
    <x v="0"/>
    <x v="0"/>
    <n v="1505624400"/>
    <n v="1505883600"/>
    <x v="0"/>
    <b v="0"/>
    <x v="3"/>
    <x v="3"/>
    <x v="3"/>
  </r>
  <r>
    <n v="274"/>
    <s v="Morgan-Jenkins"/>
    <s v="Fully-configurable background algorithm"/>
    <x v="166"/>
    <n v="773"/>
    <n v="0.32208333333333333"/>
    <x v="0"/>
    <n v="15"/>
    <x v="272"/>
    <x v="1"/>
    <x v="1"/>
    <n v="1509948000"/>
    <n v="1510380000"/>
    <x v="0"/>
    <b v="0"/>
    <x v="3"/>
    <x v="3"/>
    <x v="3"/>
  </r>
  <r>
    <n v="275"/>
    <s v="Ward, Sanchez and Kemp"/>
    <s v="Stand-alone discrete Graphical User Interface"/>
    <x v="61"/>
    <n v="9419"/>
    <n v="2.4151282051282053"/>
    <x v="1"/>
    <n v="116"/>
    <x v="273"/>
    <x v="1"/>
    <x v="1"/>
    <n v="1554526800"/>
    <n v="1555218000"/>
    <x v="0"/>
    <b v="0"/>
    <x v="18"/>
    <x v="5"/>
    <x v="18"/>
  </r>
  <r>
    <n v="276"/>
    <s v="Fields Ltd"/>
    <s v="Front-line foreground project"/>
    <x v="20"/>
    <n v="5324"/>
    <n v="0.96799999999999997"/>
    <x v="0"/>
    <n v="133"/>
    <x v="274"/>
    <x v="1"/>
    <x v="1"/>
    <n v="1334811600"/>
    <n v="1335243600"/>
    <x v="0"/>
    <b v="1"/>
    <x v="11"/>
    <x v="6"/>
    <x v="11"/>
  </r>
  <r>
    <n v="277"/>
    <s v="Ramos-Mitchell"/>
    <s v="Persevering system-worthy info-mediaries"/>
    <x v="31"/>
    <n v="7465"/>
    <n v="10.664285714285715"/>
    <x v="1"/>
    <n v="83"/>
    <x v="275"/>
    <x v="1"/>
    <x v="1"/>
    <n v="1279515600"/>
    <n v="1279688400"/>
    <x v="0"/>
    <b v="0"/>
    <x v="3"/>
    <x v="3"/>
    <x v="3"/>
  </r>
  <r>
    <n v="278"/>
    <s v="Higgins, Davis and Salazar"/>
    <s v="Distributed multi-tasking strategy"/>
    <x v="50"/>
    <n v="8799"/>
    <n v="3.2588888888888889"/>
    <x v="1"/>
    <n v="91"/>
    <x v="276"/>
    <x v="1"/>
    <x v="1"/>
    <n v="1353909600"/>
    <n v="1356069600"/>
    <x v="0"/>
    <b v="0"/>
    <x v="2"/>
    <x v="2"/>
    <x v="2"/>
  </r>
  <r>
    <n v="279"/>
    <s v="Smith-Jenkins"/>
    <s v="Vision-oriented methodical application"/>
    <x v="48"/>
    <n v="13656"/>
    <n v="1.7070000000000001"/>
    <x v="1"/>
    <n v="546"/>
    <x v="277"/>
    <x v="1"/>
    <x v="1"/>
    <n v="1535950800"/>
    <n v="1536210000"/>
    <x v="0"/>
    <b v="0"/>
    <x v="3"/>
    <x v="3"/>
    <x v="3"/>
  </r>
  <r>
    <n v="280"/>
    <s v="Braun PLC"/>
    <s v="Function-based high-level infrastructure"/>
    <x v="186"/>
    <n v="14536"/>
    <n v="5.8144"/>
    <x v="1"/>
    <n v="393"/>
    <x v="278"/>
    <x v="1"/>
    <x v="1"/>
    <n v="1511244000"/>
    <n v="1511762400"/>
    <x v="0"/>
    <b v="0"/>
    <x v="10"/>
    <x v="4"/>
    <x v="10"/>
  </r>
  <r>
    <n v="281"/>
    <s v="Drake PLC"/>
    <s v="Profound object-oriented paradigm"/>
    <x v="187"/>
    <n v="150552"/>
    <n v="0.91520972644376897"/>
    <x v="0"/>
    <n v="2062"/>
    <x v="279"/>
    <x v="1"/>
    <x v="1"/>
    <n v="1331445600"/>
    <n v="1333256400"/>
    <x v="0"/>
    <b v="1"/>
    <x v="3"/>
    <x v="3"/>
    <x v="3"/>
  </r>
  <r>
    <n v="282"/>
    <s v="Ross, Kelly and Brown"/>
    <s v="Virtual contextually-based circuit"/>
    <x v="141"/>
    <n v="9076"/>
    <n v="1.0804761904761904"/>
    <x v="1"/>
    <n v="133"/>
    <x v="280"/>
    <x v="1"/>
    <x v="1"/>
    <n v="1480226400"/>
    <n v="1480744800"/>
    <x v="0"/>
    <b v="1"/>
    <x v="19"/>
    <x v="4"/>
    <x v="19"/>
  </r>
  <r>
    <n v="283"/>
    <s v="Lucas-Mullins"/>
    <s v="Business-focused dynamic instruction set"/>
    <x v="32"/>
    <n v="1517"/>
    <n v="0.18728395061728395"/>
    <x v="0"/>
    <n v="29"/>
    <x v="281"/>
    <x v="3"/>
    <x v="3"/>
    <n v="1464584400"/>
    <n v="1465016400"/>
    <x v="0"/>
    <b v="0"/>
    <x v="1"/>
    <x v="1"/>
    <x v="1"/>
  </r>
  <r>
    <n v="284"/>
    <s v="Tran LLC"/>
    <s v="Ameliorated fresh-thinking protocol"/>
    <x v="122"/>
    <n v="8153"/>
    <n v="0.83193877551020412"/>
    <x v="0"/>
    <n v="132"/>
    <x v="282"/>
    <x v="1"/>
    <x v="1"/>
    <n v="1335848400"/>
    <n v="1336280400"/>
    <x v="0"/>
    <b v="0"/>
    <x v="2"/>
    <x v="2"/>
    <x v="2"/>
  </r>
  <r>
    <n v="285"/>
    <s v="Dawson, Brady and Gilbert"/>
    <s v="Front-line optimizing emulation"/>
    <x v="79"/>
    <n v="6357"/>
    <n v="7.0633333333333335"/>
    <x v="1"/>
    <n v="254"/>
    <x v="283"/>
    <x v="1"/>
    <x v="1"/>
    <n v="1473483600"/>
    <n v="1476766800"/>
    <x v="0"/>
    <b v="0"/>
    <x v="3"/>
    <x v="3"/>
    <x v="3"/>
  </r>
  <r>
    <n v="286"/>
    <s v="Obrien-Aguirre"/>
    <s v="Devolved uniform complexity"/>
    <x v="188"/>
    <n v="19557"/>
    <n v="0.17446030330062445"/>
    <x v="3"/>
    <n v="184"/>
    <x v="284"/>
    <x v="1"/>
    <x v="1"/>
    <n v="1479880800"/>
    <n v="1480485600"/>
    <x v="0"/>
    <b v="0"/>
    <x v="3"/>
    <x v="3"/>
    <x v="3"/>
  </r>
  <r>
    <n v="287"/>
    <s v="Ferguson PLC"/>
    <s v="Public-key intangible superstructure"/>
    <x v="9"/>
    <n v="13213"/>
    <n v="2.0973015873015872"/>
    <x v="1"/>
    <n v="176"/>
    <x v="285"/>
    <x v="1"/>
    <x v="1"/>
    <n v="1430197200"/>
    <n v="1430197200"/>
    <x v="0"/>
    <b v="0"/>
    <x v="5"/>
    <x v="1"/>
    <x v="5"/>
  </r>
  <r>
    <n v="288"/>
    <s v="Garcia Ltd"/>
    <s v="Secured global success"/>
    <x v="36"/>
    <n v="5476"/>
    <n v="0.97785714285714287"/>
    <x v="0"/>
    <n v="137"/>
    <x v="286"/>
    <x v="3"/>
    <x v="3"/>
    <n v="1331701200"/>
    <n v="1331787600"/>
    <x v="0"/>
    <b v="1"/>
    <x v="16"/>
    <x v="1"/>
    <x v="16"/>
  </r>
  <r>
    <n v="289"/>
    <s v="Smith, Love and Smith"/>
    <s v="Grass-roots mission-critical capability"/>
    <x v="126"/>
    <n v="13474"/>
    <n v="16.842500000000001"/>
    <x v="1"/>
    <n v="337"/>
    <x v="287"/>
    <x v="0"/>
    <x v="0"/>
    <n v="1438578000"/>
    <n v="1438837200"/>
    <x v="0"/>
    <b v="0"/>
    <x v="3"/>
    <x v="3"/>
    <x v="3"/>
  </r>
  <r>
    <n v="290"/>
    <s v="Wilson, Hall and Osborne"/>
    <s v="Advanced global data-warehouse"/>
    <x v="189"/>
    <n v="91722"/>
    <n v="0.54402135231316728"/>
    <x v="0"/>
    <n v="908"/>
    <x v="288"/>
    <x v="1"/>
    <x v="1"/>
    <n v="1368162000"/>
    <n v="1370926800"/>
    <x v="0"/>
    <b v="1"/>
    <x v="4"/>
    <x v="4"/>
    <x v="4"/>
  </r>
  <r>
    <n v="291"/>
    <s v="Bell, Grimes and Kerr"/>
    <s v="Self-enabling uniform complexity"/>
    <x v="37"/>
    <n v="8219"/>
    <n v="4.5661111111111108"/>
    <x v="1"/>
    <n v="107"/>
    <x v="289"/>
    <x v="1"/>
    <x v="1"/>
    <n v="1318654800"/>
    <n v="1319000400"/>
    <x v="1"/>
    <b v="0"/>
    <x v="2"/>
    <x v="2"/>
    <x v="2"/>
  </r>
  <r>
    <n v="292"/>
    <s v="Ho-Harris"/>
    <s v="Versatile cohesive encoding"/>
    <x v="190"/>
    <n v="717"/>
    <n v="9.8219178082191785E-2"/>
    <x v="0"/>
    <n v="10"/>
    <x v="290"/>
    <x v="1"/>
    <x v="1"/>
    <n v="1331874000"/>
    <n v="1333429200"/>
    <x v="0"/>
    <b v="0"/>
    <x v="0"/>
    <x v="0"/>
    <x v="0"/>
  </r>
  <r>
    <n v="293"/>
    <s v="Ross Group"/>
    <s v="Organized executive solution"/>
    <x v="191"/>
    <n v="1065"/>
    <n v="0.16384615384615384"/>
    <x v="3"/>
    <n v="32"/>
    <x v="291"/>
    <x v="6"/>
    <x v="6"/>
    <n v="1286254800"/>
    <n v="1287032400"/>
    <x v="0"/>
    <b v="0"/>
    <x v="3"/>
    <x v="3"/>
    <x v="3"/>
  </r>
  <r>
    <n v="294"/>
    <s v="Turner-Davis"/>
    <s v="Automated local emulation"/>
    <x v="60"/>
    <n v="8038"/>
    <n v="13.396666666666667"/>
    <x v="1"/>
    <n v="183"/>
    <x v="292"/>
    <x v="1"/>
    <x v="1"/>
    <n v="1540530000"/>
    <n v="1541570400"/>
    <x v="0"/>
    <b v="0"/>
    <x v="3"/>
    <x v="3"/>
    <x v="3"/>
  </r>
  <r>
    <n v="295"/>
    <s v="Smith, Jackson and Herrera"/>
    <s v="Enterprise-wide intermediate middleware"/>
    <x v="192"/>
    <n v="68769"/>
    <n v="0.35650077760497667"/>
    <x v="0"/>
    <n v="1910"/>
    <x v="293"/>
    <x v="5"/>
    <x v="5"/>
    <n v="1381813200"/>
    <n v="1383976800"/>
    <x v="0"/>
    <b v="0"/>
    <x v="3"/>
    <x v="3"/>
    <x v="3"/>
  </r>
  <r>
    <n v="296"/>
    <s v="Smith-Hess"/>
    <s v="Grass-roots real-time Local Area Network"/>
    <x v="55"/>
    <n v="3352"/>
    <n v="0.54950819672131146"/>
    <x v="0"/>
    <n v="38"/>
    <x v="294"/>
    <x v="2"/>
    <x v="2"/>
    <n v="1548655200"/>
    <n v="1550556000"/>
    <x v="0"/>
    <b v="0"/>
    <x v="3"/>
    <x v="3"/>
    <x v="3"/>
  </r>
  <r>
    <n v="297"/>
    <s v="Brown, Herring and Bass"/>
    <s v="Organized client-driven capacity"/>
    <x v="44"/>
    <n v="6785"/>
    <n v="0.94236111111111109"/>
    <x v="0"/>
    <n v="104"/>
    <x v="295"/>
    <x v="2"/>
    <x v="2"/>
    <n v="1389679200"/>
    <n v="1390456800"/>
    <x v="0"/>
    <b v="1"/>
    <x v="3"/>
    <x v="3"/>
    <x v="3"/>
  </r>
  <r>
    <n v="298"/>
    <s v="Chase, Garcia and Johnson"/>
    <s v="Adaptive intangible database"/>
    <x v="26"/>
    <n v="5037"/>
    <n v="1.4391428571428571"/>
    <x v="1"/>
    <n v="72"/>
    <x v="296"/>
    <x v="1"/>
    <x v="1"/>
    <n v="1456466400"/>
    <n v="1458018000"/>
    <x v="0"/>
    <b v="1"/>
    <x v="1"/>
    <x v="1"/>
    <x v="1"/>
  </r>
  <r>
    <n v="299"/>
    <s v="Ramsey and Sons"/>
    <s v="Grass-roots contextually-based algorithm"/>
    <x v="167"/>
    <n v="1954"/>
    <n v="0.51421052631578945"/>
    <x v="0"/>
    <n v="49"/>
    <x v="297"/>
    <x v="1"/>
    <x v="1"/>
    <n v="1456984800"/>
    <n v="1461819600"/>
    <x v="0"/>
    <b v="0"/>
    <x v="0"/>
    <x v="0"/>
    <x v="0"/>
  </r>
  <r>
    <n v="300"/>
    <s v="Cooke PLC"/>
    <s v="Focused executive core"/>
    <x v="0"/>
    <n v="5"/>
    <n v="0.05"/>
    <x v="0"/>
    <n v="1"/>
    <x v="298"/>
    <x v="3"/>
    <x v="3"/>
    <n v="1504069200"/>
    <n v="1504155600"/>
    <x v="0"/>
    <b v="1"/>
    <x v="9"/>
    <x v="5"/>
    <x v="9"/>
  </r>
  <r>
    <n v="301"/>
    <s v="Wong-Walker"/>
    <s v="Multi-channeled disintermediate policy"/>
    <x v="79"/>
    <n v="12102"/>
    <n v="13.446666666666667"/>
    <x v="1"/>
    <n v="295"/>
    <x v="299"/>
    <x v="1"/>
    <x v="1"/>
    <n v="1424930400"/>
    <n v="1426395600"/>
    <x v="0"/>
    <b v="0"/>
    <x v="4"/>
    <x v="4"/>
    <x v="4"/>
  </r>
  <r>
    <n v="302"/>
    <s v="Ferguson, Collins and Mata"/>
    <s v="Customizable bi-directional hardware"/>
    <x v="193"/>
    <n v="24234"/>
    <n v="0.31844940867279897"/>
    <x v="0"/>
    <n v="245"/>
    <x v="300"/>
    <x v="1"/>
    <x v="1"/>
    <n v="1535864400"/>
    <n v="1537074000"/>
    <x v="0"/>
    <b v="0"/>
    <x v="3"/>
    <x v="3"/>
    <x v="3"/>
  </r>
  <r>
    <n v="303"/>
    <s v="Guerrero, Flores and Jenkins"/>
    <s v="Networked optimal architecture"/>
    <x v="74"/>
    <n v="2809"/>
    <n v="0.82617647058823529"/>
    <x v="0"/>
    <n v="32"/>
    <x v="301"/>
    <x v="1"/>
    <x v="1"/>
    <n v="1452146400"/>
    <n v="1452578400"/>
    <x v="0"/>
    <b v="0"/>
    <x v="7"/>
    <x v="1"/>
    <x v="7"/>
  </r>
  <r>
    <n v="304"/>
    <s v="Peterson PLC"/>
    <s v="User-friendly discrete benchmark"/>
    <x v="118"/>
    <n v="11469"/>
    <n v="5.4614285714285717"/>
    <x v="1"/>
    <n v="142"/>
    <x v="302"/>
    <x v="1"/>
    <x v="1"/>
    <n v="1470546000"/>
    <n v="1474088400"/>
    <x v="0"/>
    <b v="0"/>
    <x v="4"/>
    <x v="4"/>
    <x v="4"/>
  </r>
  <r>
    <n v="305"/>
    <s v="Townsend Ltd"/>
    <s v="Grass-roots actuating policy"/>
    <x v="54"/>
    <n v="8014"/>
    <n v="2.8621428571428571"/>
    <x v="1"/>
    <n v="85"/>
    <x v="303"/>
    <x v="1"/>
    <x v="1"/>
    <n v="1458363600"/>
    <n v="1461906000"/>
    <x v="0"/>
    <b v="0"/>
    <x v="3"/>
    <x v="3"/>
    <x v="3"/>
  </r>
  <r>
    <n v="306"/>
    <s v="Rush, Reed and Hall"/>
    <s v="Enterprise-wide 3rdgeneration knowledge user"/>
    <x v="191"/>
    <n v="514"/>
    <n v="7.9076923076923072E-2"/>
    <x v="0"/>
    <n v="7"/>
    <x v="304"/>
    <x v="1"/>
    <x v="1"/>
    <n v="1500008400"/>
    <n v="1500267600"/>
    <x v="0"/>
    <b v="1"/>
    <x v="3"/>
    <x v="3"/>
    <x v="3"/>
  </r>
  <r>
    <n v="307"/>
    <s v="Salazar-Dodson"/>
    <s v="Face-to-face zero tolerance moderator"/>
    <x v="194"/>
    <n v="43473"/>
    <n v="1.3213677811550153"/>
    <x v="1"/>
    <n v="659"/>
    <x v="305"/>
    <x v="3"/>
    <x v="3"/>
    <n v="1338958800"/>
    <n v="1340686800"/>
    <x v="0"/>
    <b v="1"/>
    <x v="13"/>
    <x v="5"/>
    <x v="13"/>
  </r>
  <r>
    <n v="308"/>
    <s v="Davis Ltd"/>
    <s v="Grass-roots optimizing projection"/>
    <x v="195"/>
    <n v="87560"/>
    <n v="0.74077834179357027"/>
    <x v="0"/>
    <n v="803"/>
    <x v="306"/>
    <x v="1"/>
    <x v="1"/>
    <n v="1303102800"/>
    <n v="1303189200"/>
    <x v="0"/>
    <b v="0"/>
    <x v="3"/>
    <x v="3"/>
    <x v="3"/>
  </r>
  <r>
    <n v="309"/>
    <s v="Harris-Perry"/>
    <s v="User-centric 6thgeneration attitude"/>
    <x v="178"/>
    <n v="3087"/>
    <n v="0.75292682926829269"/>
    <x v="3"/>
    <n v="75"/>
    <x v="307"/>
    <x v="1"/>
    <x v="1"/>
    <n v="1316581200"/>
    <n v="1318309200"/>
    <x v="0"/>
    <b v="1"/>
    <x v="7"/>
    <x v="1"/>
    <x v="7"/>
  </r>
  <r>
    <n v="310"/>
    <s v="Velazquez, Hunt and Ortiz"/>
    <s v="Switchable zero tolerance website"/>
    <x v="75"/>
    <n v="1586"/>
    <n v="0.20333333333333334"/>
    <x v="0"/>
    <n v="16"/>
    <x v="308"/>
    <x v="1"/>
    <x v="1"/>
    <n v="1270789200"/>
    <n v="1272171600"/>
    <x v="0"/>
    <b v="0"/>
    <x v="11"/>
    <x v="6"/>
    <x v="11"/>
  </r>
  <r>
    <n v="311"/>
    <s v="Flores PLC"/>
    <s v="Focused real-time help-desk"/>
    <x v="9"/>
    <n v="12812"/>
    <n v="2.0336507936507937"/>
    <x v="1"/>
    <n v="121"/>
    <x v="309"/>
    <x v="1"/>
    <x v="1"/>
    <n v="1297836000"/>
    <n v="1298872800"/>
    <x v="0"/>
    <b v="0"/>
    <x v="3"/>
    <x v="3"/>
    <x v="3"/>
  </r>
  <r>
    <n v="312"/>
    <s v="Martinez LLC"/>
    <s v="Robust impactful approach"/>
    <x v="18"/>
    <n v="183345"/>
    <n v="3.1022842639593908"/>
    <x v="1"/>
    <n v="3742"/>
    <x v="310"/>
    <x v="1"/>
    <x v="1"/>
    <n v="1382677200"/>
    <n v="1383282000"/>
    <x v="0"/>
    <b v="0"/>
    <x v="3"/>
    <x v="3"/>
    <x v="3"/>
  </r>
  <r>
    <n v="313"/>
    <s v="Miller-Irwin"/>
    <s v="Secured maximized policy"/>
    <x v="196"/>
    <n v="8697"/>
    <n v="3.9531818181818181"/>
    <x v="1"/>
    <n v="223"/>
    <x v="311"/>
    <x v="1"/>
    <x v="1"/>
    <n v="1330322400"/>
    <n v="1330495200"/>
    <x v="0"/>
    <b v="0"/>
    <x v="1"/>
    <x v="1"/>
    <x v="1"/>
  </r>
  <r>
    <n v="314"/>
    <s v="Sanchez-Morgan"/>
    <s v="Realigned upward-trending strategy"/>
    <x v="1"/>
    <n v="4126"/>
    <n v="2.9471428571428571"/>
    <x v="1"/>
    <n v="133"/>
    <x v="312"/>
    <x v="1"/>
    <x v="1"/>
    <n v="1552366800"/>
    <n v="1552798800"/>
    <x v="0"/>
    <b v="1"/>
    <x v="4"/>
    <x v="4"/>
    <x v="4"/>
  </r>
  <r>
    <n v="315"/>
    <s v="Lopez, Adams and Johnson"/>
    <s v="Open-source interactive knowledge user"/>
    <x v="40"/>
    <n v="3220"/>
    <n v="0.33894736842105261"/>
    <x v="0"/>
    <n v="31"/>
    <x v="313"/>
    <x v="1"/>
    <x v="1"/>
    <n v="1400907600"/>
    <n v="1403413200"/>
    <x v="0"/>
    <b v="0"/>
    <x v="3"/>
    <x v="3"/>
    <x v="3"/>
  </r>
  <r>
    <n v="316"/>
    <s v="Martin-Marshall"/>
    <s v="Configurable demand-driven matrix"/>
    <x v="103"/>
    <n v="6401"/>
    <n v="0.66677083333333331"/>
    <x v="0"/>
    <n v="108"/>
    <x v="314"/>
    <x v="6"/>
    <x v="6"/>
    <n v="1574143200"/>
    <n v="1574229600"/>
    <x v="0"/>
    <b v="1"/>
    <x v="0"/>
    <x v="0"/>
    <x v="0"/>
  </r>
  <r>
    <n v="317"/>
    <s v="Summers PLC"/>
    <s v="Cross-group coherent hierarchy"/>
    <x v="47"/>
    <n v="1269"/>
    <n v="0.19227272727272726"/>
    <x v="0"/>
    <n v="30"/>
    <x v="315"/>
    <x v="1"/>
    <x v="1"/>
    <n v="1494738000"/>
    <n v="1495861200"/>
    <x v="0"/>
    <b v="0"/>
    <x v="3"/>
    <x v="3"/>
    <x v="3"/>
  </r>
  <r>
    <n v="318"/>
    <s v="Young, Hart and Ryan"/>
    <s v="Decentralized demand-driven open system"/>
    <x v="57"/>
    <n v="903"/>
    <n v="0.15842105263157893"/>
    <x v="0"/>
    <n v="17"/>
    <x v="316"/>
    <x v="1"/>
    <x v="1"/>
    <n v="1392357600"/>
    <n v="1392530400"/>
    <x v="0"/>
    <b v="0"/>
    <x v="1"/>
    <x v="1"/>
    <x v="1"/>
  </r>
  <r>
    <n v="319"/>
    <s v="Mills Group"/>
    <s v="Advanced empowering matrix"/>
    <x v="141"/>
    <n v="3251"/>
    <n v="0.38702380952380955"/>
    <x v="3"/>
    <n v="64"/>
    <x v="317"/>
    <x v="1"/>
    <x v="1"/>
    <n v="1281589200"/>
    <n v="1283662800"/>
    <x v="0"/>
    <b v="0"/>
    <x v="2"/>
    <x v="2"/>
    <x v="2"/>
  </r>
  <r>
    <n v="320"/>
    <s v="Sandoval-Powell"/>
    <s v="Phased holistic implementation"/>
    <x v="197"/>
    <n v="8092"/>
    <n v="9.5876777251184833E-2"/>
    <x v="0"/>
    <n v="80"/>
    <x v="318"/>
    <x v="1"/>
    <x v="1"/>
    <n v="1305003600"/>
    <n v="1305781200"/>
    <x v="0"/>
    <b v="0"/>
    <x v="13"/>
    <x v="5"/>
    <x v="13"/>
  </r>
  <r>
    <n v="321"/>
    <s v="Mills, Frazier and Perez"/>
    <s v="Proactive attitude-oriented knowledge user"/>
    <x v="198"/>
    <n v="160422"/>
    <n v="0.94144366197183094"/>
    <x v="0"/>
    <n v="2468"/>
    <x v="319"/>
    <x v="1"/>
    <x v="1"/>
    <n v="1301634000"/>
    <n v="1302325200"/>
    <x v="0"/>
    <b v="0"/>
    <x v="12"/>
    <x v="4"/>
    <x v="12"/>
  </r>
  <r>
    <n v="322"/>
    <s v="Hebert Group"/>
    <s v="Visionary asymmetric Graphical User Interface"/>
    <x v="199"/>
    <n v="196377"/>
    <n v="1.6656234096692113"/>
    <x v="1"/>
    <n v="5168"/>
    <x v="320"/>
    <x v="1"/>
    <x v="1"/>
    <n v="1290664800"/>
    <n v="1291788000"/>
    <x v="0"/>
    <b v="0"/>
    <x v="3"/>
    <x v="3"/>
    <x v="3"/>
  </r>
  <r>
    <n v="323"/>
    <s v="Cole, Smith and Wood"/>
    <s v="Integrated zero-defect help-desk"/>
    <x v="200"/>
    <n v="2148"/>
    <n v="0.24134831460674158"/>
    <x v="0"/>
    <n v="26"/>
    <x v="321"/>
    <x v="4"/>
    <x v="4"/>
    <n v="1395896400"/>
    <n v="1396069200"/>
    <x v="0"/>
    <b v="0"/>
    <x v="4"/>
    <x v="4"/>
    <x v="4"/>
  </r>
  <r>
    <n v="324"/>
    <s v="Harris, Hall and Harris"/>
    <s v="Inverse analyzing matrices"/>
    <x v="143"/>
    <n v="11648"/>
    <n v="1.6405633802816901"/>
    <x v="1"/>
    <n v="307"/>
    <x v="322"/>
    <x v="1"/>
    <x v="1"/>
    <n v="1434862800"/>
    <n v="1435899600"/>
    <x v="0"/>
    <b v="1"/>
    <x v="3"/>
    <x v="3"/>
    <x v="3"/>
  </r>
  <r>
    <n v="325"/>
    <s v="Saunders Group"/>
    <s v="Programmable systemic implementation"/>
    <x v="191"/>
    <n v="5897"/>
    <n v="0.90723076923076929"/>
    <x v="0"/>
    <n v="73"/>
    <x v="323"/>
    <x v="1"/>
    <x v="1"/>
    <n v="1529125200"/>
    <n v="1531112400"/>
    <x v="0"/>
    <b v="1"/>
    <x v="3"/>
    <x v="3"/>
    <x v="3"/>
  </r>
  <r>
    <n v="326"/>
    <s v="Pham, Avila and Nash"/>
    <s v="Multi-channeled next generation architecture"/>
    <x v="44"/>
    <n v="3326"/>
    <n v="0.46194444444444444"/>
    <x v="0"/>
    <n v="128"/>
    <x v="324"/>
    <x v="1"/>
    <x v="1"/>
    <n v="1451109600"/>
    <n v="1451628000"/>
    <x v="0"/>
    <b v="0"/>
    <x v="10"/>
    <x v="4"/>
    <x v="10"/>
  </r>
  <r>
    <n v="327"/>
    <s v="Patterson, Salinas and Lucas"/>
    <s v="Digitized 3rdgeneration encoding"/>
    <x v="97"/>
    <n v="1002"/>
    <n v="0.38538461538461538"/>
    <x v="0"/>
    <n v="33"/>
    <x v="325"/>
    <x v="1"/>
    <x v="1"/>
    <n v="1566968400"/>
    <n v="1567314000"/>
    <x v="0"/>
    <b v="1"/>
    <x v="3"/>
    <x v="3"/>
    <x v="3"/>
  </r>
  <r>
    <n v="328"/>
    <s v="Young PLC"/>
    <s v="Innovative well-modulated functionalities"/>
    <x v="201"/>
    <n v="131826"/>
    <n v="1.3356231003039514"/>
    <x v="1"/>
    <n v="2441"/>
    <x v="326"/>
    <x v="1"/>
    <x v="1"/>
    <n v="1543557600"/>
    <n v="1544508000"/>
    <x v="0"/>
    <b v="0"/>
    <x v="1"/>
    <x v="1"/>
    <x v="1"/>
  </r>
  <r>
    <n v="329"/>
    <s v="Willis and Sons"/>
    <s v="Fundamental incremental database"/>
    <x v="202"/>
    <n v="21477"/>
    <n v="0.22896588486140726"/>
    <x v="2"/>
    <n v="211"/>
    <x v="327"/>
    <x v="1"/>
    <x v="1"/>
    <n v="1481522400"/>
    <n v="1482472800"/>
    <x v="0"/>
    <b v="0"/>
    <x v="11"/>
    <x v="6"/>
    <x v="11"/>
  </r>
  <r>
    <n v="330"/>
    <s v="Thompson-Bates"/>
    <s v="Expanded encompassing open architecture"/>
    <x v="203"/>
    <n v="62330"/>
    <n v="1.8495548961424333"/>
    <x v="1"/>
    <n v="1385"/>
    <x v="328"/>
    <x v="4"/>
    <x v="4"/>
    <n v="1512712800"/>
    <n v="1512799200"/>
    <x v="0"/>
    <b v="0"/>
    <x v="4"/>
    <x v="4"/>
    <x v="4"/>
  </r>
  <r>
    <n v="331"/>
    <s v="Rose-Silva"/>
    <s v="Intuitive static portal"/>
    <x v="88"/>
    <n v="14643"/>
    <n v="4.4372727272727275"/>
    <x v="1"/>
    <n v="190"/>
    <x v="329"/>
    <x v="1"/>
    <x v="1"/>
    <n v="1324274400"/>
    <n v="1324360800"/>
    <x v="0"/>
    <b v="0"/>
    <x v="0"/>
    <x v="0"/>
    <x v="0"/>
  </r>
  <r>
    <n v="332"/>
    <s v="Pacheco, Johnson and Torres"/>
    <s v="Optional bandwidth-monitored definition"/>
    <x v="204"/>
    <n v="41396"/>
    <n v="1.999806763285024"/>
    <x v="1"/>
    <n v="470"/>
    <x v="330"/>
    <x v="1"/>
    <x v="1"/>
    <n v="1364446800"/>
    <n v="1364533200"/>
    <x v="0"/>
    <b v="0"/>
    <x v="8"/>
    <x v="2"/>
    <x v="8"/>
  </r>
  <r>
    <n v="333"/>
    <s v="Carlson, Dixon and Jones"/>
    <s v="Persistent well-modulated synergy"/>
    <x v="103"/>
    <n v="11900"/>
    <n v="1.2395833333333333"/>
    <x v="1"/>
    <n v="253"/>
    <x v="331"/>
    <x v="1"/>
    <x v="1"/>
    <n v="1542693600"/>
    <n v="1545112800"/>
    <x v="0"/>
    <b v="0"/>
    <x v="3"/>
    <x v="3"/>
    <x v="3"/>
  </r>
  <r>
    <n v="334"/>
    <s v="Mcgee Group"/>
    <s v="Assimilated discrete algorithm"/>
    <x v="205"/>
    <n v="123538"/>
    <n v="1.8661329305135952"/>
    <x v="1"/>
    <n v="1113"/>
    <x v="332"/>
    <x v="1"/>
    <x v="1"/>
    <n v="1515564000"/>
    <n v="1516168800"/>
    <x v="0"/>
    <b v="0"/>
    <x v="1"/>
    <x v="1"/>
    <x v="1"/>
  </r>
  <r>
    <n v="335"/>
    <s v="Jordan-Acosta"/>
    <s v="Operative uniform hub"/>
    <x v="206"/>
    <n v="198628"/>
    <n v="1.1428538550057536"/>
    <x v="1"/>
    <n v="2283"/>
    <x v="333"/>
    <x v="1"/>
    <x v="1"/>
    <n v="1573797600"/>
    <n v="1574920800"/>
    <x v="0"/>
    <b v="0"/>
    <x v="1"/>
    <x v="1"/>
    <x v="1"/>
  </r>
  <r>
    <n v="336"/>
    <s v="Nunez Inc"/>
    <s v="Customizable intangible capability"/>
    <x v="207"/>
    <n v="68602"/>
    <n v="0.97032531824611035"/>
    <x v="0"/>
    <n v="1072"/>
    <x v="334"/>
    <x v="1"/>
    <x v="1"/>
    <n v="1292392800"/>
    <n v="1292479200"/>
    <x v="0"/>
    <b v="1"/>
    <x v="1"/>
    <x v="1"/>
    <x v="1"/>
  </r>
  <r>
    <n v="337"/>
    <s v="Hayden Ltd"/>
    <s v="Innovative didactic analyzer"/>
    <x v="208"/>
    <n v="116064"/>
    <n v="1.2281904761904763"/>
    <x v="1"/>
    <n v="1095"/>
    <x v="335"/>
    <x v="1"/>
    <x v="1"/>
    <n v="1573452000"/>
    <n v="1573538400"/>
    <x v="0"/>
    <b v="0"/>
    <x v="3"/>
    <x v="3"/>
    <x v="3"/>
  </r>
  <r>
    <n v="338"/>
    <s v="Gonzalez-Burton"/>
    <s v="Decentralized intangible encoding"/>
    <x v="209"/>
    <n v="125042"/>
    <n v="1.7914326647564469"/>
    <x v="1"/>
    <n v="1690"/>
    <x v="336"/>
    <x v="1"/>
    <x v="1"/>
    <n v="1317790800"/>
    <n v="1320382800"/>
    <x v="0"/>
    <b v="0"/>
    <x v="3"/>
    <x v="3"/>
    <x v="3"/>
  </r>
  <r>
    <n v="339"/>
    <s v="Lewis, Taylor and Rivers"/>
    <s v="Front-line transitional algorithm"/>
    <x v="210"/>
    <n v="108974"/>
    <n v="0.79951577402787966"/>
    <x v="3"/>
    <n v="1297"/>
    <x v="337"/>
    <x v="0"/>
    <x v="0"/>
    <n v="1501650000"/>
    <n v="1502859600"/>
    <x v="0"/>
    <b v="0"/>
    <x v="3"/>
    <x v="3"/>
    <x v="3"/>
  </r>
  <r>
    <n v="340"/>
    <s v="Butler, Henry and Espinoza"/>
    <s v="Switchable didactic matrices"/>
    <x v="211"/>
    <n v="34964"/>
    <n v="0.94242587601078165"/>
    <x v="0"/>
    <n v="393"/>
    <x v="338"/>
    <x v="1"/>
    <x v="1"/>
    <n v="1323669600"/>
    <n v="1323756000"/>
    <x v="0"/>
    <b v="0"/>
    <x v="14"/>
    <x v="7"/>
    <x v="14"/>
  </r>
  <r>
    <n v="341"/>
    <s v="Guzman Group"/>
    <s v="Ameliorated disintermediate utilization"/>
    <x v="212"/>
    <n v="96777"/>
    <n v="0.84669291338582675"/>
    <x v="0"/>
    <n v="1257"/>
    <x v="339"/>
    <x v="1"/>
    <x v="1"/>
    <n v="1440738000"/>
    <n v="1441342800"/>
    <x v="0"/>
    <b v="0"/>
    <x v="7"/>
    <x v="1"/>
    <x v="7"/>
  </r>
  <r>
    <n v="342"/>
    <s v="Gibson-Hernandez"/>
    <s v="Visionary foreground middleware"/>
    <x v="213"/>
    <n v="31864"/>
    <n v="0.66521920668058454"/>
    <x v="0"/>
    <n v="328"/>
    <x v="340"/>
    <x v="1"/>
    <x v="1"/>
    <n v="1374296400"/>
    <n v="1375333200"/>
    <x v="0"/>
    <b v="0"/>
    <x v="3"/>
    <x v="3"/>
    <x v="3"/>
  </r>
  <r>
    <n v="343"/>
    <s v="Spencer-Weber"/>
    <s v="Optional zero-defect task-force"/>
    <x v="25"/>
    <n v="4853"/>
    <n v="0.53922222222222227"/>
    <x v="0"/>
    <n v="147"/>
    <x v="341"/>
    <x v="1"/>
    <x v="1"/>
    <n v="1384840800"/>
    <n v="1389420000"/>
    <x v="0"/>
    <b v="0"/>
    <x v="3"/>
    <x v="3"/>
    <x v="3"/>
  </r>
  <r>
    <n v="344"/>
    <s v="Berger, Johnson and Marshall"/>
    <s v="Devolved exuding emulation"/>
    <x v="214"/>
    <n v="82959"/>
    <n v="0.41983299595141699"/>
    <x v="0"/>
    <n v="830"/>
    <x v="342"/>
    <x v="1"/>
    <x v="1"/>
    <n v="1516600800"/>
    <n v="1520056800"/>
    <x v="0"/>
    <b v="0"/>
    <x v="11"/>
    <x v="6"/>
    <x v="11"/>
  </r>
  <r>
    <n v="345"/>
    <s v="Taylor, Cisneros and Romero"/>
    <s v="Open-source neutral task-force"/>
    <x v="215"/>
    <n v="23159"/>
    <n v="0.14694796954314721"/>
    <x v="0"/>
    <n v="331"/>
    <x v="343"/>
    <x v="4"/>
    <x v="4"/>
    <n v="1436418000"/>
    <n v="1436504400"/>
    <x v="0"/>
    <b v="0"/>
    <x v="6"/>
    <x v="4"/>
    <x v="6"/>
  </r>
  <r>
    <n v="346"/>
    <s v="Little-Marsh"/>
    <s v="Virtual attitude-oriented migration"/>
    <x v="48"/>
    <n v="2758"/>
    <n v="0.34475"/>
    <x v="0"/>
    <n v="25"/>
    <x v="344"/>
    <x v="1"/>
    <x v="1"/>
    <n v="1503550800"/>
    <n v="1508302800"/>
    <x v="0"/>
    <b v="1"/>
    <x v="7"/>
    <x v="1"/>
    <x v="7"/>
  </r>
  <r>
    <n v="347"/>
    <s v="Petersen and Sons"/>
    <s v="Open-source full-range portal"/>
    <x v="79"/>
    <n v="12607"/>
    <n v="14.007777777777777"/>
    <x v="1"/>
    <n v="191"/>
    <x v="345"/>
    <x v="1"/>
    <x v="1"/>
    <n v="1423634400"/>
    <n v="1425708000"/>
    <x v="0"/>
    <b v="0"/>
    <x v="2"/>
    <x v="2"/>
    <x v="2"/>
  </r>
  <r>
    <n v="348"/>
    <s v="Hensley Ltd"/>
    <s v="Versatile cohesive open system"/>
    <x v="216"/>
    <n v="142823"/>
    <n v="0.71770351758793971"/>
    <x v="0"/>
    <n v="3483"/>
    <x v="346"/>
    <x v="1"/>
    <x v="1"/>
    <n v="1487224800"/>
    <n v="1488348000"/>
    <x v="0"/>
    <b v="0"/>
    <x v="0"/>
    <x v="0"/>
    <x v="0"/>
  </r>
  <r>
    <n v="349"/>
    <s v="Navarro and Sons"/>
    <s v="Multi-layered bottom-line frame"/>
    <x v="217"/>
    <n v="95958"/>
    <n v="0.53074115044247783"/>
    <x v="0"/>
    <n v="923"/>
    <x v="347"/>
    <x v="1"/>
    <x v="1"/>
    <n v="1500008400"/>
    <n v="1502600400"/>
    <x v="0"/>
    <b v="0"/>
    <x v="3"/>
    <x v="3"/>
    <x v="3"/>
  </r>
  <r>
    <n v="350"/>
    <s v="Shannon Ltd"/>
    <s v="Pre-emptive neutral capacity"/>
    <x v="0"/>
    <n v="5"/>
    <n v="0.05"/>
    <x v="0"/>
    <n v="1"/>
    <x v="298"/>
    <x v="1"/>
    <x v="1"/>
    <n v="1432098000"/>
    <n v="1433653200"/>
    <x v="0"/>
    <b v="1"/>
    <x v="17"/>
    <x v="1"/>
    <x v="17"/>
  </r>
  <r>
    <n v="351"/>
    <s v="Young LLC"/>
    <s v="Universal maximized methodology"/>
    <x v="218"/>
    <n v="94631"/>
    <n v="1.2770715249662619"/>
    <x v="1"/>
    <n v="2013"/>
    <x v="348"/>
    <x v="1"/>
    <x v="1"/>
    <n v="1440392400"/>
    <n v="1441602000"/>
    <x v="0"/>
    <b v="0"/>
    <x v="1"/>
    <x v="1"/>
    <x v="1"/>
  </r>
  <r>
    <n v="352"/>
    <s v="Adams, Willis and Sanchez"/>
    <s v="Expanded hybrid hardware"/>
    <x v="54"/>
    <n v="977"/>
    <n v="0.34892857142857142"/>
    <x v="0"/>
    <n v="33"/>
    <x v="349"/>
    <x v="0"/>
    <x v="0"/>
    <n v="1446876000"/>
    <n v="1447567200"/>
    <x v="0"/>
    <b v="0"/>
    <x v="3"/>
    <x v="3"/>
    <x v="3"/>
  </r>
  <r>
    <n v="353"/>
    <s v="Mills-Roy"/>
    <s v="Profit-focused multi-tasking access"/>
    <x v="219"/>
    <n v="137961"/>
    <n v="4.105982142857143"/>
    <x v="1"/>
    <n v="1703"/>
    <x v="350"/>
    <x v="1"/>
    <x v="1"/>
    <n v="1562302800"/>
    <n v="1562389200"/>
    <x v="0"/>
    <b v="0"/>
    <x v="3"/>
    <x v="3"/>
    <x v="3"/>
  </r>
  <r>
    <n v="354"/>
    <s v="Brown Group"/>
    <s v="Profit-focused transitional capability"/>
    <x v="55"/>
    <n v="7548"/>
    <n v="1.2373770491803278"/>
    <x v="1"/>
    <n v="80"/>
    <x v="351"/>
    <x v="3"/>
    <x v="3"/>
    <n v="1378184400"/>
    <n v="1378789200"/>
    <x v="0"/>
    <b v="0"/>
    <x v="4"/>
    <x v="4"/>
    <x v="4"/>
  </r>
  <r>
    <n v="355"/>
    <s v="Burns-Burnett"/>
    <s v="Front-line scalable definition"/>
    <x v="167"/>
    <n v="2241"/>
    <n v="0.58973684210526311"/>
    <x v="2"/>
    <n v="86"/>
    <x v="352"/>
    <x v="1"/>
    <x v="1"/>
    <n v="1485064800"/>
    <n v="1488520800"/>
    <x v="0"/>
    <b v="0"/>
    <x v="8"/>
    <x v="2"/>
    <x v="8"/>
  </r>
  <r>
    <n v="356"/>
    <s v="Glass, Nunez and Mcdonald"/>
    <s v="Open-source systematic protocol"/>
    <x v="29"/>
    <n v="3431"/>
    <n v="0.36892473118279567"/>
    <x v="0"/>
    <n v="40"/>
    <x v="353"/>
    <x v="6"/>
    <x v="6"/>
    <n v="1326520800"/>
    <n v="1327298400"/>
    <x v="0"/>
    <b v="0"/>
    <x v="3"/>
    <x v="3"/>
    <x v="3"/>
  </r>
  <r>
    <n v="357"/>
    <s v="Perez, Davis and Wilson"/>
    <s v="Implemented tangible algorithm"/>
    <x v="173"/>
    <n v="4253"/>
    <n v="1.8491304347826087"/>
    <x v="1"/>
    <n v="41"/>
    <x v="354"/>
    <x v="1"/>
    <x v="1"/>
    <n v="1441256400"/>
    <n v="1443416400"/>
    <x v="0"/>
    <b v="0"/>
    <x v="11"/>
    <x v="6"/>
    <x v="11"/>
  </r>
  <r>
    <n v="358"/>
    <s v="Diaz-Garcia"/>
    <s v="Profit-focused 3rdgeneration circuit"/>
    <x v="62"/>
    <n v="1146"/>
    <n v="0.11814432989690722"/>
    <x v="0"/>
    <n v="23"/>
    <x v="355"/>
    <x v="0"/>
    <x v="0"/>
    <n v="1533877200"/>
    <n v="1534136400"/>
    <x v="1"/>
    <b v="0"/>
    <x v="14"/>
    <x v="7"/>
    <x v="14"/>
  </r>
  <r>
    <n v="359"/>
    <s v="Salazar-Moon"/>
    <s v="Compatible needs-based architecture"/>
    <x v="220"/>
    <n v="11948"/>
    <n v="2.9870000000000001"/>
    <x v="1"/>
    <n v="187"/>
    <x v="356"/>
    <x v="1"/>
    <x v="1"/>
    <n v="1314421200"/>
    <n v="1315026000"/>
    <x v="0"/>
    <b v="0"/>
    <x v="10"/>
    <x v="4"/>
    <x v="10"/>
  </r>
  <r>
    <n v="360"/>
    <s v="Larsen-Chung"/>
    <s v="Right-sized zero tolerance migration"/>
    <x v="221"/>
    <n v="135132"/>
    <n v="2.2635175879396985"/>
    <x v="1"/>
    <n v="2875"/>
    <x v="357"/>
    <x v="4"/>
    <x v="4"/>
    <n v="1293861600"/>
    <n v="1295071200"/>
    <x v="0"/>
    <b v="1"/>
    <x v="3"/>
    <x v="3"/>
    <x v="3"/>
  </r>
  <r>
    <n v="361"/>
    <s v="Anderson and Sons"/>
    <s v="Quality-focused reciprocal structure"/>
    <x v="20"/>
    <n v="9546"/>
    <n v="1.7356363636363636"/>
    <x v="1"/>
    <n v="88"/>
    <x v="358"/>
    <x v="1"/>
    <x v="1"/>
    <n v="1507352400"/>
    <n v="1509426000"/>
    <x v="0"/>
    <b v="0"/>
    <x v="3"/>
    <x v="3"/>
    <x v="3"/>
  </r>
  <r>
    <n v="362"/>
    <s v="Lawrence Group"/>
    <s v="Automated actuating conglomeration"/>
    <x v="41"/>
    <n v="13755"/>
    <n v="3.7175675675675675"/>
    <x v="1"/>
    <n v="191"/>
    <x v="359"/>
    <x v="1"/>
    <x v="1"/>
    <n v="1296108000"/>
    <n v="1299391200"/>
    <x v="0"/>
    <b v="0"/>
    <x v="1"/>
    <x v="1"/>
    <x v="1"/>
  </r>
  <r>
    <n v="363"/>
    <s v="Gray-Davis"/>
    <s v="Re-contextualized local initiative"/>
    <x v="5"/>
    <n v="8330"/>
    <n v="1.601923076923077"/>
    <x v="1"/>
    <n v="139"/>
    <x v="360"/>
    <x v="1"/>
    <x v="1"/>
    <n v="1324965600"/>
    <n v="1325052000"/>
    <x v="0"/>
    <b v="0"/>
    <x v="1"/>
    <x v="1"/>
    <x v="1"/>
  </r>
  <r>
    <n v="364"/>
    <s v="Ramirez-Myers"/>
    <s v="Switchable intangible definition"/>
    <x v="79"/>
    <n v="14547"/>
    <n v="16.163333333333334"/>
    <x v="1"/>
    <n v="186"/>
    <x v="361"/>
    <x v="1"/>
    <x v="1"/>
    <n v="1520229600"/>
    <n v="1522818000"/>
    <x v="0"/>
    <b v="0"/>
    <x v="7"/>
    <x v="1"/>
    <x v="7"/>
  </r>
  <r>
    <n v="365"/>
    <s v="Lucas, Hall and Bonilla"/>
    <s v="Networked bottom-line initiative"/>
    <x v="39"/>
    <n v="11735"/>
    <n v="7.3343749999999996"/>
    <x v="1"/>
    <n v="112"/>
    <x v="362"/>
    <x v="2"/>
    <x v="2"/>
    <n v="1482991200"/>
    <n v="1485324000"/>
    <x v="0"/>
    <b v="0"/>
    <x v="3"/>
    <x v="3"/>
    <x v="3"/>
  </r>
  <r>
    <n v="366"/>
    <s v="Williams, Perez and Villegas"/>
    <s v="Robust directional system engine"/>
    <x v="37"/>
    <n v="10658"/>
    <n v="5.9211111111111112"/>
    <x v="1"/>
    <n v="101"/>
    <x v="363"/>
    <x v="1"/>
    <x v="1"/>
    <n v="1294034400"/>
    <n v="1294120800"/>
    <x v="0"/>
    <b v="1"/>
    <x v="3"/>
    <x v="3"/>
    <x v="3"/>
  </r>
  <r>
    <n v="367"/>
    <s v="Brooks, Jones and Ingram"/>
    <s v="Triple-buffered explicit methodology"/>
    <x v="34"/>
    <n v="1870"/>
    <n v="0.18888888888888888"/>
    <x v="0"/>
    <n v="75"/>
    <x v="364"/>
    <x v="1"/>
    <x v="1"/>
    <n v="1413608400"/>
    <n v="1415685600"/>
    <x v="0"/>
    <b v="1"/>
    <x v="3"/>
    <x v="3"/>
    <x v="3"/>
  </r>
  <r>
    <n v="368"/>
    <s v="Whitaker, Wallace and Daniels"/>
    <s v="Reactive directional capacity"/>
    <x v="5"/>
    <n v="14394"/>
    <n v="2.7680769230769231"/>
    <x v="1"/>
    <n v="206"/>
    <x v="365"/>
    <x v="4"/>
    <x v="4"/>
    <n v="1286946000"/>
    <n v="1288933200"/>
    <x v="0"/>
    <b v="1"/>
    <x v="4"/>
    <x v="4"/>
    <x v="4"/>
  </r>
  <r>
    <n v="369"/>
    <s v="Smith-Gonzalez"/>
    <s v="Polarized needs-based approach"/>
    <x v="91"/>
    <n v="14743"/>
    <n v="2.730185185185185"/>
    <x v="1"/>
    <n v="154"/>
    <x v="366"/>
    <x v="1"/>
    <x v="1"/>
    <n v="1359871200"/>
    <n v="1363237200"/>
    <x v="0"/>
    <b v="1"/>
    <x v="19"/>
    <x v="4"/>
    <x v="19"/>
  </r>
  <r>
    <n v="370"/>
    <s v="Skinner PLC"/>
    <s v="Intuitive well-modulated middleware"/>
    <x v="222"/>
    <n v="178965"/>
    <n v="1.593633125556545"/>
    <x v="1"/>
    <n v="5966"/>
    <x v="367"/>
    <x v="1"/>
    <x v="1"/>
    <n v="1555304400"/>
    <n v="1555822800"/>
    <x v="0"/>
    <b v="0"/>
    <x v="3"/>
    <x v="3"/>
    <x v="3"/>
  </r>
  <r>
    <n v="371"/>
    <s v="Nolan, Smith and Sanchez"/>
    <s v="Multi-channeled logistical matrices"/>
    <x v="223"/>
    <n v="128410"/>
    <n v="0.67869978858350954"/>
    <x v="0"/>
    <n v="2176"/>
    <x v="368"/>
    <x v="1"/>
    <x v="1"/>
    <n v="1423375200"/>
    <n v="1427778000"/>
    <x v="0"/>
    <b v="0"/>
    <x v="3"/>
    <x v="3"/>
    <x v="3"/>
  </r>
  <r>
    <n v="372"/>
    <s v="Green-Carr"/>
    <s v="Pre-emptive bifurcated artificial intelligence"/>
    <x v="79"/>
    <n v="14324"/>
    <n v="15.915555555555555"/>
    <x v="1"/>
    <n v="169"/>
    <x v="369"/>
    <x v="1"/>
    <x v="1"/>
    <n v="1420696800"/>
    <n v="1422424800"/>
    <x v="0"/>
    <b v="1"/>
    <x v="4"/>
    <x v="4"/>
    <x v="4"/>
  </r>
  <r>
    <n v="373"/>
    <s v="Brown-Parker"/>
    <s v="Down-sized coherent toolset"/>
    <x v="224"/>
    <n v="164291"/>
    <n v="7.3018222222222224"/>
    <x v="1"/>
    <n v="2106"/>
    <x v="370"/>
    <x v="1"/>
    <x v="1"/>
    <n v="1502946000"/>
    <n v="1503637200"/>
    <x v="0"/>
    <b v="0"/>
    <x v="3"/>
    <x v="3"/>
    <x v="3"/>
  </r>
  <r>
    <n v="374"/>
    <s v="Marshall Inc"/>
    <s v="Open-source multi-tasking data-warehouse"/>
    <x v="225"/>
    <n v="22073"/>
    <n v="0.13185782556750297"/>
    <x v="0"/>
    <n v="441"/>
    <x v="371"/>
    <x v="1"/>
    <x v="1"/>
    <n v="1547186400"/>
    <n v="1547618400"/>
    <x v="0"/>
    <b v="1"/>
    <x v="4"/>
    <x v="4"/>
    <x v="4"/>
  </r>
  <r>
    <n v="375"/>
    <s v="Leblanc-Pineda"/>
    <s v="Future-proofed upward-trending contingency"/>
    <x v="50"/>
    <n v="1479"/>
    <n v="0.54777777777777781"/>
    <x v="0"/>
    <n v="25"/>
    <x v="372"/>
    <x v="1"/>
    <x v="1"/>
    <n v="1444971600"/>
    <n v="1449900000"/>
    <x v="0"/>
    <b v="0"/>
    <x v="7"/>
    <x v="1"/>
    <x v="7"/>
  </r>
  <r>
    <n v="376"/>
    <s v="Perry PLC"/>
    <s v="Mandatory uniform matrix"/>
    <x v="74"/>
    <n v="12275"/>
    <n v="3.6102941176470589"/>
    <x v="1"/>
    <n v="131"/>
    <x v="373"/>
    <x v="1"/>
    <x v="1"/>
    <n v="1404622800"/>
    <n v="1405141200"/>
    <x v="0"/>
    <b v="0"/>
    <x v="1"/>
    <x v="1"/>
    <x v="1"/>
  </r>
  <r>
    <n v="377"/>
    <s v="Klein, Stark and Livingston"/>
    <s v="Phased methodical initiative"/>
    <x v="226"/>
    <n v="5098"/>
    <n v="0.10257545271629778"/>
    <x v="0"/>
    <n v="127"/>
    <x v="374"/>
    <x v="1"/>
    <x v="1"/>
    <n v="1571720400"/>
    <n v="1572933600"/>
    <x v="0"/>
    <b v="0"/>
    <x v="3"/>
    <x v="3"/>
    <x v="3"/>
  </r>
  <r>
    <n v="378"/>
    <s v="Fleming-Oliver"/>
    <s v="Managed stable function"/>
    <x v="227"/>
    <n v="24882"/>
    <n v="0.13962962962962963"/>
    <x v="0"/>
    <n v="355"/>
    <x v="375"/>
    <x v="1"/>
    <x v="1"/>
    <n v="1526878800"/>
    <n v="1530162000"/>
    <x v="0"/>
    <b v="0"/>
    <x v="4"/>
    <x v="4"/>
    <x v="4"/>
  </r>
  <r>
    <n v="379"/>
    <s v="Reilly, Aguirre and Johnson"/>
    <s v="Realigned clear-thinking migration"/>
    <x v="44"/>
    <n v="2912"/>
    <n v="0.40444444444444444"/>
    <x v="0"/>
    <n v="44"/>
    <x v="376"/>
    <x v="4"/>
    <x v="4"/>
    <n v="1319691600"/>
    <n v="1320904800"/>
    <x v="0"/>
    <b v="0"/>
    <x v="3"/>
    <x v="3"/>
    <x v="3"/>
  </r>
  <r>
    <n v="380"/>
    <s v="Davidson, Wilcox and Lewis"/>
    <s v="Optional clear-thinking process improvement"/>
    <x v="186"/>
    <n v="4008"/>
    <n v="1.6032"/>
    <x v="1"/>
    <n v="84"/>
    <x v="377"/>
    <x v="1"/>
    <x v="1"/>
    <n v="1371963600"/>
    <n v="1372395600"/>
    <x v="0"/>
    <b v="0"/>
    <x v="3"/>
    <x v="3"/>
    <x v="3"/>
  </r>
  <r>
    <n v="381"/>
    <s v="Michael, Anderson and Vincent"/>
    <s v="Cross-group global moratorium"/>
    <x v="98"/>
    <n v="9749"/>
    <n v="1.8394339622641509"/>
    <x v="1"/>
    <n v="155"/>
    <x v="378"/>
    <x v="1"/>
    <x v="1"/>
    <n v="1433739600"/>
    <n v="1437714000"/>
    <x v="0"/>
    <b v="0"/>
    <x v="3"/>
    <x v="3"/>
    <x v="3"/>
  </r>
  <r>
    <n v="382"/>
    <s v="King Ltd"/>
    <s v="Visionary systemic process improvement"/>
    <x v="14"/>
    <n v="5803"/>
    <n v="0.63769230769230767"/>
    <x v="0"/>
    <n v="67"/>
    <x v="379"/>
    <x v="1"/>
    <x v="1"/>
    <n v="1508130000"/>
    <n v="1509771600"/>
    <x v="0"/>
    <b v="0"/>
    <x v="14"/>
    <x v="7"/>
    <x v="14"/>
  </r>
  <r>
    <n v="383"/>
    <s v="Baker Ltd"/>
    <s v="Progressive intangible flexibility"/>
    <x v="9"/>
    <n v="14199"/>
    <n v="2.2538095238095237"/>
    <x v="1"/>
    <n v="189"/>
    <x v="380"/>
    <x v="1"/>
    <x v="1"/>
    <n v="1550037600"/>
    <n v="1550556000"/>
    <x v="0"/>
    <b v="1"/>
    <x v="0"/>
    <x v="0"/>
    <x v="0"/>
  </r>
  <r>
    <n v="384"/>
    <s v="Baker, Collins and Smith"/>
    <s v="Reactive real-time software"/>
    <x v="228"/>
    <n v="196779"/>
    <n v="1.7200961538461539"/>
    <x v="1"/>
    <n v="4799"/>
    <x v="381"/>
    <x v="1"/>
    <x v="1"/>
    <n v="1486706400"/>
    <n v="1489039200"/>
    <x v="1"/>
    <b v="1"/>
    <x v="4"/>
    <x v="4"/>
    <x v="4"/>
  </r>
  <r>
    <n v="385"/>
    <s v="Warren-Harrison"/>
    <s v="Programmable incremental knowledge user"/>
    <x v="229"/>
    <n v="56859"/>
    <n v="1.4616709511568124"/>
    <x v="1"/>
    <n v="1137"/>
    <x v="382"/>
    <x v="1"/>
    <x v="1"/>
    <n v="1553835600"/>
    <n v="1556600400"/>
    <x v="0"/>
    <b v="0"/>
    <x v="9"/>
    <x v="5"/>
    <x v="9"/>
  </r>
  <r>
    <n v="386"/>
    <s v="Gardner Group"/>
    <s v="Progressive 5thgeneration customer loyalty"/>
    <x v="230"/>
    <n v="103554"/>
    <n v="0.76423616236162362"/>
    <x v="0"/>
    <n v="1068"/>
    <x v="383"/>
    <x v="1"/>
    <x v="1"/>
    <n v="1277528400"/>
    <n v="1278565200"/>
    <x v="0"/>
    <b v="0"/>
    <x v="3"/>
    <x v="3"/>
    <x v="3"/>
  </r>
  <r>
    <n v="387"/>
    <s v="Flores-Lambert"/>
    <s v="Triple-buffered logistical frame"/>
    <x v="231"/>
    <n v="42795"/>
    <n v="0.39261467889908258"/>
    <x v="0"/>
    <n v="424"/>
    <x v="384"/>
    <x v="1"/>
    <x v="1"/>
    <n v="1339477200"/>
    <n v="1339909200"/>
    <x v="0"/>
    <b v="0"/>
    <x v="8"/>
    <x v="2"/>
    <x v="8"/>
  </r>
  <r>
    <n v="388"/>
    <s v="Cruz Ltd"/>
    <s v="Exclusive dynamic adapter"/>
    <x v="232"/>
    <n v="12938"/>
    <n v="0.11270034843205574"/>
    <x v="3"/>
    <n v="145"/>
    <x v="385"/>
    <x v="5"/>
    <x v="5"/>
    <n v="1325656800"/>
    <n v="1325829600"/>
    <x v="0"/>
    <b v="0"/>
    <x v="7"/>
    <x v="1"/>
    <x v="7"/>
  </r>
  <r>
    <n v="389"/>
    <s v="Knox-Garner"/>
    <s v="Automated systemic hierarchy"/>
    <x v="233"/>
    <n v="101352"/>
    <n v="1.2211084337349398"/>
    <x v="1"/>
    <n v="1152"/>
    <x v="386"/>
    <x v="1"/>
    <x v="1"/>
    <n v="1288242000"/>
    <n v="1290578400"/>
    <x v="0"/>
    <b v="0"/>
    <x v="3"/>
    <x v="3"/>
    <x v="3"/>
  </r>
  <r>
    <n v="390"/>
    <s v="Davis-Allen"/>
    <s v="Digitized eco-centric core"/>
    <x v="166"/>
    <n v="4477"/>
    <n v="1.8654166666666667"/>
    <x v="1"/>
    <n v="50"/>
    <x v="387"/>
    <x v="1"/>
    <x v="1"/>
    <n v="1379048400"/>
    <n v="1380344400"/>
    <x v="0"/>
    <b v="0"/>
    <x v="14"/>
    <x v="7"/>
    <x v="14"/>
  </r>
  <r>
    <n v="391"/>
    <s v="Miller-Patel"/>
    <s v="Mandatory uniform strategy"/>
    <x v="234"/>
    <n v="4393"/>
    <n v="7.27317880794702E-2"/>
    <x v="0"/>
    <n v="151"/>
    <x v="388"/>
    <x v="1"/>
    <x v="1"/>
    <n v="1389679200"/>
    <n v="1389852000"/>
    <x v="0"/>
    <b v="0"/>
    <x v="9"/>
    <x v="5"/>
    <x v="9"/>
  </r>
  <r>
    <n v="392"/>
    <s v="Hernandez-Grimes"/>
    <s v="Profit-focused zero administration forecast"/>
    <x v="235"/>
    <n v="67546"/>
    <n v="0.65642371234207963"/>
    <x v="0"/>
    <n v="1608"/>
    <x v="389"/>
    <x v="1"/>
    <x v="1"/>
    <n v="1294293600"/>
    <n v="1294466400"/>
    <x v="0"/>
    <b v="0"/>
    <x v="8"/>
    <x v="2"/>
    <x v="8"/>
  </r>
  <r>
    <n v="393"/>
    <s v="Owens, Hall and Gonzalez"/>
    <s v="De-engineered static orchestration"/>
    <x v="236"/>
    <n v="143788"/>
    <n v="2.2896178343949045"/>
    <x v="1"/>
    <n v="3059"/>
    <x v="390"/>
    <x v="0"/>
    <x v="0"/>
    <n v="1500267600"/>
    <n v="1500354000"/>
    <x v="0"/>
    <b v="0"/>
    <x v="17"/>
    <x v="1"/>
    <x v="17"/>
  </r>
  <r>
    <n v="394"/>
    <s v="Noble-Bailey"/>
    <s v="Customizable dynamic info-mediaries"/>
    <x v="126"/>
    <n v="3755"/>
    <n v="4.6937499999999996"/>
    <x v="1"/>
    <n v="34"/>
    <x v="391"/>
    <x v="1"/>
    <x v="1"/>
    <n v="1375074000"/>
    <n v="1375938000"/>
    <x v="0"/>
    <b v="1"/>
    <x v="4"/>
    <x v="4"/>
    <x v="4"/>
  </r>
  <r>
    <n v="395"/>
    <s v="Taylor PLC"/>
    <s v="Enhanced incremental budgetary management"/>
    <x v="143"/>
    <n v="9238"/>
    <n v="1.3011267605633803"/>
    <x v="1"/>
    <n v="220"/>
    <x v="392"/>
    <x v="1"/>
    <x v="1"/>
    <n v="1323324000"/>
    <n v="1323410400"/>
    <x v="1"/>
    <b v="0"/>
    <x v="3"/>
    <x v="3"/>
    <x v="3"/>
  </r>
  <r>
    <n v="396"/>
    <s v="Holmes PLC"/>
    <s v="Digitized local info-mediaries"/>
    <x v="237"/>
    <n v="77012"/>
    <n v="1.6705422993492407"/>
    <x v="1"/>
    <n v="1604"/>
    <x v="393"/>
    <x v="2"/>
    <x v="2"/>
    <n v="1538715600"/>
    <n v="1539406800"/>
    <x v="0"/>
    <b v="0"/>
    <x v="6"/>
    <x v="4"/>
    <x v="6"/>
  </r>
  <r>
    <n v="397"/>
    <s v="Jones-Martin"/>
    <s v="Virtual systematic monitoring"/>
    <x v="32"/>
    <n v="14083"/>
    <n v="1.738641975308642"/>
    <x v="1"/>
    <n v="454"/>
    <x v="394"/>
    <x v="1"/>
    <x v="1"/>
    <n v="1369285200"/>
    <n v="1369803600"/>
    <x v="0"/>
    <b v="0"/>
    <x v="1"/>
    <x v="1"/>
    <x v="1"/>
  </r>
  <r>
    <n v="398"/>
    <s v="Myers LLC"/>
    <s v="Reactive bottom-line open architecture"/>
    <x v="12"/>
    <n v="12202"/>
    <n v="7.1776470588235295"/>
    <x v="1"/>
    <n v="123"/>
    <x v="395"/>
    <x v="6"/>
    <x v="6"/>
    <n v="1525755600"/>
    <n v="1525928400"/>
    <x v="0"/>
    <b v="1"/>
    <x v="10"/>
    <x v="4"/>
    <x v="10"/>
  </r>
  <r>
    <n v="399"/>
    <s v="Acosta, Mullins and Morris"/>
    <s v="Pre-emptive interactive model"/>
    <x v="238"/>
    <n v="62127"/>
    <n v="0.63850976361767731"/>
    <x v="0"/>
    <n v="941"/>
    <x v="396"/>
    <x v="1"/>
    <x v="1"/>
    <n v="1296626400"/>
    <n v="1297231200"/>
    <x v="0"/>
    <b v="0"/>
    <x v="7"/>
    <x v="1"/>
    <x v="7"/>
  </r>
  <r>
    <n v="400"/>
    <s v="Bell PLC"/>
    <s v="Ergonomic eco-centric open architecture"/>
    <x v="0"/>
    <n v="2"/>
    <n v="0.02"/>
    <x v="0"/>
    <n v="1"/>
    <x v="50"/>
    <x v="1"/>
    <x v="1"/>
    <n v="1376629200"/>
    <n v="1378530000"/>
    <x v="0"/>
    <b v="1"/>
    <x v="14"/>
    <x v="7"/>
    <x v="14"/>
  </r>
  <r>
    <n v="401"/>
    <s v="Smith-Schmidt"/>
    <s v="Inverse radical hierarchy"/>
    <x v="79"/>
    <n v="13772"/>
    <n v="15.302222222222222"/>
    <x v="1"/>
    <n v="299"/>
    <x v="397"/>
    <x v="1"/>
    <x v="1"/>
    <n v="1572152400"/>
    <n v="1572152400"/>
    <x v="0"/>
    <b v="0"/>
    <x v="3"/>
    <x v="3"/>
    <x v="3"/>
  </r>
  <r>
    <n v="402"/>
    <s v="Ruiz, Richardson and Cole"/>
    <s v="Team-oriented static interface"/>
    <x v="190"/>
    <n v="2946"/>
    <n v="0.40356164383561643"/>
    <x v="0"/>
    <n v="40"/>
    <x v="398"/>
    <x v="1"/>
    <x v="1"/>
    <n v="1325829600"/>
    <n v="1329890400"/>
    <x v="0"/>
    <b v="1"/>
    <x v="12"/>
    <x v="4"/>
    <x v="12"/>
  </r>
  <r>
    <n v="403"/>
    <s v="Leonard-Mcclain"/>
    <s v="Virtual foreground throughput"/>
    <x v="239"/>
    <n v="168820"/>
    <n v="0.86220633299284988"/>
    <x v="0"/>
    <n v="3015"/>
    <x v="399"/>
    <x v="0"/>
    <x v="0"/>
    <n v="1273640400"/>
    <n v="1276750800"/>
    <x v="0"/>
    <b v="1"/>
    <x v="3"/>
    <x v="3"/>
    <x v="3"/>
  </r>
  <r>
    <n v="404"/>
    <s v="Bailey-Boyer"/>
    <s v="Visionary exuding Internet solution"/>
    <x v="240"/>
    <n v="154321"/>
    <n v="3.1558486707566464"/>
    <x v="1"/>
    <n v="2237"/>
    <x v="400"/>
    <x v="1"/>
    <x v="1"/>
    <n v="1510639200"/>
    <n v="1510898400"/>
    <x v="0"/>
    <b v="0"/>
    <x v="3"/>
    <x v="3"/>
    <x v="3"/>
  </r>
  <r>
    <n v="405"/>
    <s v="Lee LLC"/>
    <s v="Synchronized secondary analyzer"/>
    <x v="241"/>
    <n v="26527"/>
    <n v="0.89618243243243245"/>
    <x v="0"/>
    <n v="435"/>
    <x v="401"/>
    <x v="1"/>
    <x v="1"/>
    <n v="1528088400"/>
    <n v="1532408400"/>
    <x v="0"/>
    <b v="0"/>
    <x v="3"/>
    <x v="3"/>
    <x v="3"/>
  </r>
  <r>
    <n v="406"/>
    <s v="Lyons Inc"/>
    <s v="Balanced attitude-oriented parallelism"/>
    <x v="242"/>
    <n v="71583"/>
    <n v="1.8214503816793892"/>
    <x v="1"/>
    <n v="645"/>
    <x v="402"/>
    <x v="1"/>
    <x v="1"/>
    <n v="1359525600"/>
    <n v="1360562400"/>
    <x v="1"/>
    <b v="0"/>
    <x v="4"/>
    <x v="4"/>
    <x v="4"/>
  </r>
  <r>
    <n v="407"/>
    <s v="Herrera-Wilson"/>
    <s v="Organized bandwidth-monitored core"/>
    <x v="74"/>
    <n v="12100"/>
    <n v="3.5588235294117645"/>
    <x v="1"/>
    <n v="484"/>
    <x v="403"/>
    <x v="3"/>
    <x v="3"/>
    <n v="1570942800"/>
    <n v="1571547600"/>
    <x v="0"/>
    <b v="0"/>
    <x v="3"/>
    <x v="3"/>
    <x v="3"/>
  </r>
  <r>
    <n v="408"/>
    <s v="Mahoney, Adams and Lucas"/>
    <s v="Cloned leadingedge utilization"/>
    <x v="243"/>
    <n v="12129"/>
    <n v="1.3183695652173912"/>
    <x v="1"/>
    <n v="154"/>
    <x v="404"/>
    <x v="0"/>
    <x v="0"/>
    <n v="1466398800"/>
    <n v="1468126800"/>
    <x v="0"/>
    <b v="0"/>
    <x v="4"/>
    <x v="4"/>
    <x v="4"/>
  </r>
  <r>
    <n v="409"/>
    <s v="Stewart LLC"/>
    <s v="Secured asymmetric projection"/>
    <x v="244"/>
    <n v="62804"/>
    <n v="0.46315634218289087"/>
    <x v="0"/>
    <n v="714"/>
    <x v="405"/>
    <x v="1"/>
    <x v="1"/>
    <n v="1492491600"/>
    <n v="1492837200"/>
    <x v="0"/>
    <b v="0"/>
    <x v="1"/>
    <x v="1"/>
    <x v="1"/>
  </r>
  <r>
    <n v="410"/>
    <s v="Mcmillan Group"/>
    <s v="Advanced cohesive Graphic Interface"/>
    <x v="184"/>
    <n v="55536"/>
    <n v="0.36132726089785294"/>
    <x v="2"/>
    <n v="1111"/>
    <x v="406"/>
    <x v="1"/>
    <x v="1"/>
    <n v="1430197200"/>
    <n v="1430197200"/>
    <x v="0"/>
    <b v="0"/>
    <x v="20"/>
    <x v="6"/>
    <x v="20"/>
  </r>
  <r>
    <n v="411"/>
    <s v="Beck, Thompson and Martinez"/>
    <s v="Down-sized maximized function"/>
    <x v="75"/>
    <n v="8161"/>
    <n v="1.0462820512820512"/>
    <x v="1"/>
    <n v="82"/>
    <x v="407"/>
    <x v="1"/>
    <x v="1"/>
    <n v="1496034000"/>
    <n v="1496206800"/>
    <x v="0"/>
    <b v="0"/>
    <x v="3"/>
    <x v="3"/>
    <x v="3"/>
  </r>
  <r>
    <n v="412"/>
    <s v="Rodriguez-Scott"/>
    <s v="Realigned zero tolerance software"/>
    <x v="118"/>
    <n v="14046"/>
    <n v="6.6885714285714286"/>
    <x v="1"/>
    <n v="134"/>
    <x v="408"/>
    <x v="1"/>
    <x v="1"/>
    <n v="1388728800"/>
    <n v="1389592800"/>
    <x v="0"/>
    <b v="0"/>
    <x v="13"/>
    <x v="5"/>
    <x v="13"/>
  </r>
  <r>
    <n v="413"/>
    <s v="Rush-Bowers"/>
    <s v="Persevering analyzing extranet"/>
    <x v="245"/>
    <n v="117628"/>
    <n v="0.62072823218997364"/>
    <x v="2"/>
    <n v="1089"/>
    <x v="409"/>
    <x v="1"/>
    <x v="1"/>
    <n v="1543298400"/>
    <n v="1545631200"/>
    <x v="0"/>
    <b v="0"/>
    <x v="10"/>
    <x v="4"/>
    <x v="10"/>
  </r>
  <r>
    <n v="414"/>
    <s v="Davis and Sons"/>
    <s v="Innovative human-resource migration"/>
    <x v="246"/>
    <n v="159405"/>
    <n v="0.84699787460148779"/>
    <x v="0"/>
    <n v="5497"/>
    <x v="410"/>
    <x v="1"/>
    <x v="1"/>
    <n v="1271739600"/>
    <n v="1272430800"/>
    <x v="0"/>
    <b v="1"/>
    <x v="0"/>
    <x v="0"/>
    <x v="0"/>
  </r>
  <r>
    <n v="415"/>
    <s v="Anderson-Pham"/>
    <s v="Intuitive needs-based monitoring"/>
    <x v="247"/>
    <n v="12552"/>
    <n v="0.11059030837004405"/>
    <x v="0"/>
    <n v="418"/>
    <x v="411"/>
    <x v="1"/>
    <x v="1"/>
    <n v="1326434400"/>
    <n v="1327903200"/>
    <x v="0"/>
    <b v="0"/>
    <x v="3"/>
    <x v="3"/>
    <x v="3"/>
  </r>
  <r>
    <n v="416"/>
    <s v="Stewart-Coleman"/>
    <s v="Customer-focused disintermediate toolset"/>
    <x v="248"/>
    <n v="59007"/>
    <n v="0.43838781575037145"/>
    <x v="0"/>
    <n v="1439"/>
    <x v="412"/>
    <x v="1"/>
    <x v="1"/>
    <n v="1295244000"/>
    <n v="1296021600"/>
    <x v="0"/>
    <b v="1"/>
    <x v="4"/>
    <x v="4"/>
    <x v="4"/>
  </r>
  <r>
    <n v="417"/>
    <s v="Bradshaw, Smith and Ryan"/>
    <s v="Upgradable 24/7 emulation"/>
    <x v="12"/>
    <n v="943"/>
    <n v="0.55470588235294116"/>
    <x v="0"/>
    <n v="15"/>
    <x v="413"/>
    <x v="1"/>
    <x v="1"/>
    <n v="1541221200"/>
    <n v="1543298400"/>
    <x v="0"/>
    <b v="0"/>
    <x v="3"/>
    <x v="3"/>
    <x v="3"/>
  </r>
  <r>
    <n v="418"/>
    <s v="Jackson PLC"/>
    <s v="Quality-focused client-server core"/>
    <x v="249"/>
    <n v="93963"/>
    <n v="0.57399511301160655"/>
    <x v="0"/>
    <n v="1999"/>
    <x v="414"/>
    <x v="0"/>
    <x v="0"/>
    <n v="1336280400"/>
    <n v="1336366800"/>
    <x v="0"/>
    <b v="0"/>
    <x v="4"/>
    <x v="4"/>
    <x v="4"/>
  </r>
  <r>
    <n v="419"/>
    <s v="Ware-Arias"/>
    <s v="Upgradable maximized protocol"/>
    <x v="250"/>
    <n v="140469"/>
    <n v="1.2343497363796134"/>
    <x v="1"/>
    <n v="5203"/>
    <x v="415"/>
    <x v="1"/>
    <x v="1"/>
    <n v="1324533600"/>
    <n v="1325052000"/>
    <x v="0"/>
    <b v="0"/>
    <x v="2"/>
    <x v="2"/>
    <x v="2"/>
  </r>
  <r>
    <n v="420"/>
    <s v="Blair, Reyes and Woods"/>
    <s v="Cross-platform interactive synergy"/>
    <x v="92"/>
    <n v="6423"/>
    <n v="1.2846"/>
    <x v="1"/>
    <n v="94"/>
    <x v="416"/>
    <x v="1"/>
    <x v="1"/>
    <n v="1498366800"/>
    <n v="1499576400"/>
    <x v="0"/>
    <b v="0"/>
    <x v="3"/>
    <x v="3"/>
    <x v="3"/>
  </r>
  <r>
    <n v="421"/>
    <s v="Thomas-Lopez"/>
    <s v="User-centric fault-tolerant archive"/>
    <x v="151"/>
    <n v="6015"/>
    <n v="0.63989361702127656"/>
    <x v="0"/>
    <n v="118"/>
    <x v="417"/>
    <x v="1"/>
    <x v="1"/>
    <n v="1498712400"/>
    <n v="1501304400"/>
    <x v="0"/>
    <b v="1"/>
    <x v="8"/>
    <x v="2"/>
    <x v="8"/>
  </r>
  <r>
    <n v="422"/>
    <s v="Brown, Davies and Pacheco"/>
    <s v="Reverse-engineered regional knowledge user"/>
    <x v="251"/>
    <n v="11075"/>
    <n v="1.2729885057471264"/>
    <x v="1"/>
    <n v="205"/>
    <x v="418"/>
    <x v="1"/>
    <x v="1"/>
    <n v="1271480400"/>
    <n v="1273208400"/>
    <x v="0"/>
    <b v="1"/>
    <x v="3"/>
    <x v="3"/>
    <x v="3"/>
  </r>
  <r>
    <n v="423"/>
    <s v="Jones-Riddle"/>
    <s v="Self-enabling real-time definition"/>
    <x v="252"/>
    <n v="15723"/>
    <n v="0.10638024357239513"/>
    <x v="0"/>
    <n v="162"/>
    <x v="419"/>
    <x v="1"/>
    <x v="1"/>
    <n v="1316667600"/>
    <n v="1316840400"/>
    <x v="0"/>
    <b v="1"/>
    <x v="0"/>
    <x v="0"/>
    <x v="0"/>
  </r>
  <r>
    <n v="424"/>
    <s v="Schmidt-Gomez"/>
    <s v="User-centric impactful projection"/>
    <x v="135"/>
    <n v="2064"/>
    <n v="0.40470588235294119"/>
    <x v="0"/>
    <n v="83"/>
    <x v="420"/>
    <x v="1"/>
    <x v="1"/>
    <n v="1524027600"/>
    <n v="1524546000"/>
    <x v="0"/>
    <b v="0"/>
    <x v="7"/>
    <x v="1"/>
    <x v="7"/>
  </r>
  <r>
    <n v="425"/>
    <s v="Sullivan, Davis and Booth"/>
    <s v="Vision-oriented actuating hardware"/>
    <x v="50"/>
    <n v="7767"/>
    <n v="2.8766666666666665"/>
    <x v="1"/>
    <n v="92"/>
    <x v="421"/>
    <x v="1"/>
    <x v="1"/>
    <n v="1438059600"/>
    <n v="1438578000"/>
    <x v="0"/>
    <b v="0"/>
    <x v="14"/>
    <x v="7"/>
    <x v="14"/>
  </r>
  <r>
    <n v="426"/>
    <s v="Edwards-Kane"/>
    <s v="Virtual leadingedge framework"/>
    <x v="37"/>
    <n v="10313"/>
    <n v="5.7294444444444448"/>
    <x v="1"/>
    <n v="219"/>
    <x v="422"/>
    <x v="1"/>
    <x v="1"/>
    <n v="1361944800"/>
    <n v="1362549600"/>
    <x v="0"/>
    <b v="0"/>
    <x v="3"/>
    <x v="3"/>
    <x v="3"/>
  </r>
  <r>
    <n v="427"/>
    <s v="Hicks, Wall and Webb"/>
    <s v="Managed discrete framework"/>
    <x v="253"/>
    <n v="197018"/>
    <n v="1.1290429799426933"/>
    <x v="1"/>
    <n v="2526"/>
    <x v="423"/>
    <x v="1"/>
    <x v="1"/>
    <n v="1410584400"/>
    <n v="1413349200"/>
    <x v="0"/>
    <b v="1"/>
    <x v="3"/>
    <x v="3"/>
    <x v="3"/>
  </r>
  <r>
    <n v="428"/>
    <s v="Mayer-Richmond"/>
    <s v="Progressive zero-defect capability"/>
    <x v="254"/>
    <n v="47037"/>
    <n v="0.46387573964497042"/>
    <x v="0"/>
    <n v="747"/>
    <x v="424"/>
    <x v="1"/>
    <x v="1"/>
    <n v="1297404000"/>
    <n v="1298008800"/>
    <x v="0"/>
    <b v="0"/>
    <x v="10"/>
    <x v="4"/>
    <x v="10"/>
  </r>
  <r>
    <n v="429"/>
    <s v="Robles Ltd"/>
    <s v="Right-sized demand-driven adapter"/>
    <x v="255"/>
    <n v="173191"/>
    <n v="0.90675916230366493"/>
    <x v="3"/>
    <n v="2138"/>
    <x v="425"/>
    <x v="1"/>
    <x v="1"/>
    <n v="1392012000"/>
    <n v="1394427600"/>
    <x v="0"/>
    <b v="1"/>
    <x v="14"/>
    <x v="7"/>
    <x v="14"/>
  </r>
  <r>
    <n v="430"/>
    <s v="Cochran Ltd"/>
    <s v="Re-engineered attitude-oriented frame"/>
    <x v="32"/>
    <n v="5487"/>
    <n v="0.67740740740740746"/>
    <x v="0"/>
    <n v="84"/>
    <x v="426"/>
    <x v="1"/>
    <x v="1"/>
    <n v="1569733200"/>
    <n v="1572670800"/>
    <x v="0"/>
    <b v="0"/>
    <x v="3"/>
    <x v="3"/>
    <x v="3"/>
  </r>
  <r>
    <n v="431"/>
    <s v="Rosales LLC"/>
    <s v="Compatible multimedia utilization"/>
    <x v="135"/>
    <n v="9817"/>
    <n v="1.9249019607843136"/>
    <x v="1"/>
    <n v="94"/>
    <x v="427"/>
    <x v="1"/>
    <x v="1"/>
    <n v="1529643600"/>
    <n v="1531112400"/>
    <x v="1"/>
    <b v="0"/>
    <x v="3"/>
    <x v="3"/>
    <x v="3"/>
  </r>
  <r>
    <n v="432"/>
    <s v="Harper-Bryan"/>
    <s v="Re-contextualized dedicated hardware"/>
    <x v="106"/>
    <n v="6369"/>
    <n v="0.82714285714285718"/>
    <x v="0"/>
    <n v="91"/>
    <x v="428"/>
    <x v="1"/>
    <x v="1"/>
    <n v="1399006800"/>
    <n v="1400734800"/>
    <x v="0"/>
    <b v="0"/>
    <x v="3"/>
    <x v="3"/>
    <x v="3"/>
  </r>
  <r>
    <n v="433"/>
    <s v="Potter, Harper and Everett"/>
    <s v="Decentralized composite paradigm"/>
    <x v="256"/>
    <n v="65755"/>
    <n v="0.54163920922570019"/>
    <x v="0"/>
    <n v="792"/>
    <x v="429"/>
    <x v="1"/>
    <x v="1"/>
    <n v="1385359200"/>
    <n v="1386741600"/>
    <x v="0"/>
    <b v="1"/>
    <x v="4"/>
    <x v="4"/>
    <x v="4"/>
  </r>
  <r>
    <n v="434"/>
    <s v="Floyd-Sims"/>
    <s v="Cloned transitional hierarchy"/>
    <x v="91"/>
    <n v="903"/>
    <n v="0.16722222222222222"/>
    <x v="3"/>
    <n v="10"/>
    <x v="430"/>
    <x v="0"/>
    <x v="0"/>
    <n v="1480572000"/>
    <n v="1481781600"/>
    <x v="1"/>
    <b v="0"/>
    <x v="3"/>
    <x v="3"/>
    <x v="3"/>
  </r>
  <r>
    <n v="435"/>
    <s v="Spence, Jackson and Kelly"/>
    <s v="Advanced discrete leverage"/>
    <x v="257"/>
    <n v="178120"/>
    <n v="1.168766404199475"/>
    <x v="1"/>
    <n v="1713"/>
    <x v="431"/>
    <x v="6"/>
    <x v="6"/>
    <n v="1418623200"/>
    <n v="1419660000"/>
    <x v="0"/>
    <b v="1"/>
    <x v="3"/>
    <x v="3"/>
    <x v="3"/>
  </r>
  <r>
    <n v="436"/>
    <s v="King-Nguyen"/>
    <s v="Open-source incremental throughput"/>
    <x v="81"/>
    <n v="13678"/>
    <n v="10.521538461538462"/>
    <x v="1"/>
    <n v="249"/>
    <x v="432"/>
    <x v="1"/>
    <x v="1"/>
    <n v="1555736400"/>
    <n v="1555822800"/>
    <x v="0"/>
    <b v="0"/>
    <x v="17"/>
    <x v="1"/>
    <x v="17"/>
  </r>
  <r>
    <n v="437"/>
    <s v="Hansen Group"/>
    <s v="Centralized regional interface"/>
    <x v="32"/>
    <n v="9969"/>
    <n v="1.2307407407407407"/>
    <x v="1"/>
    <n v="192"/>
    <x v="433"/>
    <x v="1"/>
    <x v="1"/>
    <n v="1442120400"/>
    <n v="1442379600"/>
    <x v="0"/>
    <b v="1"/>
    <x v="10"/>
    <x v="4"/>
    <x v="10"/>
  </r>
  <r>
    <n v="438"/>
    <s v="Mathis, Hall and Hansen"/>
    <s v="Streamlined web-enabled knowledgebase"/>
    <x v="111"/>
    <n v="14827"/>
    <n v="1.7863855421686747"/>
    <x v="1"/>
    <n v="247"/>
    <x v="434"/>
    <x v="1"/>
    <x v="1"/>
    <n v="1362376800"/>
    <n v="1364965200"/>
    <x v="0"/>
    <b v="0"/>
    <x v="3"/>
    <x v="3"/>
    <x v="3"/>
  </r>
  <r>
    <n v="439"/>
    <s v="Cummings Inc"/>
    <s v="Digitized transitional monitoring"/>
    <x v="258"/>
    <n v="100900"/>
    <n v="3.5528169014084505"/>
    <x v="1"/>
    <n v="2293"/>
    <x v="435"/>
    <x v="1"/>
    <x v="1"/>
    <n v="1478408400"/>
    <n v="1479016800"/>
    <x v="0"/>
    <b v="0"/>
    <x v="22"/>
    <x v="4"/>
    <x v="22"/>
  </r>
  <r>
    <n v="440"/>
    <s v="Miller-Poole"/>
    <s v="Networked optimal adapter"/>
    <x v="259"/>
    <n v="165954"/>
    <n v="1.6190634146341463"/>
    <x v="1"/>
    <n v="3131"/>
    <x v="436"/>
    <x v="1"/>
    <x v="1"/>
    <n v="1498798800"/>
    <n v="1499662800"/>
    <x v="0"/>
    <b v="0"/>
    <x v="19"/>
    <x v="4"/>
    <x v="19"/>
  </r>
  <r>
    <n v="441"/>
    <s v="Rodriguez-West"/>
    <s v="Automated optimal function"/>
    <x v="260"/>
    <n v="1744"/>
    <n v="0.24914285714285714"/>
    <x v="0"/>
    <n v="32"/>
    <x v="437"/>
    <x v="1"/>
    <x v="1"/>
    <n v="1335416400"/>
    <n v="1337835600"/>
    <x v="0"/>
    <b v="0"/>
    <x v="8"/>
    <x v="2"/>
    <x v="8"/>
  </r>
  <r>
    <n v="442"/>
    <s v="Calderon, Bradford and Dean"/>
    <s v="Devolved system-worthy framework"/>
    <x v="91"/>
    <n v="10731"/>
    <n v="1.9872222222222222"/>
    <x v="1"/>
    <n v="143"/>
    <x v="438"/>
    <x v="6"/>
    <x v="6"/>
    <n v="1504328400"/>
    <n v="1505710800"/>
    <x v="0"/>
    <b v="0"/>
    <x v="3"/>
    <x v="3"/>
    <x v="3"/>
  </r>
  <r>
    <n v="443"/>
    <s v="Clark-Bowman"/>
    <s v="Stand-alone user-facing service-desk"/>
    <x v="29"/>
    <n v="3232"/>
    <n v="0.34752688172043011"/>
    <x v="3"/>
    <n v="90"/>
    <x v="439"/>
    <x v="1"/>
    <x v="1"/>
    <n v="1285822800"/>
    <n v="1287464400"/>
    <x v="0"/>
    <b v="0"/>
    <x v="3"/>
    <x v="3"/>
    <x v="3"/>
  </r>
  <r>
    <n v="444"/>
    <s v="Hensley Ltd"/>
    <s v="Versatile global attitude"/>
    <x v="8"/>
    <n v="10938"/>
    <n v="1.7641935483870967"/>
    <x v="1"/>
    <n v="296"/>
    <x v="440"/>
    <x v="1"/>
    <x v="1"/>
    <n v="1311483600"/>
    <n v="1311656400"/>
    <x v="0"/>
    <b v="1"/>
    <x v="7"/>
    <x v="1"/>
    <x v="7"/>
  </r>
  <r>
    <n v="445"/>
    <s v="Anderson-Pearson"/>
    <s v="Intuitive demand-driven Local Area Network"/>
    <x v="118"/>
    <n v="10739"/>
    <n v="5.1138095238095236"/>
    <x v="1"/>
    <n v="170"/>
    <x v="441"/>
    <x v="1"/>
    <x v="1"/>
    <n v="1291356000"/>
    <n v="1293170400"/>
    <x v="0"/>
    <b v="1"/>
    <x v="3"/>
    <x v="3"/>
    <x v="3"/>
  </r>
  <r>
    <n v="446"/>
    <s v="Martin, Martin and Solis"/>
    <s v="Assimilated uniform methodology"/>
    <x v="85"/>
    <n v="5579"/>
    <n v="0.82044117647058823"/>
    <x v="0"/>
    <n v="186"/>
    <x v="442"/>
    <x v="1"/>
    <x v="1"/>
    <n v="1355810400"/>
    <n v="1355983200"/>
    <x v="0"/>
    <b v="0"/>
    <x v="8"/>
    <x v="2"/>
    <x v="8"/>
  </r>
  <r>
    <n v="447"/>
    <s v="Harrington-Harper"/>
    <s v="Self-enabling next generation algorithm"/>
    <x v="261"/>
    <n v="37754"/>
    <n v="0.24326030927835052"/>
    <x v="3"/>
    <n v="439"/>
    <x v="443"/>
    <x v="4"/>
    <x v="4"/>
    <n v="1513663200"/>
    <n v="1515045600"/>
    <x v="0"/>
    <b v="0"/>
    <x v="19"/>
    <x v="4"/>
    <x v="19"/>
  </r>
  <r>
    <n v="448"/>
    <s v="Price and Sons"/>
    <s v="Object-based demand-driven strategy"/>
    <x v="262"/>
    <n v="45384"/>
    <n v="0.50482758620689661"/>
    <x v="0"/>
    <n v="605"/>
    <x v="444"/>
    <x v="1"/>
    <x v="1"/>
    <n v="1365915600"/>
    <n v="1366088400"/>
    <x v="0"/>
    <b v="1"/>
    <x v="11"/>
    <x v="6"/>
    <x v="11"/>
  </r>
  <r>
    <n v="449"/>
    <s v="Cuevas-Morales"/>
    <s v="Public-key coherent ability"/>
    <x v="79"/>
    <n v="8703"/>
    <n v="9.67"/>
    <x v="1"/>
    <n v="86"/>
    <x v="445"/>
    <x v="3"/>
    <x v="3"/>
    <n v="1551852000"/>
    <n v="1553317200"/>
    <x v="0"/>
    <b v="0"/>
    <x v="11"/>
    <x v="6"/>
    <x v="11"/>
  </r>
  <r>
    <n v="450"/>
    <s v="Delgado-Hatfield"/>
    <s v="Up-sized composite success"/>
    <x v="0"/>
    <n v="4"/>
    <n v="0.04"/>
    <x v="0"/>
    <n v="1"/>
    <x v="446"/>
    <x v="0"/>
    <x v="0"/>
    <n v="1540098000"/>
    <n v="1542088800"/>
    <x v="0"/>
    <b v="0"/>
    <x v="10"/>
    <x v="4"/>
    <x v="10"/>
  </r>
  <r>
    <n v="451"/>
    <s v="Padilla-Porter"/>
    <s v="Innovative exuding matrix"/>
    <x v="263"/>
    <n v="182302"/>
    <n v="1.2284501347708894"/>
    <x v="1"/>
    <n v="6286"/>
    <x v="447"/>
    <x v="1"/>
    <x v="1"/>
    <n v="1500440400"/>
    <n v="1503118800"/>
    <x v="0"/>
    <b v="0"/>
    <x v="1"/>
    <x v="1"/>
    <x v="1"/>
  </r>
  <r>
    <n v="452"/>
    <s v="Morris Group"/>
    <s v="Realigned impactful artificial intelligence"/>
    <x v="73"/>
    <n v="3045"/>
    <n v="0.63437500000000002"/>
    <x v="0"/>
    <n v="31"/>
    <x v="448"/>
    <x v="1"/>
    <x v="1"/>
    <n v="1278392400"/>
    <n v="1278478800"/>
    <x v="0"/>
    <b v="0"/>
    <x v="6"/>
    <x v="4"/>
    <x v="6"/>
  </r>
  <r>
    <n v="453"/>
    <s v="Saunders Ltd"/>
    <s v="Multi-layered multi-tasking secured line"/>
    <x v="264"/>
    <n v="102749"/>
    <n v="0.56331688596491225"/>
    <x v="0"/>
    <n v="1181"/>
    <x v="449"/>
    <x v="1"/>
    <x v="1"/>
    <n v="1480572000"/>
    <n v="1484114400"/>
    <x v="0"/>
    <b v="0"/>
    <x v="22"/>
    <x v="4"/>
    <x v="22"/>
  </r>
  <r>
    <n v="454"/>
    <s v="Woods Inc"/>
    <s v="Upgradable upward-trending portal"/>
    <x v="220"/>
    <n v="1763"/>
    <n v="0.44074999999999998"/>
    <x v="0"/>
    <n v="39"/>
    <x v="450"/>
    <x v="1"/>
    <x v="1"/>
    <n v="1382331600"/>
    <n v="1385445600"/>
    <x v="0"/>
    <b v="1"/>
    <x v="6"/>
    <x v="4"/>
    <x v="6"/>
  </r>
  <r>
    <n v="455"/>
    <s v="Villanueva, Wright and Richardson"/>
    <s v="Profit-focused global product"/>
    <x v="265"/>
    <n v="137904"/>
    <n v="1.1837253218884121"/>
    <x v="1"/>
    <n v="3727"/>
    <x v="451"/>
    <x v="1"/>
    <x v="1"/>
    <n v="1316754000"/>
    <n v="1318741200"/>
    <x v="0"/>
    <b v="0"/>
    <x v="3"/>
    <x v="3"/>
    <x v="3"/>
  </r>
  <r>
    <n v="456"/>
    <s v="Wilson, Brooks and Clark"/>
    <s v="Operative well-modulated data-warehouse"/>
    <x v="266"/>
    <n v="152438"/>
    <n v="1.041243169398907"/>
    <x v="1"/>
    <n v="1605"/>
    <x v="452"/>
    <x v="1"/>
    <x v="1"/>
    <n v="1518242400"/>
    <n v="1518242400"/>
    <x v="0"/>
    <b v="1"/>
    <x v="7"/>
    <x v="1"/>
    <x v="7"/>
  </r>
  <r>
    <n v="457"/>
    <s v="Sheppard, Smith and Spence"/>
    <s v="Cloned asymmetric functionalities"/>
    <x v="92"/>
    <n v="1332"/>
    <n v="0.26640000000000003"/>
    <x v="0"/>
    <n v="46"/>
    <x v="453"/>
    <x v="1"/>
    <x v="1"/>
    <n v="1476421200"/>
    <n v="1476594000"/>
    <x v="0"/>
    <b v="0"/>
    <x v="3"/>
    <x v="3"/>
    <x v="3"/>
  </r>
  <r>
    <n v="458"/>
    <s v="Wise, Thompson and Allen"/>
    <s v="Pre-emptive neutral portal"/>
    <x v="267"/>
    <n v="118706"/>
    <n v="3.5120118343195266"/>
    <x v="1"/>
    <n v="2120"/>
    <x v="454"/>
    <x v="1"/>
    <x v="1"/>
    <n v="1269752400"/>
    <n v="1273554000"/>
    <x v="0"/>
    <b v="0"/>
    <x v="3"/>
    <x v="3"/>
    <x v="3"/>
  </r>
  <r>
    <n v="459"/>
    <s v="Lane, Ryan and Chapman"/>
    <s v="Switchable demand-driven help-desk"/>
    <x v="9"/>
    <n v="5674"/>
    <n v="0.90063492063492068"/>
    <x v="0"/>
    <n v="105"/>
    <x v="455"/>
    <x v="1"/>
    <x v="1"/>
    <n v="1419746400"/>
    <n v="1421906400"/>
    <x v="0"/>
    <b v="0"/>
    <x v="4"/>
    <x v="4"/>
    <x v="4"/>
  </r>
  <r>
    <n v="460"/>
    <s v="Rich, Alvarez and King"/>
    <s v="Business-focused static ability"/>
    <x v="166"/>
    <n v="4119"/>
    <n v="1.7162500000000001"/>
    <x v="1"/>
    <n v="50"/>
    <x v="456"/>
    <x v="1"/>
    <x v="1"/>
    <n v="1281330000"/>
    <n v="1281589200"/>
    <x v="0"/>
    <b v="0"/>
    <x v="3"/>
    <x v="3"/>
    <x v="3"/>
  </r>
  <r>
    <n v="461"/>
    <s v="Terry-Salinas"/>
    <s v="Networked secondary structure"/>
    <x v="268"/>
    <n v="139354"/>
    <n v="1.4104655870445344"/>
    <x v="1"/>
    <n v="2080"/>
    <x v="457"/>
    <x v="1"/>
    <x v="1"/>
    <n v="1398661200"/>
    <n v="1400389200"/>
    <x v="0"/>
    <b v="0"/>
    <x v="6"/>
    <x v="4"/>
    <x v="6"/>
  </r>
  <r>
    <n v="462"/>
    <s v="Wang-Rodriguez"/>
    <s v="Total multimedia website"/>
    <x v="269"/>
    <n v="57734"/>
    <n v="0.30579449152542371"/>
    <x v="0"/>
    <n v="535"/>
    <x v="458"/>
    <x v="1"/>
    <x v="1"/>
    <n v="1359525600"/>
    <n v="1362808800"/>
    <x v="0"/>
    <b v="0"/>
    <x v="20"/>
    <x v="6"/>
    <x v="20"/>
  </r>
  <r>
    <n v="463"/>
    <s v="Mckee-Hill"/>
    <s v="Cross-platform upward-trending parallelism"/>
    <x v="270"/>
    <n v="145265"/>
    <n v="1.0816455696202532"/>
    <x v="1"/>
    <n v="2105"/>
    <x v="459"/>
    <x v="1"/>
    <x v="1"/>
    <n v="1388469600"/>
    <n v="1388815200"/>
    <x v="0"/>
    <b v="0"/>
    <x v="10"/>
    <x v="4"/>
    <x v="10"/>
  </r>
  <r>
    <n v="464"/>
    <s v="Gomez LLC"/>
    <s v="Pre-emptive mission-critical hardware"/>
    <x v="271"/>
    <n v="95020"/>
    <n v="1.3345505617977529"/>
    <x v="1"/>
    <n v="2436"/>
    <x v="460"/>
    <x v="1"/>
    <x v="1"/>
    <n v="1518328800"/>
    <n v="1519538400"/>
    <x v="0"/>
    <b v="0"/>
    <x v="3"/>
    <x v="3"/>
    <x v="3"/>
  </r>
  <r>
    <n v="465"/>
    <s v="Gonzalez-Robbins"/>
    <s v="Up-sized responsive protocol"/>
    <x v="53"/>
    <n v="8829"/>
    <n v="1.8785106382978722"/>
    <x v="1"/>
    <n v="80"/>
    <x v="461"/>
    <x v="1"/>
    <x v="1"/>
    <n v="1517032800"/>
    <n v="1517810400"/>
    <x v="0"/>
    <b v="0"/>
    <x v="18"/>
    <x v="5"/>
    <x v="18"/>
  </r>
  <r>
    <n v="466"/>
    <s v="Obrien and Sons"/>
    <s v="Pre-emptive transitional frame"/>
    <x v="272"/>
    <n v="3984"/>
    <n v="3.32"/>
    <x v="1"/>
    <n v="42"/>
    <x v="462"/>
    <x v="1"/>
    <x v="1"/>
    <n v="1368594000"/>
    <n v="1370581200"/>
    <x v="0"/>
    <b v="1"/>
    <x v="8"/>
    <x v="2"/>
    <x v="8"/>
  </r>
  <r>
    <n v="467"/>
    <s v="Shaw Ltd"/>
    <s v="Profit-focused content-based application"/>
    <x v="1"/>
    <n v="8053"/>
    <n v="5.7521428571428572"/>
    <x v="1"/>
    <n v="139"/>
    <x v="463"/>
    <x v="0"/>
    <x v="0"/>
    <n v="1448258400"/>
    <n v="1448863200"/>
    <x v="0"/>
    <b v="1"/>
    <x v="2"/>
    <x v="2"/>
    <x v="2"/>
  </r>
  <r>
    <n v="468"/>
    <s v="Hughes Inc"/>
    <s v="Streamlined neutral analyzer"/>
    <x v="220"/>
    <n v="1620"/>
    <n v="0.40500000000000003"/>
    <x v="0"/>
    <n v="16"/>
    <x v="464"/>
    <x v="1"/>
    <x v="1"/>
    <n v="1555218000"/>
    <n v="1556600400"/>
    <x v="0"/>
    <b v="0"/>
    <x v="3"/>
    <x v="3"/>
    <x v="3"/>
  </r>
  <r>
    <n v="469"/>
    <s v="Olsen-Ryan"/>
    <s v="Assimilated neutral utilization"/>
    <x v="36"/>
    <n v="10328"/>
    <n v="1.8442857142857143"/>
    <x v="1"/>
    <n v="159"/>
    <x v="465"/>
    <x v="1"/>
    <x v="1"/>
    <n v="1431925200"/>
    <n v="1432098000"/>
    <x v="0"/>
    <b v="0"/>
    <x v="6"/>
    <x v="4"/>
    <x v="6"/>
  </r>
  <r>
    <n v="470"/>
    <s v="Grimes, Holland and Sloan"/>
    <s v="Extended dedicated archive"/>
    <x v="136"/>
    <n v="10289"/>
    <n v="2.8580555555555556"/>
    <x v="1"/>
    <n v="381"/>
    <x v="466"/>
    <x v="1"/>
    <x v="1"/>
    <n v="1481522400"/>
    <n v="1482127200"/>
    <x v="0"/>
    <b v="0"/>
    <x v="8"/>
    <x v="2"/>
    <x v="8"/>
  </r>
  <r>
    <n v="471"/>
    <s v="Perry and Sons"/>
    <s v="Configurable static help-desk"/>
    <x v="33"/>
    <n v="9889"/>
    <n v="3.19"/>
    <x v="1"/>
    <n v="194"/>
    <x v="467"/>
    <x v="4"/>
    <x v="4"/>
    <n v="1335934800"/>
    <n v="1335934800"/>
    <x v="0"/>
    <b v="1"/>
    <x v="0"/>
    <x v="0"/>
    <x v="0"/>
  </r>
  <r>
    <n v="472"/>
    <s v="Turner, Young and Collins"/>
    <s v="Self-enabling clear-thinking framework"/>
    <x v="273"/>
    <n v="60342"/>
    <n v="0.39234070221066319"/>
    <x v="0"/>
    <n v="575"/>
    <x v="468"/>
    <x v="1"/>
    <x v="1"/>
    <n v="1552280400"/>
    <n v="1556946000"/>
    <x v="0"/>
    <b v="0"/>
    <x v="1"/>
    <x v="1"/>
    <x v="1"/>
  </r>
  <r>
    <n v="473"/>
    <s v="Richardson Inc"/>
    <s v="Assimilated fault-tolerant capacity"/>
    <x v="92"/>
    <n v="8907"/>
    <n v="1.7814000000000001"/>
    <x v="1"/>
    <n v="106"/>
    <x v="469"/>
    <x v="1"/>
    <x v="1"/>
    <n v="1529989200"/>
    <n v="1530075600"/>
    <x v="0"/>
    <b v="0"/>
    <x v="5"/>
    <x v="1"/>
    <x v="5"/>
  </r>
  <r>
    <n v="474"/>
    <s v="Santos-Young"/>
    <s v="Enhanced neutral ability"/>
    <x v="220"/>
    <n v="14606"/>
    <n v="3.6515"/>
    <x v="1"/>
    <n v="142"/>
    <x v="470"/>
    <x v="1"/>
    <x v="1"/>
    <n v="1418709600"/>
    <n v="1418796000"/>
    <x v="0"/>
    <b v="0"/>
    <x v="19"/>
    <x v="4"/>
    <x v="19"/>
  </r>
  <r>
    <n v="475"/>
    <s v="Nichols Ltd"/>
    <s v="Function-based attitude-oriented groupware"/>
    <x v="71"/>
    <n v="8432"/>
    <n v="1.1394594594594594"/>
    <x v="1"/>
    <n v="211"/>
    <x v="471"/>
    <x v="1"/>
    <x v="1"/>
    <n v="1372136400"/>
    <n v="1372482000"/>
    <x v="0"/>
    <b v="1"/>
    <x v="18"/>
    <x v="5"/>
    <x v="18"/>
  </r>
  <r>
    <n v="476"/>
    <s v="Murphy PLC"/>
    <s v="Optional solution-oriented instruction set"/>
    <x v="274"/>
    <n v="57122"/>
    <n v="0.29828720626631855"/>
    <x v="0"/>
    <n v="1120"/>
    <x v="472"/>
    <x v="1"/>
    <x v="1"/>
    <n v="1533877200"/>
    <n v="1534395600"/>
    <x v="0"/>
    <b v="0"/>
    <x v="13"/>
    <x v="5"/>
    <x v="13"/>
  </r>
  <r>
    <n v="477"/>
    <s v="Hogan, Porter and Rivera"/>
    <s v="Organic object-oriented core"/>
    <x v="275"/>
    <n v="4613"/>
    <n v="0.54270588235294115"/>
    <x v="0"/>
    <n v="113"/>
    <x v="473"/>
    <x v="1"/>
    <x v="1"/>
    <n v="1309064400"/>
    <n v="1311397200"/>
    <x v="0"/>
    <b v="0"/>
    <x v="22"/>
    <x v="4"/>
    <x v="22"/>
  </r>
  <r>
    <n v="478"/>
    <s v="Lyons LLC"/>
    <s v="Balanced impactful circuit"/>
    <x v="276"/>
    <n v="162603"/>
    <n v="2.3634156976744185"/>
    <x v="1"/>
    <n v="2756"/>
    <x v="474"/>
    <x v="1"/>
    <x v="1"/>
    <n v="1425877200"/>
    <n v="1426914000"/>
    <x v="0"/>
    <b v="0"/>
    <x v="8"/>
    <x v="2"/>
    <x v="8"/>
  </r>
  <r>
    <n v="479"/>
    <s v="Long-Greene"/>
    <s v="Future-proofed heuristic encryption"/>
    <x v="166"/>
    <n v="12310"/>
    <n v="5.1291666666666664"/>
    <x v="1"/>
    <n v="173"/>
    <x v="475"/>
    <x v="4"/>
    <x v="4"/>
    <n v="1501304400"/>
    <n v="1501477200"/>
    <x v="0"/>
    <b v="0"/>
    <x v="0"/>
    <x v="0"/>
    <x v="0"/>
  </r>
  <r>
    <n v="480"/>
    <s v="Robles-Hudson"/>
    <s v="Balanced bifurcated leverage"/>
    <x v="133"/>
    <n v="8656"/>
    <n v="1.0065116279069768"/>
    <x v="1"/>
    <n v="87"/>
    <x v="476"/>
    <x v="1"/>
    <x v="1"/>
    <n v="1268287200"/>
    <n v="1269061200"/>
    <x v="0"/>
    <b v="1"/>
    <x v="14"/>
    <x v="7"/>
    <x v="14"/>
  </r>
  <r>
    <n v="481"/>
    <s v="Mcclure LLC"/>
    <s v="Sharable discrete budgetary management"/>
    <x v="277"/>
    <n v="159931"/>
    <n v="0.81348423194303154"/>
    <x v="0"/>
    <n v="1538"/>
    <x v="477"/>
    <x v="1"/>
    <x v="1"/>
    <n v="1412139600"/>
    <n v="1415772000"/>
    <x v="0"/>
    <b v="1"/>
    <x v="3"/>
    <x v="3"/>
    <x v="3"/>
  </r>
  <r>
    <n v="482"/>
    <s v="Martin, Russell and Baker"/>
    <s v="Focused solution-oriented instruction set"/>
    <x v="3"/>
    <n v="689"/>
    <n v="0.16404761904761905"/>
    <x v="0"/>
    <n v="9"/>
    <x v="478"/>
    <x v="1"/>
    <x v="1"/>
    <n v="1330063200"/>
    <n v="1331013600"/>
    <x v="0"/>
    <b v="1"/>
    <x v="13"/>
    <x v="5"/>
    <x v="13"/>
  </r>
  <r>
    <n v="483"/>
    <s v="Rice-Parker"/>
    <s v="Down-sized actuating infrastructure"/>
    <x v="278"/>
    <n v="48236"/>
    <n v="0.52774617067833696"/>
    <x v="0"/>
    <n v="554"/>
    <x v="479"/>
    <x v="1"/>
    <x v="1"/>
    <n v="1576130400"/>
    <n v="1576735200"/>
    <x v="0"/>
    <b v="0"/>
    <x v="3"/>
    <x v="3"/>
    <x v="3"/>
  </r>
  <r>
    <n v="484"/>
    <s v="Landry Inc"/>
    <s v="Synergistic cohesive adapter"/>
    <x v="241"/>
    <n v="77021"/>
    <n v="2.6020608108108108"/>
    <x v="1"/>
    <n v="1572"/>
    <x v="480"/>
    <x v="4"/>
    <x v="4"/>
    <n v="1407128400"/>
    <n v="1411362000"/>
    <x v="0"/>
    <b v="1"/>
    <x v="0"/>
    <x v="0"/>
    <x v="0"/>
  </r>
  <r>
    <n v="485"/>
    <s v="Richards-Davis"/>
    <s v="Quality-focused mission-critical structure"/>
    <x v="279"/>
    <n v="27844"/>
    <n v="0.30732891832229581"/>
    <x v="0"/>
    <n v="648"/>
    <x v="481"/>
    <x v="4"/>
    <x v="4"/>
    <n v="1560142800"/>
    <n v="1563685200"/>
    <x v="0"/>
    <b v="0"/>
    <x v="3"/>
    <x v="3"/>
    <x v="3"/>
  </r>
  <r>
    <n v="486"/>
    <s v="Davis, Cox and Fox"/>
    <s v="Compatible exuding Graphical User Interface"/>
    <x v="5"/>
    <n v="702"/>
    <n v="0.13500000000000001"/>
    <x v="0"/>
    <n v="21"/>
    <x v="482"/>
    <x v="4"/>
    <x v="4"/>
    <n v="1520575200"/>
    <n v="1521867600"/>
    <x v="0"/>
    <b v="1"/>
    <x v="18"/>
    <x v="5"/>
    <x v="18"/>
  </r>
  <r>
    <n v="487"/>
    <s v="Smith-Wallace"/>
    <s v="Monitored 24/7 time-frame"/>
    <x v="280"/>
    <n v="197024"/>
    <n v="1.7862556663644606"/>
    <x v="1"/>
    <n v="2346"/>
    <x v="483"/>
    <x v="1"/>
    <x v="1"/>
    <n v="1492664400"/>
    <n v="1495515600"/>
    <x v="0"/>
    <b v="0"/>
    <x v="3"/>
    <x v="3"/>
    <x v="3"/>
  </r>
  <r>
    <n v="488"/>
    <s v="Cordova, Shaw and Wang"/>
    <s v="Virtual secondary open architecture"/>
    <x v="98"/>
    <n v="11663"/>
    <n v="2.2005660377358489"/>
    <x v="1"/>
    <n v="115"/>
    <x v="484"/>
    <x v="1"/>
    <x v="1"/>
    <n v="1454479200"/>
    <n v="1455948000"/>
    <x v="0"/>
    <b v="0"/>
    <x v="3"/>
    <x v="3"/>
    <x v="3"/>
  </r>
  <r>
    <n v="489"/>
    <s v="Clark Inc"/>
    <s v="Down-sized mobile time-frame"/>
    <x v="243"/>
    <n v="9339"/>
    <n v="1.015108695652174"/>
    <x v="1"/>
    <n v="85"/>
    <x v="485"/>
    <x v="6"/>
    <x v="6"/>
    <n v="1281934800"/>
    <n v="1282366800"/>
    <x v="0"/>
    <b v="0"/>
    <x v="8"/>
    <x v="2"/>
    <x v="8"/>
  </r>
  <r>
    <n v="490"/>
    <s v="Young and Sons"/>
    <s v="Innovative disintermediate encryption"/>
    <x v="166"/>
    <n v="4596"/>
    <n v="1.915"/>
    <x v="1"/>
    <n v="144"/>
    <x v="486"/>
    <x v="1"/>
    <x v="1"/>
    <n v="1573970400"/>
    <n v="1574575200"/>
    <x v="0"/>
    <b v="0"/>
    <x v="23"/>
    <x v="8"/>
    <x v="23"/>
  </r>
  <r>
    <n v="491"/>
    <s v="Henson PLC"/>
    <s v="Universal contextually-based knowledgebase"/>
    <x v="281"/>
    <n v="173437"/>
    <n v="3.0534683098591549"/>
    <x v="1"/>
    <n v="2443"/>
    <x v="487"/>
    <x v="1"/>
    <x v="1"/>
    <n v="1372654800"/>
    <n v="1374901200"/>
    <x v="0"/>
    <b v="1"/>
    <x v="0"/>
    <x v="0"/>
    <x v="0"/>
  </r>
  <r>
    <n v="492"/>
    <s v="Garcia Group"/>
    <s v="Persevering interactive matrix"/>
    <x v="255"/>
    <n v="45831"/>
    <n v="0.23995287958115183"/>
    <x v="3"/>
    <n v="595"/>
    <x v="488"/>
    <x v="1"/>
    <x v="1"/>
    <n v="1275886800"/>
    <n v="1278910800"/>
    <x v="1"/>
    <b v="1"/>
    <x v="12"/>
    <x v="4"/>
    <x v="12"/>
  </r>
  <r>
    <n v="493"/>
    <s v="Adams, Walker and Wong"/>
    <s v="Seamless background framework"/>
    <x v="79"/>
    <n v="6514"/>
    <n v="7.2377777777777776"/>
    <x v="1"/>
    <n v="64"/>
    <x v="489"/>
    <x v="1"/>
    <x v="1"/>
    <n v="1561784400"/>
    <n v="1562907600"/>
    <x v="0"/>
    <b v="0"/>
    <x v="14"/>
    <x v="7"/>
    <x v="14"/>
  </r>
  <r>
    <n v="494"/>
    <s v="Hopkins-Browning"/>
    <s v="Balanced upward-trending productivity"/>
    <x v="186"/>
    <n v="13684"/>
    <n v="5.4736000000000002"/>
    <x v="1"/>
    <n v="268"/>
    <x v="490"/>
    <x v="1"/>
    <x v="1"/>
    <n v="1332392400"/>
    <n v="1332478800"/>
    <x v="0"/>
    <b v="0"/>
    <x v="8"/>
    <x v="2"/>
    <x v="8"/>
  </r>
  <r>
    <n v="495"/>
    <s v="Bell, Edwards and Andersen"/>
    <s v="Centralized clear-thinking solution"/>
    <x v="170"/>
    <n v="13264"/>
    <n v="4.1449999999999996"/>
    <x v="1"/>
    <n v="195"/>
    <x v="491"/>
    <x v="3"/>
    <x v="3"/>
    <n v="1402376400"/>
    <n v="1402722000"/>
    <x v="0"/>
    <b v="0"/>
    <x v="3"/>
    <x v="3"/>
    <x v="3"/>
  </r>
  <r>
    <n v="496"/>
    <s v="Morales Group"/>
    <s v="Optimized bi-directional extranet"/>
    <x v="282"/>
    <n v="1667"/>
    <n v="9.0696409140369975E-3"/>
    <x v="0"/>
    <n v="54"/>
    <x v="492"/>
    <x v="1"/>
    <x v="1"/>
    <n v="1495342800"/>
    <n v="1496811600"/>
    <x v="0"/>
    <b v="0"/>
    <x v="10"/>
    <x v="4"/>
    <x v="10"/>
  </r>
  <r>
    <n v="497"/>
    <s v="Lucero Group"/>
    <s v="Intuitive actuating benchmark"/>
    <x v="122"/>
    <n v="3349"/>
    <n v="0.34173469387755101"/>
    <x v="0"/>
    <n v="120"/>
    <x v="493"/>
    <x v="1"/>
    <x v="1"/>
    <n v="1482213600"/>
    <n v="1482213600"/>
    <x v="0"/>
    <b v="1"/>
    <x v="8"/>
    <x v="2"/>
    <x v="8"/>
  </r>
  <r>
    <n v="498"/>
    <s v="Smith, Brown and Davis"/>
    <s v="Devolved background project"/>
    <x v="283"/>
    <n v="46317"/>
    <n v="0.239488107549121"/>
    <x v="0"/>
    <n v="579"/>
    <x v="494"/>
    <x v="3"/>
    <x v="3"/>
    <n v="1420092000"/>
    <n v="1420264800"/>
    <x v="0"/>
    <b v="0"/>
    <x v="2"/>
    <x v="2"/>
    <x v="2"/>
  </r>
  <r>
    <n v="499"/>
    <s v="Hunt Group"/>
    <s v="Reverse-engineered executive emulation"/>
    <x v="284"/>
    <n v="78743"/>
    <n v="0.48072649572649573"/>
    <x v="0"/>
    <n v="2072"/>
    <x v="495"/>
    <x v="1"/>
    <x v="1"/>
    <n v="1458018000"/>
    <n v="1458450000"/>
    <x v="0"/>
    <b v="1"/>
    <x v="4"/>
    <x v="4"/>
    <x v="4"/>
  </r>
  <r>
    <n v="500"/>
    <s v="Valdez Ltd"/>
    <s v="Team-oriented clear-thinking matrix"/>
    <x v="0"/>
    <n v="0"/>
    <n v="0"/>
    <x v="0"/>
    <n v="0"/>
    <x v="496"/>
    <x v="1"/>
    <x v="1"/>
    <n v="1367384400"/>
    <n v="1369803600"/>
    <x v="0"/>
    <b v="1"/>
    <x v="3"/>
    <x v="3"/>
    <x v="3"/>
  </r>
  <r>
    <n v="501"/>
    <s v="Mccann-Le"/>
    <s v="Focused coherent methodology"/>
    <x v="285"/>
    <n v="107743"/>
    <n v="0.70145182291666663"/>
    <x v="0"/>
    <n v="1796"/>
    <x v="497"/>
    <x v="1"/>
    <x v="1"/>
    <n v="1363064400"/>
    <n v="1363237200"/>
    <x v="0"/>
    <b v="0"/>
    <x v="4"/>
    <x v="4"/>
    <x v="4"/>
  </r>
  <r>
    <n v="502"/>
    <s v="Johnson Inc"/>
    <s v="Reduced context-sensitive complexity"/>
    <x v="81"/>
    <n v="6889"/>
    <n v="5.2992307692307694"/>
    <x v="1"/>
    <n v="186"/>
    <x v="498"/>
    <x v="2"/>
    <x v="2"/>
    <n v="1343365200"/>
    <n v="1345870800"/>
    <x v="0"/>
    <b v="1"/>
    <x v="11"/>
    <x v="6"/>
    <x v="11"/>
  </r>
  <r>
    <n v="503"/>
    <s v="Collins LLC"/>
    <s v="Decentralized 4thgeneration time-frame"/>
    <x v="286"/>
    <n v="45983"/>
    <n v="1.8032549019607844"/>
    <x v="1"/>
    <n v="460"/>
    <x v="499"/>
    <x v="1"/>
    <x v="1"/>
    <n v="1435726800"/>
    <n v="1437454800"/>
    <x v="0"/>
    <b v="0"/>
    <x v="6"/>
    <x v="4"/>
    <x v="6"/>
  </r>
  <r>
    <n v="504"/>
    <s v="Smith-Miller"/>
    <s v="De-engineered cohesive moderator"/>
    <x v="168"/>
    <n v="6924"/>
    <n v="0.92320000000000002"/>
    <x v="0"/>
    <n v="62"/>
    <x v="500"/>
    <x v="6"/>
    <x v="6"/>
    <n v="1431925200"/>
    <n v="1432011600"/>
    <x v="0"/>
    <b v="0"/>
    <x v="1"/>
    <x v="1"/>
    <x v="1"/>
  </r>
  <r>
    <n v="505"/>
    <s v="Jensen-Vargas"/>
    <s v="Ameliorated explicit parallelism"/>
    <x v="262"/>
    <n v="12497"/>
    <n v="0.13901001112347053"/>
    <x v="0"/>
    <n v="347"/>
    <x v="501"/>
    <x v="1"/>
    <x v="1"/>
    <n v="1362722400"/>
    <n v="1366347600"/>
    <x v="0"/>
    <b v="1"/>
    <x v="15"/>
    <x v="5"/>
    <x v="15"/>
  </r>
  <r>
    <n v="506"/>
    <s v="Robles, Bell and Gonzalez"/>
    <s v="Customizable background monitoring"/>
    <x v="287"/>
    <n v="166874"/>
    <n v="9.2707777777777771"/>
    <x v="1"/>
    <n v="2528"/>
    <x v="502"/>
    <x v="1"/>
    <x v="1"/>
    <n v="1511416800"/>
    <n v="1512885600"/>
    <x v="0"/>
    <b v="1"/>
    <x v="3"/>
    <x v="3"/>
    <x v="3"/>
  </r>
  <r>
    <n v="507"/>
    <s v="Turner, Miller and Francis"/>
    <s v="Compatible well-modulated budgetary management"/>
    <x v="118"/>
    <n v="837"/>
    <n v="0.39857142857142858"/>
    <x v="0"/>
    <n v="19"/>
    <x v="503"/>
    <x v="1"/>
    <x v="1"/>
    <n v="1365483600"/>
    <n v="1369717200"/>
    <x v="0"/>
    <b v="1"/>
    <x v="2"/>
    <x v="2"/>
    <x v="2"/>
  </r>
  <r>
    <n v="508"/>
    <s v="Roberts Group"/>
    <s v="Up-sized radical pricing structure"/>
    <x v="288"/>
    <n v="193820"/>
    <n v="1.1222929936305732"/>
    <x v="1"/>
    <n v="3657"/>
    <x v="504"/>
    <x v="1"/>
    <x v="1"/>
    <n v="1532840400"/>
    <n v="1534654800"/>
    <x v="0"/>
    <b v="0"/>
    <x v="3"/>
    <x v="3"/>
    <x v="3"/>
  </r>
  <r>
    <n v="509"/>
    <s v="White LLC"/>
    <s v="Robust zero-defect project"/>
    <x v="172"/>
    <n v="119510"/>
    <n v="0.70925816023738875"/>
    <x v="0"/>
    <n v="1258"/>
    <x v="505"/>
    <x v="1"/>
    <x v="1"/>
    <n v="1336194000"/>
    <n v="1337058000"/>
    <x v="0"/>
    <b v="0"/>
    <x v="3"/>
    <x v="3"/>
    <x v="3"/>
  </r>
  <r>
    <n v="510"/>
    <s v="Best, Miller and Thomas"/>
    <s v="Re-engineered mobile task-force"/>
    <x v="75"/>
    <n v="9289"/>
    <n v="1.1908974358974358"/>
    <x v="1"/>
    <n v="131"/>
    <x v="506"/>
    <x v="2"/>
    <x v="2"/>
    <n v="1527742800"/>
    <n v="1529816400"/>
    <x v="0"/>
    <b v="0"/>
    <x v="6"/>
    <x v="4"/>
    <x v="6"/>
  </r>
  <r>
    <n v="511"/>
    <s v="Smith-Mullins"/>
    <s v="User-centric intangible neural-net"/>
    <x v="252"/>
    <n v="35498"/>
    <n v="0.24017591339648173"/>
    <x v="0"/>
    <n v="362"/>
    <x v="507"/>
    <x v="1"/>
    <x v="1"/>
    <n v="1564030800"/>
    <n v="1564894800"/>
    <x v="0"/>
    <b v="0"/>
    <x v="3"/>
    <x v="3"/>
    <x v="3"/>
  </r>
  <r>
    <n v="512"/>
    <s v="Williams-Walsh"/>
    <s v="Organized explicit core"/>
    <x v="14"/>
    <n v="12678"/>
    <n v="1.3931868131868133"/>
    <x v="1"/>
    <n v="239"/>
    <x v="508"/>
    <x v="1"/>
    <x v="1"/>
    <n v="1404536400"/>
    <n v="1404622800"/>
    <x v="0"/>
    <b v="1"/>
    <x v="11"/>
    <x v="6"/>
    <x v="11"/>
  </r>
  <r>
    <n v="513"/>
    <s v="Harrison, Blackwell and Mendez"/>
    <s v="Synchronized 6thgeneration adapter"/>
    <x v="111"/>
    <n v="3260"/>
    <n v="0.39277108433734942"/>
    <x v="3"/>
    <n v="35"/>
    <x v="509"/>
    <x v="1"/>
    <x v="1"/>
    <n v="1284008400"/>
    <n v="1284181200"/>
    <x v="0"/>
    <b v="0"/>
    <x v="19"/>
    <x v="4"/>
    <x v="19"/>
  </r>
  <r>
    <n v="514"/>
    <s v="Sanchez, Bradley and Flores"/>
    <s v="Centralized motivating capacity"/>
    <x v="289"/>
    <n v="31123"/>
    <n v="0.22439077144917088"/>
    <x v="3"/>
    <n v="528"/>
    <x v="510"/>
    <x v="5"/>
    <x v="5"/>
    <n v="1386309600"/>
    <n v="1386741600"/>
    <x v="0"/>
    <b v="1"/>
    <x v="1"/>
    <x v="1"/>
    <x v="1"/>
  </r>
  <r>
    <n v="515"/>
    <s v="Cox LLC"/>
    <s v="Phased 24hour flexibility"/>
    <x v="133"/>
    <n v="4797"/>
    <n v="0.55779069767441858"/>
    <x v="0"/>
    <n v="133"/>
    <x v="511"/>
    <x v="0"/>
    <x v="0"/>
    <n v="1324620000"/>
    <n v="1324792800"/>
    <x v="0"/>
    <b v="1"/>
    <x v="3"/>
    <x v="3"/>
    <x v="3"/>
  </r>
  <r>
    <n v="516"/>
    <s v="Morales-Odonnell"/>
    <s v="Exclusive 5thgeneration structure"/>
    <x v="290"/>
    <n v="53324"/>
    <n v="0.42523125996810207"/>
    <x v="0"/>
    <n v="846"/>
    <x v="512"/>
    <x v="1"/>
    <x v="1"/>
    <n v="1281070800"/>
    <n v="1284354000"/>
    <x v="0"/>
    <b v="0"/>
    <x v="9"/>
    <x v="5"/>
    <x v="9"/>
  </r>
  <r>
    <n v="517"/>
    <s v="Ramirez LLC"/>
    <s v="Multi-tiered maximized orchestration"/>
    <x v="291"/>
    <n v="6608"/>
    <n v="1.1200000000000001"/>
    <x v="1"/>
    <n v="78"/>
    <x v="513"/>
    <x v="1"/>
    <x v="1"/>
    <n v="1493960400"/>
    <n v="1494392400"/>
    <x v="0"/>
    <b v="0"/>
    <x v="0"/>
    <x v="0"/>
    <x v="0"/>
  </r>
  <r>
    <n v="518"/>
    <s v="Ramirez Group"/>
    <s v="Open-architected uniform instruction set"/>
    <x v="35"/>
    <n v="622"/>
    <n v="7.0681818181818179E-2"/>
    <x v="0"/>
    <n v="10"/>
    <x v="514"/>
    <x v="1"/>
    <x v="1"/>
    <n v="1519365600"/>
    <n v="1519538400"/>
    <x v="0"/>
    <b v="1"/>
    <x v="10"/>
    <x v="4"/>
    <x v="10"/>
  </r>
  <r>
    <n v="519"/>
    <s v="Marsh-Coleman"/>
    <s v="Exclusive asymmetric analyzer"/>
    <x v="96"/>
    <n v="180802"/>
    <n v="1.0174563871693867"/>
    <x v="1"/>
    <n v="1773"/>
    <x v="515"/>
    <x v="1"/>
    <x v="1"/>
    <n v="1420696800"/>
    <n v="1421906400"/>
    <x v="0"/>
    <b v="1"/>
    <x v="1"/>
    <x v="1"/>
    <x v="1"/>
  </r>
  <r>
    <n v="520"/>
    <s v="Frederick, Jenkins and Collins"/>
    <s v="Organic radical collaboration"/>
    <x v="126"/>
    <n v="3406"/>
    <n v="4.2575000000000003"/>
    <x v="1"/>
    <n v="32"/>
    <x v="516"/>
    <x v="1"/>
    <x v="1"/>
    <n v="1555650000"/>
    <n v="1555909200"/>
    <x v="0"/>
    <b v="0"/>
    <x v="3"/>
    <x v="3"/>
    <x v="3"/>
  </r>
  <r>
    <n v="521"/>
    <s v="Wilson Ltd"/>
    <s v="Function-based multi-state software"/>
    <x v="4"/>
    <n v="11061"/>
    <n v="1.4553947368421052"/>
    <x v="1"/>
    <n v="369"/>
    <x v="517"/>
    <x v="1"/>
    <x v="1"/>
    <n v="1471928400"/>
    <n v="1472446800"/>
    <x v="0"/>
    <b v="1"/>
    <x v="6"/>
    <x v="4"/>
    <x v="6"/>
  </r>
  <r>
    <n v="522"/>
    <s v="Cline, Peterson and Lowery"/>
    <s v="Innovative static budgetary management"/>
    <x v="292"/>
    <n v="16389"/>
    <n v="0.32453465346534655"/>
    <x v="0"/>
    <n v="191"/>
    <x v="518"/>
    <x v="1"/>
    <x v="1"/>
    <n v="1341291600"/>
    <n v="1342328400"/>
    <x v="0"/>
    <b v="0"/>
    <x v="12"/>
    <x v="4"/>
    <x v="12"/>
  </r>
  <r>
    <n v="523"/>
    <s v="Underwood, James and Jones"/>
    <s v="Triple-buffered holistic ability"/>
    <x v="79"/>
    <n v="6303"/>
    <n v="7.003333333333333"/>
    <x v="1"/>
    <n v="89"/>
    <x v="519"/>
    <x v="1"/>
    <x v="1"/>
    <n v="1267682400"/>
    <n v="1268114400"/>
    <x v="0"/>
    <b v="0"/>
    <x v="12"/>
    <x v="4"/>
    <x v="12"/>
  </r>
  <r>
    <n v="524"/>
    <s v="Johnson-Contreras"/>
    <s v="Diverse scalable superstructure"/>
    <x v="127"/>
    <n v="81136"/>
    <n v="0.83904860392967939"/>
    <x v="0"/>
    <n v="1979"/>
    <x v="520"/>
    <x v="1"/>
    <x v="1"/>
    <n v="1272258000"/>
    <n v="1273381200"/>
    <x v="0"/>
    <b v="0"/>
    <x v="3"/>
    <x v="3"/>
    <x v="3"/>
  </r>
  <r>
    <n v="525"/>
    <s v="Greene, Lloyd and Sims"/>
    <s v="Balanced leadingedge data-warehouse"/>
    <x v="118"/>
    <n v="1768"/>
    <n v="0.84190476190476193"/>
    <x v="0"/>
    <n v="63"/>
    <x v="521"/>
    <x v="1"/>
    <x v="1"/>
    <n v="1290492000"/>
    <n v="1290837600"/>
    <x v="0"/>
    <b v="0"/>
    <x v="8"/>
    <x v="2"/>
    <x v="8"/>
  </r>
  <r>
    <n v="526"/>
    <s v="Smith-Sparks"/>
    <s v="Digitized bandwidth-monitored open architecture"/>
    <x v="111"/>
    <n v="12944"/>
    <n v="1.5595180722891566"/>
    <x v="1"/>
    <n v="147"/>
    <x v="522"/>
    <x v="1"/>
    <x v="1"/>
    <n v="1451109600"/>
    <n v="1454306400"/>
    <x v="0"/>
    <b v="1"/>
    <x v="3"/>
    <x v="3"/>
    <x v="3"/>
  </r>
  <r>
    <n v="527"/>
    <s v="Rosario-Smith"/>
    <s v="Enterprise-wide intermediate portal"/>
    <x v="223"/>
    <n v="188480"/>
    <n v="0.99619450317124736"/>
    <x v="0"/>
    <n v="6080"/>
    <x v="523"/>
    <x v="0"/>
    <x v="0"/>
    <n v="1454652000"/>
    <n v="1457762400"/>
    <x v="0"/>
    <b v="0"/>
    <x v="10"/>
    <x v="4"/>
    <x v="10"/>
  </r>
  <r>
    <n v="528"/>
    <s v="Avila, Ford and Welch"/>
    <s v="Focused leadingedge matrix"/>
    <x v="25"/>
    <n v="7227"/>
    <n v="0.80300000000000005"/>
    <x v="0"/>
    <n v="80"/>
    <x v="524"/>
    <x v="4"/>
    <x v="4"/>
    <n v="1385186400"/>
    <n v="1389074400"/>
    <x v="0"/>
    <b v="0"/>
    <x v="7"/>
    <x v="1"/>
    <x v="7"/>
  </r>
  <r>
    <n v="529"/>
    <s v="Gallegos Inc"/>
    <s v="Seamless logistical encryption"/>
    <x v="135"/>
    <n v="574"/>
    <n v="0.11254901960784314"/>
    <x v="0"/>
    <n v="9"/>
    <x v="525"/>
    <x v="1"/>
    <x v="1"/>
    <n v="1399698000"/>
    <n v="1402117200"/>
    <x v="0"/>
    <b v="0"/>
    <x v="11"/>
    <x v="6"/>
    <x v="11"/>
  </r>
  <r>
    <n v="530"/>
    <s v="Morrow, Santiago and Soto"/>
    <s v="Stand-alone human-resource workforce"/>
    <x v="293"/>
    <n v="96328"/>
    <n v="0.91740952380952379"/>
    <x v="0"/>
    <n v="1784"/>
    <x v="526"/>
    <x v="1"/>
    <x v="1"/>
    <n v="1283230800"/>
    <n v="1284440400"/>
    <x v="0"/>
    <b v="1"/>
    <x v="13"/>
    <x v="5"/>
    <x v="13"/>
  </r>
  <r>
    <n v="531"/>
    <s v="Berry-Richardson"/>
    <s v="Automated zero tolerance implementation"/>
    <x v="294"/>
    <n v="178338"/>
    <n v="0.95521156936261387"/>
    <x v="2"/>
    <n v="3640"/>
    <x v="527"/>
    <x v="5"/>
    <x v="5"/>
    <n v="1384149600"/>
    <n v="1388988000"/>
    <x v="0"/>
    <b v="0"/>
    <x v="11"/>
    <x v="6"/>
    <x v="11"/>
  </r>
  <r>
    <n v="532"/>
    <s v="Cordova-Torres"/>
    <s v="Pre-emptive grid-enabled contingency"/>
    <x v="39"/>
    <n v="8046"/>
    <n v="5.0287499999999996"/>
    <x v="1"/>
    <n v="126"/>
    <x v="528"/>
    <x v="0"/>
    <x v="0"/>
    <n v="1516860000"/>
    <n v="1516946400"/>
    <x v="0"/>
    <b v="0"/>
    <x v="3"/>
    <x v="3"/>
    <x v="3"/>
  </r>
  <r>
    <n v="533"/>
    <s v="Holt, Bernard and Johnson"/>
    <s v="Multi-lateral didactic encoding"/>
    <x v="295"/>
    <n v="184086"/>
    <n v="1.5924394463667819"/>
    <x v="1"/>
    <n v="2218"/>
    <x v="529"/>
    <x v="4"/>
    <x v="4"/>
    <n v="1374642000"/>
    <n v="1377752400"/>
    <x v="0"/>
    <b v="0"/>
    <x v="7"/>
    <x v="1"/>
    <x v="7"/>
  </r>
  <r>
    <n v="534"/>
    <s v="Clark, Mccormick and Mendoza"/>
    <s v="Self-enabling didactic orchestration"/>
    <x v="296"/>
    <n v="13385"/>
    <n v="0.15022446689113356"/>
    <x v="0"/>
    <n v="243"/>
    <x v="530"/>
    <x v="1"/>
    <x v="1"/>
    <n v="1534482000"/>
    <n v="1534568400"/>
    <x v="0"/>
    <b v="1"/>
    <x v="6"/>
    <x v="4"/>
    <x v="6"/>
  </r>
  <r>
    <n v="535"/>
    <s v="Garrison LLC"/>
    <s v="Profit-focused 24/7 data-warehouse"/>
    <x v="97"/>
    <n v="12533"/>
    <n v="4.820384615384615"/>
    <x v="1"/>
    <n v="202"/>
    <x v="531"/>
    <x v="6"/>
    <x v="6"/>
    <n v="1528434000"/>
    <n v="1528606800"/>
    <x v="0"/>
    <b v="1"/>
    <x v="3"/>
    <x v="3"/>
    <x v="3"/>
  </r>
  <r>
    <n v="536"/>
    <s v="Shannon-Olson"/>
    <s v="Enhanced methodical middleware"/>
    <x v="122"/>
    <n v="14697"/>
    <n v="1.4996938775510205"/>
    <x v="1"/>
    <n v="140"/>
    <x v="532"/>
    <x v="6"/>
    <x v="6"/>
    <n v="1282626000"/>
    <n v="1284872400"/>
    <x v="0"/>
    <b v="0"/>
    <x v="13"/>
    <x v="5"/>
    <x v="13"/>
  </r>
  <r>
    <n v="537"/>
    <s v="Murillo-Mcfarland"/>
    <s v="Synchronized client-driven projection"/>
    <x v="197"/>
    <n v="98935"/>
    <n v="1.1722156398104266"/>
    <x v="1"/>
    <n v="1052"/>
    <x v="533"/>
    <x v="3"/>
    <x v="3"/>
    <n v="1535605200"/>
    <n v="1537592400"/>
    <x v="1"/>
    <b v="1"/>
    <x v="4"/>
    <x v="4"/>
    <x v="4"/>
  </r>
  <r>
    <n v="538"/>
    <s v="Young, Gilbert and Escobar"/>
    <s v="Networked didactic time-frame"/>
    <x v="297"/>
    <n v="57034"/>
    <n v="0.37695968274950431"/>
    <x v="0"/>
    <n v="1296"/>
    <x v="534"/>
    <x v="1"/>
    <x v="1"/>
    <n v="1379826000"/>
    <n v="1381208400"/>
    <x v="0"/>
    <b v="0"/>
    <x v="20"/>
    <x v="6"/>
    <x v="20"/>
  </r>
  <r>
    <n v="539"/>
    <s v="Thomas, Welch and Santana"/>
    <s v="Assimilated exuding toolset"/>
    <x v="122"/>
    <n v="7120"/>
    <n v="0.72653061224489801"/>
    <x v="0"/>
    <n v="77"/>
    <x v="535"/>
    <x v="1"/>
    <x v="1"/>
    <n v="1561957200"/>
    <n v="1562475600"/>
    <x v="0"/>
    <b v="1"/>
    <x v="0"/>
    <x v="0"/>
    <x v="0"/>
  </r>
  <r>
    <n v="540"/>
    <s v="Brown-Pena"/>
    <s v="Front-line client-server secured line"/>
    <x v="98"/>
    <n v="14097"/>
    <n v="2.6598113207547169"/>
    <x v="1"/>
    <n v="247"/>
    <x v="536"/>
    <x v="1"/>
    <x v="1"/>
    <n v="1525496400"/>
    <n v="1527397200"/>
    <x v="0"/>
    <b v="0"/>
    <x v="14"/>
    <x v="7"/>
    <x v="14"/>
  </r>
  <r>
    <n v="541"/>
    <s v="Holder, Caldwell and Vance"/>
    <s v="Polarized systemic Internet solution"/>
    <x v="298"/>
    <n v="43086"/>
    <n v="0.24205617977528091"/>
    <x v="0"/>
    <n v="395"/>
    <x v="537"/>
    <x v="6"/>
    <x v="6"/>
    <n v="1433912400"/>
    <n v="1436158800"/>
    <x v="0"/>
    <b v="0"/>
    <x v="20"/>
    <x v="6"/>
    <x v="20"/>
  </r>
  <r>
    <n v="542"/>
    <s v="Harrison-Bridges"/>
    <s v="Profit-focused exuding moderator"/>
    <x v="299"/>
    <n v="1930"/>
    <n v="2.5064935064935064E-2"/>
    <x v="0"/>
    <n v="49"/>
    <x v="538"/>
    <x v="4"/>
    <x v="4"/>
    <n v="1453442400"/>
    <n v="1456034400"/>
    <x v="0"/>
    <b v="0"/>
    <x v="7"/>
    <x v="1"/>
    <x v="7"/>
  </r>
  <r>
    <n v="543"/>
    <s v="Johnson, Murphy and Peterson"/>
    <s v="Cross-group high-level moderator"/>
    <x v="300"/>
    <n v="13864"/>
    <n v="0.1632979976442874"/>
    <x v="0"/>
    <n v="180"/>
    <x v="539"/>
    <x v="1"/>
    <x v="1"/>
    <n v="1378875600"/>
    <n v="1380171600"/>
    <x v="0"/>
    <b v="0"/>
    <x v="11"/>
    <x v="6"/>
    <x v="11"/>
  </r>
  <r>
    <n v="544"/>
    <s v="Taylor Inc"/>
    <s v="Public-key 3rdgeneration system engine"/>
    <x v="54"/>
    <n v="7742"/>
    <n v="2.7650000000000001"/>
    <x v="1"/>
    <n v="84"/>
    <x v="540"/>
    <x v="1"/>
    <x v="1"/>
    <n v="1452232800"/>
    <n v="1453356000"/>
    <x v="0"/>
    <b v="0"/>
    <x v="1"/>
    <x v="1"/>
    <x v="1"/>
  </r>
  <r>
    <n v="545"/>
    <s v="Deleon and Sons"/>
    <s v="Organized value-added access"/>
    <x v="301"/>
    <n v="164109"/>
    <n v="0.88803571428571426"/>
    <x v="0"/>
    <n v="2690"/>
    <x v="541"/>
    <x v="1"/>
    <x v="1"/>
    <n v="1577253600"/>
    <n v="1578981600"/>
    <x v="0"/>
    <b v="0"/>
    <x v="3"/>
    <x v="3"/>
    <x v="3"/>
  </r>
  <r>
    <n v="546"/>
    <s v="Benjamin, Paul and Ferguson"/>
    <s v="Cloned global Graphical User Interface"/>
    <x v="3"/>
    <n v="6870"/>
    <n v="1.6357142857142857"/>
    <x v="1"/>
    <n v="88"/>
    <x v="542"/>
    <x v="1"/>
    <x v="1"/>
    <n v="1537160400"/>
    <n v="1537419600"/>
    <x v="0"/>
    <b v="1"/>
    <x v="3"/>
    <x v="3"/>
    <x v="3"/>
  </r>
  <r>
    <n v="547"/>
    <s v="Hardin-Dixon"/>
    <s v="Focused solution-oriented matrix"/>
    <x v="81"/>
    <n v="12597"/>
    <n v="9.69"/>
    <x v="1"/>
    <n v="156"/>
    <x v="543"/>
    <x v="1"/>
    <x v="1"/>
    <n v="1422165600"/>
    <n v="1423202400"/>
    <x v="0"/>
    <b v="0"/>
    <x v="6"/>
    <x v="4"/>
    <x v="6"/>
  </r>
  <r>
    <n v="548"/>
    <s v="York-Pitts"/>
    <s v="Monitored discrete toolset"/>
    <x v="302"/>
    <n v="179074"/>
    <n v="2.7091376701966716"/>
    <x v="1"/>
    <n v="2985"/>
    <x v="544"/>
    <x v="1"/>
    <x v="1"/>
    <n v="1459486800"/>
    <n v="1460610000"/>
    <x v="0"/>
    <b v="0"/>
    <x v="3"/>
    <x v="3"/>
    <x v="3"/>
  </r>
  <r>
    <n v="549"/>
    <s v="Jarvis and Sons"/>
    <s v="Business-focused intermediate system engine"/>
    <x v="303"/>
    <n v="83843"/>
    <n v="2.8421355932203389"/>
    <x v="1"/>
    <n v="762"/>
    <x v="545"/>
    <x v="1"/>
    <x v="1"/>
    <n v="1369717200"/>
    <n v="1370494800"/>
    <x v="0"/>
    <b v="0"/>
    <x v="8"/>
    <x v="2"/>
    <x v="8"/>
  </r>
  <r>
    <n v="550"/>
    <s v="Morrison-Henderson"/>
    <s v="De-engineered disintermediate encoding"/>
    <x v="0"/>
    <n v="4"/>
    <n v="0.04"/>
    <x v="3"/>
    <n v="1"/>
    <x v="446"/>
    <x v="5"/>
    <x v="5"/>
    <n v="1330495200"/>
    <n v="1332306000"/>
    <x v="0"/>
    <b v="0"/>
    <x v="7"/>
    <x v="1"/>
    <x v="7"/>
  </r>
  <r>
    <n v="551"/>
    <s v="Martin-James"/>
    <s v="Streamlined upward-trending analyzer"/>
    <x v="304"/>
    <n v="105598"/>
    <n v="0.58632981676846196"/>
    <x v="0"/>
    <n v="2779"/>
    <x v="546"/>
    <x v="2"/>
    <x v="2"/>
    <n v="1419055200"/>
    <n v="1422511200"/>
    <x v="0"/>
    <b v="1"/>
    <x v="2"/>
    <x v="2"/>
    <x v="2"/>
  </r>
  <r>
    <n v="552"/>
    <s v="Mercer, Solomon and Singleton"/>
    <s v="Distributed human-resource policy"/>
    <x v="25"/>
    <n v="8866"/>
    <n v="0.98511111111111116"/>
    <x v="0"/>
    <n v="92"/>
    <x v="547"/>
    <x v="1"/>
    <x v="1"/>
    <n v="1480140000"/>
    <n v="1480312800"/>
    <x v="0"/>
    <b v="0"/>
    <x v="3"/>
    <x v="3"/>
    <x v="3"/>
  </r>
  <r>
    <n v="553"/>
    <s v="Dougherty, Austin and Mills"/>
    <s v="De-engineered 5thgeneration contingency"/>
    <x v="305"/>
    <n v="75022"/>
    <n v="0.43975381008206332"/>
    <x v="0"/>
    <n v="1028"/>
    <x v="548"/>
    <x v="1"/>
    <x v="1"/>
    <n v="1293948000"/>
    <n v="1294034400"/>
    <x v="0"/>
    <b v="0"/>
    <x v="1"/>
    <x v="1"/>
    <x v="1"/>
  </r>
  <r>
    <n v="554"/>
    <s v="Ritter PLC"/>
    <s v="Multi-channeled upward-trending application"/>
    <x v="40"/>
    <n v="14408"/>
    <n v="1.5166315789473683"/>
    <x v="1"/>
    <n v="554"/>
    <x v="549"/>
    <x v="0"/>
    <x v="0"/>
    <n v="1482127200"/>
    <n v="1482645600"/>
    <x v="0"/>
    <b v="0"/>
    <x v="7"/>
    <x v="1"/>
    <x v="7"/>
  </r>
  <r>
    <n v="555"/>
    <s v="Anderson Group"/>
    <s v="Organic maximized database"/>
    <x v="9"/>
    <n v="14089"/>
    <n v="2.2363492063492063"/>
    <x v="1"/>
    <n v="135"/>
    <x v="550"/>
    <x v="3"/>
    <x v="3"/>
    <n v="1396414800"/>
    <n v="1399093200"/>
    <x v="0"/>
    <b v="0"/>
    <x v="1"/>
    <x v="1"/>
    <x v="1"/>
  </r>
  <r>
    <n v="556"/>
    <s v="Smith and Sons"/>
    <s v="Grass-roots 24/7 attitude"/>
    <x v="5"/>
    <n v="12467"/>
    <n v="2.3975"/>
    <x v="1"/>
    <n v="122"/>
    <x v="551"/>
    <x v="1"/>
    <x v="1"/>
    <n v="1315285200"/>
    <n v="1315890000"/>
    <x v="0"/>
    <b v="1"/>
    <x v="18"/>
    <x v="5"/>
    <x v="18"/>
  </r>
  <r>
    <n v="557"/>
    <s v="Lam-Hamilton"/>
    <s v="Team-oriented global strategy"/>
    <x v="46"/>
    <n v="11960"/>
    <n v="1.9933333333333334"/>
    <x v="1"/>
    <n v="221"/>
    <x v="552"/>
    <x v="1"/>
    <x v="1"/>
    <n v="1443762000"/>
    <n v="1444021200"/>
    <x v="0"/>
    <b v="1"/>
    <x v="22"/>
    <x v="4"/>
    <x v="22"/>
  </r>
  <r>
    <n v="558"/>
    <s v="Ho Ltd"/>
    <s v="Enhanced client-driven capacity"/>
    <x v="306"/>
    <n v="7966"/>
    <n v="1.373448275862069"/>
    <x v="1"/>
    <n v="126"/>
    <x v="553"/>
    <x v="1"/>
    <x v="1"/>
    <n v="1456293600"/>
    <n v="1460005200"/>
    <x v="0"/>
    <b v="0"/>
    <x v="3"/>
    <x v="3"/>
    <x v="3"/>
  </r>
  <r>
    <n v="559"/>
    <s v="Brown, Estrada and Jensen"/>
    <s v="Exclusive systematic productivity"/>
    <x v="307"/>
    <n v="106321"/>
    <n v="1.009696106362773"/>
    <x v="1"/>
    <n v="1022"/>
    <x v="554"/>
    <x v="1"/>
    <x v="1"/>
    <n v="1470114000"/>
    <n v="1470718800"/>
    <x v="0"/>
    <b v="0"/>
    <x v="3"/>
    <x v="3"/>
    <x v="3"/>
  </r>
  <r>
    <n v="560"/>
    <s v="Hunt LLC"/>
    <s v="Re-engineered radical policy"/>
    <x v="77"/>
    <n v="158832"/>
    <n v="7.9416000000000002"/>
    <x v="1"/>
    <n v="3177"/>
    <x v="555"/>
    <x v="1"/>
    <x v="1"/>
    <n v="1321596000"/>
    <n v="1325052000"/>
    <x v="0"/>
    <b v="0"/>
    <x v="10"/>
    <x v="4"/>
    <x v="10"/>
  </r>
  <r>
    <n v="561"/>
    <s v="Fowler-Smith"/>
    <s v="Down-sized logistical adapter"/>
    <x v="162"/>
    <n v="11091"/>
    <n v="3.6970000000000001"/>
    <x v="1"/>
    <n v="198"/>
    <x v="556"/>
    <x v="5"/>
    <x v="5"/>
    <n v="1318827600"/>
    <n v="1319000400"/>
    <x v="0"/>
    <b v="0"/>
    <x v="3"/>
    <x v="3"/>
    <x v="3"/>
  </r>
  <r>
    <n v="562"/>
    <s v="Blair Inc"/>
    <s v="Configurable bandwidth-monitored throughput"/>
    <x v="34"/>
    <n v="1269"/>
    <n v="0.12818181818181817"/>
    <x v="0"/>
    <n v="26"/>
    <x v="557"/>
    <x v="5"/>
    <x v="5"/>
    <n v="1552366800"/>
    <n v="1552539600"/>
    <x v="0"/>
    <b v="0"/>
    <x v="1"/>
    <x v="1"/>
    <x v="1"/>
  </r>
  <r>
    <n v="563"/>
    <s v="Kelley, Stanton and Sanchez"/>
    <s v="Optional tangible pricing structure"/>
    <x v="41"/>
    <n v="5107"/>
    <n v="1.3802702702702703"/>
    <x v="1"/>
    <n v="85"/>
    <x v="558"/>
    <x v="2"/>
    <x v="2"/>
    <n v="1542088800"/>
    <n v="1543816800"/>
    <x v="0"/>
    <b v="0"/>
    <x v="4"/>
    <x v="4"/>
    <x v="4"/>
  </r>
  <r>
    <n v="564"/>
    <s v="Hernandez-Macdonald"/>
    <s v="Organic high-level implementation"/>
    <x v="308"/>
    <n v="141393"/>
    <n v="0.83813278008298753"/>
    <x v="0"/>
    <n v="1790"/>
    <x v="559"/>
    <x v="1"/>
    <x v="1"/>
    <n v="1426395600"/>
    <n v="1427086800"/>
    <x v="0"/>
    <b v="0"/>
    <x v="3"/>
    <x v="3"/>
    <x v="3"/>
  </r>
  <r>
    <n v="565"/>
    <s v="Joseph LLC"/>
    <s v="Decentralized logistical collaboration"/>
    <x v="309"/>
    <n v="194166"/>
    <n v="2.0460063224446787"/>
    <x v="1"/>
    <n v="3596"/>
    <x v="560"/>
    <x v="1"/>
    <x v="1"/>
    <n v="1321336800"/>
    <n v="1323064800"/>
    <x v="0"/>
    <b v="0"/>
    <x v="3"/>
    <x v="3"/>
    <x v="3"/>
  </r>
  <r>
    <n v="566"/>
    <s v="Webb-Smith"/>
    <s v="Advanced content-based installation"/>
    <x v="29"/>
    <n v="4124"/>
    <n v="0.44344086021505374"/>
    <x v="0"/>
    <n v="37"/>
    <x v="561"/>
    <x v="1"/>
    <x v="1"/>
    <n v="1456293600"/>
    <n v="1458277200"/>
    <x v="0"/>
    <b v="1"/>
    <x v="5"/>
    <x v="1"/>
    <x v="5"/>
  </r>
  <r>
    <n v="567"/>
    <s v="Johns PLC"/>
    <s v="Distributed high-level open architecture"/>
    <x v="85"/>
    <n v="14865"/>
    <n v="2.1860294117647059"/>
    <x v="1"/>
    <n v="244"/>
    <x v="562"/>
    <x v="1"/>
    <x v="1"/>
    <n v="1404968400"/>
    <n v="1405141200"/>
    <x v="0"/>
    <b v="0"/>
    <x v="1"/>
    <x v="1"/>
    <x v="1"/>
  </r>
  <r>
    <n v="568"/>
    <s v="Hardin-Foley"/>
    <s v="Synergized zero tolerance help-desk"/>
    <x v="310"/>
    <n v="134688"/>
    <n v="1.8603314917127072"/>
    <x v="1"/>
    <n v="5180"/>
    <x v="563"/>
    <x v="1"/>
    <x v="1"/>
    <n v="1279170000"/>
    <n v="1283058000"/>
    <x v="0"/>
    <b v="0"/>
    <x v="3"/>
    <x v="3"/>
    <x v="3"/>
  </r>
  <r>
    <n v="569"/>
    <s v="Fischer, Fowler and Arnold"/>
    <s v="Extended multi-tasking definition"/>
    <x v="311"/>
    <n v="47705"/>
    <n v="2.3733830845771142"/>
    <x v="1"/>
    <n v="589"/>
    <x v="564"/>
    <x v="6"/>
    <x v="6"/>
    <n v="1294725600"/>
    <n v="1295762400"/>
    <x v="0"/>
    <b v="0"/>
    <x v="10"/>
    <x v="4"/>
    <x v="10"/>
  </r>
  <r>
    <n v="570"/>
    <s v="Martinez-Juarez"/>
    <s v="Realigned uniform knowledge user"/>
    <x v="312"/>
    <n v="95364"/>
    <n v="3.0565384615384614"/>
    <x v="1"/>
    <n v="2725"/>
    <x v="565"/>
    <x v="1"/>
    <x v="1"/>
    <n v="1419055200"/>
    <n v="1419573600"/>
    <x v="0"/>
    <b v="1"/>
    <x v="1"/>
    <x v="1"/>
    <x v="1"/>
  </r>
  <r>
    <n v="571"/>
    <s v="Wilson and Sons"/>
    <s v="Monitored grid-enabled model"/>
    <x v="26"/>
    <n v="3295"/>
    <n v="0.94142857142857139"/>
    <x v="0"/>
    <n v="35"/>
    <x v="566"/>
    <x v="6"/>
    <x v="6"/>
    <n v="1434690000"/>
    <n v="1438750800"/>
    <x v="0"/>
    <b v="0"/>
    <x v="12"/>
    <x v="4"/>
    <x v="12"/>
  </r>
  <r>
    <n v="572"/>
    <s v="Clements Group"/>
    <s v="Assimilated actuating policy"/>
    <x v="25"/>
    <n v="4896"/>
    <n v="0.54400000000000004"/>
    <x v="3"/>
    <n v="94"/>
    <x v="567"/>
    <x v="1"/>
    <x v="1"/>
    <n v="1443416400"/>
    <n v="1444798800"/>
    <x v="0"/>
    <b v="1"/>
    <x v="1"/>
    <x v="1"/>
    <x v="1"/>
  </r>
  <r>
    <n v="573"/>
    <s v="Valenzuela-Cook"/>
    <s v="Total incremental productivity"/>
    <x v="313"/>
    <n v="7496"/>
    <n v="1.1188059701492536"/>
    <x v="1"/>
    <n v="300"/>
    <x v="568"/>
    <x v="1"/>
    <x v="1"/>
    <n v="1399006800"/>
    <n v="1399179600"/>
    <x v="0"/>
    <b v="0"/>
    <x v="23"/>
    <x v="8"/>
    <x v="23"/>
  </r>
  <r>
    <n v="574"/>
    <s v="Parker, Haley and Foster"/>
    <s v="Adaptive local task-force"/>
    <x v="50"/>
    <n v="9967"/>
    <n v="3.6914814814814814"/>
    <x v="1"/>
    <n v="144"/>
    <x v="569"/>
    <x v="1"/>
    <x v="1"/>
    <n v="1575698400"/>
    <n v="1576562400"/>
    <x v="0"/>
    <b v="1"/>
    <x v="0"/>
    <x v="0"/>
    <x v="0"/>
  </r>
  <r>
    <n v="575"/>
    <s v="Fuentes LLC"/>
    <s v="Universal zero-defect concept"/>
    <x v="314"/>
    <n v="52421"/>
    <n v="0.62930372148859548"/>
    <x v="0"/>
    <n v="558"/>
    <x v="570"/>
    <x v="1"/>
    <x v="1"/>
    <n v="1400562000"/>
    <n v="1400821200"/>
    <x v="0"/>
    <b v="1"/>
    <x v="3"/>
    <x v="3"/>
    <x v="3"/>
  </r>
  <r>
    <n v="576"/>
    <s v="Moran and Sons"/>
    <s v="Object-based bottom-line superstructure"/>
    <x v="62"/>
    <n v="6298"/>
    <n v="0.6492783505154639"/>
    <x v="0"/>
    <n v="64"/>
    <x v="571"/>
    <x v="1"/>
    <x v="1"/>
    <n v="1509512400"/>
    <n v="1510984800"/>
    <x v="0"/>
    <b v="0"/>
    <x v="3"/>
    <x v="3"/>
    <x v="3"/>
  </r>
  <r>
    <n v="577"/>
    <s v="Stevens Inc"/>
    <s v="Adaptive 24hour projection"/>
    <x v="139"/>
    <n v="1546"/>
    <n v="0.18853658536585366"/>
    <x v="3"/>
    <n v="37"/>
    <x v="572"/>
    <x v="1"/>
    <x v="1"/>
    <n v="1299823200"/>
    <n v="1302066000"/>
    <x v="0"/>
    <b v="0"/>
    <x v="17"/>
    <x v="1"/>
    <x v="17"/>
  </r>
  <r>
    <n v="578"/>
    <s v="Martinez-Johnson"/>
    <s v="Sharable radical toolset"/>
    <x v="315"/>
    <n v="16168"/>
    <n v="0.1675440414507772"/>
    <x v="0"/>
    <n v="245"/>
    <x v="573"/>
    <x v="1"/>
    <x v="1"/>
    <n v="1322719200"/>
    <n v="1322978400"/>
    <x v="0"/>
    <b v="0"/>
    <x v="22"/>
    <x v="4"/>
    <x v="22"/>
  </r>
  <r>
    <n v="579"/>
    <s v="Franklin Inc"/>
    <s v="Focused multimedia knowledgebase"/>
    <x v="8"/>
    <n v="6269"/>
    <n v="1.0111290322580646"/>
    <x v="1"/>
    <n v="87"/>
    <x v="574"/>
    <x v="1"/>
    <x v="1"/>
    <n v="1312693200"/>
    <n v="1313730000"/>
    <x v="0"/>
    <b v="0"/>
    <x v="17"/>
    <x v="1"/>
    <x v="17"/>
  </r>
  <r>
    <n v="580"/>
    <s v="Perez PLC"/>
    <s v="Seamless 6thgeneration extranet"/>
    <x v="316"/>
    <n v="149578"/>
    <n v="3.4150228310502282"/>
    <x v="1"/>
    <n v="3116"/>
    <x v="575"/>
    <x v="1"/>
    <x v="1"/>
    <n v="1393394400"/>
    <n v="1394085600"/>
    <x v="0"/>
    <b v="0"/>
    <x v="3"/>
    <x v="3"/>
    <x v="3"/>
  </r>
  <r>
    <n v="581"/>
    <s v="Sanchez, Cross and Savage"/>
    <s v="Sharable mobile knowledgebase"/>
    <x v="46"/>
    <n v="3841"/>
    <n v="0.64016666666666666"/>
    <x v="0"/>
    <n v="71"/>
    <x v="576"/>
    <x v="1"/>
    <x v="1"/>
    <n v="1304053200"/>
    <n v="1305349200"/>
    <x v="0"/>
    <b v="0"/>
    <x v="2"/>
    <x v="2"/>
    <x v="2"/>
  </r>
  <r>
    <n v="582"/>
    <s v="Pineda Ltd"/>
    <s v="Cross-group global system engine"/>
    <x v="251"/>
    <n v="4531"/>
    <n v="0.5208045977011494"/>
    <x v="0"/>
    <n v="42"/>
    <x v="577"/>
    <x v="1"/>
    <x v="1"/>
    <n v="1433912400"/>
    <n v="1434344400"/>
    <x v="0"/>
    <b v="1"/>
    <x v="11"/>
    <x v="6"/>
    <x v="11"/>
  </r>
  <r>
    <n v="583"/>
    <s v="Powell and Sons"/>
    <s v="Centralized clear-thinking conglomeration"/>
    <x v="317"/>
    <n v="60934"/>
    <n v="3.2240211640211642"/>
    <x v="1"/>
    <n v="909"/>
    <x v="578"/>
    <x v="1"/>
    <x v="1"/>
    <n v="1329717600"/>
    <n v="1331186400"/>
    <x v="0"/>
    <b v="0"/>
    <x v="4"/>
    <x v="4"/>
    <x v="4"/>
  </r>
  <r>
    <n v="584"/>
    <s v="Nunez-Richards"/>
    <s v="De-engineered cohesive system engine"/>
    <x v="318"/>
    <n v="103255"/>
    <n v="1.1950810185185186"/>
    <x v="1"/>
    <n v="1613"/>
    <x v="579"/>
    <x v="1"/>
    <x v="1"/>
    <n v="1335330000"/>
    <n v="1336539600"/>
    <x v="0"/>
    <b v="0"/>
    <x v="2"/>
    <x v="2"/>
    <x v="2"/>
  </r>
  <r>
    <n v="585"/>
    <s v="Pugh LLC"/>
    <s v="Reactive analyzing function"/>
    <x v="200"/>
    <n v="13065"/>
    <n v="1.4679775280898877"/>
    <x v="1"/>
    <n v="136"/>
    <x v="580"/>
    <x v="1"/>
    <x v="1"/>
    <n v="1268888400"/>
    <n v="1269752400"/>
    <x v="0"/>
    <b v="0"/>
    <x v="18"/>
    <x v="5"/>
    <x v="18"/>
  </r>
  <r>
    <n v="586"/>
    <s v="Rowe-Wong"/>
    <s v="Robust hybrid budgetary management"/>
    <x v="31"/>
    <n v="6654"/>
    <n v="9.5057142857142853"/>
    <x v="1"/>
    <n v="130"/>
    <x v="581"/>
    <x v="1"/>
    <x v="1"/>
    <n v="1289973600"/>
    <n v="1291615200"/>
    <x v="0"/>
    <b v="0"/>
    <x v="1"/>
    <x v="1"/>
    <x v="1"/>
  </r>
  <r>
    <n v="587"/>
    <s v="Williams-Santos"/>
    <s v="Open-source analyzing monitoring"/>
    <x v="151"/>
    <n v="6852"/>
    <n v="0.72893617021276591"/>
    <x v="0"/>
    <n v="156"/>
    <x v="582"/>
    <x v="0"/>
    <x v="0"/>
    <n v="1547877600"/>
    <n v="1552366800"/>
    <x v="0"/>
    <b v="1"/>
    <x v="0"/>
    <x v="0"/>
    <x v="0"/>
  </r>
  <r>
    <n v="588"/>
    <s v="Weber Inc"/>
    <s v="Up-sized discrete firmware"/>
    <x v="215"/>
    <n v="124517"/>
    <n v="0.7900824873096447"/>
    <x v="0"/>
    <n v="1368"/>
    <x v="583"/>
    <x v="4"/>
    <x v="4"/>
    <n v="1269493200"/>
    <n v="1272171600"/>
    <x v="0"/>
    <b v="0"/>
    <x v="3"/>
    <x v="3"/>
    <x v="3"/>
  </r>
  <r>
    <n v="589"/>
    <s v="Avery, Brown and Parker"/>
    <s v="Exclusive intangible extranet"/>
    <x v="58"/>
    <n v="5113"/>
    <n v="0.64721518987341775"/>
    <x v="0"/>
    <n v="102"/>
    <x v="584"/>
    <x v="1"/>
    <x v="1"/>
    <n v="1436072400"/>
    <n v="1436677200"/>
    <x v="0"/>
    <b v="0"/>
    <x v="4"/>
    <x v="4"/>
    <x v="4"/>
  </r>
  <r>
    <n v="590"/>
    <s v="Cox Group"/>
    <s v="Synergized analyzing process improvement"/>
    <x v="143"/>
    <n v="5824"/>
    <n v="0.82028169014084507"/>
    <x v="0"/>
    <n v="86"/>
    <x v="585"/>
    <x v="2"/>
    <x v="2"/>
    <n v="1419141600"/>
    <n v="1420092000"/>
    <x v="0"/>
    <b v="0"/>
    <x v="15"/>
    <x v="5"/>
    <x v="15"/>
  </r>
  <r>
    <n v="591"/>
    <s v="Jensen LLC"/>
    <s v="Realigned dedicated system engine"/>
    <x v="60"/>
    <n v="6226"/>
    <n v="10.376666666666667"/>
    <x v="1"/>
    <n v="102"/>
    <x v="586"/>
    <x v="1"/>
    <x v="1"/>
    <n v="1279083600"/>
    <n v="1279947600"/>
    <x v="0"/>
    <b v="0"/>
    <x v="11"/>
    <x v="6"/>
    <x v="11"/>
  </r>
  <r>
    <n v="592"/>
    <s v="Brown Inc"/>
    <s v="Object-based bandwidth-monitored concept"/>
    <x v="154"/>
    <n v="20243"/>
    <n v="0.12910076530612244"/>
    <x v="0"/>
    <n v="253"/>
    <x v="587"/>
    <x v="1"/>
    <x v="1"/>
    <n v="1401426000"/>
    <n v="1402203600"/>
    <x v="0"/>
    <b v="0"/>
    <x v="3"/>
    <x v="3"/>
    <x v="3"/>
  </r>
  <r>
    <n v="593"/>
    <s v="Hale-Hayes"/>
    <s v="Ameliorated client-driven open system"/>
    <x v="319"/>
    <n v="188288"/>
    <n v="1.5484210526315789"/>
    <x v="1"/>
    <n v="4006"/>
    <x v="588"/>
    <x v="1"/>
    <x v="1"/>
    <n v="1395810000"/>
    <n v="1396933200"/>
    <x v="0"/>
    <b v="0"/>
    <x v="10"/>
    <x v="4"/>
    <x v="10"/>
  </r>
  <r>
    <n v="594"/>
    <s v="Mcbride PLC"/>
    <s v="Upgradable leadingedge Local Area Network"/>
    <x v="320"/>
    <n v="11167"/>
    <n v="7.0991735537190084E-2"/>
    <x v="0"/>
    <n v="157"/>
    <x v="589"/>
    <x v="1"/>
    <x v="1"/>
    <n v="1467003600"/>
    <n v="1467262800"/>
    <x v="0"/>
    <b v="1"/>
    <x v="3"/>
    <x v="3"/>
    <x v="3"/>
  </r>
  <r>
    <n v="595"/>
    <s v="Harris-Jennings"/>
    <s v="Customizable intermediate data-warehouse"/>
    <x v="321"/>
    <n v="146595"/>
    <n v="2.0852773826458035"/>
    <x v="1"/>
    <n v="1629"/>
    <x v="590"/>
    <x v="1"/>
    <x v="1"/>
    <n v="1268715600"/>
    <n v="1270530000"/>
    <x v="0"/>
    <b v="1"/>
    <x v="3"/>
    <x v="3"/>
    <x v="3"/>
  </r>
  <r>
    <n v="596"/>
    <s v="Becker-Scott"/>
    <s v="Managed optimizing archive"/>
    <x v="58"/>
    <n v="7875"/>
    <n v="0.99683544303797467"/>
    <x v="0"/>
    <n v="183"/>
    <x v="591"/>
    <x v="1"/>
    <x v="1"/>
    <n v="1457157600"/>
    <n v="1457762400"/>
    <x v="0"/>
    <b v="1"/>
    <x v="6"/>
    <x v="4"/>
    <x v="6"/>
  </r>
  <r>
    <n v="597"/>
    <s v="Todd, Freeman and Henry"/>
    <s v="Diverse systematic projection"/>
    <x v="322"/>
    <n v="148779"/>
    <n v="2.0159756097560977"/>
    <x v="1"/>
    <n v="2188"/>
    <x v="592"/>
    <x v="1"/>
    <x v="1"/>
    <n v="1573970400"/>
    <n v="1575525600"/>
    <x v="0"/>
    <b v="0"/>
    <x v="3"/>
    <x v="3"/>
    <x v="3"/>
  </r>
  <r>
    <n v="598"/>
    <s v="Martinez, Garza and Young"/>
    <s v="Up-sized web-enabled info-mediaries"/>
    <x v="323"/>
    <n v="175868"/>
    <n v="1.6209032258064515"/>
    <x v="1"/>
    <n v="2409"/>
    <x v="593"/>
    <x v="6"/>
    <x v="6"/>
    <n v="1276578000"/>
    <n v="1279083600"/>
    <x v="0"/>
    <b v="0"/>
    <x v="1"/>
    <x v="1"/>
    <x v="1"/>
  </r>
  <r>
    <n v="599"/>
    <s v="Smith-Ramos"/>
    <s v="Persevering optimizing Graphical User Interface"/>
    <x v="324"/>
    <n v="5112"/>
    <n v="3.6436208125445471E-2"/>
    <x v="0"/>
    <n v="82"/>
    <x v="594"/>
    <x v="3"/>
    <x v="3"/>
    <n v="1423720800"/>
    <n v="1424412000"/>
    <x v="0"/>
    <b v="0"/>
    <x v="4"/>
    <x v="4"/>
    <x v="4"/>
  </r>
  <r>
    <n v="600"/>
    <s v="Brown-George"/>
    <s v="Cross-platform tertiary array"/>
    <x v="0"/>
    <n v="5"/>
    <n v="0.05"/>
    <x v="0"/>
    <n v="1"/>
    <x v="298"/>
    <x v="4"/>
    <x v="4"/>
    <n v="1375160400"/>
    <n v="1376197200"/>
    <x v="0"/>
    <b v="0"/>
    <x v="0"/>
    <x v="0"/>
    <x v="0"/>
  </r>
  <r>
    <n v="601"/>
    <s v="Waters and Sons"/>
    <s v="Inverse neutral structure"/>
    <x v="9"/>
    <n v="13018"/>
    <n v="2.0663492063492064"/>
    <x v="1"/>
    <n v="194"/>
    <x v="595"/>
    <x v="1"/>
    <x v="1"/>
    <n v="1401426000"/>
    <n v="1402894800"/>
    <x v="1"/>
    <b v="0"/>
    <x v="8"/>
    <x v="2"/>
    <x v="8"/>
  </r>
  <r>
    <n v="602"/>
    <s v="Brown Ltd"/>
    <s v="Quality-focused system-worthy support"/>
    <x v="325"/>
    <n v="91176"/>
    <n v="1.2823628691983122"/>
    <x v="1"/>
    <n v="1140"/>
    <x v="596"/>
    <x v="1"/>
    <x v="1"/>
    <n v="1433480400"/>
    <n v="1434430800"/>
    <x v="0"/>
    <b v="0"/>
    <x v="3"/>
    <x v="3"/>
    <x v="3"/>
  </r>
  <r>
    <n v="603"/>
    <s v="Christian, Yates and Greer"/>
    <s v="Vision-oriented 5thgeneration array"/>
    <x v="98"/>
    <n v="6342"/>
    <n v="1.1966037735849056"/>
    <x v="1"/>
    <n v="102"/>
    <x v="597"/>
    <x v="1"/>
    <x v="1"/>
    <n v="1555563600"/>
    <n v="1557896400"/>
    <x v="0"/>
    <b v="0"/>
    <x v="3"/>
    <x v="3"/>
    <x v="3"/>
  </r>
  <r>
    <n v="604"/>
    <s v="Cole, Hernandez and Rodriguez"/>
    <s v="Cross-platform logistical circuit"/>
    <x v="326"/>
    <n v="151438"/>
    <n v="1.7073055242390078"/>
    <x v="1"/>
    <n v="2857"/>
    <x v="598"/>
    <x v="1"/>
    <x v="1"/>
    <n v="1295676000"/>
    <n v="1297490400"/>
    <x v="0"/>
    <b v="0"/>
    <x v="3"/>
    <x v="3"/>
    <x v="3"/>
  </r>
  <r>
    <n v="605"/>
    <s v="Ortiz, Valenzuela and Collins"/>
    <s v="Profound solution-oriented matrix"/>
    <x v="88"/>
    <n v="6178"/>
    <n v="1.8721212121212121"/>
    <x v="1"/>
    <n v="107"/>
    <x v="599"/>
    <x v="1"/>
    <x v="1"/>
    <n v="1443848400"/>
    <n v="1447394400"/>
    <x v="0"/>
    <b v="0"/>
    <x v="9"/>
    <x v="5"/>
    <x v="9"/>
  </r>
  <r>
    <n v="606"/>
    <s v="Valencia PLC"/>
    <s v="Extended asynchronous initiative"/>
    <x v="74"/>
    <n v="6405"/>
    <n v="1.8838235294117647"/>
    <x v="1"/>
    <n v="160"/>
    <x v="600"/>
    <x v="4"/>
    <x v="4"/>
    <n v="1457330400"/>
    <n v="1458277200"/>
    <x v="0"/>
    <b v="0"/>
    <x v="1"/>
    <x v="1"/>
    <x v="1"/>
  </r>
  <r>
    <n v="607"/>
    <s v="Gordon, Mendez and Johnson"/>
    <s v="Fundamental needs-based frame"/>
    <x v="327"/>
    <n v="180667"/>
    <n v="1.3129869186046512"/>
    <x v="1"/>
    <n v="2230"/>
    <x v="601"/>
    <x v="1"/>
    <x v="1"/>
    <n v="1395550800"/>
    <n v="1395723600"/>
    <x v="0"/>
    <b v="0"/>
    <x v="0"/>
    <x v="0"/>
    <x v="0"/>
  </r>
  <r>
    <n v="608"/>
    <s v="Johnson Group"/>
    <s v="Compatible full-range leverage"/>
    <x v="61"/>
    <n v="11075"/>
    <n v="2.8397435897435899"/>
    <x v="1"/>
    <n v="316"/>
    <x v="602"/>
    <x v="1"/>
    <x v="1"/>
    <n v="1551852000"/>
    <n v="1552197600"/>
    <x v="0"/>
    <b v="1"/>
    <x v="17"/>
    <x v="1"/>
    <x v="17"/>
  </r>
  <r>
    <n v="609"/>
    <s v="Rose-Fuller"/>
    <s v="Upgradable holistic system engine"/>
    <x v="83"/>
    <n v="12042"/>
    <n v="1.2041999999999999"/>
    <x v="1"/>
    <n v="117"/>
    <x v="603"/>
    <x v="1"/>
    <x v="1"/>
    <n v="1547618400"/>
    <n v="1549087200"/>
    <x v="0"/>
    <b v="0"/>
    <x v="22"/>
    <x v="4"/>
    <x v="22"/>
  </r>
  <r>
    <n v="610"/>
    <s v="Hughes, Mendez and Patterson"/>
    <s v="Stand-alone multi-state data-warehouse"/>
    <x v="328"/>
    <n v="179356"/>
    <n v="4.1905607476635511"/>
    <x v="1"/>
    <n v="6406"/>
    <x v="604"/>
    <x v="1"/>
    <x v="1"/>
    <n v="1355637600"/>
    <n v="1356847200"/>
    <x v="0"/>
    <b v="0"/>
    <x v="3"/>
    <x v="3"/>
    <x v="3"/>
  </r>
  <r>
    <n v="611"/>
    <s v="Brady, Cortez and Rodriguez"/>
    <s v="Multi-lateral maximized core"/>
    <x v="139"/>
    <n v="1136"/>
    <n v="0.13853658536585367"/>
    <x v="3"/>
    <n v="15"/>
    <x v="605"/>
    <x v="1"/>
    <x v="1"/>
    <n v="1374728400"/>
    <n v="1375765200"/>
    <x v="0"/>
    <b v="0"/>
    <x v="3"/>
    <x v="3"/>
    <x v="3"/>
  </r>
  <r>
    <n v="612"/>
    <s v="Wang, Nguyen and Horton"/>
    <s v="Innovative holistic hub"/>
    <x v="8"/>
    <n v="8645"/>
    <n v="1.3943548387096774"/>
    <x v="1"/>
    <n v="192"/>
    <x v="606"/>
    <x v="1"/>
    <x v="1"/>
    <n v="1287810000"/>
    <n v="1289800800"/>
    <x v="0"/>
    <b v="0"/>
    <x v="5"/>
    <x v="1"/>
    <x v="5"/>
  </r>
  <r>
    <n v="613"/>
    <s v="Santos, Williams and Brown"/>
    <s v="Reverse-engineered 24/7 methodology"/>
    <x v="65"/>
    <n v="1914"/>
    <n v="1.74"/>
    <x v="1"/>
    <n v="26"/>
    <x v="607"/>
    <x v="0"/>
    <x v="0"/>
    <n v="1503723600"/>
    <n v="1504501200"/>
    <x v="0"/>
    <b v="0"/>
    <x v="3"/>
    <x v="3"/>
    <x v="3"/>
  </r>
  <r>
    <n v="614"/>
    <s v="Barnett and Sons"/>
    <s v="Business-focused dynamic info-mediaries"/>
    <x v="329"/>
    <n v="41205"/>
    <n v="1.5549056603773586"/>
    <x v="1"/>
    <n v="723"/>
    <x v="608"/>
    <x v="1"/>
    <x v="1"/>
    <n v="1484114400"/>
    <n v="1485669600"/>
    <x v="0"/>
    <b v="0"/>
    <x v="3"/>
    <x v="3"/>
    <x v="3"/>
  </r>
  <r>
    <n v="615"/>
    <s v="Petersen-Rodriguez"/>
    <s v="Digitized clear-thinking installation"/>
    <x v="275"/>
    <n v="14488"/>
    <n v="1.7044705882352942"/>
    <x v="1"/>
    <n v="170"/>
    <x v="609"/>
    <x v="6"/>
    <x v="6"/>
    <n v="1461906000"/>
    <n v="1462770000"/>
    <x v="0"/>
    <b v="0"/>
    <x v="3"/>
    <x v="3"/>
    <x v="3"/>
  </r>
  <r>
    <n v="616"/>
    <s v="Burnett-Mora"/>
    <s v="Quality-focused 24/7 superstructure"/>
    <x v="330"/>
    <n v="12129"/>
    <n v="1.8951562500000001"/>
    <x v="1"/>
    <n v="238"/>
    <x v="610"/>
    <x v="4"/>
    <x v="4"/>
    <n v="1379653200"/>
    <n v="1379739600"/>
    <x v="0"/>
    <b v="1"/>
    <x v="7"/>
    <x v="1"/>
    <x v="7"/>
  </r>
  <r>
    <n v="617"/>
    <s v="King LLC"/>
    <s v="Multi-channeled local intranet"/>
    <x v="1"/>
    <n v="3496"/>
    <n v="2.4971428571428573"/>
    <x v="1"/>
    <n v="55"/>
    <x v="611"/>
    <x v="1"/>
    <x v="1"/>
    <n v="1401858000"/>
    <n v="1402722000"/>
    <x v="0"/>
    <b v="0"/>
    <x v="3"/>
    <x v="3"/>
    <x v="3"/>
  </r>
  <r>
    <n v="618"/>
    <s v="Miller Ltd"/>
    <s v="Open-architected mobile emulation"/>
    <x v="331"/>
    <n v="97037"/>
    <n v="0.48860523665659616"/>
    <x v="0"/>
    <n v="1198"/>
    <x v="612"/>
    <x v="1"/>
    <x v="1"/>
    <n v="1367470800"/>
    <n v="1369285200"/>
    <x v="0"/>
    <b v="0"/>
    <x v="9"/>
    <x v="5"/>
    <x v="9"/>
  </r>
  <r>
    <n v="619"/>
    <s v="Case LLC"/>
    <s v="Ameliorated foreground methodology"/>
    <x v="332"/>
    <n v="55757"/>
    <n v="0.28461970393057684"/>
    <x v="0"/>
    <n v="648"/>
    <x v="613"/>
    <x v="1"/>
    <x v="1"/>
    <n v="1304658000"/>
    <n v="1304744400"/>
    <x v="1"/>
    <b v="1"/>
    <x v="3"/>
    <x v="3"/>
    <x v="3"/>
  </r>
  <r>
    <n v="620"/>
    <s v="Swanson, Wilson and Baker"/>
    <s v="Synergized well-modulated project"/>
    <x v="333"/>
    <n v="11525"/>
    <n v="2.6802325581395348"/>
    <x v="1"/>
    <n v="128"/>
    <x v="614"/>
    <x v="2"/>
    <x v="2"/>
    <n v="1467954000"/>
    <n v="1468299600"/>
    <x v="0"/>
    <b v="0"/>
    <x v="14"/>
    <x v="7"/>
    <x v="14"/>
  </r>
  <r>
    <n v="621"/>
    <s v="Dean, Fox and Phillips"/>
    <s v="Extended context-sensitive forecast"/>
    <x v="334"/>
    <n v="158669"/>
    <n v="6.1980078125000002"/>
    <x v="1"/>
    <n v="2144"/>
    <x v="615"/>
    <x v="1"/>
    <x v="1"/>
    <n v="1473742800"/>
    <n v="1474174800"/>
    <x v="0"/>
    <b v="0"/>
    <x v="3"/>
    <x v="3"/>
    <x v="3"/>
  </r>
  <r>
    <n v="622"/>
    <s v="Smith-Smith"/>
    <s v="Total leadingedge neural-net"/>
    <x v="335"/>
    <n v="5916"/>
    <n v="3.1301587301587303E-2"/>
    <x v="0"/>
    <n v="64"/>
    <x v="616"/>
    <x v="1"/>
    <x v="1"/>
    <n v="1523768400"/>
    <n v="1526014800"/>
    <x v="0"/>
    <b v="0"/>
    <x v="7"/>
    <x v="1"/>
    <x v="7"/>
  </r>
  <r>
    <n v="623"/>
    <s v="Smith, Scott and Rodriguez"/>
    <s v="Organic actuating protocol"/>
    <x v="336"/>
    <n v="150806"/>
    <n v="1.5992152704135738"/>
    <x v="1"/>
    <n v="2693"/>
    <x v="617"/>
    <x v="4"/>
    <x v="4"/>
    <n v="1437022800"/>
    <n v="1437454800"/>
    <x v="0"/>
    <b v="0"/>
    <x v="3"/>
    <x v="3"/>
    <x v="3"/>
  </r>
  <r>
    <n v="624"/>
    <s v="White, Robertson and Roberts"/>
    <s v="Down-sized national software"/>
    <x v="135"/>
    <n v="14249"/>
    <n v="2.793921568627451"/>
    <x v="1"/>
    <n v="432"/>
    <x v="618"/>
    <x v="1"/>
    <x v="1"/>
    <n v="1422165600"/>
    <n v="1422684000"/>
    <x v="0"/>
    <b v="0"/>
    <x v="14"/>
    <x v="7"/>
    <x v="14"/>
  </r>
  <r>
    <n v="625"/>
    <s v="Martinez Inc"/>
    <s v="Organic upward-trending Graphical User Interface"/>
    <x v="168"/>
    <n v="5803"/>
    <n v="0.77373333333333338"/>
    <x v="0"/>
    <n v="62"/>
    <x v="619"/>
    <x v="1"/>
    <x v="1"/>
    <n v="1580104800"/>
    <n v="1581314400"/>
    <x v="0"/>
    <b v="0"/>
    <x v="3"/>
    <x v="3"/>
    <x v="3"/>
  </r>
  <r>
    <n v="626"/>
    <s v="Tucker, Mccoy and Marquez"/>
    <s v="Synergistic tertiary budgetary management"/>
    <x v="330"/>
    <n v="13205"/>
    <n v="2.0632812500000002"/>
    <x v="1"/>
    <n v="189"/>
    <x v="620"/>
    <x v="1"/>
    <x v="1"/>
    <n v="1285650000"/>
    <n v="1286427600"/>
    <x v="0"/>
    <b v="1"/>
    <x v="3"/>
    <x v="3"/>
    <x v="3"/>
  </r>
  <r>
    <n v="627"/>
    <s v="Martin, Lee and Armstrong"/>
    <s v="Open-architected incremental ability"/>
    <x v="39"/>
    <n v="11108"/>
    <n v="6.9424999999999999"/>
    <x v="1"/>
    <n v="154"/>
    <x v="621"/>
    <x v="4"/>
    <x v="4"/>
    <n v="1276664400"/>
    <n v="1278738000"/>
    <x v="1"/>
    <b v="0"/>
    <x v="0"/>
    <x v="0"/>
    <x v="0"/>
  </r>
  <r>
    <n v="628"/>
    <s v="Dunn, Moreno and Green"/>
    <s v="Intuitive object-oriented task-force"/>
    <x v="89"/>
    <n v="2884"/>
    <n v="1.5178947368421052"/>
    <x v="1"/>
    <n v="96"/>
    <x v="622"/>
    <x v="1"/>
    <x v="1"/>
    <n v="1286168400"/>
    <n v="1286427600"/>
    <x v="0"/>
    <b v="0"/>
    <x v="7"/>
    <x v="1"/>
    <x v="7"/>
  </r>
  <r>
    <n v="629"/>
    <s v="Jackson, Martinez and Ray"/>
    <s v="Multi-tiered executive toolset"/>
    <x v="337"/>
    <n v="55476"/>
    <n v="0.64582072176949945"/>
    <x v="0"/>
    <n v="750"/>
    <x v="623"/>
    <x v="1"/>
    <x v="1"/>
    <n v="1467781200"/>
    <n v="1467954000"/>
    <x v="0"/>
    <b v="1"/>
    <x v="3"/>
    <x v="3"/>
    <x v="3"/>
  </r>
  <r>
    <n v="630"/>
    <s v="Patterson-Johnson"/>
    <s v="Grass-roots directional workforce"/>
    <x v="40"/>
    <n v="5973"/>
    <n v="0.62873684210526315"/>
    <x v="3"/>
    <n v="87"/>
    <x v="624"/>
    <x v="1"/>
    <x v="1"/>
    <n v="1556686800"/>
    <n v="1557637200"/>
    <x v="0"/>
    <b v="1"/>
    <x v="3"/>
    <x v="3"/>
    <x v="3"/>
  </r>
  <r>
    <n v="631"/>
    <s v="Carlson-Hernandez"/>
    <s v="Quality-focused real-time solution"/>
    <x v="338"/>
    <n v="183756"/>
    <n v="3.1039864864864866"/>
    <x v="1"/>
    <n v="3063"/>
    <x v="625"/>
    <x v="1"/>
    <x v="1"/>
    <n v="1553576400"/>
    <n v="1553922000"/>
    <x v="0"/>
    <b v="0"/>
    <x v="3"/>
    <x v="3"/>
    <x v="3"/>
  </r>
  <r>
    <n v="632"/>
    <s v="Parker PLC"/>
    <s v="Reduced interactive matrix"/>
    <x v="339"/>
    <n v="30902"/>
    <n v="0.42859916782246882"/>
    <x v="2"/>
    <n v="278"/>
    <x v="626"/>
    <x v="1"/>
    <x v="1"/>
    <n v="1414904400"/>
    <n v="1416463200"/>
    <x v="0"/>
    <b v="0"/>
    <x v="3"/>
    <x v="3"/>
    <x v="3"/>
  </r>
  <r>
    <n v="633"/>
    <s v="Yu and Sons"/>
    <s v="Adaptive context-sensitive architecture"/>
    <x v="313"/>
    <n v="5569"/>
    <n v="0.83119402985074631"/>
    <x v="0"/>
    <n v="105"/>
    <x v="627"/>
    <x v="1"/>
    <x v="1"/>
    <n v="1446876000"/>
    <n v="1447221600"/>
    <x v="0"/>
    <b v="0"/>
    <x v="10"/>
    <x v="4"/>
    <x v="10"/>
  </r>
  <r>
    <n v="634"/>
    <s v="Taylor, Johnson and Hernandez"/>
    <s v="Polarized incremental portal"/>
    <x v="195"/>
    <n v="92824"/>
    <n v="0.78531302876480547"/>
    <x v="3"/>
    <n v="1658"/>
    <x v="628"/>
    <x v="1"/>
    <x v="1"/>
    <n v="1490418000"/>
    <n v="1491627600"/>
    <x v="0"/>
    <b v="0"/>
    <x v="19"/>
    <x v="4"/>
    <x v="19"/>
  </r>
  <r>
    <n v="635"/>
    <s v="Mack Ltd"/>
    <s v="Reactive regional access"/>
    <x v="340"/>
    <n v="158590"/>
    <n v="1.1409352517985611"/>
    <x v="1"/>
    <n v="2266"/>
    <x v="629"/>
    <x v="1"/>
    <x v="1"/>
    <n v="1360389600"/>
    <n v="1363150800"/>
    <x v="0"/>
    <b v="0"/>
    <x v="19"/>
    <x v="4"/>
    <x v="19"/>
  </r>
  <r>
    <n v="636"/>
    <s v="Lamb-Sanders"/>
    <s v="Stand-alone reciprocal frame"/>
    <x v="341"/>
    <n v="127591"/>
    <n v="0.64537683358624176"/>
    <x v="0"/>
    <n v="2604"/>
    <x v="630"/>
    <x v="3"/>
    <x v="3"/>
    <n v="1326866400"/>
    <n v="1330754400"/>
    <x v="0"/>
    <b v="1"/>
    <x v="10"/>
    <x v="4"/>
    <x v="10"/>
  </r>
  <r>
    <n v="637"/>
    <s v="Williams-Ramirez"/>
    <s v="Open-architected 24/7 throughput"/>
    <x v="275"/>
    <n v="6750"/>
    <n v="0.79411764705882348"/>
    <x v="0"/>
    <n v="65"/>
    <x v="631"/>
    <x v="1"/>
    <x v="1"/>
    <n v="1479103200"/>
    <n v="1479794400"/>
    <x v="0"/>
    <b v="0"/>
    <x v="3"/>
    <x v="3"/>
    <x v="3"/>
  </r>
  <r>
    <n v="638"/>
    <s v="Weaver Ltd"/>
    <s v="Monitored 24/7 approach"/>
    <x v="342"/>
    <n v="9318"/>
    <n v="0.11419117647058824"/>
    <x v="0"/>
    <n v="94"/>
    <x v="632"/>
    <x v="1"/>
    <x v="1"/>
    <n v="1280206800"/>
    <n v="1281243600"/>
    <x v="0"/>
    <b v="1"/>
    <x v="3"/>
    <x v="3"/>
    <x v="3"/>
  </r>
  <r>
    <n v="639"/>
    <s v="Barnes-Williams"/>
    <s v="Upgradable explicit forecast"/>
    <x v="133"/>
    <n v="4832"/>
    <n v="0.56186046511627907"/>
    <x v="2"/>
    <n v="45"/>
    <x v="633"/>
    <x v="1"/>
    <x v="1"/>
    <n v="1532754000"/>
    <n v="1532754000"/>
    <x v="0"/>
    <b v="1"/>
    <x v="6"/>
    <x v="4"/>
    <x v="6"/>
  </r>
  <r>
    <n v="640"/>
    <s v="Richardson, Woodward and Hansen"/>
    <s v="Pre-emptive context-sensitive support"/>
    <x v="343"/>
    <n v="19769"/>
    <n v="0.16501669449081802"/>
    <x v="0"/>
    <n v="257"/>
    <x v="634"/>
    <x v="1"/>
    <x v="1"/>
    <n v="1453096800"/>
    <n v="1453356000"/>
    <x v="0"/>
    <b v="0"/>
    <x v="3"/>
    <x v="3"/>
    <x v="3"/>
  </r>
  <r>
    <n v="641"/>
    <s v="Hunt, Barker and Baker"/>
    <s v="Business-focused leadingedge instruction set"/>
    <x v="151"/>
    <n v="11277"/>
    <n v="1.1996808510638297"/>
    <x v="1"/>
    <n v="194"/>
    <x v="635"/>
    <x v="5"/>
    <x v="5"/>
    <n v="1487570400"/>
    <n v="1489986000"/>
    <x v="0"/>
    <b v="0"/>
    <x v="3"/>
    <x v="3"/>
    <x v="3"/>
  </r>
  <r>
    <n v="642"/>
    <s v="Ramos, Moreno and Lewis"/>
    <s v="Extended multi-state knowledge user"/>
    <x v="243"/>
    <n v="13382"/>
    <n v="1.4545652173913044"/>
    <x v="1"/>
    <n v="129"/>
    <x v="636"/>
    <x v="0"/>
    <x v="0"/>
    <n v="1545026400"/>
    <n v="1545804000"/>
    <x v="0"/>
    <b v="0"/>
    <x v="8"/>
    <x v="2"/>
    <x v="8"/>
  </r>
  <r>
    <n v="643"/>
    <s v="Harris Inc"/>
    <s v="Future-proofed modular groupware"/>
    <x v="344"/>
    <n v="32986"/>
    <n v="2.2138255033557046"/>
    <x v="1"/>
    <n v="375"/>
    <x v="637"/>
    <x v="1"/>
    <x v="1"/>
    <n v="1488348000"/>
    <n v="1489899600"/>
    <x v="0"/>
    <b v="0"/>
    <x v="3"/>
    <x v="3"/>
    <x v="3"/>
  </r>
  <r>
    <n v="644"/>
    <s v="Peters-Nelson"/>
    <s v="Distributed real-time algorithm"/>
    <x v="345"/>
    <n v="81984"/>
    <n v="0.48396694214876035"/>
    <x v="0"/>
    <n v="2928"/>
    <x v="638"/>
    <x v="0"/>
    <x v="0"/>
    <n v="1545112800"/>
    <n v="1546495200"/>
    <x v="0"/>
    <b v="0"/>
    <x v="3"/>
    <x v="3"/>
    <x v="3"/>
  </r>
  <r>
    <n v="645"/>
    <s v="Ferguson, Murphy and Bright"/>
    <s v="Multi-lateral heuristic throughput"/>
    <x v="346"/>
    <n v="178483"/>
    <n v="0.92911504424778757"/>
    <x v="0"/>
    <n v="4697"/>
    <x v="639"/>
    <x v="1"/>
    <x v="1"/>
    <n v="1537938000"/>
    <n v="1539752400"/>
    <x v="0"/>
    <b v="1"/>
    <x v="1"/>
    <x v="1"/>
    <x v="1"/>
  </r>
  <r>
    <n v="646"/>
    <s v="Robinson Group"/>
    <s v="Switchable reciprocal middleware"/>
    <x v="201"/>
    <n v="87448"/>
    <n v="0.88599797365754818"/>
    <x v="0"/>
    <n v="2915"/>
    <x v="640"/>
    <x v="1"/>
    <x v="1"/>
    <n v="1363150800"/>
    <n v="1364101200"/>
    <x v="0"/>
    <b v="0"/>
    <x v="11"/>
    <x v="6"/>
    <x v="11"/>
  </r>
  <r>
    <n v="647"/>
    <s v="Jordan-Wolfe"/>
    <s v="Inverse multimedia Graphic Interface"/>
    <x v="6"/>
    <n v="1863"/>
    <n v="0.41399999999999998"/>
    <x v="0"/>
    <n v="18"/>
    <x v="641"/>
    <x v="1"/>
    <x v="1"/>
    <n v="1523250000"/>
    <n v="1525323600"/>
    <x v="0"/>
    <b v="0"/>
    <x v="18"/>
    <x v="5"/>
    <x v="18"/>
  </r>
  <r>
    <n v="648"/>
    <s v="Vargas-Cox"/>
    <s v="Vision-oriented local contingency"/>
    <x v="347"/>
    <n v="62174"/>
    <n v="0.63056795131845844"/>
    <x v="3"/>
    <n v="723"/>
    <x v="642"/>
    <x v="1"/>
    <x v="1"/>
    <n v="1499317200"/>
    <n v="1500872400"/>
    <x v="1"/>
    <b v="0"/>
    <x v="0"/>
    <x v="0"/>
    <x v="0"/>
  </r>
  <r>
    <n v="649"/>
    <s v="Yang and Sons"/>
    <s v="Reactive 6thgeneration hub"/>
    <x v="155"/>
    <n v="59003"/>
    <n v="0.48482333607230893"/>
    <x v="0"/>
    <n v="602"/>
    <x v="643"/>
    <x v="5"/>
    <x v="5"/>
    <n v="1287550800"/>
    <n v="1288501200"/>
    <x v="1"/>
    <b v="1"/>
    <x v="3"/>
    <x v="3"/>
    <x v="3"/>
  </r>
  <r>
    <n v="650"/>
    <s v="Wilson, Wilson and Mathis"/>
    <s v="Optional asymmetric success"/>
    <x v="0"/>
    <n v="2"/>
    <n v="0.02"/>
    <x v="0"/>
    <n v="1"/>
    <x v="50"/>
    <x v="1"/>
    <x v="1"/>
    <n v="1404795600"/>
    <n v="1407128400"/>
    <x v="0"/>
    <b v="0"/>
    <x v="17"/>
    <x v="1"/>
    <x v="17"/>
  </r>
  <r>
    <n v="651"/>
    <s v="Wang, Koch and Weaver"/>
    <s v="Digitized analyzing capacity"/>
    <x v="348"/>
    <n v="174039"/>
    <n v="0.88479410269445857"/>
    <x v="0"/>
    <n v="3868"/>
    <x v="644"/>
    <x v="6"/>
    <x v="6"/>
    <n v="1393048800"/>
    <n v="1394344800"/>
    <x v="0"/>
    <b v="0"/>
    <x v="12"/>
    <x v="4"/>
    <x v="12"/>
  </r>
  <r>
    <n v="652"/>
    <s v="Cisneros Ltd"/>
    <s v="Vision-oriented regional hub"/>
    <x v="83"/>
    <n v="12684"/>
    <n v="1.2684"/>
    <x v="1"/>
    <n v="409"/>
    <x v="645"/>
    <x v="1"/>
    <x v="1"/>
    <n v="1470373200"/>
    <n v="1474088400"/>
    <x v="0"/>
    <b v="0"/>
    <x v="2"/>
    <x v="2"/>
    <x v="2"/>
  </r>
  <r>
    <n v="653"/>
    <s v="Williams-Jones"/>
    <s v="Monitored incremental info-mediaries"/>
    <x v="60"/>
    <n v="14033"/>
    <n v="23.388333333333332"/>
    <x v="1"/>
    <n v="234"/>
    <x v="646"/>
    <x v="1"/>
    <x v="1"/>
    <n v="1460091600"/>
    <n v="1460264400"/>
    <x v="0"/>
    <b v="0"/>
    <x v="2"/>
    <x v="2"/>
    <x v="2"/>
  </r>
  <r>
    <n v="654"/>
    <s v="Roberts, Hinton and Williams"/>
    <s v="Programmable static middleware"/>
    <x v="349"/>
    <n v="177936"/>
    <n v="5.0838857142857146"/>
    <x v="1"/>
    <n v="3016"/>
    <x v="647"/>
    <x v="1"/>
    <x v="1"/>
    <n v="1440392400"/>
    <n v="1440824400"/>
    <x v="0"/>
    <b v="0"/>
    <x v="16"/>
    <x v="1"/>
    <x v="16"/>
  </r>
  <r>
    <n v="655"/>
    <s v="Gonzalez, Williams and Benson"/>
    <s v="Multi-layered bottom-line encryption"/>
    <x v="350"/>
    <n v="13212"/>
    <n v="1.9147826086956521"/>
    <x v="1"/>
    <n v="264"/>
    <x v="648"/>
    <x v="1"/>
    <x v="1"/>
    <n v="1488434400"/>
    <n v="1489554000"/>
    <x v="1"/>
    <b v="0"/>
    <x v="14"/>
    <x v="7"/>
    <x v="14"/>
  </r>
  <r>
    <n v="656"/>
    <s v="Hobbs, Brown and Lee"/>
    <s v="Vision-oriented systematic Graphical User Interface"/>
    <x v="351"/>
    <n v="49879"/>
    <n v="0.42127533783783783"/>
    <x v="0"/>
    <n v="504"/>
    <x v="649"/>
    <x v="2"/>
    <x v="2"/>
    <n v="1514440800"/>
    <n v="1514872800"/>
    <x v="0"/>
    <b v="0"/>
    <x v="0"/>
    <x v="0"/>
    <x v="0"/>
  </r>
  <r>
    <n v="657"/>
    <s v="Russo, Kim and Mccoy"/>
    <s v="Balanced optimal hardware"/>
    <x v="83"/>
    <n v="824"/>
    <n v="8.2400000000000001E-2"/>
    <x v="0"/>
    <n v="14"/>
    <x v="650"/>
    <x v="1"/>
    <x v="1"/>
    <n v="1514354400"/>
    <n v="1515736800"/>
    <x v="0"/>
    <b v="0"/>
    <x v="22"/>
    <x v="4"/>
    <x v="22"/>
  </r>
  <r>
    <n v="658"/>
    <s v="Howell, Myers and Olson"/>
    <s v="Self-enabling mission-critical success"/>
    <x v="352"/>
    <n v="31594"/>
    <n v="0.60064638783269964"/>
    <x v="3"/>
    <n v="390"/>
    <x v="651"/>
    <x v="1"/>
    <x v="1"/>
    <n v="1440910800"/>
    <n v="1442898000"/>
    <x v="0"/>
    <b v="0"/>
    <x v="1"/>
    <x v="1"/>
    <x v="1"/>
  </r>
  <r>
    <n v="659"/>
    <s v="Bailey and Sons"/>
    <s v="Grass-roots dynamic emulation"/>
    <x v="353"/>
    <n v="57010"/>
    <n v="0.47232808616404309"/>
    <x v="0"/>
    <n v="750"/>
    <x v="652"/>
    <x v="4"/>
    <x v="4"/>
    <n v="1296108000"/>
    <n v="1296194400"/>
    <x v="0"/>
    <b v="0"/>
    <x v="4"/>
    <x v="4"/>
    <x v="4"/>
  </r>
  <r>
    <n v="660"/>
    <s v="Jensen-Brown"/>
    <s v="Fundamental disintermediate matrix"/>
    <x v="14"/>
    <n v="7438"/>
    <n v="0.81736263736263737"/>
    <x v="0"/>
    <n v="77"/>
    <x v="653"/>
    <x v="1"/>
    <x v="1"/>
    <n v="1440133200"/>
    <n v="1440910800"/>
    <x v="1"/>
    <b v="0"/>
    <x v="3"/>
    <x v="3"/>
    <x v="3"/>
  </r>
  <r>
    <n v="661"/>
    <s v="Smith Group"/>
    <s v="Right-sized secondary challenge"/>
    <x v="354"/>
    <n v="57872"/>
    <n v="0.54187265917603"/>
    <x v="0"/>
    <n v="752"/>
    <x v="654"/>
    <x v="3"/>
    <x v="3"/>
    <n v="1332910800"/>
    <n v="1335502800"/>
    <x v="0"/>
    <b v="0"/>
    <x v="17"/>
    <x v="1"/>
    <x v="17"/>
  </r>
  <r>
    <n v="662"/>
    <s v="Murphy-Farrell"/>
    <s v="Implemented exuding software"/>
    <x v="14"/>
    <n v="8906"/>
    <n v="0.97868131868131869"/>
    <x v="0"/>
    <n v="131"/>
    <x v="655"/>
    <x v="1"/>
    <x v="1"/>
    <n v="1544335200"/>
    <n v="1544680800"/>
    <x v="0"/>
    <b v="0"/>
    <x v="3"/>
    <x v="3"/>
    <x v="3"/>
  </r>
  <r>
    <n v="663"/>
    <s v="Everett-Wolfe"/>
    <s v="Total optimizing software"/>
    <x v="83"/>
    <n v="7724"/>
    <n v="0.77239999999999998"/>
    <x v="0"/>
    <n v="87"/>
    <x v="656"/>
    <x v="1"/>
    <x v="1"/>
    <n v="1286427600"/>
    <n v="1288414800"/>
    <x v="0"/>
    <b v="0"/>
    <x v="3"/>
    <x v="3"/>
    <x v="3"/>
  </r>
  <r>
    <n v="664"/>
    <s v="Young PLC"/>
    <s v="Optional maximized attitude"/>
    <x v="355"/>
    <n v="26571"/>
    <n v="0.33464735516372796"/>
    <x v="0"/>
    <n v="1063"/>
    <x v="657"/>
    <x v="1"/>
    <x v="1"/>
    <n v="1329717600"/>
    <n v="1330581600"/>
    <x v="0"/>
    <b v="0"/>
    <x v="17"/>
    <x v="1"/>
    <x v="17"/>
  </r>
  <r>
    <n v="665"/>
    <s v="Park-Goodman"/>
    <s v="Customer-focused impactful extranet"/>
    <x v="135"/>
    <n v="12219"/>
    <n v="2.3958823529411766"/>
    <x v="1"/>
    <n v="272"/>
    <x v="658"/>
    <x v="1"/>
    <x v="1"/>
    <n v="1310187600"/>
    <n v="1311397200"/>
    <x v="0"/>
    <b v="1"/>
    <x v="4"/>
    <x v="4"/>
    <x v="4"/>
  </r>
  <r>
    <n v="666"/>
    <s v="York, Barr and Grant"/>
    <s v="Cloned bottom-line success"/>
    <x v="33"/>
    <n v="1985"/>
    <n v="0.64032258064516134"/>
    <x v="3"/>
    <n v="25"/>
    <x v="659"/>
    <x v="1"/>
    <x v="1"/>
    <n v="1377838800"/>
    <n v="1378357200"/>
    <x v="0"/>
    <b v="1"/>
    <x v="3"/>
    <x v="3"/>
    <x v="3"/>
  </r>
  <r>
    <n v="667"/>
    <s v="Little Ltd"/>
    <s v="Decentralized bandwidth-monitored ability"/>
    <x v="350"/>
    <n v="12155"/>
    <n v="1.7615942028985507"/>
    <x v="1"/>
    <n v="419"/>
    <x v="660"/>
    <x v="1"/>
    <x v="1"/>
    <n v="1410325200"/>
    <n v="1411102800"/>
    <x v="0"/>
    <b v="0"/>
    <x v="23"/>
    <x v="8"/>
    <x v="23"/>
  </r>
  <r>
    <n v="668"/>
    <s v="Brown and Sons"/>
    <s v="Programmable leadingedge budgetary management"/>
    <x v="356"/>
    <n v="5593"/>
    <n v="0.20338181818181819"/>
    <x v="0"/>
    <n v="76"/>
    <x v="661"/>
    <x v="1"/>
    <x v="1"/>
    <n v="1343797200"/>
    <n v="1344834000"/>
    <x v="0"/>
    <b v="0"/>
    <x v="3"/>
    <x v="3"/>
    <x v="3"/>
  </r>
  <r>
    <n v="669"/>
    <s v="Payne, Garrett and Thomas"/>
    <s v="Upgradable bi-directional concept"/>
    <x v="357"/>
    <n v="175020"/>
    <n v="3.5864754098360656"/>
    <x v="1"/>
    <n v="1621"/>
    <x v="662"/>
    <x v="6"/>
    <x v="6"/>
    <n v="1498453200"/>
    <n v="1499230800"/>
    <x v="0"/>
    <b v="0"/>
    <x v="3"/>
    <x v="3"/>
    <x v="3"/>
  </r>
  <r>
    <n v="670"/>
    <s v="Robinson Group"/>
    <s v="Re-contextualized homogeneous flexibility"/>
    <x v="358"/>
    <n v="75955"/>
    <n v="4.6885802469135802"/>
    <x v="1"/>
    <n v="1101"/>
    <x v="663"/>
    <x v="1"/>
    <x v="1"/>
    <n v="1456380000"/>
    <n v="1457416800"/>
    <x v="0"/>
    <b v="0"/>
    <x v="7"/>
    <x v="1"/>
    <x v="7"/>
  </r>
  <r>
    <n v="671"/>
    <s v="Robinson-Kelly"/>
    <s v="Monitored bi-directional standardization"/>
    <x v="359"/>
    <n v="119127"/>
    <n v="1.220563524590164"/>
    <x v="1"/>
    <n v="1073"/>
    <x v="664"/>
    <x v="1"/>
    <x v="1"/>
    <n v="1280552400"/>
    <n v="1280898000"/>
    <x v="0"/>
    <b v="1"/>
    <x v="3"/>
    <x v="3"/>
    <x v="3"/>
  </r>
  <r>
    <n v="672"/>
    <s v="Kelly-Colon"/>
    <s v="Stand-alone grid-enabled leverage"/>
    <x v="360"/>
    <n v="110689"/>
    <n v="0.55931783729156137"/>
    <x v="0"/>
    <n v="4428"/>
    <x v="665"/>
    <x v="2"/>
    <x v="2"/>
    <n v="1521608400"/>
    <n v="1522472400"/>
    <x v="0"/>
    <b v="0"/>
    <x v="3"/>
    <x v="3"/>
    <x v="3"/>
  </r>
  <r>
    <n v="673"/>
    <s v="Turner, Scott and Gentry"/>
    <s v="Assimilated regional groupware"/>
    <x v="36"/>
    <n v="2445"/>
    <n v="0.43660714285714286"/>
    <x v="0"/>
    <n v="58"/>
    <x v="666"/>
    <x v="6"/>
    <x v="6"/>
    <n v="1460696400"/>
    <n v="1462510800"/>
    <x v="0"/>
    <b v="0"/>
    <x v="7"/>
    <x v="1"/>
    <x v="7"/>
  </r>
  <r>
    <n v="674"/>
    <s v="Sanchez Ltd"/>
    <s v="Up-sized 24hour instruction set"/>
    <x v="361"/>
    <n v="57250"/>
    <n v="0.33538371411833628"/>
    <x v="3"/>
    <n v="1218"/>
    <x v="667"/>
    <x v="1"/>
    <x v="1"/>
    <n v="1313730000"/>
    <n v="1317790800"/>
    <x v="0"/>
    <b v="0"/>
    <x v="14"/>
    <x v="7"/>
    <x v="14"/>
  </r>
  <r>
    <n v="675"/>
    <s v="Giles-Smith"/>
    <s v="Right-sized web-enabled intranet"/>
    <x v="62"/>
    <n v="11929"/>
    <n v="1.2297938144329896"/>
    <x v="1"/>
    <n v="331"/>
    <x v="668"/>
    <x v="1"/>
    <x v="1"/>
    <n v="1568178000"/>
    <n v="1568782800"/>
    <x v="0"/>
    <b v="0"/>
    <x v="23"/>
    <x v="8"/>
    <x v="23"/>
  </r>
  <r>
    <n v="676"/>
    <s v="Thompson-Moreno"/>
    <s v="Expanded needs-based orchestration"/>
    <x v="362"/>
    <n v="118214"/>
    <n v="1.8974959871589085"/>
    <x v="1"/>
    <n v="1170"/>
    <x v="669"/>
    <x v="1"/>
    <x v="1"/>
    <n v="1348635600"/>
    <n v="1349413200"/>
    <x v="0"/>
    <b v="0"/>
    <x v="14"/>
    <x v="7"/>
    <x v="14"/>
  </r>
  <r>
    <n v="677"/>
    <s v="Murphy-Fox"/>
    <s v="Organic system-worthy orchestration"/>
    <x v="98"/>
    <n v="4432"/>
    <n v="0.83622641509433959"/>
    <x v="0"/>
    <n v="111"/>
    <x v="670"/>
    <x v="1"/>
    <x v="1"/>
    <n v="1468126800"/>
    <n v="1472446800"/>
    <x v="0"/>
    <b v="0"/>
    <x v="13"/>
    <x v="5"/>
    <x v="13"/>
  </r>
  <r>
    <n v="678"/>
    <s v="Rodriguez-Patterson"/>
    <s v="Inverse static standardization"/>
    <x v="105"/>
    <n v="17879"/>
    <n v="0.17968844221105529"/>
    <x v="3"/>
    <n v="215"/>
    <x v="671"/>
    <x v="1"/>
    <x v="1"/>
    <n v="1547877600"/>
    <n v="1548050400"/>
    <x v="0"/>
    <b v="0"/>
    <x v="6"/>
    <x v="4"/>
    <x v="6"/>
  </r>
  <r>
    <n v="679"/>
    <s v="Davis Ltd"/>
    <s v="Synchronized motivating solution"/>
    <x v="1"/>
    <n v="14511"/>
    <n v="10.365"/>
    <x v="1"/>
    <n v="363"/>
    <x v="672"/>
    <x v="1"/>
    <x v="1"/>
    <n v="1571374800"/>
    <n v="1571806800"/>
    <x v="0"/>
    <b v="1"/>
    <x v="0"/>
    <x v="0"/>
    <x v="0"/>
  </r>
  <r>
    <n v="680"/>
    <s v="Nelson-Valdez"/>
    <s v="Open-source 4thgeneration open system"/>
    <x v="363"/>
    <n v="141822"/>
    <n v="0.97405219780219776"/>
    <x v="0"/>
    <n v="2955"/>
    <x v="673"/>
    <x v="1"/>
    <x v="1"/>
    <n v="1576303200"/>
    <n v="1576476000"/>
    <x v="0"/>
    <b v="1"/>
    <x v="20"/>
    <x v="6"/>
    <x v="20"/>
  </r>
  <r>
    <n v="681"/>
    <s v="Kelly PLC"/>
    <s v="Decentralized context-sensitive superstructure"/>
    <x v="364"/>
    <n v="159037"/>
    <n v="0.86386203150461705"/>
    <x v="0"/>
    <n v="1657"/>
    <x v="674"/>
    <x v="1"/>
    <x v="1"/>
    <n v="1324447200"/>
    <n v="1324965600"/>
    <x v="0"/>
    <b v="0"/>
    <x v="3"/>
    <x v="3"/>
    <x v="3"/>
  </r>
  <r>
    <n v="682"/>
    <s v="Nguyen and Sons"/>
    <s v="Compatible 5thgeneration concept"/>
    <x v="91"/>
    <n v="8109"/>
    <n v="1.5016666666666667"/>
    <x v="1"/>
    <n v="103"/>
    <x v="675"/>
    <x v="1"/>
    <x v="1"/>
    <n v="1386741600"/>
    <n v="1387519200"/>
    <x v="0"/>
    <b v="0"/>
    <x v="3"/>
    <x v="3"/>
    <x v="3"/>
  </r>
  <r>
    <n v="683"/>
    <s v="Jones PLC"/>
    <s v="Virtual systemic intranet"/>
    <x v="173"/>
    <n v="8244"/>
    <n v="3.5843478260869563"/>
    <x v="1"/>
    <n v="147"/>
    <x v="676"/>
    <x v="1"/>
    <x v="1"/>
    <n v="1537074000"/>
    <n v="1537246800"/>
    <x v="0"/>
    <b v="0"/>
    <x v="3"/>
    <x v="3"/>
    <x v="3"/>
  </r>
  <r>
    <n v="684"/>
    <s v="Gilmore LLC"/>
    <s v="Optimized systemic algorithm"/>
    <x v="1"/>
    <n v="7600"/>
    <n v="5.4285714285714288"/>
    <x v="1"/>
    <n v="110"/>
    <x v="677"/>
    <x v="0"/>
    <x v="0"/>
    <n v="1277787600"/>
    <n v="1279515600"/>
    <x v="0"/>
    <b v="0"/>
    <x v="9"/>
    <x v="5"/>
    <x v="9"/>
  </r>
  <r>
    <n v="685"/>
    <s v="Lee-Cobb"/>
    <s v="Customizable homogeneous firmware"/>
    <x v="365"/>
    <n v="94501"/>
    <n v="0.67500714285714281"/>
    <x v="0"/>
    <n v="926"/>
    <x v="678"/>
    <x v="0"/>
    <x v="0"/>
    <n v="1440306000"/>
    <n v="1442379600"/>
    <x v="0"/>
    <b v="0"/>
    <x v="3"/>
    <x v="3"/>
    <x v="3"/>
  </r>
  <r>
    <n v="686"/>
    <s v="Jones, Wiley and Robbins"/>
    <s v="Front-line cohesive extranet"/>
    <x v="168"/>
    <n v="14381"/>
    <n v="1.9174666666666667"/>
    <x v="1"/>
    <n v="134"/>
    <x v="679"/>
    <x v="1"/>
    <x v="1"/>
    <n v="1522126800"/>
    <n v="1523077200"/>
    <x v="0"/>
    <b v="0"/>
    <x v="8"/>
    <x v="2"/>
    <x v="8"/>
  </r>
  <r>
    <n v="687"/>
    <s v="Martin, Gates and Holt"/>
    <s v="Distributed holistic neural-net"/>
    <x v="42"/>
    <n v="13980"/>
    <n v="9.32"/>
    <x v="1"/>
    <n v="269"/>
    <x v="680"/>
    <x v="1"/>
    <x v="1"/>
    <n v="1489298400"/>
    <n v="1489554000"/>
    <x v="0"/>
    <b v="0"/>
    <x v="3"/>
    <x v="3"/>
    <x v="3"/>
  </r>
  <r>
    <n v="688"/>
    <s v="Bowen, Davies and Burns"/>
    <s v="Devolved client-server monitoring"/>
    <x v="49"/>
    <n v="12449"/>
    <n v="4.2927586206896553"/>
    <x v="1"/>
    <n v="175"/>
    <x v="681"/>
    <x v="1"/>
    <x v="1"/>
    <n v="1547100000"/>
    <n v="1548482400"/>
    <x v="0"/>
    <b v="1"/>
    <x v="19"/>
    <x v="4"/>
    <x v="19"/>
  </r>
  <r>
    <n v="689"/>
    <s v="Nguyen Inc"/>
    <s v="Seamless directional capacity"/>
    <x v="190"/>
    <n v="7348"/>
    <n v="1.0065753424657535"/>
    <x v="1"/>
    <n v="69"/>
    <x v="682"/>
    <x v="1"/>
    <x v="1"/>
    <n v="1383022800"/>
    <n v="1384063200"/>
    <x v="0"/>
    <b v="0"/>
    <x v="2"/>
    <x v="2"/>
    <x v="2"/>
  </r>
  <r>
    <n v="690"/>
    <s v="Walsh-Watts"/>
    <s v="Polarized actuating implementation"/>
    <x v="136"/>
    <n v="8158"/>
    <n v="2.266111111111111"/>
    <x v="1"/>
    <n v="190"/>
    <x v="683"/>
    <x v="1"/>
    <x v="1"/>
    <n v="1322373600"/>
    <n v="1322892000"/>
    <x v="0"/>
    <b v="1"/>
    <x v="4"/>
    <x v="4"/>
    <x v="4"/>
  </r>
  <r>
    <n v="691"/>
    <s v="Ray, Li and Li"/>
    <s v="Front-line disintermediate hub"/>
    <x v="92"/>
    <n v="7119"/>
    <n v="1.4238"/>
    <x v="1"/>
    <n v="237"/>
    <x v="684"/>
    <x v="1"/>
    <x v="1"/>
    <n v="1349240400"/>
    <n v="1350709200"/>
    <x v="1"/>
    <b v="1"/>
    <x v="4"/>
    <x v="4"/>
    <x v="4"/>
  </r>
  <r>
    <n v="692"/>
    <s v="Murray Ltd"/>
    <s v="Decentralized 4thgeneration challenge"/>
    <x v="46"/>
    <n v="5438"/>
    <n v="0.90633333333333332"/>
    <x v="0"/>
    <n v="77"/>
    <x v="685"/>
    <x v="4"/>
    <x v="4"/>
    <n v="1562648400"/>
    <n v="1564203600"/>
    <x v="0"/>
    <b v="0"/>
    <x v="1"/>
    <x v="1"/>
    <x v="1"/>
  </r>
  <r>
    <n v="693"/>
    <s v="Bradford-Silva"/>
    <s v="Reverse-engineered composite hierarchy"/>
    <x v="366"/>
    <n v="115396"/>
    <n v="0.63966740576496672"/>
    <x v="0"/>
    <n v="1748"/>
    <x v="686"/>
    <x v="1"/>
    <x v="1"/>
    <n v="1508216400"/>
    <n v="1509685200"/>
    <x v="0"/>
    <b v="0"/>
    <x v="3"/>
    <x v="3"/>
    <x v="3"/>
  </r>
  <r>
    <n v="694"/>
    <s v="Mora-Bradley"/>
    <s v="Programmable tangible ability"/>
    <x v="14"/>
    <n v="7656"/>
    <n v="0.84131868131868137"/>
    <x v="0"/>
    <n v="79"/>
    <x v="687"/>
    <x v="1"/>
    <x v="1"/>
    <n v="1511762400"/>
    <n v="1514959200"/>
    <x v="0"/>
    <b v="0"/>
    <x v="3"/>
    <x v="3"/>
    <x v="3"/>
  </r>
  <r>
    <n v="695"/>
    <s v="Cardenas, Thompson and Carey"/>
    <s v="Configurable full-range emulation"/>
    <x v="243"/>
    <n v="12322"/>
    <n v="1.3393478260869565"/>
    <x v="1"/>
    <n v="196"/>
    <x v="688"/>
    <x v="6"/>
    <x v="6"/>
    <n v="1447480800"/>
    <n v="1448863200"/>
    <x v="1"/>
    <b v="0"/>
    <x v="1"/>
    <x v="1"/>
    <x v="1"/>
  </r>
  <r>
    <n v="696"/>
    <s v="Lopez, Reid and Johnson"/>
    <s v="Total real-time hardware"/>
    <x v="367"/>
    <n v="96888"/>
    <n v="0.59042047531992692"/>
    <x v="0"/>
    <n v="889"/>
    <x v="689"/>
    <x v="1"/>
    <x v="1"/>
    <n v="1429506000"/>
    <n v="1429592400"/>
    <x v="0"/>
    <b v="1"/>
    <x v="3"/>
    <x v="3"/>
    <x v="3"/>
  </r>
  <r>
    <n v="697"/>
    <s v="Fox-Williams"/>
    <s v="Profound system-worthy functionalities"/>
    <x v="368"/>
    <n v="196960"/>
    <n v="1.5280062063615205"/>
    <x v="1"/>
    <n v="7295"/>
    <x v="690"/>
    <x v="1"/>
    <x v="1"/>
    <n v="1522472400"/>
    <n v="1522645200"/>
    <x v="0"/>
    <b v="0"/>
    <x v="5"/>
    <x v="1"/>
    <x v="5"/>
  </r>
  <r>
    <n v="698"/>
    <s v="Taylor, Wood and Taylor"/>
    <s v="Cloned hybrid focus group"/>
    <x v="369"/>
    <n v="188057"/>
    <n v="4.466912114014252"/>
    <x v="1"/>
    <n v="2893"/>
    <x v="691"/>
    <x v="0"/>
    <x v="0"/>
    <n v="1322114400"/>
    <n v="1323324000"/>
    <x v="0"/>
    <b v="0"/>
    <x v="8"/>
    <x v="2"/>
    <x v="8"/>
  </r>
  <r>
    <n v="699"/>
    <s v="King Inc"/>
    <s v="Ergonomic dedicated focus group"/>
    <x v="71"/>
    <n v="6245"/>
    <n v="0.8439189189189189"/>
    <x v="0"/>
    <n v="56"/>
    <x v="692"/>
    <x v="1"/>
    <x v="1"/>
    <n v="1561438800"/>
    <n v="1561525200"/>
    <x v="0"/>
    <b v="0"/>
    <x v="6"/>
    <x v="4"/>
    <x v="6"/>
  </r>
  <r>
    <n v="700"/>
    <s v="Cole, Petty and Cameron"/>
    <s v="Realigned zero administration paradigm"/>
    <x v="0"/>
    <n v="3"/>
    <n v="0.03"/>
    <x v="0"/>
    <n v="1"/>
    <x v="248"/>
    <x v="1"/>
    <x v="1"/>
    <n v="1264399200"/>
    <n v="1265695200"/>
    <x v="0"/>
    <b v="0"/>
    <x v="8"/>
    <x v="2"/>
    <x v="8"/>
  </r>
  <r>
    <n v="701"/>
    <s v="Mcclain LLC"/>
    <s v="Open-source multi-tasking methodology"/>
    <x v="370"/>
    <n v="91014"/>
    <n v="1.7502692307692307"/>
    <x v="1"/>
    <n v="820"/>
    <x v="693"/>
    <x v="1"/>
    <x v="1"/>
    <n v="1301202000"/>
    <n v="1301806800"/>
    <x v="1"/>
    <b v="0"/>
    <x v="3"/>
    <x v="3"/>
    <x v="3"/>
  </r>
  <r>
    <n v="702"/>
    <s v="Sims-Gross"/>
    <s v="Object-based attitude-oriented analyzer"/>
    <x v="251"/>
    <n v="4710"/>
    <n v="0.54137931034482756"/>
    <x v="0"/>
    <n v="83"/>
    <x v="694"/>
    <x v="1"/>
    <x v="1"/>
    <n v="1374469200"/>
    <n v="1374901200"/>
    <x v="0"/>
    <b v="0"/>
    <x v="8"/>
    <x v="2"/>
    <x v="8"/>
  </r>
  <r>
    <n v="703"/>
    <s v="Perez Group"/>
    <s v="Cross-platform tertiary hub"/>
    <x v="371"/>
    <n v="197728"/>
    <n v="3.1187381703470032"/>
    <x v="1"/>
    <n v="2038"/>
    <x v="695"/>
    <x v="1"/>
    <x v="1"/>
    <n v="1334984400"/>
    <n v="1336453200"/>
    <x v="1"/>
    <b v="1"/>
    <x v="18"/>
    <x v="5"/>
    <x v="18"/>
  </r>
  <r>
    <n v="704"/>
    <s v="Haynes-Williams"/>
    <s v="Seamless clear-thinking artificial intelligence"/>
    <x v="251"/>
    <n v="10682"/>
    <n v="1.2278160919540231"/>
    <x v="1"/>
    <n v="116"/>
    <x v="696"/>
    <x v="1"/>
    <x v="1"/>
    <n v="1467608400"/>
    <n v="1468904400"/>
    <x v="0"/>
    <b v="0"/>
    <x v="10"/>
    <x v="4"/>
    <x v="10"/>
  </r>
  <r>
    <n v="705"/>
    <s v="Ford LLC"/>
    <s v="Centralized tangible success"/>
    <x v="372"/>
    <n v="168048"/>
    <n v="0.99026517383618151"/>
    <x v="0"/>
    <n v="2025"/>
    <x v="697"/>
    <x v="4"/>
    <x v="4"/>
    <n v="1386741600"/>
    <n v="1387087200"/>
    <x v="0"/>
    <b v="0"/>
    <x v="9"/>
    <x v="5"/>
    <x v="9"/>
  </r>
  <r>
    <n v="706"/>
    <s v="Moreno Ltd"/>
    <s v="Customer-focused multimedia methodology"/>
    <x v="2"/>
    <n v="138586"/>
    <n v="1.278468634686347"/>
    <x v="1"/>
    <n v="1345"/>
    <x v="698"/>
    <x v="2"/>
    <x v="2"/>
    <n v="1546754400"/>
    <n v="1547445600"/>
    <x v="0"/>
    <b v="1"/>
    <x v="2"/>
    <x v="2"/>
    <x v="2"/>
  </r>
  <r>
    <n v="707"/>
    <s v="Moore, Cook and Wright"/>
    <s v="Visionary maximized Local Area Network"/>
    <x v="190"/>
    <n v="11579"/>
    <n v="1.5861643835616439"/>
    <x v="1"/>
    <n v="168"/>
    <x v="699"/>
    <x v="1"/>
    <x v="1"/>
    <n v="1544248800"/>
    <n v="1547359200"/>
    <x v="0"/>
    <b v="0"/>
    <x v="6"/>
    <x v="4"/>
    <x v="6"/>
  </r>
  <r>
    <n v="708"/>
    <s v="Ortega LLC"/>
    <s v="Secured bifurcated intranet"/>
    <x v="12"/>
    <n v="12020"/>
    <n v="7.0705882352941174"/>
    <x v="1"/>
    <n v="137"/>
    <x v="700"/>
    <x v="5"/>
    <x v="5"/>
    <n v="1495429200"/>
    <n v="1496293200"/>
    <x v="0"/>
    <b v="0"/>
    <x v="3"/>
    <x v="3"/>
    <x v="3"/>
  </r>
  <r>
    <n v="709"/>
    <s v="Silva, Walker and Martin"/>
    <s v="Grass-roots 4thgeneration product"/>
    <x v="122"/>
    <n v="13954"/>
    <n v="1.4238775510204082"/>
    <x v="1"/>
    <n v="186"/>
    <x v="701"/>
    <x v="6"/>
    <x v="6"/>
    <n v="1334811600"/>
    <n v="1335416400"/>
    <x v="0"/>
    <b v="0"/>
    <x v="3"/>
    <x v="3"/>
    <x v="3"/>
  </r>
  <r>
    <n v="710"/>
    <s v="Huynh, Gallegos and Mills"/>
    <s v="Reduced next generation info-mediaries"/>
    <x v="333"/>
    <n v="6358"/>
    <n v="1.4786046511627906"/>
    <x v="1"/>
    <n v="125"/>
    <x v="702"/>
    <x v="1"/>
    <x v="1"/>
    <n v="1531544400"/>
    <n v="1532149200"/>
    <x v="0"/>
    <b v="1"/>
    <x v="3"/>
    <x v="3"/>
    <x v="3"/>
  </r>
  <r>
    <n v="711"/>
    <s v="Anderson LLC"/>
    <s v="Customizable full-range artificial intelligence"/>
    <x v="8"/>
    <n v="1260"/>
    <n v="0.20322580645161289"/>
    <x v="0"/>
    <n v="14"/>
    <x v="703"/>
    <x v="6"/>
    <x v="6"/>
    <n v="1453615200"/>
    <n v="1453788000"/>
    <x v="1"/>
    <b v="1"/>
    <x v="3"/>
    <x v="3"/>
    <x v="3"/>
  </r>
  <r>
    <n v="712"/>
    <s v="Garza-Bryant"/>
    <s v="Programmable leadingedge contingency"/>
    <x v="126"/>
    <n v="14725"/>
    <n v="18.40625"/>
    <x v="1"/>
    <n v="202"/>
    <x v="704"/>
    <x v="1"/>
    <x v="1"/>
    <n v="1467954000"/>
    <n v="1471496400"/>
    <x v="0"/>
    <b v="0"/>
    <x v="3"/>
    <x v="3"/>
    <x v="3"/>
  </r>
  <r>
    <n v="713"/>
    <s v="Mays LLC"/>
    <s v="Multi-layered global groupware"/>
    <x v="350"/>
    <n v="11174"/>
    <n v="1.6194202898550725"/>
    <x v="1"/>
    <n v="103"/>
    <x v="705"/>
    <x v="1"/>
    <x v="1"/>
    <n v="1471842000"/>
    <n v="1472878800"/>
    <x v="0"/>
    <b v="0"/>
    <x v="15"/>
    <x v="5"/>
    <x v="15"/>
  </r>
  <r>
    <n v="714"/>
    <s v="Evans-Jones"/>
    <s v="Switchable methodical superstructure"/>
    <x v="373"/>
    <n v="182036"/>
    <n v="4.7282077922077921"/>
    <x v="1"/>
    <n v="1785"/>
    <x v="706"/>
    <x v="1"/>
    <x v="1"/>
    <n v="1408424400"/>
    <n v="1408510800"/>
    <x v="0"/>
    <b v="0"/>
    <x v="1"/>
    <x v="1"/>
    <x v="1"/>
  </r>
  <r>
    <n v="715"/>
    <s v="Fischer, Torres and Walker"/>
    <s v="Expanded even-keeled portal"/>
    <x v="374"/>
    <n v="28870"/>
    <n v="0.24466101694915254"/>
    <x v="0"/>
    <n v="656"/>
    <x v="707"/>
    <x v="1"/>
    <x v="1"/>
    <n v="1281157200"/>
    <n v="1281589200"/>
    <x v="0"/>
    <b v="0"/>
    <x v="20"/>
    <x v="6"/>
    <x v="20"/>
  </r>
  <r>
    <n v="716"/>
    <s v="Tapia, Kramer and Hicks"/>
    <s v="Advanced modular moderator"/>
    <x v="22"/>
    <n v="10353"/>
    <n v="5.1764999999999999"/>
    <x v="1"/>
    <n v="157"/>
    <x v="708"/>
    <x v="1"/>
    <x v="1"/>
    <n v="1373432400"/>
    <n v="1375851600"/>
    <x v="0"/>
    <b v="1"/>
    <x v="3"/>
    <x v="3"/>
    <x v="3"/>
  </r>
  <r>
    <n v="717"/>
    <s v="Barnes, Wilcox and Riley"/>
    <s v="Reverse-engineered well-modulated ability"/>
    <x v="36"/>
    <n v="13868"/>
    <n v="2.4764285714285714"/>
    <x v="1"/>
    <n v="555"/>
    <x v="709"/>
    <x v="1"/>
    <x v="1"/>
    <n v="1313989200"/>
    <n v="1315803600"/>
    <x v="0"/>
    <b v="0"/>
    <x v="4"/>
    <x v="4"/>
    <x v="4"/>
  </r>
  <r>
    <n v="718"/>
    <s v="Reyes PLC"/>
    <s v="Expanded optimal pricing structure"/>
    <x v="111"/>
    <n v="8317"/>
    <n v="1.0020481927710843"/>
    <x v="1"/>
    <n v="297"/>
    <x v="710"/>
    <x v="1"/>
    <x v="1"/>
    <n v="1371445200"/>
    <n v="1373691600"/>
    <x v="0"/>
    <b v="0"/>
    <x v="8"/>
    <x v="2"/>
    <x v="8"/>
  </r>
  <r>
    <n v="719"/>
    <s v="Pace, Simpson and Watkins"/>
    <s v="Down-sized uniform ability"/>
    <x v="350"/>
    <n v="10557"/>
    <n v="1.53"/>
    <x v="1"/>
    <n v="123"/>
    <x v="711"/>
    <x v="1"/>
    <x v="1"/>
    <n v="1338267600"/>
    <n v="1339218000"/>
    <x v="0"/>
    <b v="0"/>
    <x v="13"/>
    <x v="5"/>
    <x v="13"/>
  </r>
  <r>
    <n v="720"/>
    <s v="Valenzuela, Davidson and Castro"/>
    <s v="Multi-layered upward-trending conglomeration"/>
    <x v="251"/>
    <n v="3227"/>
    <n v="0.37091954022988505"/>
    <x v="3"/>
    <n v="38"/>
    <x v="712"/>
    <x v="3"/>
    <x v="3"/>
    <n v="1519192800"/>
    <n v="1520402400"/>
    <x v="0"/>
    <b v="1"/>
    <x v="3"/>
    <x v="3"/>
    <x v="3"/>
  </r>
  <r>
    <n v="721"/>
    <s v="Dominguez-Owens"/>
    <s v="Open-architected systematic intranet"/>
    <x v="375"/>
    <n v="5429"/>
    <n v="4.3923948220064728E-2"/>
    <x v="3"/>
    <n v="60"/>
    <x v="713"/>
    <x v="1"/>
    <x v="1"/>
    <n v="1522818000"/>
    <n v="1523336400"/>
    <x v="0"/>
    <b v="0"/>
    <x v="1"/>
    <x v="1"/>
    <x v="1"/>
  </r>
  <r>
    <n v="722"/>
    <s v="Thomas-Simmons"/>
    <s v="Proactive 24hour frame"/>
    <x v="376"/>
    <n v="75906"/>
    <n v="1.5650721649484536"/>
    <x v="1"/>
    <n v="3036"/>
    <x v="714"/>
    <x v="1"/>
    <x v="1"/>
    <n v="1509948000"/>
    <n v="1512280800"/>
    <x v="0"/>
    <b v="0"/>
    <x v="4"/>
    <x v="4"/>
    <x v="4"/>
  </r>
  <r>
    <n v="723"/>
    <s v="Beck-Knight"/>
    <s v="Exclusive fresh-thinking model"/>
    <x v="70"/>
    <n v="13250"/>
    <n v="2.704081632653061"/>
    <x v="1"/>
    <n v="144"/>
    <x v="715"/>
    <x v="2"/>
    <x v="2"/>
    <n v="1456898400"/>
    <n v="1458709200"/>
    <x v="0"/>
    <b v="0"/>
    <x v="3"/>
    <x v="3"/>
    <x v="3"/>
  </r>
  <r>
    <n v="724"/>
    <s v="Mccoy Ltd"/>
    <s v="Business-focused encompassing intranet"/>
    <x v="141"/>
    <n v="11261"/>
    <n v="1.3405952380952382"/>
    <x v="1"/>
    <n v="121"/>
    <x v="716"/>
    <x v="4"/>
    <x v="4"/>
    <n v="1413954000"/>
    <n v="1414126800"/>
    <x v="0"/>
    <b v="1"/>
    <x v="3"/>
    <x v="3"/>
    <x v="3"/>
  </r>
  <r>
    <n v="725"/>
    <s v="Dawson-Tyler"/>
    <s v="Optional 6thgeneration access"/>
    <x v="377"/>
    <n v="97369"/>
    <n v="0.50398033126293995"/>
    <x v="0"/>
    <n v="1596"/>
    <x v="717"/>
    <x v="1"/>
    <x v="1"/>
    <n v="1416031200"/>
    <n v="1416204000"/>
    <x v="0"/>
    <b v="0"/>
    <x v="20"/>
    <x v="6"/>
    <x v="20"/>
  </r>
  <r>
    <n v="726"/>
    <s v="Johns-Thomas"/>
    <s v="Realigned web-enabled functionalities"/>
    <x v="378"/>
    <n v="48227"/>
    <n v="0.88815837937384901"/>
    <x v="3"/>
    <n v="524"/>
    <x v="718"/>
    <x v="1"/>
    <x v="1"/>
    <n v="1287982800"/>
    <n v="1288501200"/>
    <x v="0"/>
    <b v="1"/>
    <x v="3"/>
    <x v="3"/>
    <x v="3"/>
  </r>
  <r>
    <n v="727"/>
    <s v="Quinn, Cruz and Schmidt"/>
    <s v="Enterprise-wide multimedia software"/>
    <x v="200"/>
    <n v="14685"/>
    <n v="1.65"/>
    <x v="1"/>
    <n v="181"/>
    <x v="719"/>
    <x v="1"/>
    <x v="1"/>
    <n v="1547964000"/>
    <n v="1552971600"/>
    <x v="0"/>
    <b v="0"/>
    <x v="2"/>
    <x v="2"/>
    <x v="2"/>
  </r>
  <r>
    <n v="728"/>
    <s v="Stewart Inc"/>
    <s v="Versatile mission-critical knowledgebase"/>
    <x v="3"/>
    <n v="735"/>
    <n v="0.17499999999999999"/>
    <x v="0"/>
    <n v="10"/>
    <x v="720"/>
    <x v="1"/>
    <x v="1"/>
    <n v="1464152400"/>
    <n v="1465102800"/>
    <x v="0"/>
    <b v="0"/>
    <x v="3"/>
    <x v="3"/>
    <x v="3"/>
  </r>
  <r>
    <n v="729"/>
    <s v="Moore Group"/>
    <s v="Multi-lateral object-oriented open system"/>
    <x v="36"/>
    <n v="10397"/>
    <n v="1.8566071428571429"/>
    <x v="1"/>
    <n v="122"/>
    <x v="721"/>
    <x v="1"/>
    <x v="1"/>
    <n v="1359957600"/>
    <n v="1360130400"/>
    <x v="0"/>
    <b v="0"/>
    <x v="6"/>
    <x v="4"/>
    <x v="6"/>
  </r>
  <r>
    <n v="730"/>
    <s v="Carson PLC"/>
    <s v="Visionary system-worthy attitude"/>
    <x v="379"/>
    <n v="118847"/>
    <n v="4.1266319444444441"/>
    <x v="1"/>
    <n v="1071"/>
    <x v="722"/>
    <x v="0"/>
    <x v="0"/>
    <n v="1432357200"/>
    <n v="1432875600"/>
    <x v="0"/>
    <b v="0"/>
    <x v="8"/>
    <x v="2"/>
    <x v="8"/>
  </r>
  <r>
    <n v="731"/>
    <s v="Cruz, Hall and Mason"/>
    <s v="Synergized content-based hierarchy"/>
    <x v="48"/>
    <n v="7220"/>
    <n v="0.90249999999999997"/>
    <x v="3"/>
    <n v="219"/>
    <x v="723"/>
    <x v="1"/>
    <x v="1"/>
    <n v="1500786000"/>
    <n v="1500872400"/>
    <x v="0"/>
    <b v="0"/>
    <x v="2"/>
    <x v="2"/>
    <x v="2"/>
  </r>
  <r>
    <n v="732"/>
    <s v="Glass, Baker and Jones"/>
    <s v="Business-focused 24hour access"/>
    <x v="380"/>
    <n v="107622"/>
    <n v="0.91984615384615387"/>
    <x v="0"/>
    <n v="1121"/>
    <x v="724"/>
    <x v="1"/>
    <x v="1"/>
    <n v="1490158800"/>
    <n v="1492146000"/>
    <x v="0"/>
    <b v="1"/>
    <x v="1"/>
    <x v="1"/>
    <x v="1"/>
  </r>
  <r>
    <n v="733"/>
    <s v="Marquez-Kerr"/>
    <s v="Automated hybrid orchestration"/>
    <x v="144"/>
    <n v="83267"/>
    <n v="5.2700632911392402"/>
    <x v="1"/>
    <n v="980"/>
    <x v="725"/>
    <x v="1"/>
    <x v="1"/>
    <n v="1406178000"/>
    <n v="1407301200"/>
    <x v="0"/>
    <b v="0"/>
    <x v="16"/>
    <x v="1"/>
    <x v="16"/>
  </r>
  <r>
    <n v="734"/>
    <s v="Stone PLC"/>
    <s v="Exclusive 5thgeneration leverage"/>
    <x v="3"/>
    <n v="13404"/>
    <n v="3.1914285714285713"/>
    <x v="1"/>
    <n v="536"/>
    <x v="726"/>
    <x v="1"/>
    <x v="1"/>
    <n v="1485583200"/>
    <n v="1486620000"/>
    <x v="0"/>
    <b v="1"/>
    <x v="3"/>
    <x v="3"/>
    <x v="3"/>
  </r>
  <r>
    <n v="735"/>
    <s v="Caldwell PLC"/>
    <s v="Grass-roots zero administration alliance"/>
    <x v="211"/>
    <n v="131404"/>
    <n v="3.5418867924528303"/>
    <x v="1"/>
    <n v="1991"/>
    <x v="727"/>
    <x v="1"/>
    <x v="1"/>
    <n v="1459314000"/>
    <n v="1459918800"/>
    <x v="0"/>
    <b v="0"/>
    <x v="14"/>
    <x v="7"/>
    <x v="14"/>
  </r>
  <r>
    <n v="736"/>
    <s v="Silva-Hawkins"/>
    <s v="Proactive heuristic orchestration"/>
    <x v="106"/>
    <n v="2533"/>
    <n v="0.32896103896103895"/>
    <x v="3"/>
    <n v="29"/>
    <x v="728"/>
    <x v="1"/>
    <x v="1"/>
    <n v="1424412000"/>
    <n v="1424757600"/>
    <x v="0"/>
    <b v="0"/>
    <x v="9"/>
    <x v="5"/>
    <x v="9"/>
  </r>
  <r>
    <n v="737"/>
    <s v="Gardner Inc"/>
    <s v="Function-based systematic Graphical User Interface"/>
    <x v="41"/>
    <n v="5028"/>
    <n v="1.358918918918919"/>
    <x v="1"/>
    <n v="180"/>
    <x v="729"/>
    <x v="1"/>
    <x v="1"/>
    <n v="1478844000"/>
    <n v="1479880800"/>
    <x v="0"/>
    <b v="0"/>
    <x v="7"/>
    <x v="1"/>
    <x v="7"/>
  </r>
  <r>
    <n v="738"/>
    <s v="Garcia Group"/>
    <s v="Extended zero administration software"/>
    <x v="381"/>
    <n v="1557"/>
    <n v="2.0843373493975904E-2"/>
    <x v="0"/>
    <n v="15"/>
    <x v="730"/>
    <x v="1"/>
    <x v="1"/>
    <n v="1416117600"/>
    <n v="1418018400"/>
    <x v="0"/>
    <b v="1"/>
    <x v="3"/>
    <x v="3"/>
    <x v="3"/>
  </r>
  <r>
    <n v="739"/>
    <s v="Meyer-Avila"/>
    <s v="Multi-tiered discrete support"/>
    <x v="83"/>
    <n v="6100"/>
    <n v="0.61"/>
    <x v="0"/>
    <n v="191"/>
    <x v="731"/>
    <x v="1"/>
    <x v="1"/>
    <n v="1340946000"/>
    <n v="1341032400"/>
    <x v="0"/>
    <b v="0"/>
    <x v="7"/>
    <x v="1"/>
    <x v="7"/>
  </r>
  <r>
    <n v="740"/>
    <s v="Nelson, Smith and Graham"/>
    <s v="Phased system-worthy conglomeration"/>
    <x v="98"/>
    <n v="1592"/>
    <n v="0.30037735849056602"/>
    <x v="0"/>
    <n v="16"/>
    <x v="732"/>
    <x v="1"/>
    <x v="1"/>
    <n v="1486101600"/>
    <n v="1486360800"/>
    <x v="0"/>
    <b v="0"/>
    <x v="3"/>
    <x v="3"/>
    <x v="3"/>
  </r>
  <r>
    <n v="741"/>
    <s v="Garcia Ltd"/>
    <s v="Balanced mobile alliance"/>
    <x v="272"/>
    <n v="14150"/>
    <n v="11.791666666666666"/>
    <x v="1"/>
    <n v="130"/>
    <x v="733"/>
    <x v="1"/>
    <x v="1"/>
    <n v="1274590800"/>
    <n v="1274677200"/>
    <x v="0"/>
    <b v="0"/>
    <x v="3"/>
    <x v="3"/>
    <x v="3"/>
  </r>
  <r>
    <n v="742"/>
    <s v="West-Stevens"/>
    <s v="Reactive solution-oriented groupware"/>
    <x v="272"/>
    <n v="13513"/>
    <n v="11.260833333333334"/>
    <x v="1"/>
    <n v="122"/>
    <x v="734"/>
    <x v="1"/>
    <x v="1"/>
    <n v="1263880800"/>
    <n v="1267509600"/>
    <x v="0"/>
    <b v="0"/>
    <x v="5"/>
    <x v="1"/>
    <x v="5"/>
  </r>
  <r>
    <n v="743"/>
    <s v="Clark-Conrad"/>
    <s v="Exclusive bandwidth-monitored orchestration"/>
    <x v="61"/>
    <n v="504"/>
    <n v="0.12923076923076923"/>
    <x v="0"/>
    <n v="17"/>
    <x v="735"/>
    <x v="1"/>
    <x v="1"/>
    <n v="1445403600"/>
    <n v="1445922000"/>
    <x v="0"/>
    <b v="1"/>
    <x v="3"/>
    <x v="3"/>
    <x v="3"/>
  </r>
  <r>
    <n v="744"/>
    <s v="Fitzgerald Group"/>
    <s v="Intuitive exuding initiative"/>
    <x v="22"/>
    <n v="14240"/>
    <n v="7.12"/>
    <x v="1"/>
    <n v="140"/>
    <x v="736"/>
    <x v="1"/>
    <x v="1"/>
    <n v="1533877200"/>
    <n v="1534050000"/>
    <x v="0"/>
    <b v="1"/>
    <x v="3"/>
    <x v="3"/>
    <x v="3"/>
  </r>
  <r>
    <n v="745"/>
    <s v="Hill, Mccann and Moore"/>
    <s v="Streamlined needs-based knowledge user"/>
    <x v="350"/>
    <n v="2091"/>
    <n v="0.30304347826086958"/>
    <x v="0"/>
    <n v="34"/>
    <x v="737"/>
    <x v="1"/>
    <x v="1"/>
    <n v="1275195600"/>
    <n v="1277528400"/>
    <x v="0"/>
    <b v="0"/>
    <x v="8"/>
    <x v="2"/>
    <x v="8"/>
  </r>
  <r>
    <n v="746"/>
    <s v="Edwards LLC"/>
    <s v="Automated system-worthy structure"/>
    <x v="382"/>
    <n v="118580"/>
    <n v="2.1250896057347672"/>
    <x v="1"/>
    <n v="3388"/>
    <x v="112"/>
    <x v="1"/>
    <x v="1"/>
    <n v="1318136400"/>
    <n v="1318568400"/>
    <x v="0"/>
    <b v="0"/>
    <x v="2"/>
    <x v="2"/>
    <x v="2"/>
  </r>
  <r>
    <n v="747"/>
    <s v="Greer and Sons"/>
    <s v="Secured clear-thinking intranet"/>
    <x v="70"/>
    <n v="11214"/>
    <n v="2.2885714285714287"/>
    <x v="1"/>
    <n v="280"/>
    <x v="738"/>
    <x v="1"/>
    <x v="1"/>
    <n v="1283403600"/>
    <n v="1284354000"/>
    <x v="0"/>
    <b v="0"/>
    <x v="3"/>
    <x v="3"/>
    <x v="3"/>
  </r>
  <r>
    <n v="748"/>
    <s v="Martinez PLC"/>
    <s v="Cloned actuating architecture"/>
    <x v="383"/>
    <n v="68137"/>
    <n v="0.34959979476654696"/>
    <x v="3"/>
    <n v="614"/>
    <x v="739"/>
    <x v="1"/>
    <x v="1"/>
    <n v="1267423200"/>
    <n v="1269579600"/>
    <x v="0"/>
    <b v="1"/>
    <x v="10"/>
    <x v="4"/>
    <x v="10"/>
  </r>
  <r>
    <n v="749"/>
    <s v="Hunter-Logan"/>
    <s v="Down-sized needs-based task-force"/>
    <x v="133"/>
    <n v="13527"/>
    <n v="1.5729069767441861"/>
    <x v="1"/>
    <n v="366"/>
    <x v="740"/>
    <x v="6"/>
    <x v="6"/>
    <n v="1412744400"/>
    <n v="1413781200"/>
    <x v="0"/>
    <b v="1"/>
    <x v="8"/>
    <x v="2"/>
    <x v="8"/>
  </r>
  <r>
    <n v="750"/>
    <s v="Ramos and Sons"/>
    <s v="Extended responsive Internet solution"/>
    <x v="0"/>
    <n v="1"/>
    <n v="0.01"/>
    <x v="0"/>
    <n v="1"/>
    <x v="100"/>
    <x v="4"/>
    <x v="4"/>
    <n v="1277960400"/>
    <n v="1280120400"/>
    <x v="0"/>
    <b v="0"/>
    <x v="5"/>
    <x v="1"/>
    <x v="5"/>
  </r>
  <r>
    <n v="751"/>
    <s v="Lane-Barber"/>
    <s v="Universal value-added moderator"/>
    <x v="136"/>
    <n v="8363"/>
    <n v="2.3230555555555554"/>
    <x v="1"/>
    <n v="270"/>
    <x v="741"/>
    <x v="1"/>
    <x v="1"/>
    <n v="1458190800"/>
    <n v="1459486800"/>
    <x v="1"/>
    <b v="1"/>
    <x v="9"/>
    <x v="5"/>
    <x v="9"/>
  </r>
  <r>
    <n v="752"/>
    <s v="Lowery Group"/>
    <s v="Sharable motivating emulation"/>
    <x v="306"/>
    <n v="5362"/>
    <n v="0.92448275862068963"/>
    <x v="3"/>
    <n v="114"/>
    <x v="742"/>
    <x v="1"/>
    <x v="1"/>
    <n v="1280984400"/>
    <n v="1282539600"/>
    <x v="0"/>
    <b v="1"/>
    <x v="3"/>
    <x v="3"/>
    <x v="3"/>
  </r>
  <r>
    <n v="753"/>
    <s v="Guerrero-Griffin"/>
    <s v="Networked web-enabled product"/>
    <x v="53"/>
    <n v="12065"/>
    <n v="2.5670212765957445"/>
    <x v="1"/>
    <n v="137"/>
    <x v="743"/>
    <x v="1"/>
    <x v="1"/>
    <n v="1274590800"/>
    <n v="1275886800"/>
    <x v="0"/>
    <b v="0"/>
    <x v="14"/>
    <x v="7"/>
    <x v="14"/>
  </r>
  <r>
    <n v="754"/>
    <s v="Perez, Reed and Lee"/>
    <s v="Advanced dedicated encoding"/>
    <x v="384"/>
    <n v="118603"/>
    <n v="1.6847017045454546"/>
    <x v="1"/>
    <n v="3205"/>
    <x v="744"/>
    <x v="1"/>
    <x v="1"/>
    <n v="1351400400"/>
    <n v="1355983200"/>
    <x v="0"/>
    <b v="0"/>
    <x v="3"/>
    <x v="3"/>
    <x v="3"/>
  </r>
  <r>
    <n v="755"/>
    <s v="Chen, Pollard and Clarke"/>
    <s v="Stand-alone multi-state project"/>
    <x v="6"/>
    <n v="7496"/>
    <n v="1.6657777777777778"/>
    <x v="1"/>
    <n v="288"/>
    <x v="745"/>
    <x v="3"/>
    <x v="3"/>
    <n v="1514354400"/>
    <n v="1515391200"/>
    <x v="0"/>
    <b v="1"/>
    <x v="3"/>
    <x v="3"/>
    <x v="3"/>
  </r>
  <r>
    <n v="756"/>
    <s v="Serrano, Gallagher and Griffith"/>
    <s v="Customizable bi-directional monitoring"/>
    <x v="81"/>
    <n v="10037"/>
    <n v="7.7207692307692311"/>
    <x v="1"/>
    <n v="148"/>
    <x v="746"/>
    <x v="1"/>
    <x v="1"/>
    <n v="1421733600"/>
    <n v="1422252000"/>
    <x v="0"/>
    <b v="0"/>
    <x v="3"/>
    <x v="3"/>
    <x v="3"/>
  </r>
  <r>
    <n v="757"/>
    <s v="Callahan-Gilbert"/>
    <s v="Profit-focused motivating function"/>
    <x v="1"/>
    <n v="5696"/>
    <n v="4.0685714285714285"/>
    <x v="1"/>
    <n v="114"/>
    <x v="747"/>
    <x v="1"/>
    <x v="1"/>
    <n v="1305176400"/>
    <n v="1305522000"/>
    <x v="0"/>
    <b v="0"/>
    <x v="6"/>
    <x v="4"/>
    <x v="6"/>
  </r>
  <r>
    <n v="758"/>
    <s v="Logan-Miranda"/>
    <s v="Proactive systemic firmware"/>
    <x v="241"/>
    <n v="167005"/>
    <n v="5.6420608108108112"/>
    <x v="1"/>
    <n v="1518"/>
    <x v="748"/>
    <x v="0"/>
    <x v="0"/>
    <n v="1414126800"/>
    <n v="1414904400"/>
    <x v="0"/>
    <b v="0"/>
    <x v="1"/>
    <x v="1"/>
    <x v="1"/>
  </r>
  <r>
    <n v="759"/>
    <s v="Rodriguez PLC"/>
    <s v="Grass-roots upward-trending installation"/>
    <x v="385"/>
    <n v="114615"/>
    <n v="0.6842686567164179"/>
    <x v="0"/>
    <n v="1274"/>
    <x v="749"/>
    <x v="1"/>
    <x v="1"/>
    <n v="1517810400"/>
    <n v="1520402400"/>
    <x v="0"/>
    <b v="0"/>
    <x v="5"/>
    <x v="1"/>
    <x v="5"/>
  </r>
  <r>
    <n v="760"/>
    <s v="Smith-Kennedy"/>
    <s v="Virtual heuristic hub"/>
    <x v="386"/>
    <n v="16592"/>
    <n v="0.34351966873706002"/>
    <x v="0"/>
    <n v="210"/>
    <x v="750"/>
    <x v="6"/>
    <x v="6"/>
    <n v="1564635600"/>
    <n v="1567141200"/>
    <x v="0"/>
    <b v="1"/>
    <x v="11"/>
    <x v="6"/>
    <x v="11"/>
  </r>
  <r>
    <n v="761"/>
    <s v="Mitchell-Lee"/>
    <s v="Customizable leadingedge model"/>
    <x v="196"/>
    <n v="14420"/>
    <n v="6.5545454545454547"/>
    <x v="1"/>
    <n v="166"/>
    <x v="751"/>
    <x v="1"/>
    <x v="1"/>
    <n v="1500699600"/>
    <n v="1501131600"/>
    <x v="0"/>
    <b v="0"/>
    <x v="1"/>
    <x v="1"/>
    <x v="1"/>
  </r>
  <r>
    <n v="762"/>
    <s v="Davis Ltd"/>
    <s v="Upgradable uniform service-desk"/>
    <x v="26"/>
    <n v="6204"/>
    <n v="1.7725714285714285"/>
    <x v="1"/>
    <n v="100"/>
    <x v="752"/>
    <x v="2"/>
    <x v="2"/>
    <n v="1354082400"/>
    <n v="1355032800"/>
    <x v="0"/>
    <b v="0"/>
    <x v="17"/>
    <x v="1"/>
    <x v="17"/>
  </r>
  <r>
    <n v="763"/>
    <s v="Rowland PLC"/>
    <s v="Inverse client-driven product"/>
    <x v="36"/>
    <n v="6338"/>
    <n v="1.1317857142857144"/>
    <x v="1"/>
    <n v="235"/>
    <x v="753"/>
    <x v="1"/>
    <x v="1"/>
    <n v="1336453200"/>
    <n v="1339477200"/>
    <x v="0"/>
    <b v="1"/>
    <x v="3"/>
    <x v="3"/>
    <x v="3"/>
  </r>
  <r>
    <n v="764"/>
    <s v="Shaffer-Mason"/>
    <s v="Managed bandwidth-monitored system engine"/>
    <x v="65"/>
    <n v="8010"/>
    <n v="7.2818181818181822"/>
    <x v="1"/>
    <n v="148"/>
    <x v="754"/>
    <x v="1"/>
    <x v="1"/>
    <n v="1305262800"/>
    <n v="1305954000"/>
    <x v="0"/>
    <b v="0"/>
    <x v="1"/>
    <x v="1"/>
    <x v="1"/>
  </r>
  <r>
    <n v="765"/>
    <s v="Matthews LLC"/>
    <s v="Advanced transitional help-desk"/>
    <x v="61"/>
    <n v="8125"/>
    <n v="2.0833333333333335"/>
    <x v="1"/>
    <n v="198"/>
    <x v="755"/>
    <x v="1"/>
    <x v="1"/>
    <n v="1492232400"/>
    <n v="1494392400"/>
    <x v="1"/>
    <b v="1"/>
    <x v="7"/>
    <x v="1"/>
    <x v="7"/>
  </r>
  <r>
    <n v="766"/>
    <s v="Montgomery-Castro"/>
    <s v="De-engineered disintermediate encryption"/>
    <x v="316"/>
    <n v="13653"/>
    <n v="0.31171232876712329"/>
    <x v="0"/>
    <n v="248"/>
    <x v="756"/>
    <x v="2"/>
    <x v="2"/>
    <n v="1537333200"/>
    <n v="1537419600"/>
    <x v="0"/>
    <b v="0"/>
    <x v="22"/>
    <x v="4"/>
    <x v="22"/>
  </r>
  <r>
    <n v="767"/>
    <s v="Hale, Pearson and Jenkins"/>
    <s v="Upgradable attitude-oriented project"/>
    <x v="387"/>
    <n v="55372"/>
    <n v="0.56967078189300413"/>
    <x v="0"/>
    <n v="513"/>
    <x v="757"/>
    <x v="1"/>
    <x v="1"/>
    <n v="1444107600"/>
    <n v="1447999200"/>
    <x v="0"/>
    <b v="0"/>
    <x v="18"/>
    <x v="5"/>
    <x v="18"/>
  </r>
  <r>
    <n v="768"/>
    <s v="Ramirez-Calderon"/>
    <s v="Fundamental zero tolerance alliance"/>
    <x v="73"/>
    <n v="11088"/>
    <n v="2.31"/>
    <x v="1"/>
    <n v="150"/>
    <x v="758"/>
    <x v="1"/>
    <x v="1"/>
    <n v="1386741600"/>
    <n v="1388037600"/>
    <x v="0"/>
    <b v="0"/>
    <x v="3"/>
    <x v="3"/>
    <x v="3"/>
  </r>
  <r>
    <n v="769"/>
    <s v="Johnson-Morales"/>
    <s v="Devolved 24hour forecast"/>
    <x v="388"/>
    <n v="109106"/>
    <n v="0.86867834394904464"/>
    <x v="0"/>
    <n v="3410"/>
    <x v="759"/>
    <x v="1"/>
    <x v="1"/>
    <n v="1376542800"/>
    <n v="1378789200"/>
    <x v="0"/>
    <b v="0"/>
    <x v="11"/>
    <x v="6"/>
    <x v="11"/>
  </r>
  <r>
    <n v="770"/>
    <s v="Mathis-Rodriguez"/>
    <s v="User-centric attitude-oriented intranet"/>
    <x v="333"/>
    <n v="11642"/>
    <n v="2.7074418604651163"/>
    <x v="1"/>
    <n v="216"/>
    <x v="760"/>
    <x v="6"/>
    <x v="6"/>
    <n v="1397451600"/>
    <n v="1398056400"/>
    <x v="0"/>
    <b v="1"/>
    <x v="3"/>
    <x v="3"/>
    <x v="3"/>
  </r>
  <r>
    <n v="771"/>
    <s v="Smith, Mack and Williams"/>
    <s v="Self-enabling 5thgeneration paradigm"/>
    <x v="36"/>
    <n v="2769"/>
    <n v="0.49446428571428569"/>
    <x v="3"/>
    <n v="26"/>
    <x v="761"/>
    <x v="1"/>
    <x v="1"/>
    <n v="1548482400"/>
    <n v="1550815200"/>
    <x v="0"/>
    <b v="0"/>
    <x v="3"/>
    <x v="3"/>
    <x v="3"/>
  </r>
  <r>
    <n v="772"/>
    <s v="Johnson-Pace"/>
    <s v="Persistent 3rdgeneration moratorium"/>
    <x v="389"/>
    <n v="169586"/>
    <n v="1.1335962566844919"/>
    <x v="1"/>
    <n v="5139"/>
    <x v="762"/>
    <x v="1"/>
    <x v="1"/>
    <n v="1549692000"/>
    <n v="1550037600"/>
    <x v="0"/>
    <b v="0"/>
    <x v="7"/>
    <x v="1"/>
    <x v="7"/>
  </r>
  <r>
    <n v="773"/>
    <s v="Meza, Kirby and Patel"/>
    <s v="Cross-platform empowering project"/>
    <x v="390"/>
    <n v="101185"/>
    <n v="1.9055555555555554"/>
    <x v="1"/>
    <n v="2353"/>
    <x v="763"/>
    <x v="1"/>
    <x v="1"/>
    <n v="1492059600"/>
    <n v="1492923600"/>
    <x v="0"/>
    <b v="0"/>
    <x v="3"/>
    <x v="3"/>
    <x v="3"/>
  </r>
  <r>
    <n v="774"/>
    <s v="Gonzalez-Snow"/>
    <s v="Polarized user-facing interface"/>
    <x v="92"/>
    <n v="6775"/>
    <n v="1.355"/>
    <x v="1"/>
    <n v="78"/>
    <x v="764"/>
    <x v="6"/>
    <x v="6"/>
    <n v="1463979600"/>
    <n v="1467522000"/>
    <x v="0"/>
    <b v="0"/>
    <x v="2"/>
    <x v="2"/>
    <x v="2"/>
  </r>
  <r>
    <n v="775"/>
    <s v="Murphy LLC"/>
    <s v="Customer-focused non-volatile framework"/>
    <x v="151"/>
    <n v="968"/>
    <n v="0.10297872340425532"/>
    <x v="0"/>
    <n v="10"/>
    <x v="765"/>
    <x v="1"/>
    <x v="1"/>
    <n v="1415253600"/>
    <n v="1416117600"/>
    <x v="0"/>
    <b v="0"/>
    <x v="1"/>
    <x v="1"/>
    <x v="1"/>
  </r>
  <r>
    <n v="776"/>
    <s v="Taylor-Rowe"/>
    <s v="Synchronized multimedia frame"/>
    <x v="391"/>
    <n v="72623"/>
    <n v="0.65544223826714798"/>
    <x v="0"/>
    <n v="2201"/>
    <x v="766"/>
    <x v="1"/>
    <x v="1"/>
    <n v="1562216400"/>
    <n v="1563771600"/>
    <x v="0"/>
    <b v="0"/>
    <x v="3"/>
    <x v="3"/>
    <x v="3"/>
  </r>
  <r>
    <n v="777"/>
    <s v="Henderson Ltd"/>
    <s v="Open-architected stable algorithm"/>
    <x v="202"/>
    <n v="45987"/>
    <n v="0.49026652452025588"/>
    <x v="0"/>
    <n v="676"/>
    <x v="767"/>
    <x v="1"/>
    <x v="1"/>
    <n v="1316754000"/>
    <n v="1319259600"/>
    <x v="0"/>
    <b v="0"/>
    <x v="3"/>
    <x v="3"/>
    <x v="3"/>
  </r>
  <r>
    <n v="778"/>
    <s v="Moss-Guzman"/>
    <s v="Cross-platform optimizing website"/>
    <x v="81"/>
    <n v="10243"/>
    <n v="7.8792307692307695"/>
    <x v="1"/>
    <n v="174"/>
    <x v="768"/>
    <x v="5"/>
    <x v="5"/>
    <n v="1313211600"/>
    <n v="1313643600"/>
    <x v="0"/>
    <b v="0"/>
    <x v="10"/>
    <x v="4"/>
    <x v="10"/>
  </r>
  <r>
    <n v="779"/>
    <s v="Webb Group"/>
    <s v="Public-key actuating projection"/>
    <x v="392"/>
    <n v="87293"/>
    <n v="0.80306347746090156"/>
    <x v="0"/>
    <n v="831"/>
    <x v="769"/>
    <x v="1"/>
    <x v="1"/>
    <n v="1439528400"/>
    <n v="1440306000"/>
    <x v="0"/>
    <b v="1"/>
    <x v="3"/>
    <x v="3"/>
    <x v="3"/>
  </r>
  <r>
    <n v="780"/>
    <s v="Brooks-Rodriguez"/>
    <s v="Implemented intangible instruction set"/>
    <x v="135"/>
    <n v="5421"/>
    <n v="1.0629411764705883"/>
    <x v="1"/>
    <n v="164"/>
    <x v="770"/>
    <x v="1"/>
    <x v="1"/>
    <n v="1469163600"/>
    <n v="1470805200"/>
    <x v="0"/>
    <b v="1"/>
    <x v="6"/>
    <x v="4"/>
    <x v="6"/>
  </r>
  <r>
    <n v="781"/>
    <s v="Thomas Ltd"/>
    <s v="Cross-group interactive architecture"/>
    <x v="251"/>
    <n v="4414"/>
    <n v="0.50735632183908042"/>
    <x v="3"/>
    <n v="56"/>
    <x v="771"/>
    <x v="5"/>
    <x v="5"/>
    <n v="1288501200"/>
    <n v="1292911200"/>
    <x v="0"/>
    <b v="0"/>
    <x v="3"/>
    <x v="3"/>
    <x v="3"/>
  </r>
  <r>
    <n v="782"/>
    <s v="Williams and Sons"/>
    <s v="Centralized asymmetric framework"/>
    <x v="135"/>
    <n v="10981"/>
    <n v="2.153137254901961"/>
    <x v="1"/>
    <n v="161"/>
    <x v="772"/>
    <x v="1"/>
    <x v="1"/>
    <n v="1298959200"/>
    <n v="1301374800"/>
    <x v="0"/>
    <b v="1"/>
    <x v="10"/>
    <x v="4"/>
    <x v="10"/>
  </r>
  <r>
    <n v="783"/>
    <s v="Vega, Chan and Carney"/>
    <s v="Down-sized systematic utilization"/>
    <x v="71"/>
    <n v="10451"/>
    <n v="1.4122972972972974"/>
    <x v="1"/>
    <n v="138"/>
    <x v="773"/>
    <x v="1"/>
    <x v="1"/>
    <n v="1387260000"/>
    <n v="1387864800"/>
    <x v="0"/>
    <b v="0"/>
    <x v="1"/>
    <x v="1"/>
    <x v="1"/>
  </r>
  <r>
    <n v="784"/>
    <s v="Byrd Group"/>
    <s v="Profound fault-tolerant model"/>
    <x v="393"/>
    <n v="102535"/>
    <n v="1.1533745781777278"/>
    <x v="1"/>
    <n v="3308"/>
    <x v="774"/>
    <x v="1"/>
    <x v="1"/>
    <n v="1457244000"/>
    <n v="1458190800"/>
    <x v="0"/>
    <b v="0"/>
    <x v="2"/>
    <x v="2"/>
    <x v="2"/>
  </r>
  <r>
    <n v="785"/>
    <s v="Peterson, Fletcher and Sanchez"/>
    <s v="Multi-channeled bi-directional moratorium"/>
    <x v="313"/>
    <n v="12939"/>
    <n v="1.9311940298507462"/>
    <x v="1"/>
    <n v="127"/>
    <x v="775"/>
    <x v="2"/>
    <x v="2"/>
    <n v="1556341200"/>
    <n v="1559278800"/>
    <x v="0"/>
    <b v="1"/>
    <x v="10"/>
    <x v="4"/>
    <x v="10"/>
  </r>
  <r>
    <n v="786"/>
    <s v="Smith-Brown"/>
    <s v="Object-based content-based ability"/>
    <x v="42"/>
    <n v="10946"/>
    <n v="7.2973333333333334"/>
    <x v="1"/>
    <n v="207"/>
    <x v="776"/>
    <x v="6"/>
    <x v="6"/>
    <n v="1522126800"/>
    <n v="1522731600"/>
    <x v="0"/>
    <b v="1"/>
    <x v="17"/>
    <x v="1"/>
    <x v="17"/>
  </r>
  <r>
    <n v="787"/>
    <s v="Vance-Glover"/>
    <s v="Progressive coherent secured line"/>
    <x v="394"/>
    <n v="60994"/>
    <n v="0.99663398692810456"/>
    <x v="0"/>
    <n v="859"/>
    <x v="777"/>
    <x v="0"/>
    <x v="0"/>
    <n v="1305954000"/>
    <n v="1306731600"/>
    <x v="0"/>
    <b v="0"/>
    <x v="1"/>
    <x v="1"/>
    <x v="1"/>
  </r>
  <r>
    <n v="788"/>
    <s v="Joyce PLC"/>
    <s v="Synchronized directional capability"/>
    <x v="136"/>
    <n v="3174"/>
    <n v="0.88166666666666671"/>
    <x v="2"/>
    <n v="31"/>
    <x v="778"/>
    <x v="1"/>
    <x v="1"/>
    <n v="1350709200"/>
    <n v="1352527200"/>
    <x v="0"/>
    <b v="0"/>
    <x v="10"/>
    <x v="4"/>
    <x v="10"/>
  </r>
  <r>
    <n v="789"/>
    <s v="Kennedy-Miller"/>
    <s v="Cross-platform composite migration"/>
    <x v="25"/>
    <n v="3351"/>
    <n v="0.37233333333333335"/>
    <x v="0"/>
    <n v="45"/>
    <x v="779"/>
    <x v="1"/>
    <x v="1"/>
    <n v="1401166800"/>
    <n v="1404363600"/>
    <x v="0"/>
    <b v="0"/>
    <x v="3"/>
    <x v="3"/>
    <x v="3"/>
  </r>
  <r>
    <n v="790"/>
    <s v="White-Obrien"/>
    <s v="Operative local pricing structure"/>
    <x v="395"/>
    <n v="56774"/>
    <n v="0.30540075309306081"/>
    <x v="3"/>
    <n v="1113"/>
    <x v="780"/>
    <x v="1"/>
    <x v="1"/>
    <n v="1266127200"/>
    <n v="1266645600"/>
    <x v="0"/>
    <b v="0"/>
    <x v="3"/>
    <x v="3"/>
    <x v="3"/>
  </r>
  <r>
    <n v="791"/>
    <s v="Stafford, Hess and Raymond"/>
    <s v="Optional web-enabled extranet"/>
    <x v="118"/>
    <n v="540"/>
    <n v="0.25714285714285712"/>
    <x v="0"/>
    <n v="6"/>
    <x v="703"/>
    <x v="1"/>
    <x v="1"/>
    <n v="1481436000"/>
    <n v="1482818400"/>
    <x v="0"/>
    <b v="0"/>
    <x v="0"/>
    <x v="0"/>
    <x v="0"/>
  </r>
  <r>
    <n v="792"/>
    <s v="Jordan, Schneider and Hall"/>
    <s v="Reduced 6thgeneration intranet"/>
    <x v="22"/>
    <n v="680"/>
    <n v="0.34"/>
    <x v="0"/>
    <n v="7"/>
    <x v="781"/>
    <x v="1"/>
    <x v="1"/>
    <n v="1372222800"/>
    <n v="1374642000"/>
    <x v="0"/>
    <b v="1"/>
    <x v="3"/>
    <x v="3"/>
    <x v="3"/>
  </r>
  <r>
    <n v="793"/>
    <s v="Rodriguez, Cox and Rodriguez"/>
    <s v="Networked disintermediate leverage"/>
    <x v="65"/>
    <n v="13045"/>
    <n v="11.859090909090909"/>
    <x v="1"/>
    <n v="181"/>
    <x v="782"/>
    <x v="5"/>
    <x v="5"/>
    <n v="1372136400"/>
    <n v="1372482000"/>
    <x v="0"/>
    <b v="0"/>
    <x v="9"/>
    <x v="5"/>
    <x v="9"/>
  </r>
  <r>
    <n v="794"/>
    <s v="Welch Inc"/>
    <s v="Optional optimal website"/>
    <x v="47"/>
    <n v="8276"/>
    <n v="1.2539393939393939"/>
    <x v="1"/>
    <n v="110"/>
    <x v="783"/>
    <x v="1"/>
    <x v="1"/>
    <n v="1513922400"/>
    <n v="1514959200"/>
    <x v="0"/>
    <b v="0"/>
    <x v="1"/>
    <x v="1"/>
    <x v="1"/>
  </r>
  <r>
    <n v="795"/>
    <s v="Vasquez Inc"/>
    <s v="Stand-alone asynchronous functionalities"/>
    <x v="143"/>
    <n v="1022"/>
    <n v="0.14394366197183098"/>
    <x v="0"/>
    <n v="31"/>
    <x v="784"/>
    <x v="1"/>
    <x v="1"/>
    <n v="1477976400"/>
    <n v="1478235600"/>
    <x v="0"/>
    <b v="0"/>
    <x v="6"/>
    <x v="4"/>
    <x v="6"/>
  </r>
  <r>
    <n v="796"/>
    <s v="Freeman-Ferguson"/>
    <s v="Profound full-range open system"/>
    <x v="75"/>
    <n v="4275"/>
    <n v="0.54807692307692313"/>
    <x v="0"/>
    <n v="78"/>
    <x v="785"/>
    <x v="1"/>
    <x v="1"/>
    <n v="1407474000"/>
    <n v="1408078800"/>
    <x v="0"/>
    <b v="1"/>
    <x v="20"/>
    <x v="6"/>
    <x v="20"/>
  </r>
  <r>
    <n v="797"/>
    <s v="Houston, Moore and Rogers"/>
    <s v="Optional tangible utilization"/>
    <x v="4"/>
    <n v="8332"/>
    <n v="1.0963157894736841"/>
    <x v="1"/>
    <n v="185"/>
    <x v="786"/>
    <x v="1"/>
    <x v="1"/>
    <n v="1546149600"/>
    <n v="1548136800"/>
    <x v="0"/>
    <b v="0"/>
    <x v="2"/>
    <x v="2"/>
    <x v="2"/>
  </r>
  <r>
    <n v="798"/>
    <s v="Small-Fuentes"/>
    <s v="Seamless maximized product"/>
    <x v="74"/>
    <n v="6408"/>
    <n v="1.8847058823529412"/>
    <x v="1"/>
    <n v="121"/>
    <x v="787"/>
    <x v="1"/>
    <x v="1"/>
    <n v="1338440400"/>
    <n v="1340859600"/>
    <x v="0"/>
    <b v="1"/>
    <x v="3"/>
    <x v="3"/>
    <x v="3"/>
  </r>
  <r>
    <n v="799"/>
    <s v="Reid-Day"/>
    <s v="Devolved tertiary time-frame"/>
    <x v="396"/>
    <n v="73522"/>
    <n v="0.87008284023668636"/>
    <x v="0"/>
    <n v="1225"/>
    <x v="788"/>
    <x v="4"/>
    <x v="4"/>
    <n v="1454133600"/>
    <n v="1454479200"/>
    <x v="0"/>
    <b v="0"/>
    <x v="3"/>
    <x v="3"/>
    <x v="3"/>
  </r>
  <r>
    <n v="800"/>
    <s v="Wallace LLC"/>
    <s v="Centralized regional function"/>
    <x v="0"/>
    <n v="1"/>
    <n v="0.01"/>
    <x v="0"/>
    <n v="1"/>
    <x v="100"/>
    <x v="5"/>
    <x v="5"/>
    <n v="1434085200"/>
    <n v="1434430800"/>
    <x v="0"/>
    <b v="0"/>
    <x v="1"/>
    <x v="1"/>
    <x v="1"/>
  </r>
  <r>
    <n v="801"/>
    <s v="Olson-Bishop"/>
    <s v="User-friendly high-level initiative"/>
    <x v="173"/>
    <n v="4667"/>
    <n v="2.0291304347826089"/>
    <x v="1"/>
    <n v="106"/>
    <x v="789"/>
    <x v="1"/>
    <x v="1"/>
    <n v="1577772000"/>
    <n v="1579672800"/>
    <x v="0"/>
    <b v="1"/>
    <x v="14"/>
    <x v="7"/>
    <x v="14"/>
  </r>
  <r>
    <n v="802"/>
    <s v="Rodriguez, Anderson and Porter"/>
    <s v="Reverse-engineered zero-defect infrastructure"/>
    <x v="8"/>
    <n v="12216"/>
    <n v="1.9703225806451612"/>
    <x v="1"/>
    <n v="142"/>
    <x v="790"/>
    <x v="1"/>
    <x v="1"/>
    <n v="1562216400"/>
    <n v="1562389200"/>
    <x v="0"/>
    <b v="0"/>
    <x v="14"/>
    <x v="7"/>
    <x v="14"/>
  </r>
  <r>
    <n v="803"/>
    <s v="Perez, Brown and Meyers"/>
    <s v="Stand-alone background customer loyalty"/>
    <x v="55"/>
    <n v="6527"/>
    <n v="1.07"/>
    <x v="1"/>
    <n v="233"/>
    <x v="791"/>
    <x v="1"/>
    <x v="1"/>
    <n v="1548568800"/>
    <n v="1551506400"/>
    <x v="0"/>
    <b v="0"/>
    <x v="3"/>
    <x v="3"/>
    <x v="3"/>
  </r>
  <r>
    <n v="804"/>
    <s v="English-Mccullough"/>
    <s v="Business-focused discrete software"/>
    <x v="97"/>
    <n v="6987"/>
    <n v="2.6873076923076922"/>
    <x v="1"/>
    <n v="218"/>
    <x v="792"/>
    <x v="1"/>
    <x v="1"/>
    <n v="1514872800"/>
    <n v="1516600800"/>
    <x v="0"/>
    <b v="0"/>
    <x v="1"/>
    <x v="1"/>
    <x v="1"/>
  </r>
  <r>
    <n v="805"/>
    <s v="Smith-Nguyen"/>
    <s v="Advanced intermediate Graphic Interface"/>
    <x v="62"/>
    <n v="4932"/>
    <n v="0.50845360824742269"/>
    <x v="0"/>
    <n v="67"/>
    <x v="793"/>
    <x v="2"/>
    <x v="2"/>
    <n v="1416031200"/>
    <n v="1420437600"/>
    <x v="0"/>
    <b v="0"/>
    <x v="4"/>
    <x v="4"/>
    <x v="4"/>
  </r>
  <r>
    <n v="806"/>
    <s v="Harmon-Madden"/>
    <s v="Adaptive holistic hub"/>
    <x v="31"/>
    <n v="8262"/>
    <n v="11.802857142857142"/>
    <x v="1"/>
    <n v="76"/>
    <x v="794"/>
    <x v="1"/>
    <x v="1"/>
    <n v="1330927200"/>
    <n v="1332997200"/>
    <x v="0"/>
    <b v="1"/>
    <x v="6"/>
    <x v="4"/>
    <x v="6"/>
  </r>
  <r>
    <n v="807"/>
    <s v="Walker-Taylor"/>
    <s v="Automated uniform concept"/>
    <x v="31"/>
    <n v="1848"/>
    <n v="2.64"/>
    <x v="1"/>
    <n v="43"/>
    <x v="795"/>
    <x v="1"/>
    <x v="1"/>
    <n v="1571115600"/>
    <n v="1574920800"/>
    <x v="0"/>
    <b v="1"/>
    <x v="3"/>
    <x v="3"/>
    <x v="3"/>
  </r>
  <r>
    <n v="808"/>
    <s v="Harris, Medina and Mitchell"/>
    <s v="Enhanced regional flexibility"/>
    <x v="5"/>
    <n v="1583"/>
    <n v="0.30442307692307691"/>
    <x v="0"/>
    <n v="19"/>
    <x v="796"/>
    <x v="1"/>
    <x v="1"/>
    <n v="1463461200"/>
    <n v="1464930000"/>
    <x v="0"/>
    <b v="0"/>
    <x v="0"/>
    <x v="0"/>
    <x v="0"/>
  </r>
  <r>
    <n v="809"/>
    <s v="Williams and Sons"/>
    <s v="Public-key bottom-line algorithm"/>
    <x v="397"/>
    <n v="88536"/>
    <n v="0.62880681818181816"/>
    <x v="0"/>
    <n v="2108"/>
    <x v="797"/>
    <x v="5"/>
    <x v="5"/>
    <n v="1344920400"/>
    <n v="1345006800"/>
    <x v="0"/>
    <b v="0"/>
    <x v="4"/>
    <x v="4"/>
    <x v="4"/>
  </r>
  <r>
    <n v="810"/>
    <s v="Ball-Fisher"/>
    <s v="Multi-layered intangible instruction set"/>
    <x v="330"/>
    <n v="12360"/>
    <n v="1.9312499999999999"/>
    <x v="1"/>
    <n v="221"/>
    <x v="798"/>
    <x v="1"/>
    <x v="1"/>
    <n v="1511848800"/>
    <n v="1512712800"/>
    <x v="0"/>
    <b v="1"/>
    <x v="3"/>
    <x v="3"/>
    <x v="3"/>
  </r>
  <r>
    <n v="811"/>
    <s v="Page, Holt and Mack"/>
    <s v="Fundamental methodical emulation"/>
    <x v="398"/>
    <n v="71320"/>
    <n v="0.77102702702702708"/>
    <x v="0"/>
    <n v="679"/>
    <x v="799"/>
    <x v="1"/>
    <x v="1"/>
    <n v="1452319200"/>
    <n v="1452492000"/>
    <x v="0"/>
    <b v="1"/>
    <x v="11"/>
    <x v="6"/>
    <x v="11"/>
  </r>
  <r>
    <n v="812"/>
    <s v="Landry Group"/>
    <s v="Expanded value-added hardware"/>
    <x v="221"/>
    <n v="134640"/>
    <n v="2.2552763819095478"/>
    <x v="1"/>
    <n v="2805"/>
    <x v="800"/>
    <x v="0"/>
    <x v="0"/>
    <n v="1523854800"/>
    <n v="1524286800"/>
    <x v="0"/>
    <b v="0"/>
    <x v="9"/>
    <x v="5"/>
    <x v="9"/>
  </r>
  <r>
    <n v="813"/>
    <s v="Buckley Group"/>
    <s v="Diverse high-level attitude"/>
    <x v="170"/>
    <n v="7661"/>
    <n v="2.3940625"/>
    <x v="1"/>
    <n v="68"/>
    <x v="801"/>
    <x v="1"/>
    <x v="1"/>
    <n v="1346043600"/>
    <n v="1346907600"/>
    <x v="0"/>
    <b v="0"/>
    <x v="11"/>
    <x v="6"/>
    <x v="11"/>
  </r>
  <r>
    <n v="814"/>
    <s v="Vincent PLC"/>
    <s v="Visionary 24hour analyzer"/>
    <x v="170"/>
    <n v="2950"/>
    <n v="0.921875"/>
    <x v="0"/>
    <n v="36"/>
    <x v="802"/>
    <x v="3"/>
    <x v="3"/>
    <n v="1464325200"/>
    <n v="1464498000"/>
    <x v="0"/>
    <b v="1"/>
    <x v="1"/>
    <x v="1"/>
    <x v="1"/>
  </r>
  <r>
    <n v="815"/>
    <s v="Watson-Douglas"/>
    <s v="Centralized bandwidth-monitored leverage"/>
    <x v="25"/>
    <n v="11721"/>
    <n v="1.3023333333333333"/>
    <x v="1"/>
    <n v="183"/>
    <x v="803"/>
    <x v="0"/>
    <x v="0"/>
    <n v="1511935200"/>
    <n v="1514181600"/>
    <x v="0"/>
    <b v="0"/>
    <x v="1"/>
    <x v="1"/>
    <x v="1"/>
  </r>
  <r>
    <n v="816"/>
    <s v="Jones, Casey and Jones"/>
    <s v="Ergonomic mission-critical moratorium"/>
    <x v="173"/>
    <n v="14150"/>
    <n v="6.1521739130434785"/>
    <x v="1"/>
    <n v="133"/>
    <x v="804"/>
    <x v="1"/>
    <x v="1"/>
    <n v="1392012000"/>
    <n v="1392184800"/>
    <x v="1"/>
    <b v="1"/>
    <x v="3"/>
    <x v="3"/>
    <x v="3"/>
  </r>
  <r>
    <n v="817"/>
    <s v="Alvarez-Bauer"/>
    <s v="Front-line intermediate moderator"/>
    <x v="399"/>
    <n v="189192"/>
    <n v="3.687953216374269"/>
    <x v="1"/>
    <n v="2489"/>
    <x v="805"/>
    <x v="6"/>
    <x v="6"/>
    <n v="1556946000"/>
    <n v="1559365200"/>
    <x v="0"/>
    <b v="1"/>
    <x v="9"/>
    <x v="5"/>
    <x v="9"/>
  </r>
  <r>
    <n v="818"/>
    <s v="Martinez LLC"/>
    <s v="Automated local secured line"/>
    <x v="31"/>
    <n v="7664"/>
    <n v="10.948571428571428"/>
    <x v="1"/>
    <n v="69"/>
    <x v="806"/>
    <x v="1"/>
    <x v="1"/>
    <n v="1548050400"/>
    <n v="1549173600"/>
    <x v="0"/>
    <b v="1"/>
    <x v="3"/>
    <x v="3"/>
    <x v="3"/>
  </r>
  <r>
    <n v="819"/>
    <s v="Buck-Khan"/>
    <s v="Integrated bandwidth-monitored alliance"/>
    <x v="200"/>
    <n v="4509"/>
    <n v="0.50662921348314605"/>
    <x v="0"/>
    <n v="47"/>
    <x v="807"/>
    <x v="1"/>
    <x v="1"/>
    <n v="1353736800"/>
    <n v="1355032800"/>
    <x v="1"/>
    <b v="0"/>
    <x v="11"/>
    <x v="6"/>
    <x v="11"/>
  </r>
  <r>
    <n v="820"/>
    <s v="Valdez, Williams and Meyer"/>
    <s v="Cross-group heuristic forecast"/>
    <x v="42"/>
    <n v="12009"/>
    <n v="8.0060000000000002"/>
    <x v="1"/>
    <n v="279"/>
    <x v="808"/>
    <x v="4"/>
    <x v="4"/>
    <n v="1532840400"/>
    <n v="1533963600"/>
    <x v="0"/>
    <b v="1"/>
    <x v="1"/>
    <x v="1"/>
    <x v="1"/>
  </r>
  <r>
    <n v="821"/>
    <s v="Alvarez-Andrews"/>
    <s v="Extended impactful secured line"/>
    <x v="70"/>
    <n v="14273"/>
    <n v="2.9128571428571428"/>
    <x v="1"/>
    <n v="210"/>
    <x v="809"/>
    <x v="1"/>
    <x v="1"/>
    <n v="1488261600"/>
    <n v="1489381200"/>
    <x v="0"/>
    <b v="0"/>
    <x v="4"/>
    <x v="4"/>
    <x v="4"/>
  </r>
  <r>
    <n v="822"/>
    <s v="Stewart and Sons"/>
    <s v="Distributed optimizing protocol"/>
    <x v="400"/>
    <n v="188982"/>
    <n v="3.4996666666666667"/>
    <x v="1"/>
    <n v="2100"/>
    <x v="810"/>
    <x v="1"/>
    <x v="1"/>
    <n v="1393567200"/>
    <n v="1395032400"/>
    <x v="0"/>
    <b v="0"/>
    <x v="1"/>
    <x v="1"/>
    <x v="1"/>
  </r>
  <r>
    <n v="823"/>
    <s v="Dyer Inc"/>
    <s v="Secured well-modulated system engine"/>
    <x v="178"/>
    <n v="14640"/>
    <n v="3.5707317073170732"/>
    <x v="1"/>
    <n v="252"/>
    <x v="811"/>
    <x v="1"/>
    <x v="1"/>
    <n v="1410325200"/>
    <n v="1412485200"/>
    <x v="1"/>
    <b v="1"/>
    <x v="1"/>
    <x v="1"/>
    <x v="1"/>
  </r>
  <r>
    <n v="824"/>
    <s v="Anderson, Williams and Cox"/>
    <s v="Streamlined national benchmark"/>
    <x v="401"/>
    <n v="107516"/>
    <n v="1.2648941176470587"/>
    <x v="1"/>
    <n v="1280"/>
    <x v="812"/>
    <x v="1"/>
    <x v="1"/>
    <n v="1276923600"/>
    <n v="1279688400"/>
    <x v="0"/>
    <b v="1"/>
    <x v="9"/>
    <x v="5"/>
    <x v="9"/>
  </r>
  <r>
    <n v="825"/>
    <s v="Solomon PLC"/>
    <s v="Open-architected 24/7 infrastructure"/>
    <x v="136"/>
    <n v="13950"/>
    <n v="3.875"/>
    <x v="1"/>
    <n v="157"/>
    <x v="813"/>
    <x v="4"/>
    <x v="4"/>
    <n v="1500958800"/>
    <n v="1501995600"/>
    <x v="0"/>
    <b v="0"/>
    <x v="12"/>
    <x v="4"/>
    <x v="12"/>
  </r>
  <r>
    <n v="826"/>
    <s v="Miller-Hubbard"/>
    <s v="Digitized 6thgeneration Local Area Network"/>
    <x v="54"/>
    <n v="12797"/>
    <n v="4.5703571428571426"/>
    <x v="1"/>
    <n v="194"/>
    <x v="814"/>
    <x v="1"/>
    <x v="1"/>
    <n v="1292220000"/>
    <n v="1294639200"/>
    <x v="0"/>
    <b v="1"/>
    <x v="3"/>
    <x v="3"/>
    <x v="3"/>
  </r>
  <r>
    <n v="827"/>
    <s v="Miranda, Martinez and Lowery"/>
    <s v="Innovative actuating artificial intelligence"/>
    <x v="173"/>
    <n v="6134"/>
    <n v="2.6669565217391304"/>
    <x v="1"/>
    <n v="82"/>
    <x v="815"/>
    <x v="2"/>
    <x v="2"/>
    <n v="1304398800"/>
    <n v="1305435600"/>
    <x v="0"/>
    <b v="1"/>
    <x v="6"/>
    <x v="4"/>
    <x v="6"/>
  </r>
  <r>
    <n v="828"/>
    <s v="Munoz, Cherry and Bell"/>
    <s v="Cross-platform reciprocal budgetary management"/>
    <x v="143"/>
    <n v="4899"/>
    <n v="0.69"/>
    <x v="0"/>
    <n v="70"/>
    <x v="816"/>
    <x v="1"/>
    <x v="1"/>
    <n v="1535432400"/>
    <n v="1537592400"/>
    <x v="0"/>
    <b v="0"/>
    <x v="3"/>
    <x v="3"/>
    <x v="3"/>
  </r>
  <r>
    <n v="829"/>
    <s v="Baker-Higgins"/>
    <s v="Vision-oriented scalable portal"/>
    <x v="103"/>
    <n v="4929"/>
    <n v="0.51343749999999999"/>
    <x v="0"/>
    <n v="154"/>
    <x v="817"/>
    <x v="1"/>
    <x v="1"/>
    <n v="1433826000"/>
    <n v="1435122000"/>
    <x v="0"/>
    <b v="0"/>
    <x v="3"/>
    <x v="3"/>
    <x v="3"/>
  </r>
  <r>
    <n v="830"/>
    <s v="Johnson, Turner and Carroll"/>
    <s v="Persevering zero administration knowledge user"/>
    <x v="319"/>
    <n v="1424"/>
    <n v="1.1710526315789473E-2"/>
    <x v="0"/>
    <n v="22"/>
    <x v="818"/>
    <x v="1"/>
    <x v="1"/>
    <n v="1514959200"/>
    <n v="1520056800"/>
    <x v="0"/>
    <b v="0"/>
    <x v="3"/>
    <x v="3"/>
    <x v="3"/>
  </r>
  <r>
    <n v="831"/>
    <s v="Ward PLC"/>
    <s v="Front-line bottom-line Graphic Interface"/>
    <x v="402"/>
    <n v="105817"/>
    <n v="1.089773429454171"/>
    <x v="1"/>
    <n v="4233"/>
    <x v="819"/>
    <x v="1"/>
    <x v="1"/>
    <n v="1332738000"/>
    <n v="1335675600"/>
    <x v="0"/>
    <b v="0"/>
    <x v="14"/>
    <x v="7"/>
    <x v="14"/>
  </r>
  <r>
    <n v="832"/>
    <s v="Bradley, Beck and Mayo"/>
    <s v="Synergized fault-tolerant hierarchy"/>
    <x v="403"/>
    <n v="136156"/>
    <n v="3.1517592592592591"/>
    <x v="1"/>
    <n v="1297"/>
    <x v="820"/>
    <x v="3"/>
    <x v="3"/>
    <n v="1445490000"/>
    <n v="1448431200"/>
    <x v="1"/>
    <b v="0"/>
    <x v="18"/>
    <x v="5"/>
    <x v="18"/>
  </r>
  <r>
    <n v="833"/>
    <s v="Levine, Martin and Hernandez"/>
    <s v="Expanded asynchronous groupware"/>
    <x v="85"/>
    <n v="10723"/>
    <n v="1.5769117647058823"/>
    <x v="1"/>
    <n v="165"/>
    <x v="821"/>
    <x v="3"/>
    <x v="3"/>
    <n v="1297663200"/>
    <n v="1298613600"/>
    <x v="0"/>
    <b v="0"/>
    <x v="18"/>
    <x v="5"/>
    <x v="18"/>
  </r>
  <r>
    <n v="834"/>
    <s v="Gallegos, Wagner and Gaines"/>
    <s v="Expanded fault-tolerant emulation"/>
    <x v="190"/>
    <n v="11228"/>
    <n v="1.5380821917808218"/>
    <x v="1"/>
    <n v="119"/>
    <x v="822"/>
    <x v="1"/>
    <x v="1"/>
    <n v="1371963600"/>
    <n v="1372482000"/>
    <x v="0"/>
    <b v="0"/>
    <x v="3"/>
    <x v="3"/>
    <x v="3"/>
  </r>
  <r>
    <n v="835"/>
    <s v="Hodges, Smith and Kelly"/>
    <s v="Future-proofed 24hour model"/>
    <x v="404"/>
    <n v="77355"/>
    <n v="0.89738979118329465"/>
    <x v="0"/>
    <n v="1758"/>
    <x v="823"/>
    <x v="1"/>
    <x v="1"/>
    <n v="1425103200"/>
    <n v="1425621600"/>
    <x v="0"/>
    <b v="0"/>
    <x v="2"/>
    <x v="2"/>
    <x v="2"/>
  </r>
  <r>
    <n v="836"/>
    <s v="Macias Inc"/>
    <s v="Optimized didactic intranet"/>
    <x v="32"/>
    <n v="6086"/>
    <n v="0.75135802469135804"/>
    <x v="0"/>
    <n v="94"/>
    <x v="824"/>
    <x v="1"/>
    <x v="1"/>
    <n v="1265349600"/>
    <n v="1266300000"/>
    <x v="0"/>
    <b v="0"/>
    <x v="7"/>
    <x v="1"/>
    <x v="7"/>
  </r>
  <r>
    <n v="837"/>
    <s v="Cook-Ortiz"/>
    <s v="Right-sized dedicated standardization"/>
    <x v="405"/>
    <n v="150960"/>
    <n v="8.5288135593220336"/>
    <x v="1"/>
    <n v="1797"/>
    <x v="825"/>
    <x v="1"/>
    <x v="1"/>
    <n v="1301202000"/>
    <n v="1305867600"/>
    <x v="0"/>
    <b v="0"/>
    <x v="17"/>
    <x v="1"/>
    <x v="17"/>
  </r>
  <r>
    <n v="838"/>
    <s v="Jordan-Fischer"/>
    <s v="Vision-oriented high-level extranet"/>
    <x v="330"/>
    <n v="8890"/>
    <n v="1.3890625000000001"/>
    <x v="1"/>
    <n v="261"/>
    <x v="826"/>
    <x v="1"/>
    <x v="1"/>
    <n v="1538024400"/>
    <n v="1538802000"/>
    <x v="0"/>
    <b v="0"/>
    <x v="3"/>
    <x v="3"/>
    <x v="3"/>
  </r>
  <r>
    <n v="839"/>
    <s v="Pierce-Ramirez"/>
    <s v="Organized scalable initiative"/>
    <x v="106"/>
    <n v="14644"/>
    <n v="1.9018181818181819"/>
    <x v="1"/>
    <n v="157"/>
    <x v="827"/>
    <x v="1"/>
    <x v="1"/>
    <n v="1395032400"/>
    <n v="1398920400"/>
    <x v="0"/>
    <b v="1"/>
    <x v="4"/>
    <x v="4"/>
    <x v="4"/>
  </r>
  <r>
    <n v="840"/>
    <s v="Howell and Sons"/>
    <s v="Enhanced regional moderator"/>
    <x v="406"/>
    <n v="116583"/>
    <n v="1.0024333619948409"/>
    <x v="1"/>
    <n v="3533"/>
    <x v="828"/>
    <x v="1"/>
    <x v="1"/>
    <n v="1405486800"/>
    <n v="1405659600"/>
    <x v="0"/>
    <b v="1"/>
    <x v="3"/>
    <x v="3"/>
    <x v="3"/>
  </r>
  <r>
    <n v="841"/>
    <s v="Garcia, Dunn and Richardson"/>
    <s v="Automated even-keeled emulation"/>
    <x v="14"/>
    <n v="12991"/>
    <n v="1.4275824175824177"/>
    <x v="1"/>
    <n v="155"/>
    <x v="829"/>
    <x v="1"/>
    <x v="1"/>
    <n v="1455861600"/>
    <n v="1457244000"/>
    <x v="0"/>
    <b v="0"/>
    <x v="2"/>
    <x v="2"/>
    <x v="2"/>
  </r>
  <r>
    <n v="842"/>
    <s v="Lawson and Sons"/>
    <s v="Reverse-engineered multi-tasking product"/>
    <x v="42"/>
    <n v="8447"/>
    <n v="5.6313333333333331"/>
    <x v="1"/>
    <n v="132"/>
    <x v="830"/>
    <x v="6"/>
    <x v="6"/>
    <n v="1529038800"/>
    <n v="1529298000"/>
    <x v="0"/>
    <b v="0"/>
    <x v="8"/>
    <x v="2"/>
    <x v="8"/>
  </r>
  <r>
    <n v="843"/>
    <s v="Porter-Hicks"/>
    <s v="De-engineered next generation parallelism"/>
    <x v="35"/>
    <n v="2703"/>
    <n v="0.30715909090909088"/>
    <x v="0"/>
    <n v="33"/>
    <x v="831"/>
    <x v="1"/>
    <x v="1"/>
    <n v="1535259600"/>
    <n v="1535778000"/>
    <x v="0"/>
    <b v="0"/>
    <x v="14"/>
    <x v="7"/>
    <x v="14"/>
  </r>
  <r>
    <n v="844"/>
    <s v="Rodriguez-Hansen"/>
    <s v="Intuitive cohesive groupware"/>
    <x v="35"/>
    <n v="8747"/>
    <n v="0.99397727272727276"/>
    <x v="3"/>
    <n v="94"/>
    <x v="832"/>
    <x v="1"/>
    <x v="1"/>
    <n v="1327212000"/>
    <n v="1327471200"/>
    <x v="0"/>
    <b v="0"/>
    <x v="4"/>
    <x v="4"/>
    <x v="4"/>
  </r>
  <r>
    <n v="845"/>
    <s v="Williams LLC"/>
    <s v="Up-sized high-level access"/>
    <x v="407"/>
    <n v="138087"/>
    <n v="1.9754935622317598"/>
    <x v="1"/>
    <n v="1354"/>
    <x v="833"/>
    <x v="4"/>
    <x v="4"/>
    <n v="1526360400"/>
    <n v="1529557200"/>
    <x v="0"/>
    <b v="0"/>
    <x v="2"/>
    <x v="2"/>
    <x v="2"/>
  </r>
  <r>
    <n v="846"/>
    <s v="Cooper, Stanley and Bryant"/>
    <s v="Phased empowering success"/>
    <x v="67"/>
    <n v="5085"/>
    <n v="5.085"/>
    <x v="1"/>
    <n v="48"/>
    <x v="834"/>
    <x v="1"/>
    <x v="1"/>
    <n v="1532149200"/>
    <n v="1535259600"/>
    <x v="1"/>
    <b v="1"/>
    <x v="2"/>
    <x v="2"/>
    <x v="2"/>
  </r>
  <r>
    <n v="847"/>
    <s v="Miller, Glenn and Adams"/>
    <s v="Distributed actuating project"/>
    <x v="53"/>
    <n v="11174"/>
    <n v="2.3774468085106384"/>
    <x v="1"/>
    <n v="110"/>
    <x v="835"/>
    <x v="1"/>
    <x v="1"/>
    <n v="1515304800"/>
    <n v="1515564000"/>
    <x v="0"/>
    <b v="0"/>
    <x v="0"/>
    <x v="0"/>
    <x v="0"/>
  </r>
  <r>
    <n v="848"/>
    <s v="Cole, Salazar and Moreno"/>
    <s v="Robust motivating orchestration"/>
    <x v="170"/>
    <n v="10831"/>
    <n v="3.3846875000000001"/>
    <x v="1"/>
    <n v="172"/>
    <x v="836"/>
    <x v="1"/>
    <x v="1"/>
    <n v="1276318800"/>
    <n v="1277096400"/>
    <x v="0"/>
    <b v="0"/>
    <x v="6"/>
    <x v="4"/>
    <x v="6"/>
  </r>
  <r>
    <n v="849"/>
    <s v="Jones-Ryan"/>
    <s v="Vision-oriented uniform instruction set"/>
    <x v="313"/>
    <n v="8917"/>
    <n v="1.3308955223880596"/>
    <x v="1"/>
    <n v="307"/>
    <x v="837"/>
    <x v="1"/>
    <x v="1"/>
    <n v="1328767200"/>
    <n v="1329026400"/>
    <x v="0"/>
    <b v="1"/>
    <x v="7"/>
    <x v="1"/>
    <x v="7"/>
  </r>
  <r>
    <n v="850"/>
    <s v="Hood, Perez and Meadows"/>
    <s v="Cross-group upward-trending hierarchy"/>
    <x v="0"/>
    <n v="1"/>
    <n v="0.01"/>
    <x v="0"/>
    <n v="1"/>
    <x v="100"/>
    <x v="1"/>
    <x v="1"/>
    <n v="1321682400"/>
    <n v="1322978400"/>
    <x v="1"/>
    <b v="0"/>
    <x v="1"/>
    <x v="1"/>
    <x v="1"/>
  </r>
  <r>
    <n v="851"/>
    <s v="Bright and Sons"/>
    <s v="Object-based needs-based info-mediaries"/>
    <x v="46"/>
    <n v="12468"/>
    <n v="2.0779999999999998"/>
    <x v="1"/>
    <n v="160"/>
    <x v="838"/>
    <x v="1"/>
    <x v="1"/>
    <n v="1335934800"/>
    <n v="1338786000"/>
    <x v="0"/>
    <b v="0"/>
    <x v="5"/>
    <x v="1"/>
    <x v="5"/>
  </r>
  <r>
    <n v="852"/>
    <s v="Brady Ltd"/>
    <s v="Open-source reciprocal standardization"/>
    <x v="70"/>
    <n v="2505"/>
    <n v="0.51122448979591839"/>
    <x v="0"/>
    <n v="31"/>
    <x v="839"/>
    <x v="1"/>
    <x v="1"/>
    <n v="1310792400"/>
    <n v="1311656400"/>
    <x v="0"/>
    <b v="1"/>
    <x v="11"/>
    <x v="6"/>
    <x v="11"/>
  </r>
  <r>
    <n v="853"/>
    <s v="Collier LLC"/>
    <s v="Secured well-modulated projection"/>
    <x v="408"/>
    <n v="111502"/>
    <n v="6.5205847953216374"/>
    <x v="1"/>
    <n v="1467"/>
    <x v="840"/>
    <x v="0"/>
    <x v="0"/>
    <n v="1308546000"/>
    <n v="1308978000"/>
    <x v="0"/>
    <b v="1"/>
    <x v="7"/>
    <x v="1"/>
    <x v="7"/>
  </r>
  <r>
    <n v="854"/>
    <s v="Campbell, Thomas and Obrien"/>
    <s v="Multi-channeled secondary middleware"/>
    <x v="409"/>
    <n v="194309"/>
    <n v="1.1363099415204678"/>
    <x v="1"/>
    <n v="2662"/>
    <x v="841"/>
    <x v="0"/>
    <x v="0"/>
    <n v="1574056800"/>
    <n v="1576389600"/>
    <x v="0"/>
    <b v="0"/>
    <x v="13"/>
    <x v="5"/>
    <x v="13"/>
  </r>
  <r>
    <n v="855"/>
    <s v="Moses-Terry"/>
    <s v="Horizontal clear-thinking framework"/>
    <x v="410"/>
    <n v="23956"/>
    <n v="1.0237606837606839"/>
    <x v="1"/>
    <n v="452"/>
    <x v="842"/>
    <x v="2"/>
    <x v="2"/>
    <n v="1308373200"/>
    <n v="1311051600"/>
    <x v="0"/>
    <b v="0"/>
    <x v="3"/>
    <x v="3"/>
    <x v="3"/>
  </r>
  <r>
    <n v="856"/>
    <s v="Williams and Sons"/>
    <s v="Profound composite core"/>
    <x v="166"/>
    <n v="8558"/>
    <n v="3.5658333333333334"/>
    <x v="1"/>
    <n v="158"/>
    <x v="843"/>
    <x v="1"/>
    <x v="1"/>
    <n v="1335243600"/>
    <n v="1336712400"/>
    <x v="0"/>
    <b v="0"/>
    <x v="0"/>
    <x v="0"/>
    <x v="0"/>
  </r>
  <r>
    <n v="857"/>
    <s v="Miranda, Gray and Hale"/>
    <s v="Programmable disintermediate matrices"/>
    <x v="98"/>
    <n v="7413"/>
    <n v="1.3986792452830188"/>
    <x v="1"/>
    <n v="225"/>
    <x v="844"/>
    <x v="5"/>
    <x v="5"/>
    <n v="1328421600"/>
    <n v="1330408800"/>
    <x v="1"/>
    <b v="0"/>
    <x v="12"/>
    <x v="4"/>
    <x v="12"/>
  </r>
  <r>
    <n v="858"/>
    <s v="Ayala, Crawford and Taylor"/>
    <s v="Realigned 5thgeneration knowledge user"/>
    <x v="220"/>
    <n v="2778"/>
    <n v="0.69450000000000001"/>
    <x v="0"/>
    <n v="35"/>
    <x v="845"/>
    <x v="1"/>
    <x v="1"/>
    <n v="1524286800"/>
    <n v="1524891600"/>
    <x v="1"/>
    <b v="0"/>
    <x v="0"/>
    <x v="0"/>
    <x v="0"/>
  </r>
  <r>
    <n v="859"/>
    <s v="Martinez Ltd"/>
    <s v="Multi-layered upward-trending groupware"/>
    <x v="190"/>
    <n v="2594"/>
    <n v="0.35534246575342465"/>
    <x v="0"/>
    <n v="63"/>
    <x v="846"/>
    <x v="1"/>
    <x v="1"/>
    <n v="1362117600"/>
    <n v="1363669200"/>
    <x v="0"/>
    <b v="1"/>
    <x v="3"/>
    <x v="3"/>
    <x v="3"/>
  </r>
  <r>
    <n v="860"/>
    <s v="Lee PLC"/>
    <s v="Re-contextualized leadingedge firmware"/>
    <x v="22"/>
    <n v="5033"/>
    <n v="2.5165000000000002"/>
    <x v="1"/>
    <n v="65"/>
    <x v="847"/>
    <x v="1"/>
    <x v="1"/>
    <n v="1550556000"/>
    <n v="1551420000"/>
    <x v="0"/>
    <b v="1"/>
    <x v="8"/>
    <x v="2"/>
    <x v="8"/>
  </r>
  <r>
    <n v="861"/>
    <s v="Young, Ramsey and Powell"/>
    <s v="Devolved disintermediate analyzer"/>
    <x v="35"/>
    <n v="9317"/>
    <n v="1.0587500000000001"/>
    <x v="1"/>
    <n v="163"/>
    <x v="848"/>
    <x v="1"/>
    <x v="1"/>
    <n v="1269147600"/>
    <n v="1269838800"/>
    <x v="0"/>
    <b v="0"/>
    <x v="3"/>
    <x v="3"/>
    <x v="3"/>
  </r>
  <r>
    <n v="862"/>
    <s v="Lewis and Sons"/>
    <s v="Profound disintermediate open system"/>
    <x v="26"/>
    <n v="6560"/>
    <n v="1.8742857142857143"/>
    <x v="1"/>
    <n v="85"/>
    <x v="849"/>
    <x v="1"/>
    <x v="1"/>
    <n v="1312174800"/>
    <n v="1312520400"/>
    <x v="0"/>
    <b v="0"/>
    <x v="3"/>
    <x v="3"/>
    <x v="3"/>
  </r>
  <r>
    <n v="863"/>
    <s v="Davis-Johnson"/>
    <s v="Automated reciprocal protocol"/>
    <x v="1"/>
    <n v="5415"/>
    <n v="3.8678571428571429"/>
    <x v="1"/>
    <n v="217"/>
    <x v="850"/>
    <x v="1"/>
    <x v="1"/>
    <n v="1434517200"/>
    <n v="1436504400"/>
    <x v="0"/>
    <b v="1"/>
    <x v="19"/>
    <x v="4"/>
    <x v="19"/>
  </r>
  <r>
    <n v="864"/>
    <s v="Stevenson-Thompson"/>
    <s v="Automated static workforce"/>
    <x v="3"/>
    <n v="14577"/>
    <n v="3.4707142857142856"/>
    <x v="1"/>
    <n v="150"/>
    <x v="851"/>
    <x v="1"/>
    <x v="1"/>
    <n v="1471582800"/>
    <n v="1472014800"/>
    <x v="0"/>
    <b v="0"/>
    <x v="12"/>
    <x v="4"/>
    <x v="12"/>
  </r>
  <r>
    <n v="865"/>
    <s v="Ellis, Smith and Armstrong"/>
    <s v="Horizontal attitude-oriented help-desk"/>
    <x v="411"/>
    <n v="150515"/>
    <n v="1.8582098765432098"/>
    <x v="1"/>
    <n v="3272"/>
    <x v="852"/>
    <x v="1"/>
    <x v="1"/>
    <n v="1410757200"/>
    <n v="1411534800"/>
    <x v="0"/>
    <b v="0"/>
    <x v="3"/>
    <x v="3"/>
    <x v="3"/>
  </r>
  <r>
    <n v="866"/>
    <s v="Jackson-Brown"/>
    <s v="Versatile 5thgeneration matrices"/>
    <x v="412"/>
    <n v="79045"/>
    <n v="0.43241247264770238"/>
    <x v="3"/>
    <n v="898"/>
    <x v="853"/>
    <x v="1"/>
    <x v="1"/>
    <n v="1304830800"/>
    <n v="1304917200"/>
    <x v="0"/>
    <b v="0"/>
    <x v="14"/>
    <x v="7"/>
    <x v="14"/>
  </r>
  <r>
    <n v="867"/>
    <s v="Kane, Pruitt and Rivera"/>
    <s v="Cross-platform next generation service-desk"/>
    <x v="73"/>
    <n v="7797"/>
    <n v="1.6243749999999999"/>
    <x v="1"/>
    <n v="300"/>
    <x v="854"/>
    <x v="1"/>
    <x v="1"/>
    <n v="1539061200"/>
    <n v="1539579600"/>
    <x v="0"/>
    <b v="0"/>
    <x v="0"/>
    <x v="0"/>
    <x v="0"/>
  </r>
  <r>
    <n v="868"/>
    <s v="Wood, Buckley and Meza"/>
    <s v="Front-line web-enabled installation"/>
    <x v="260"/>
    <n v="12939"/>
    <n v="1.8484285714285715"/>
    <x v="1"/>
    <n v="126"/>
    <x v="855"/>
    <x v="1"/>
    <x v="1"/>
    <n v="1381554000"/>
    <n v="1382504400"/>
    <x v="0"/>
    <b v="0"/>
    <x v="3"/>
    <x v="3"/>
    <x v="3"/>
  </r>
  <r>
    <n v="869"/>
    <s v="Brown-Williams"/>
    <s v="Multi-channeled responsive product"/>
    <x v="413"/>
    <n v="38376"/>
    <n v="0.23703520691785052"/>
    <x v="0"/>
    <n v="526"/>
    <x v="856"/>
    <x v="1"/>
    <x v="1"/>
    <n v="1277096400"/>
    <n v="1278306000"/>
    <x v="0"/>
    <b v="0"/>
    <x v="6"/>
    <x v="4"/>
    <x v="6"/>
  </r>
  <r>
    <n v="870"/>
    <s v="Hansen-Austin"/>
    <s v="Adaptive demand-driven encryption"/>
    <x v="106"/>
    <n v="6920"/>
    <n v="0.89870129870129867"/>
    <x v="0"/>
    <n v="121"/>
    <x v="857"/>
    <x v="1"/>
    <x v="1"/>
    <n v="1440392400"/>
    <n v="1442552400"/>
    <x v="0"/>
    <b v="0"/>
    <x v="3"/>
    <x v="3"/>
    <x v="3"/>
  </r>
  <r>
    <n v="871"/>
    <s v="Santana-George"/>
    <s v="Re-engineered client-driven knowledge user"/>
    <x v="414"/>
    <n v="194912"/>
    <n v="2.7260419580419581"/>
    <x v="1"/>
    <n v="2320"/>
    <x v="858"/>
    <x v="1"/>
    <x v="1"/>
    <n v="1509512400"/>
    <n v="1511071200"/>
    <x v="0"/>
    <b v="1"/>
    <x v="3"/>
    <x v="3"/>
    <x v="3"/>
  </r>
  <r>
    <n v="872"/>
    <s v="Davis LLC"/>
    <s v="Compatible logistical paradigm"/>
    <x v="53"/>
    <n v="7992"/>
    <n v="1.7004255319148935"/>
    <x v="1"/>
    <n v="81"/>
    <x v="859"/>
    <x v="2"/>
    <x v="2"/>
    <n v="1535950800"/>
    <n v="1536382800"/>
    <x v="0"/>
    <b v="0"/>
    <x v="22"/>
    <x v="4"/>
    <x v="22"/>
  </r>
  <r>
    <n v="873"/>
    <s v="Vazquez, Ochoa and Clark"/>
    <s v="Intuitive value-added installation"/>
    <x v="369"/>
    <n v="79268"/>
    <n v="1.8828503562945369"/>
    <x v="1"/>
    <n v="1887"/>
    <x v="860"/>
    <x v="1"/>
    <x v="1"/>
    <n v="1389160800"/>
    <n v="1389592800"/>
    <x v="0"/>
    <b v="0"/>
    <x v="14"/>
    <x v="7"/>
    <x v="14"/>
  </r>
  <r>
    <n v="874"/>
    <s v="Chung-Nguyen"/>
    <s v="Managed discrete parallelism"/>
    <x v="415"/>
    <n v="139468"/>
    <n v="3.4693532338308457"/>
    <x v="1"/>
    <n v="4358"/>
    <x v="861"/>
    <x v="1"/>
    <x v="1"/>
    <n v="1271998800"/>
    <n v="1275282000"/>
    <x v="0"/>
    <b v="1"/>
    <x v="14"/>
    <x v="7"/>
    <x v="14"/>
  </r>
  <r>
    <n v="875"/>
    <s v="Mueller-Harmon"/>
    <s v="Implemented tangible approach"/>
    <x v="58"/>
    <n v="5465"/>
    <n v="0.6917721518987342"/>
    <x v="0"/>
    <n v="67"/>
    <x v="862"/>
    <x v="1"/>
    <x v="1"/>
    <n v="1294898400"/>
    <n v="1294984800"/>
    <x v="0"/>
    <b v="0"/>
    <x v="1"/>
    <x v="1"/>
    <x v="1"/>
  </r>
  <r>
    <n v="876"/>
    <s v="Dixon, Perez and Banks"/>
    <s v="Re-engineered encompassing definition"/>
    <x v="111"/>
    <n v="2111"/>
    <n v="0.25433734939759034"/>
    <x v="0"/>
    <n v="57"/>
    <x v="863"/>
    <x v="0"/>
    <x v="0"/>
    <n v="1559970000"/>
    <n v="1562043600"/>
    <x v="0"/>
    <b v="0"/>
    <x v="14"/>
    <x v="7"/>
    <x v="14"/>
  </r>
  <r>
    <n v="877"/>
    <s v="Estrada Group"/>
    <s v="Multi-lateral uniform collaboration"/>
    <x v="416"/>
    <n v="126628"/>
    <n v="0.77400977995110021"/>
    <x v="0"/>
    <n v="1229"/>
    <x v="864"/>
    <x v="1"/>
    <x v="1"/>
    <n v="1469509200"/>
    <n v="1469595600"/>
    <x v="0"/>
    <b v="0"/>
    <x v="0"/>
    <x v="0"/>
    <x v="0"/>
  </r>
  <r>
    <n v="878"/>
    <s v="Lutz Group"/>
    <s v="Enterprise-wide foreground paradigm"/>
    <x v="50"/>
    <n v="1012"/>
    <n v="0.37481481481481482"/>
    <x v="0"/>
    <n v="12"/>
    <x v="865"/>
    <x v="6"/>
    <x v="6"/>
    <n v="1579068000"/>
    <n v="1581141600"/>
    <x v="0"/>
    <b v="0"/>
    <x v="16"/>
    <x v="1"/>
    <x v="16"/>
  </r>
  <r>
    <n v="879"/>
    <s v="Ortiz Inc"/>
    <s v="Stand-alone incremental parallelism"/>
    <x v="67"/>
    <n v="5438"/>
    <n v="5.4379999999999997"/>
    <x v="1"/>
    <n v="53"/>
    <x v="866"/>
    <x v="1"/>
    <x v="1"/>
    <n v="1487743200"/>
    <n v="1488520800"/>
    <x v="0"/>
    <b v="0"/>
    <x v="9"/>
    <x v="5"/>
    <x v="9"/>
  </r>
  <r>
    <n v="880"/>
    <s v="Craig, Ellis and Miller"/>
    <s v="Persevering 5thgeneration throughput"/>
    <x v="396"/>
    <n v="193101"/>
    <n v="2.2852189349112426"/>
    <x v="1"/>
    <n v="2414"/>
    <x v="867"/>
    <x v="1"/>
    <x v="1"/>
    <n v="1563685200"/>
    <n v="1563858000"/>
    <x v="0"/>
    <b v="0"/>
    <x v="5"/>
    <x v="1"/>
    <x v="5"/>
  </r>
  <r>
    <n v="881"/>
    <s v="Charles Inc"/>
    <s v="Implemented object-oriented synergy"/>
    <x v="417"/>
    <n v="31665"/>
    <n v="0.38948339483394834"/>
    <x v="0"/>
    <n v="452"/>
    <x v="868"/>
    <x v="1"/>
    <x v="1"/>
    <n v="1436418000"/>
    <n v="1438923600"/>
    <x v="0"/>
    <b v="1"/>
    <x v="3"/>
    <x v="3"/>
    <x v="3"/>
  </r>
  <r>
    <n v="882"/>
    <s v="White-Rosario"/>
    <s v="Balanced demand-driven definition"/>
    <x v="126"/>
    <n v="2960"/>
    <n v="3.7"/>
    <x v="1"/>
    <n v="80"/>
    <x v="869"/>
    <x v="1"/>
    <x v="1"/>
    <n v="1421820000"/>
    <n v="1422165600"/>
    <x v="0"/>
    <b v="0"/>
    <x v="3"/>
    <x v="3"/>
    <x v="3"/>
  </r>
  <r>
    <n v="883"/>
    <s v="Simmons-Villarreal"/>
    <s v="Customer-focused mobile Graphic Interface"/>
    <x v="74"/>
    <n v="8089"/>
    <n v="2.3791176470588233"/>
    <x v="1"/>
    <n v="193"/>
    <x v="870"/>
    <x v="1"/>
    <x v="1"/>
    <n v="1274763600"/>
    <n v="1277874000"/>
    <x v="0"/>
    <b v="0"/>
    <x v="12"/>
    <x v="4"/>
    <x v="12"/>
  </r>
  <r>
    <n v="884"/>
    <s v="Strickland Group"/>
    <s v="Horizontal secondary interface"/>
    <x v="418"/>
    <n v="109374"/>
    <n v="0.64036299765807958"/>
    <x v="0"/>
    <n v="1886"/>
    <x v="871"/>
    <x v="1"/>
    <x v="1"/>
    <n v="1399179600"/>
    <n v="1399352400"/>
    <x v="0"/>
    <b v="1"/>
    <x v="3"/>
    <x v="3"/>
    <x v="3"/>
  </r>
  <r>
    <n v="885"/>
    <s v="Lynch Ltd"/>
    <s v="Virtual analyzing collaboration"/>
    <x v="37"/>
    <n v="2129"/>
    <n v="1.1827777777777777"/>
    <x v="1"/>
    <n v="52"/>
    <x v="872"/>
    <x v="1"/>
    <x v="1"/>
    <n v="1275800400"/>
    <n v="1279083600"/>
    <x v="0"/>
    <b v="0"/>
    <x v="3"/>
    <x v="3"/>
    <x v="3"/>
  </r>
  <r>
    <n v="886"/>
    <s v="Sanders LLC"/>
    <s v="Multi-tiered explicit focus group"/>
    <x v="419"/>
    <n v="127745"/>
    <n v="0.84824037184594958"/>
    <x v="0"/>
    <n v="1825"/>
    <x v="873"/>
    <x v="1"/>
    <x v="1"/>
    <n v="1282798800"/>
    <n v="1284354000"/>
    <x v="0"/>
    <b v="0"/>
    <x v="7"/>
    <x v="1"/>
    <x v="7"/>
  </r>
  <r>
    <n v="887"/>
    <s v="Cooper LLC"/>
    <s v="Multi-layered systematic knowledgebase"/>
    <x v="75"/>
    <n v="2289"/>
    <n v="0.29346153846153844"/>
    <x v="0"/>
    <n v="31"/>
    <x v="874"/>
    <x v="1"/>
    <x v="1"/>
    <n v="1437109200"/>
    <n v="1441170000"/>
    <x v="0"/>
    <b v="1"/>
    <x v="3"/>
    <x v="3"/>
    <x v="3"/>
  </r>
  <r>
    <n v="888"/>
    <s v="Palmer Ltd"/>
    <s v="Reverse-engineered uniform knowledge user"/>
    <x v="306"/>
    <n v="12174"/>
    <n v="2.0989655172413793"/>
    <x v="1"/>
    <n v="290"/>
    <x v="875"/>
    <x v="1"/>
    <x v="1"/>
    <n v="1491886800"/>
    <n v="1493528400"/>
    <x v="0"/>
    <b v="0"/>
    <x v="3"/>
    <x v="3"/>
    <x v="3"/>
  </r>
  <r>
    <n v="889"/>
    <s v="Santos Group"/>
    <s v="Secured dynamic capacity"/>
    <x v="36"/>
    <n v="9508"/>
    <n v="1.697857142857143"/>
    <x v="1"/>
    <n v="122"/>
    <x v="876"/>
    <x v="1"/>
    <x v="1"/>
    <n v="1394600400"/>
    <n v="1395205200"/>
    <x v="0"/>
    <b v="1"/>
    <x v="5"/>
    <x v="1"/>
    <x v="5"/>
  </r>
  <r>
    <n v="890"/>
    <s v="Christian, Kim and Jimenez"/>
    <s v="Devolved foreground throughput"/>
    <x v="420"/>
    <n v="155849"/>
    <n v="1.1595907738095239"/>
    <x v="1"/>
    <n v="1470"/>
    <x v="877"/>
    <x v="1"/>
    <x v="1"/>
    <n v="1561352400"/>
    <n v="1561438800"/>
    <x v="0"/>
    <b v="0"/>
    <x v="7"/>
    <x v="1"/>
    <x v="7"/>
  </r>
  <r>
    <n v="891"/>
    <s v="Williams, Price and Hurley"/>
    <s v="Synchronized demand-driven infrastructure"/>
    <x v="162"/>
    <n v="7758"/>
    <n v="2.5859999999999999"/>
    <x v="1"/>
    <n v="165"/>
    <x v="878"/>
    <x v="0"/>
    <x v="0"/>
    <n v="1322892000"/>
    <n v="1326693600"/>
    <x v="0"/>
    <b v="0"/>
    <x v="4"/>
    <x v="4"/>
    <x v="4"/>
  </r>
  <r>
    <n v="892"/>
    <s v="Anderson, Parks and Estrada"/>
    <s v="Realigned discrete structure"/>
    <x v="46"/>
    <n v="13835"/>
    <n v="2.3058333333333332"/>
    <x v="1"/>
    <n v="182"/>
    <x v="879"/>
    <x v="1"/>
    <x v="1"/>
    <n v="1274418000"/>
    <n v="1277960400"/>
    <x v="0"/>
    <b v="0"/>
    <x v="18"/>
    <x v="5"/>
    <x v="18"/>
  </r>
  <r>
    <n v="893"/>
    <s v="Collins-Martinez"/>
    <s v="Progressive grid-enabled website"/>
    <x v="141"/>
    <n v="10770"/>
    <n v="1.2821428571428573"/>
    <x v="1"/>
    <n v="199"/>
    <x v="880"/>
    <x v="6"/>
    <x v="6"/>
    <n v="1434344400"/>
    <n v="1434690000"/>
    <x v="0"/>
    <b v="1"/>
    <x v="4"/>
    <x v="4"/>
    <x v="4"/>
  </r>
  <r>
    <n v="894"/>
    <s v="Barrett Inc"/>
    <s v="Organic cohesive neural-net"/>
    <x v="12"/>
    <n v="3208"/>
    <n v="1.8870588235294117"/>
    <x v="1"/>
    <n v="56"/>
    <x v="881"/>
    <x v="4"/>
    <x v="4"/>
    <n v="1373518800"/>
    <n v="1376110800"/>
    <x v="0"/>
    <b v="1"/>
    <x v="19"/>
    <x v="4"/>
    <x v="19"/>
  </r>
  <r>
    <n v="895"/>
    <s v="Adams-Rollins"/>
    <s v="Integrated demand-driven info-mediaries"/>
    <x v="421"/>
    <n v="11108"/>
    <n v="6.9511889862327911E-2"/>
    <x v="0"/>
    <n v="107"/>
    <x v="882"/>
    <x v="1"/>
    <x v="1"/>
    <n v="1517637600"/>
    <n v="1518415200"/>
    <x v="0"/>
    <b v="0"/>
    <x v="3"/>
    <x v="3"/>
    <x v="3"/>
  </r>
  <r>
    <n v="896"/>
    <s v="Wright-Bryant"/>
    <s v="Reverse-engineered client-server extranet"/>
    <x v="174"/>
    <n v="153338"/>
    <n v="7.7443434343434348"/>
    <x v="1"/>
    <n v="1460"/>
    <x v="883"/>
    <x v="2"/>
    <x v="2"/>
    <n v="1310619600"/>
    <n v="1310878800"/>
    <x v="0"/>
    <b v="1"/>
    <x v="0"/>
    <x v="0"/>
    <x v="0"/>
  </r>
  <r>
    <n v="897"/>
    <s v="Berry-Cannon"/>
    <s v="Organized discrete encoding"/>
    <x v="35"/>
    <n v="2437"/>
    <n v="0.27693181818181817"/>
    <x v="0"/>
    <n v="27"/>
    <x v="884"/>
    <x v="1"/>
    <x v="1"/>
    <n v="1556427600"/>
    <n v="1556600400"/>
    <x v="0"/>
    <b v="0"/>
    <x v="3"/>
    <x v="3"/>
    <x v="3"/>
  </r>
  <r>
    <n v="898"/>
    <s v="Davis-Gonzalez"/>
    <s v="Balanced regional flexibility"/>
    <x v="422"/>
    <n v="93991"/>
    <n v="0.52479620323841425"/>
    <x v="0"/>
    <n v="1221"/>
    <x v="885"/>
    <x v="1"/>
    <x v="1"/>
    <n v="1576476000"/>
    <n v="1576994400"/>
    <x v="0"/>
    <b v="0"/>
    <x v="4"/>
    <x v="4"/>
    <x v="4"/>
  </r>
  <r>
    <n v="899"/>
    <s v="Best-Young"/>
    <s v="Implemented multimedia time-frame"/>
    <x v="33"/>
    <n v="12620"/>
    <n v="4.0709677419354842"/>
    <x v="1"/>
    <n v="123"/>
    <x v="886"/>
    <x v="5"/>
    <x v="5"/>
    <n v="1381122000"/>
    <n v="1382677200"/>
    <x v="0"/>
    <b v="0"/>
    <x v="17"/>
    <x v="1"/>
    <x v="17"/>
  </r>
  <r>
    <n v="900"/>
    <s v="Powers, Smith and Deleon"/>
    <s v="Enhanced uniform service-desk"/>
    <x v="0"/>
    <n v="2"/>
    <n v="0.02"/>
    <x v="0"/>
    <n v="1"/>
    <x v="50"/>
    <x v="1"/>
    <x v="1"/>
    <n v="1411102800"/>
    <n v="1411189200"/>
    <x v="0"/>
    <b v="1"/>
    <x v="2"/>
    <x v="2"/>
    <x v="2"/>
  </r>
  <r>
    <n v="901"/>
    <s v="Hogan Group"/>
    <s v="Versatile bottom-line definition"/>
    <x v="36"/>
    <n v="8746"/>
    <n v="1.5617857142857143"/>
    <x v="1"/>
    <n v="159"/>
    <x v="887"/>
    <x v="1"/>
    <x v="1"/>
    <n v="1531803600"/>
    <n v="1534654800"/>
    <x v="0"/>
    <b v="1"/>
    <x v="1"/>
    <x v="1"/>
    <x v="1"/>
  </r>
  <r>
    <n v="902"/>
    <s v="Wang, Silva and Byrd"/>
    <s v="Integrated bifurcated software"/>
    <x v="1"/>
    <n v="3534"/>
    <n v="2.5242857142857145"/>
    <x v="1"/>
    <n v="110"/>
    <x v="888"/>
    <x v="1"/>
    <x v="1"/>
    <n v="1454133600"/>
    <n v="1457762400"/>
    <x v="0"/>
    <b v="0"/>
    <x v="2"/>
    <x v="2"/>
    <x v="2"/>
  </r>
  <r>
    <n v="903"/>
    <s v="Parker-Morris"/>
    <s v="Assimilated next generation instruction set"/>
    <x v="423"/>
    <n v="709"/>
    <n v="1.729268292682927E-2"/>
    <x v="2"/>
    <n v="14"/>
    <x v="889"/>
    <x v="1"/>
    <x v="1"/>
    <n v="1336194000"/>
    <n v="1337490000"/>
    <x v="0"/>
    <b v="1"/>
    <x v="9"/>
    <x v="5"/>
    <x v="9"/>
  </r>
  <r>
    <n v="904"/>
    <s v="Rodriguez, Johnson and Jackson"/>
    <s v="Digitized foreground array"/>
    <x v="191"/>
    <n v="795"/>
    <n v="0.12230769230769231"/>
    <x v="0"/>
    <n v="16"/>
    <x v="890"/>
    <x v="1"/>
    <x v="1"/>
    <n v="1349326800"/>
    <n v="1349672400"/>
    <x v="0"/>
    <b v="0"/>
    <x v="15"/>
    <x v="5"/>
    <x v="15"/>
  </r>
  <r>
    <n v="905"/>
    <s v="Haynes PLC"/>
    <s v="Re-engineered clear-thinking project"/>
    <x v="58"/>
    <n v="12955"/>
    <n v="1.6398734177215191"/>
    <x v="1"/>
    <n v="236"/>
    <x v="891"/>
    <x v="1"/>
    <x v="1"/>
    <n v="1379566800"/>
    <n v="1379826000"/>
    <x v="0"/>
    <b v="0"/>
    <x v="3"/>
    <x v="3"/>
    <x v="3"/>
  </r>
  <r>
    <n v="906"/>
    <s v="Hayes Group"/>
    <s v="Implemented even-keeled standardization"/>
    <x v="20"/>
    <n v="8964"/>
    <n v="1.6298181818181818"/>
    <x v="1"/>
    <n v="191"/>
    <x v="892"/>
    <x v="1"/>
    <x v="1"/>
    <n v="1494651600"/>
    <n v="1497762000"/>
    <x v="1"/>
    <b v="1"/>
    <x v="4"/>
    <x v="4"/>
    <x v="4"/>
  </r>
  <r>
    <n v="907"/>
    <s v="White, Pena and Calhoun"/>
    <s v="Quality-focused asymmetric adapter"/>
    <x v="14"/>
    <n v="1843"/>
    <n v="0.20252747252747252"/>
    <x v="0"/>
    <n v="41"/>
    <x v="893"/>
    <x v="1"/>
    <x v="1"/>
    <n v="1303880400"/>
    <n v="1304485200"/>
    <x v="0"/>
    <b v="0"/>
    <x v="3"/>
    <x v="3"/>
    <x v="3"/>
  </r>
  <r>
    <n v="908"/>
    <s v="Bryant-Pope"/>
    <s v="Networked intangible help-desk"/>
    <x v="424"/>
    <n v="121950"/>
    <n v="3.1924083769633507"/>
    <x v="1"/>
    <n v="3934"/>
    <x v="894"/>
    <x v="1"/>
    <x v="1"/>
    <n v="1335934800"/>
    <n v="1336885200"/>
    <x v="0"/>
    <b v="0"/>
    <x v="11"/>
    <x v="6"/>
    <x v="11"/>
  </r>
  <r>
    <n v="909"/>
    <s v="Gates, Li and Thompson"/>
    <s v="Synchronized attitude-oriented frame"/>
    <x v="37"/>
    <n v="8621"/>
    <n v="4.7894444444444444"/>
    <x v="1"/>
    <n v="80"/>
    <x v="895"/>
    <x v="0"/>
    <x v="0"/>
    <n v="1528088400"/>
    <n v="1530421200"/>
    <x v="0"/>
    <b v="1"/>
    <x v="3"/>
    <x v="3"/>
    <x v="3"/>
  </r>
  <r>
    <n v="910"/>
    <s v="King-Morris"/>
    <s v="Proactive incremental architecture"/>
    <x v="425"/>
    <n v="30215"/>
    <n v="0.19556634304207121"/>
    <x v="3"/>
    <n v="296"/>
    <x v="896"/>
    <x v="1"/>
    <x v="1"/>
    <n v="1421906400"/>
    <n v="1421992800"/>
    <x v="0"/>
    <b v="0"/>
    <x v="3"/>
    <x v="3"/>
    <x v="3"/>
  </r>
  <r>
    <n v="911"/>
    <s v="Carter, Cole and Curtis"/>
    <s v="Cloned responsive standardization"/>
    <x v="306"/>
    <n v="11539"/>
    <n v="1.9894827586206896"/>
    <x v="1"/>
    <n v="462"/>
    <x v="897"/>
    <x v="1"/>
    <x v="1"/>
    <n v="1568005200"/>
    <n v="1568178000"/>
    <x v="1"/>
    <b v="0"/>
    <x v="2"/>
    <x v="2"/>
    <x v="2"/>
  </r>
  <r>
    <n v="912"/>
    <s v="Sanchez-Parsons"/>
    <s v="Reduced bifurcated pricing structure"/>
    <x v="37"/>
    <n v="14310"/>
    <n v="7.95"/>
    <x v="1"/>
    <n v="179"/>
    <x v="898"/>
    <x v="1"/>
    <x v="1"/>
    <n v="1346821200"/>
    <n v="1347944400"/>
    <x v="1"/>
    <b v="0"/>
    <x v="6"/>
    <x v="4"/>
    <x v="6"/>
  </r>
  <r>
    <n v="913"/>
    <s v="Rivera-Pearson"/>
    <s v="Re-engineered asymmetric challenge"/>
    <x v="426"/>
    <n v="35536"/>
    <n v="0.50621082621082625"/>
    <x v="0"/>
    <n v="523"/>
    <x v="899"/>
    <x v="2"/>
    <x v="2"/>
    <n v="1557637200"/>
    <n v="1558760400"/>
    <x v="0"/>
    <b v="0"/>
    <x v="6"/>
    <x v="4"/>
    <x v="6"/>
  </r>
  <r>
    <n v="914"/>
    <s v="Ramirez, Padilla and Barrera"/>
    <s v="Diverse client-driven conglomeration"/>
    <x v="330"/>
    <n v="3676"/>
    <n v="0.57437499999999997"/>
    <x v="0"/>
    <n v="141"/>
    <x v="900"/>
    <x v="4"/>
    <x v="4"/>
    <n v="1375592400"/>
    <n v="1376629200"/>
    <x v="0"/>
    <b v="0"/>
    <x v="3"/>
    <x v="3"/>
    <x v="3"/>
  </r>
  <r>
    <n v="915"/>
    <s v="Riggs Group"/>
    <s v="Configurable upward-trending solution"/>
    <x v="427"/>
    <n v="195936"/>
    <n v="1.5562827640984909"/>
    <x v="1"/>
    <n v="1866"/>
    <x v="901"/>
    <x v="4"/>
    <x v="4"/>
    <n v="1503982800"/>
    <n v="1504760400"/>
    <x v="0"/>
    <b v="0"/>
    <x v="19"/>
    <x v="4"/>
    <x v="19"/>
  </r>
  <r>
    <n v="916"/>
    <s v="Clements Ltd"/>
    <s v="Persistent bandwidth-monitored framework"/>
    <x v="41"/>
    <n v="1343"/>
    <n v="0.36297297297297298"/>
    <x v="0"/>
    <n v="52"/>
    <x v="902"/>
    <x v="1"/>
    <x v="1"/>
    <n v="1418882400"/>
    <n v="1419660000"/>
    <x v="0"/>
    <b v="0"/>
    <x v="14"/>
    <x v="7"/>
    <x v="14"/>
  </r>
  <r>
    <n v="917"/>
    <s v="Cooper Inc"/>
    <s v="Polarized discrete product"/>
    <x v="136"/>
    <n v="2097"/>
    <n v="0.58250000000000002"/>
    <x v="2"/>
    <n v="27"/>
    <x v="903"/>
    <x v="4"/>
    <x v="4"/>
    <n v="1309237200"/>
    <n v="1311310800"/>
    <x v="0"/>
    <b v="1"/>
    <x v="12"/>
    <x v="4"/>
    <x v="12"/>
  </r>
  <r>
    <n v="918"/>
    <s v="Jones-Gonzalez"/>
    <s v="Seamless dynamic website"/>
    <x v="167"/>
    <n v="9021"/>
    <n v="2.3739473684210526"/>
    <x v="1"/>
    <n v="156"/>
    <x v="904"/>
    <x v="5"/>
    <x v="5"/>
    <n v="1343365200"/>
    <n v="1344315600"/>
    <x v="0"/>
    <b v="0"/>
    <x v="15"/>
    <x v="5"/>
    <x v="15"/>
  </r>
  <r>
    <n v="919"/>
    <s v="Fox Ltd"/>
    <s v="Extended multimedia firmware"/>
    <x v="428"/>
    <n v="20915"/>
    <n v="0.58750000000000002"/>
    <x v="0"/>
    <n v="225"/>
    <x v="905"/>
    <x v="2"/>
    <x v="2"/>
    <n v="1507957200"/>
    <n v="1510725600"/>
    <x v="0"/>
    <b v="1"/>
    <x v="3"/>
    <x v="3"/>
    <x v="3"/>
  </r>
  <r>
    <n v="920"/>
    <s v="Green, Murphy and Webb"/>
    <s v="Versatile directional project"/>
    <x v="98"/>
    <n v="9676"/>
    <n v="1.8256603773584905"/>
    <x v="1"/>
    <n v="255"/>
    <x v="906"/>
    <x v="1"/>
    <x v="1"/>
    <n v="1549519200"/>
    <n v="1551247200"/>
    <x v="1"/>
    <b v="0"/>
    <x v="10"/>
    <x v="4"/>
    <x v="10"/>
  </r>
  <r>
    <n v="921"/>
    <s v="Stevenson PLC"/>
    <s v="Profound directional knowledge user"/>
    <x v="429"/>
    <n v="1210"/>
    <n v="7.5436408977556111E-3"/>
    <x v="0"/>
    <n v="38"/>
    <x v="907"/>
    <x v="1"/>
    <x v="1"/>
    <n v="1329026400"/>
    <n v="1330236000"/>
    <x v="0"/>
    <b v="0"/>
    <x v="2"/>
    <x v="2"/>
    <x v="2"/>
  </r>
  <r>
    <n v="922"/>
    <s v="Soto-Anthony"/>
    <s v="Ameliorated logistical capability"/>
    <x v="430"/>
    <n v="90440"/>
    <n v="1.7595330739299611"/>
    <x v="1"/>
    <n v="2261"/>
    <x v="908"/>
    <x v="1"/>
    <x v="1"/>
    <n v="1544335200"/>
    <n v="1545112800"/>
    <x v="0"/>
    <b v="1"/>
    <x v="21"/>
    <x v="1"/>
    <x v="21"/>
  </r>
  <r>
    <n v="923"/>
    <s v="Wise and Sons"/>
    <s v="Sharable discrete definition"/>
    <x v="12"/>
    <n v="4044"/>
    <n v="2.3788235294117648"/>
    <x v="1"/>
    <n v="40"/>
    <x v="909"/>
    <x v="1"/>
    <x v="1"/>
    <n v="1279083600"/>
    <n v="1279170000"/>
    <x v="0"/>
    <b v="0"/>
    <x v="3"/>
    <x v="3"/>
    <x v="3"/>
  </r>
  <r>
    <n v="924"/>
    <s v="Butler-Barr"/>
    <s v="User-friendly next generation core"/>
    <x v="431"/>
    <n v="192292"/>
    <n v="4.8805076142131982"/>
    <x v="1"/>
    <n v="2289"/>
    <x v="910"/>
    <x v="6"/>
    <x v="6"/>
    <n v="1572498000"/>
    <n v="1573452000"/>
    <x v="0"/>
    <b v="0"/>
    <x v="3"/>
    <x v="3"/>
    <x v="3"/>
  </r>
  <r>
    <n v="925"/>
    <s v="Wilson, Jefferson and Anderson"/>
    <s v="Profit-focused empowering system engine"/>
    <x v="162"/>
    <n v="6722"/>
    <n v="2.2406666666666668"/>
    <x v="1"/>
    <n v="65"/>
    <x v="911"/>
    <x v="1"/>
    <x v="1"/>
    <n v="1506056400"/>
    <n v="1507093200"/>
    <x v="0"/>
    <b v="0"/>
    <x v="3"/>
    <x v="3"/>
    <x v="3"/>
  </r>
  <r>
    <n v="926"/>
    <s v="Brown-Oliver"/>
    <s v="Synchronized cohesive encoding"/>
    <x v="251"/>
    <n v="1577"/>
    <n v="0.18126436781609195"/>
    <x v="0"/>
    <n v="15"/>
    <x v="912"/>
    <x v="1"/>
    <x v="1"/>
    <n v="1463029200"/>
    <n v="1463374800"/>
    <x v="0"/>
    <b v="0"/>
    <x v="0"/>
    <x v="0"/>
    <x v="0"/>
  </r>
  <r>
    <n v="927"/>
    <s v="Davis-Gardner"/>
    <s v="Synergistic dynamic utilization"/>
    <x v="44"/>
    <n v="3301"/>
    <n v="0.45847222222222223"/>
    <x v="0"/>
    <n v="37"/>
    <x v="913"/>
    <x v="1"/>
    <x v="1"/>
    <n v="1342069200"/>
    <n v="1344574800"/>
    <x v="0"/>
    <b v="0"/>
    <x v="3"/>
    <x v="3"/>
    <x v="3"/>
  </r>
  <r>
    <n v="928"/>
    <s v="Dawson Group"/>
    <s v="Triple-buffered bi-directional model"/>
    <x v="225"/>
    <n v="196386"/>
    <n v="1.1731541218637993"/>
    <x v="1"/>
    <n v="3777"/>
    <x v="914"/>
    <x v="6"/>
    <x v="6"/>
    <n v="1388296800"/>
    <n v="1389074400"/>
    <x v="0"/>
    <b v="0"/>
    <x v="2"/>
    <x v="2"/>
    <x v="2"/>
  </r>
  <r>
    <n v="929"/>
    <s v="Turner-Terrell"/>
    <s v="Polarized tertiary function"/>
    <x v="20"/>
    <n v="11952"/>
    <n v="2.173090909090909"/>
    <x v="1"/>
    <n v="184"/>
    <x v="915"/>
    <x v="4"/>
    <x v="4"/>
    <n v="1493787600"/>
    <n v="1494997200"/>
    <x v="0"/>
    <b v="0"/>
    <x v="3"/>
    <x v="3"/>
    <x v="3"/>
  </r>
  <r>
    <n v="930"/>
    <s v="Hall, Buchanan and Benton"/>
    <s v="Configurable fault-tolerant structure"/>
    <x v="26"/>
    <n v="3930"/>
    <n v="1.1228571428571428"/>
    <x v="1"/>
    <n v="85"/>
    <x v="916"/>
    <x v="1"/>
    <x v="1"/>
    <n v="1424844000"/>
    <n v="1425448800"/>
    <x v="0"/>
    <b v="1"/>
    <x v="3"/>
    <x v="3"/>
    <x v="3"/>
  </r>
  <r>
    <n v="931"/>
    <s v="Lowery, Hayden and Cruz"/>
    <s v="Digitized 24/7 budgetary management"/>
    <x v="58"/>
    <n v="5729"/>
    <n v="0.72518987341772156"/>
    <x v="0"/>
    <n v="112"/>
    <x v="917"/>
    <x v="1"/>
    <x v="1"/>
    <n v="1403931600"/>
    <n v="1404104400"/>
    <x v="0"/>
    <b v="1"/>
    <x v="3"/>
    <x v="3"/>
    <x v="3"/>
  </r>
  <r>
    <n v="932"/>
    <s v="Mora, Miller and Harper"/>
    <s v="Stand-alone zero tolerance algorithm"/>
    <x v="173"/>
    <n v="4883"/>
    <n v="2.1230434782608696"/>
    <x v="1"/>
    <n v="144"/>
    <x v="918"/>
    <x v="1"/>
    <x v="1"/>
    <n v="1394514000"/>
    <n v="1394773200"/>
    <x v="0"/>
    <b v="0"/>
    <x v="1"/>
    <x v="1"/>
    <x v="1"/>
  </r>
  <r>
    <n v="933"/>
    <s v="Espinoza Group"/>
    <s v="Implemented tangible support"/>
    <x v="432"/>
    <n v="175015"/>
    <n v="2.3974657534246577"/>
    <x v="1"/>
    <n v="1902"/>
    <x v="919"/>
    <x v="1"/>
    <x v="1"/>
    <n v="1365397200"/>
    <n v="1366520400"/>
    <x v="0"/>
    <b v="0"/>
    <x v="3"/>
    <x v="3"/>
    <x v="3"/>
  </r>
  <r>
    <n v="934"/>
    <s v="Davis, Crawford and Lopez"/>
    <s v="Reactive radical framework"/>
    <x v="8"/>
    <n v="11280"/>
    <n v="1.8193548387096774"/>
    <x v="1"/>
    <n v="105"/>
    <x v="920"/>
    <x v="1"/>
    <x v="1"/>
    <n v="1456120800"/>
    <n v="1456639200"/>
    <x v="0"/>
    <b v="0"/>
    <x v="3"/>
    <x v="3"/>
    <x v="3"/>
  </r>
  <r>
    <n v="935"/>
    <s v="Richards, Stevens and Fleming"/>
    <s v="Object-based full-range knowledge user"/>
    <x v="55"/>
    <n v="10012"/>
    <n v="1.6413114754098361"/>
    <x v="1"/>
    <n v="132"/>
    <x v="921"/>
    <x v="1"/>
    <x v="1"/>
    <n v="1437714000"/>
    <n v="1438318800"/>
    <x v="0"/>
    <b v="0"/>
    <x v="3"/>
    <x v="3"/>
    <x v="3"/>
  </r>
  <r>
    <n v="936"/>
    <s v="Brown Ltd"/>
    <s v="Enhanced composite contingency"/>
    <x v="100"/>
    <n v="1690"/>
    <n v="1.6375968992248063E-2"/>
    <x v="0"/>
    <n v="21"/>
    <x v="922"/>
    <x v="1"/>
    <x v="1"/>
    <n v="1563771600"/>
    <n v="1564030800"/>
    <x v="1"/>
    <b v="0"/>
    <x v="3"/>
    <x v="3"/>
    <x v="3"/>
  </r>
  <r>
    <n v="937"/>
    <s v="Tapia, Sandoval and Hurley"/>
    <s v="Cloned fresh-thinking model"/>
    <x v="409"/>
    <n v="84891"/>
    <n v="0.49643859649122807"/>
    <x v="3"/>
    <n v="976"/>
    <x v="923"/>
    <x v="1"/>
    <x v="1"/>
    <n v="1448517600"/>
    <n v="1449295200"/>
    <x v="0"/>
    <b v="0"/>
    <x v="4"/>
    <x v="4"/>
    <x v="4"/>
  </r>
  <r>
    <n v="938"/>
    <s v="Allen Inc"/>
    <s v="Total dedicated benchmark"/>
    <x v="243"/>
    <n v="10093"/>
    <n v="1.0970652173913042"/>
    <x v="1"/>
    <n v="96"/>
    <x v="924"/>
    <x v="1"/>
    <x v="1"/>
    <n v="1528779600"/>
    <n v="1531890000"/>
    <x v="0"/>
    <b v="1"/>
    <x v="13"/>
    <x v="5"/>
    <x v="13"/>
  </r>
  <r>
    <n v="939"/>
    <s v="Williams, Johnson and Campbell"/>
    <s v="Streamlined human-resource Graphic Interface"/>
    <x v="75"/>
    <n v="3839"/>
    <n v="0.49217948717948717"/>
    <x v="0"/>
    <n v="67"/>
    <x v="925"/>
    <x v="1"/>
    <x v="1"/>
    <n v="1304744400"/>
    <n v="1306213200"/>
    <x v="0"/>
    <b v="1"/>
    <x v="11"/>
    <x v="6"/>
    <x v="11"/>
  </r>
  <r>
    <n v="940"/>
    <s v="Wiggins Ltd"/>
    <s v="Upgradable analyzing core"/>
    <x v="34"/>
    <n v="6161"/>
    <n v="0.62232323232323228"/>
    <x v="2"/>
    <n v="66"/>
    <x v="926"/>
    <x v="0"/>
    <x v="0"/>
    <n v="1354341600"/>
    <n v="1356242400"/>
    <x v="0"/>
    <b v="0"/>
    <x v="2"/>
    <x v="2"/>
    <x v="2"/>
  </r>
  <r>
    <n v="941"/>
    <s v="Luna-Horne"/>
    <s v="Profound exuding pricing structure"/>
    <x v="433"/>
    <n v="5615"/>
    <n v="0.1305813953488372"/>
    <x v="0"/>
    <n v="78"/>
    <x v="927"/>
    <x v="1"/>
    <x v="1"/>
    <n v="1294552800"/>
    <n v="1297576800"/>
    <x v="1"/>
    <b v="0"/>
    <x v="3"/>
    <x v="3"/>
    <x v="3"/>
  </r>
  <r>
    <n v="942"/>
    <s v="Allen Inc"/>
    <s v="Horizontal optimizing model"/>
    <x v="103"/>
    <n v="6205"/>
    <n v="0.64635416666666667"/>
    <x v="0"/>
    <n v="67"/>
    <x v="928"/>
    <x v="2"/>
    <x v="2"/>
    <n v="1295935200"/>
    <n v="1296194400"/>
    <x v="0"/>
    <b v="0"/>
    <x v="3"/>
    <x v="3"/>
    <x v="3"/>
  </r>
  <r>
    <n v="943"/>
    <s v="Peterson, Gonzalez and Spencer"/>
    <s v="Synchronized fault-tolerant algorithm"/>
    <x v="168"/>
    <n v="11969"/>
    <n v="1.5958666666666668"/>
    <x v="1"/>
    <n v="114"/>
    <x v="929"/>
    <x v="1"/>
    <x v="1"/>
    <n v="1411534800"/>
    <n v="1414558800"/>
    <x v="0"/>
    <b v="0"/>
    <x v="0"/>
    <x v="0"/>
    <x v="0"/>
  </r>
  <r>
    <n v="944"/>
    <s v="Walter Inc"/>
    <s v="Streamlined 5thgeneration intranet"/>
    <x v="83"/>
    <n v="8142"/>
    <n v="0.81420000000000003"/>
    <x v="0"/>
    <n v="263"/>
    <x v="930"/>
    <x v="2"/>
    <x v="2"/>
    <n v="1486706400"/>
    <n v="1488348000"/>
    <x v="0"/>
    <b v="0"/>
    <x v="14"/>
    <x v="7"/>
    <x v="14"/>
  </r>
  <r>
    <n v="945"/>
    <s v="Sanders, Farley and Huffman"/>
    <s v="Cross-group clear-thinking task-force"/>
    <x v="434"/>
    <n v="55805"/>
    <n v="0.32444767441860467"/>
    <x v="0"/>
    <n v="1691"/>
    <x v="931"/>
    <x v="1"/>
    <x v="1"/>
    <n v="1333602000"/>
    <n v="1334898000"/>
    <x v="1"/>
    <b v="0"/>
    <x v="14"/>
    <x v="7"/>
    <x v="14"/>
  </r>
  <r>
    <n v="946"/>
    <s v="Hall, Holmes and Walker"/>
    <s v="Public-key bandwidth-monitored intranet"/>
    <x v="184"/>
    <n v="15238"/>
    <n v="9.9141184124918666E-2"/>
    <x v="0"/>
    <n v="181"/>
    <x v="932"/>
    <x v="1"/>
    <x v="1"/>
    <n v="1308200400"/>
    <n v="1308373200"/>
    <x v="0"/>
    <b v="0"/>
    <x v="3"/>
    <x v="3"/>
    <x v="3"/>
  </r>
  <r>
    <n v="947"/>
    <s v="Smith-Powell"/>
    <s v="Upgradable clear-thinking hardware"/>
    <x v="136"/>
    <n v="961"/>
    <n v="0.26694444444444443"/>
    <x v="0"/>
    <n v="13"/>
    <x v="933"/>
    <x v="1"/>
    <x v="1"/>
    <n v="1411707600"/>
    <n v="1412312400"/>
    <x v="0"/>
    <b v="0"/>
    <x v="3"/>
    <x v="3"/>
    <x v="3"/>
  </r>
  <r>
    <n v="948"/>
    <s v="Smith-Hill"/>
    <s v="Integrated holistic paradigm"/>
    <x v="151"/>
    <n v="5918"/>
    <n v="0.62957446808510642"/>
    <x v="3"/>
    <n v="160"/>
    <x v="934"/>
    <x v="1"/>
    <x v="1"/>
    <n v="1418364000"/>
    <n v="1419228000"/>
    <x v="1"/>
    <b v="1"/>
    <x v="4"/>
    <x v="4"/>
    <x v="4"/>
  </r>
  <r>
    <n v="949"/>
    <s v="Wright LLC"/>
    <s v="Seamless clear-thinking conglomeration"/>
    <x v="291"/>
    <n v="9520"/>
    <n v="1.6135593220338984"/>
    <x v="1"/>
    <n v="203"/>
    <x v="935"/>
    <x v="1"/>
    <x v="1"/>
    <n v="1429333200"/>
    <n v="1430974800"/>
    <x v="0"/>
    <b v="0"/>
    <x v="2"/>
    <x v="2"/>
    <x v="2"/>
  </r>
  <r>
    <n v="950"/>
    <s v="Williams, Orozco and Gomez"/>
    <s v="Persistent content-based methodology"/>
    <x v="0"/>
    <n v="5"/>
    <n v="0.05"/>
    <x v="0"/>
    <n v="1"/>
    <x v="298"/>
    <x v="1"/>
    <x v="1"/>
    <n v="1555390800"/>
    <n v="1555822800"/>
    <x v="0"/>
    <b v="1"/>
    <x v="3"/>
    <x v="3"/>
    <x v="3"/>
  </r>
  <r>
    <n v="951"/>
    <s v="Peterson Ltd"/>
    <s v="Re-engineered 24hour matrix"/>
    <x v="435"/>
    <n v="159056"/>
    <n v="10.969379310344827"/>
    <x v="1"/>
    <n v="1559"/>
    <x v="936"/>
    <x v="1"/>
    <x v="1"/>
    <n v="1482732000"/>
    <n v="1482818400"/>
    <x v="0"/>
    <b v="1"/>
    <x v="1"/>
    <x v="1"/>
    <x v="1"/>
  </r>
  <r>
    <n v="952"/>
    <s v="Cummings-Hayes"/>
    <s v="Virtual multi-tasking core"/>
    <x v="436"/>
    <n v="101987"/>
    <n v="0.70094158075601376"/>
    <x v="3"/>
    <n v="2266"/>
    <x v="937"/>
    <x v="1"/>
    <x v="1"/>
    <n v="1470718800"/>
    <n v="1471928400"/>
    <x v="0"/>
    <b v="0"/>
    <x v="4"/>
    <x v="4"/>
    <x v="4"/>
  </r>
  <r>
    <n v="953"/>
    <s v="Boyle Ltd"/>
    <s v="Streamlined fault-tolerant conglomeration"/>
    <x v="88"/>
    <n v="1980"/>
    <n v="0.6"/>
    <x v="0"/>
    <n v="21"/>
    <x v="938"/>
    <x v="1"/>
    <x v="1"/>
    <n v="1450591200"/>
    <n v="1453701600"/>
    <x v="0"/>
    <b v="1"/>
    <x v="22"/>
    <x v="4"/>
    <x v="22"/>
  </r>
  <r>
    <n v="954"/>
    <s v="Henderson, Parker and Diaz"/>
    <s v="Enterprise-wide client-driven policy"/>
    <x v="142"/>
    <n v="156384"/>
    <n v="3.6709859154929578"/>
    <x v="1"/>
    <n v="1548"/>
    <x v="939"/>
    <x v="2"/>
    <x v="2"/>
    <n v="1348290000"/>
    <n v="1350363600"/>
    <x v="0"/>
    <b v="0"/>
    <x v="2"/>
    <x v="2"/>
    <x v="2"/>
  </r>
  <r>
    <n v="955"/>
    <s v="Moss-Obrien"/>
    <s v="Function-based next generation emulation"/>
    <x v="31"/>
    <n v="7763"/>
    <n v="11.09"/>
    <x v="1"/>
    <n v="80"/>
    <x v="940"/>
    <x v="1"/>
    <x v="1"/>
    <n v="1353823200"/>
    <n v="1353996000"/>
    <x v="0"/>
    <b v="0"/>
    <x v="3"/>
    <x v="3"/>
    <x v="3"/>
  </r>
  <r>
    <n v="956"/>
    <s v="Wood Inc"/>
    <s v="Re-engineered composite focus group"/>
    <x v="437"/>
    <n v="35698"/>
    <n v="0.19028784648187633"/>
    <x v="0"/>
    <n v="830"/>
    <x v="941"/>
    <x v="1"/>
    <x v="1"/>
    <n v="1450764000"/>
    <n v="1451109600"/>
    <x v="0"/>
    <b v="0"/>
    <x v="22"/>
    <x v="4"/>
    <x v="22"/>
  </r>
  <r>
    <n v="957"/>
    <s v="Riley, Cohen and Goodman"/>
    <s v="Profound mission-critical function"/>
    <x v="122"/>
    <n v="12434"/>
    <n v="1.2687755102040816"/>
    <x v="1"/>
    <n v="131"/>
    <x v="942"/>
    <x v="1"/>
    <x v="1"/>
    <n v="1329372000"/>
    <n v="1329631200"/>
    <x v="0"/>
    <b v="0"/>
    <x v="3"/>
    <x v="3"/>
    <x v="3"/>
  </r>
  <r>
    <n v="958"/>
    <s v="Green, Robinson and Ho"/>
    <s v="De-engineered zero-defect open system"/>
    <x v="65"/>
    <n v="8081"/>
    <n v="7.3463636363636367"/>
    <x v="1"/>
    <n v="112"/>
    <x v="943"/>
    <x v="1"/>
    <x v="1"/>
    <n v="1277096400"/>
    <n v="1278997200"/>
    <x v="0"/>
    <b v="0"/>
    <x v="10"/>
    <x v="4"/>
    <x v="10"/>
  </r>
  <r>
    <n v="959"/>
    <s v="Black-Graham"/>
    <s v="Operative hybrid utilization"/>
    <x v="438"/>
    <n v="6631"/>
    <n v="4.5731034482758622E-2"/>
    <x v="0"/>
    <n v="130"/>
    <x v="944"/>
    <x v="1"/>
    <x v="1"/>
    <n v="1277701200"/>
    <n v="1280120400"/>
    <x v="0"/>
    <b v="0"/>
    <x v="18"/>
    <x v="5"/>
    <x v="18"/>
  </r>
  <r>
    <n v="960"/>
    <s v="Robbins Group"/>
    <s v="Function-based interactive matrix"/>
    <x v="20"/>
    <n v="4678"/>
    <n v="0.85054545454545449"/>
    <x v="0"/>
    <n v="55"/>
    <x v="945"/>
    <x v="1"/>
    <x v="1"/>
    <n v="1454911200"/>
    <n v="1458104400"/>
    <x v="0"/>
    <b v="0"/>
    <x v="2"/>
    <x v="2"/>
    <x v="2"/>
  </r>
  <r>
    <n v="961"/>
    <s v="Mason, Case and May"/>
    <s v="Optimized content-based collaboration"/>
    <x v="57"/>
    <n v="6800"/>
    <n v="1.1929824561403508"/>
    <x v="1"/>
    <n v="155"/>
    <x v="946"/>
    <x v="1"/>
    <x v="1"/>
    <n v="1297922400"/>
    <n v="1298268000"/>
    <x v="0"/>
    <b v="0"/>
    <x v="18"/>
    <x v="5"/>
    <x v="18"/>
  </r>
  <r>
    <n v="962"/>
    <s v="Harris, Russell and Mitchell"/>
    <s v="User-centric cohesive policy"/>
    <x v="136"/>
    <n v="10657"/>
    <n v="2.9602777777777778"/>
    <x v="1"/>
    <n v="266"/>
    <x v="947"/>
    <x v="1"/>
    <x v="1"/>
    <n v="1384408800"/>
    <n v="1386223200"/>
    <x v="0"/>
    <b v="0"/>
    <x v="0"/>
    <x v="0"/>
    <x v="0"/>
  </r>
  <r>
    <n v="963"/>
    <s v="Rodriguez-Robinson"/>
    <s v="Ergonomic methodical hub"/>
    <x v="291"/>
    <n v="4997"/>
    <n v="0.84694915254237291"/>
    <x v="0"/>
    <n v="114"/>
    <x v="948"/>
    <x v="6"/>
    <x v="6"/>
    <n v="1299304800"/>
    <n v="1299823200"/>
    <x v="0"/>
    <b v="1"/>
    <x v="14"/>
    <x v="7"/>
    <x v="14"/>
  </r>
  <r>
    <n v="964"/>
    <s v="Peck, Higgins and Smith"/>
    <s v="Devolved disintermediate encryption"/>
    <x v="41"/>
    <n v="13164"/>
    <n v="3.5578378378378379"/>
    <x v="1"/>
    <n v="155"/>
    <x v="949"/>
    <x v="1"/>
    <x v="1"/>
    <n v="1431320400"/>
    <n v="1431752400"/>
    <x v="0"/>
    <b v="0"/>
    <x v="3"/>
    <x v="3"/>
    <x v="3"/>
  </r>
  <r>
    <n v="965"/>
    <s v="Nunez-King"/>
    <s v="Phased clear-thinking policy"/>
    <x v="196"/>
    <n v="8501"/>
    <n v="3.8640909090909092"/>
    <x v="1"/>
    <n v="207"/>
    <x v="950"/>
    <x v="4"/>
    <x v="4"/>
    <n v="1264399200"/>
    <n v="1267855200"/>
    <x v="0"/>
    <b v="0"/>
    <x v="1"/>
    <x v="1"/>
    <x v="1"/>
  </r>
  <r>
    <n v="966"/>
    <s v="Davis and Sons"/>
    <s v="Seamless solution-oriented capacity"/>
    <x v="12"/>
    <n v="13468"/>
    <n v="7.9223529411764702"/>
    <x v="1"/>
    <n v="245"/>
    <x v="951"/>
    <x v="1"/>
    <x v="1"/>
    <n v="1497502800"/>
    <n v="1497675600"/>
    <x v="0"/>
    <b v="0"/>
    <x v="3"/>
    <x v="3"/>
    <x v="3"/>
  </r>
  <r>
    <n v="967"/>
    <s v="Howard-Douglas"/>
    <s v="Organized human-resource attitude"/>
    <x v="439"/>
    <n v="121138"/>
    <n v="1.3703393665158372"/>
    <x v="1"/>
    <n v="1573"/>
    <x v="952"/>
    <x v="1"/>
    <x v="1"/>
    <n v="1333688400"/>
    <n v="1336885200"/>
    <x v="0"/>
    <b v="0"/>
    <x v="21"/>
    <x v="1"/>
    <x v="21"/>
  </r>
  <r>
    <n v="968"/>
    <s v="Gonzalez-White"/>
    <s v="Open-architected disintermediate budgetary management"/>
    <x v="166"/>
    <n v="8117"/>
    <n v="3.3820833333333336"/>
    <x v="1"/>
    <n v="114"/>
    <x v="953"/>
    <x v="1"/>
    <x v="1"/>
    <n v="1293861600"/>
    <n v="1295157600"/>
    <x v="0"/>
    <b v="0"/>
    <x v="0"/>
    <x v="0"/>
    <x v="0"/>
  </r>
  <r>
    <n v="969"/>
    <s v="Lopez-King"/>
    <s v="Multi-lateral radical solution"/>
    <x v="58"/>
    <n v="8550"/>
    <n v="1.0822784810126582"/>
    <x v="1"/>
    <n v="93"/>
    <x v="954"/>
    <x v="1"/>
    <x v="1"/>
    <n v="1576994400"/>
    <n v="1577599200"/>
    <x v="0"/>
    <b v="0"/>
    <x v="3"/>
    <x v="3"/>
    <x v="3"/>
  </r>
  <r>
    <n v="970"/>
    <s v="Glover-Nelson"/>
    <s v="Inverse context-sensitive info-mediaries"/>
    <x v="309"/>
    <n v="57659"/>
    <n v="0.60757639620653314"/>
    <x v="0"/>
    <n v="594"/>
    <x v="955"/>
    <x v="1"/>
    <x v="1"/>
    <n v="1304917200"/>
    <n v="1305003600"/>
    <x v="0"/>
    <b v="0"/>
    <x v="3"/>
    <x v="3"/>
    <x v="3"/>
  </r>
  <r>
    <n v="971"/>
    <s v="Garner and Sons"/>
    <s v="Versatile neutral workforce"/>
    <x v="135"/>
    <n v="1414"/>
    <n v="0.27725490196078434"/>
    <x v="0"/>
    <n v="24"/>
    <x v="956"/>
    <x v="1"/>
    <x v="1"/>
    <n v="1381208400"/>
    <n v="1381726800"/>
    <x v="0"/>
    <b v="0"/>
    <x v="19"/>
    <x v="4"/>
    <x v="19"/>
  </r>
  <r>
    <n v="972"/>
    <s v="Sellers, Roach and Garrison"/>
    <s v="Multi-tiered systematic knowledge user"/>
    <x v="440"/>
    <n v="97524"/>
    <n v="2.283934426229508"/>
    <x v="1"/>
    <n v="1681"/>
    <x v="957"/>
    <x v="1"/>
    <x v="1"/>
    <n v="1401685200"/>
    <n v="1402462800"/>
    <x v="0"/>
    <b v="1"/>
    <x v="2"/>
    <x v="2"/>
    <x v="2"/>
  </r>
  <r>
    <n v="973"/>
    <s v="Herrera, Bennett and Silva"/>
    <s v="Programmable multi-state algorithm"/>
    <x v="441"/>
    <n v="26176"/>
    <n v="0.21615194054500414"/>
    <x v="0"/>
    <n v="252"/>
    <x v="958"/>
    <x v="1"/>
    <x v="1"/>
    <n v="1291960800"/>
    <n v="1292133600"/>
    <x v="0"/>
    <b v="1"/>
    <x v="3"/>
    <x v="3"/>
    <x v="3"/>
  </r>
  <r>
    <n v="974"/>
    <s v="Thomas, Clay and Mendoza"/>
    <s v="Multi-channeled reciprocal interface"/>
    <x v="126"/>
    <n v="2991"/>
    <n v="3.73875"/>
    <x v="1"/>
    <n v="32"/>
    <x v="959"/>
    <x v="1"/>
    <x v="1"/>
    <n v="1368853200"/>
    <n v="1368939600"/>
    <x v="0"/>
    <b v="0"/>
    <x v="7"/>
    <x v="1"/>
    <x v="7"/>
  </r>
  <r>
    <n v="975"/>
    <s v="Ayala Group"/>
    <s v="Right-sized maximized migration"/>
    <x v="91"/>
    <n v="8366"/>
    <n v="1.5492592592592593"/>
    <x v="1"/>
    <n v="135"/>
    <x v="960"/>
    <x v="1"/>
    <x v="1"/>
    <n v="1448776800"/>
    <n v="1452146400"/>
    <x v="0"/>
    <b v="1"/>
    <x v="3"/>
    <x v="3"/>
    <x v="3"/>
  </r>
  <r>
    <n v="976"/>
    <s v="Huerta, Roberts and Dickerson"/>
    <s v="Self-enabling value-added artificial intelligence"/>
    <x v="220"/>
    <n v="12886"/>
    <n v="3.2214999999999998"/>
    <x v="1"/>
    <n v="140"/>
    <x v="961"/>
    <x v="1"/>
    <x v="1"/>
    <n v="1296194400"/>
    <n v="1296712800"/>
    <x v="0"/>
    <b v="1"/>
    <x v="3"/>
    <x v="3"/>
    <x v="3"/>
  </r>
  <r>
    <n v="977"/>
    <s v="Johnson Group"/>
    <s v="Vision-oriented interactive solution"/>
    <x v="260"/>
    <n v="5177"/>
    <n v="0.73957142857142855"/>
    <x v="0"/>
    <n v="67"/>
    <x v="962"/>
    <x v="1"/>
    <x v="1"/>
    <n v="1517983200"/>
    <n v="1520748000"/>
    <x v="0"/>
    <b v="0"/>
    <x v="0"/>
    <x v="0"/>
    <x v="0"/>
  </r>
  <r>
    <n v="978"/>
    <s v="Bailey, Nguyen and Martinez"/>
    <s v="Fundamental user-facing productivity"/>
    <x v="67"/>
    <n v="8641"/>
    <n v="8.641"/>
    <x v="1"/>
    <n v="92"/>
    <x v="963"/>
    <x v="1"/>
    <x v="1"/>
    <n v="1478930400"/>
    <n v="1480831200"/>
    <x v="0"/>
    <b v="0"/>
    <x v="11"/>
    <x v="6"/>
    <x v="11"/>
  </r>
  <r>
    <n v="979"/>
    <s v="Williams, Martin and Meyer"/>
    <s v="Innovative well-modulated capability"/>
    <x v="138"/>
    <n v="86244"/>
    <n v="1.432624584717608"/>
    <x v="1"/>
    <n v="1015"/>
    <x v="964"/>
    <x v="4"/>
    <x v="4"/>
    <n v="1426395600"/>
    <n v="1426914000"/>
    <x v="0"/>
    <b v="0"/>
    <x v="3"/>
    <x v="3"/>
    <x v="3"/>
  </r>
  <r>
    <n v="980"/>
    <s v="Huff-Johnson"/>
    <s v="Universal fault-tolerant orchestration"/>
    <x v="442"/>
    <n v="78630"/>
    <n v="0.40281762295081969"/>
    <x v="0"/>
    <n v="742"/>
    <x v="965"/>
    <x v="1"/>
    <x v="1"/>
    <n v="1446181200"/>
    <n v="1446616800"/>
    <x v="1"/>
    <b v="0"/>
    <x v="9"/>
    <x v="5"/>
    <x v="9"/>
  </r>
  <r>
    <n v="981"/>
    <s v="Diaz-Little"/>
    <s v="Grass-roots executive synergy"/>
    <x v="313"/>
    <n v="11941"/>
    <n v="1.7822388059701493"/>
    <x v="1"/>
    <n v="323"/>
    <x v="966"/>
    <x v="1"/>
    <x v="1"/>
    <n v="1514181600"/>
    <n v="1517032800"/>
    <x v="0"/>
    <b v="0"/>
    <x v="2"/>
    <x v="2"/>
    <x v="2"/>
  </r>
  <r>
    <n v="982"/>
    <s v="Freeman-French"/>
    <s v="Multi-layered optimal application"/>
    <x v="44"/>
    <n v="6115"/>
    <n v="0.84930555555555554"/>
    <x v="0"/>
    <n v="75"/>
    <x v="967"/>
    <x v="1"/>
    <x v="1"/>
    <n v="1311051600"/>
    <n v="1311224400"/>
    <x v="0"/>
    <b v="1"/>
    <x v="4"/>
    <x v="4"/>
    <x v="4"/>
  </r>
  <r>
    <n v="983"/>
    <s v="Beck-Weber"/>
    <s v="Business-focused full-range core"/>
    <x v="443"/>
    <n v="188404"/>
    <n v="1.4593648334624323"/>
    <x v="1"/>
    <n v="2326"/>
    <x v="968"/>
    <x v="1"/>
    <x v="1"/>
    <n v="1564894800"/>
    <n v="1566190800"/>
    <x v="0"/>
    <b v="0"/>
    <x v="4"/>
    <x v="4"/>
    <x v="4"/>
  </r>
  <r>
    <n v="984"/>
    <s v="Lewis-Jacobson"/>
    <s v="Exclusive system-worthy Graphic Interface"/>
    <x v="191"/>
    <n v="9910"/>
    <n v="1.5246153846153847"/>
    <x v="1"/>
    <n v="381"/>
    <x v="969"/>
    <x v="1"/>
    <x v="1"/>
    <n v="1567918800"/>
    <n v="1570165200"/>
    <x v="0"/>
    <b v="0"/>
    <x v="3"/>
    <x v="3"/>
    <x v="3"/>
  </r>
  <r>
    <n v="985"/>
    <s v="Logan-Curtis"/>
    <s v="Enhanced optimal ability"/>
    <x v="305"/>
    <n v="114523"/>
    <n v="0.67129542790152408"/>
    <x v="0"/>
    <n v="4405"/>
    <x v="970"/>
    <x v="1"/>
    <x v="1"/>
    <n v="1386309600"/>
    <n v="1388556000"/>
    <x v="0"/>
    <b v="1"/>
    <x v="1"/>
    <x v="1"/>
    <x v="1"/>
  </r>
  <r>
    <n v="986"/>
    <s v="Chan, Washington and Callahan"/>
    <s v="Optional zero administration neural-net"/>
    <x v="75"/>
    <n v="3144"/>
    <n v="0.40307692307692305"/>
    <x v="0"/>
    <n v="92"/>
    <x v="971"/>
    <x v="1"/>
    <x v="1"/>
    <n v="1301979600"/>
    <n v="1303189200"/>
    <x v="0"/>
    <b v="0"/>
    <x v="1"/>
    <x v="1"/>
    <x v="1"/>
  </r>
  <r>
    <n v="987"/>
    <s v="Wilson Group"/>
    <s v="Ameliorated foreground focus group"/>
    <x v="8"/>
    <n v="13441"/>
    <n v="2.1679032258064517"/>
    <x v="1"/>
    <n v="480"/>
    <x v="972"/>
    <x v="1"/>
    <x v="1"/>
    <n v="1493269200"/>
    <n v="1494478800"/>
    <x v="0"/>
    <b v="0"/>
    <x v="4"/>
    <x v="4"/>
    <x v="4"/>
  </r>
  <r>
    <n v="988"/>
    <s v="Gardner, Ryan and Gutierrez"/>
    <s v="Triple-buffered multi-tasking matrices"/>
    <x v="151"/>
    <n v="4899"/>
    <n v="0.52117021276595743"/>
    <x v="0"/>
    <n v="64"/>
    <x v="973"/>
    <x v="1"/>
    <x v="1"/>
    <n v="1478930400"/>
    <n v="1480744800"/>
    <x v="0"/>
    <b v="0"/>
    <x v="15"/>
    <x v="5"/>
    <x v="15"/>
  </r>
  <r>
    <n v="989"/>
    <s v="Hernandez Inc"/>
    <s v="Versatile dedicated migration"/>
    <x v="166"/>
    <n v="11990"/>
    <n v="4.9958333333333336"/>
    <x v="1"/>
    <n v="226"/>
    <x v="974"/>
    <x v="1"/>
    <x v="1"/>
    <n v="1555390800"/>
    <n v="1555822800"/>
    <x v="0"/>
    <b v="0"/>
    <x v="18"/>
    <x v="5"/>
    <x v="18"/>
  </r>
  <r>
    <n v="990"/>
    <s v="Ortiz-Roberts"/>
    <s v="Devolved foreground customer loyalty"/>
    <x v="75"/>
    <n v="6839"/>
    <n v="0.87679487179487181"/>
    <x v="0"/>
    <n v="64"/>
    <x v="975"/>
    <x v="1"/>
    <x v="1"/>
    <n v="1456984800"/>
    <n v="1458882000"/>
    <x v="0"/>
    <b v="1"/>
    <x v="6"/>
    <x v="4"/>
    <x v="6"/>
  </r>
  <r>
    <n v="991"/>
    <s v="Ramirez LLC"/>
    <s v="Reduced reciprocal focus group"/>
    <x v="122"/>
    <n v="11091"/>
    <n v="1.131734693877551"/>
    <x v="1"/>
    <n v="241"/>
    <x v="976"/>
    <x v="1"/>
    <x v="1"/>
    <n v="1411621200"/>
    <n v="1411966800"/>
    <x v="0"/>
    <b v="1"/>
    <x v="1"/>
    <x v="1"/>
    <x v="1"/>
  </r>
  <r>
    <n v="992"/>
    <s v="Morrow Inc"/>
    <s v="Networked global migration"/>
    <x v="33"/>
    <n v="13223"/>
    <n v="4.2654838709677421"/>
    <x v="1"/>
    <n v="132"/>
    <x v="977"/>
    <x v="1"/>
    <x v="1"/>
    <n v="1525669200"/>
    <n v="1526878800"/>
    <x v="0"/>
    <b v="1"/>
    <x v="6"/>
    <x v="4"/>
    <x v="6"/>
  </r>
  <r>
    <n v="993"/>
    <s v="Erickson-Rogers"/>
    <s v="De-engineered even-keeled definition"/>
    <x v="122"/>
    <n v="7608"/>
    <n v="0.77632653061224488"/>
    <x v="3"/>
    <n v="75"/>
    <x v="978"/>
    <x v="6"/>
    <x v="6"/>
    <n v="1450936800"/>
    <n v="1452405600"/>
    <x v="0"/>
    <b v="1"/>
    <x v="14"/>
    <x v="7"/>
    <x v="14"/>
  </r>
  <r>
    <n v="994"/>
    <s v="Leach, Rich and Price"/>
    <s v="Implemented bi-directional flexibility"/>
    <x v="444"/>
    <n v="74073"/>
    <n v="0.52496810772501767"/>
    <x v="0"/>
    <n v="842"/>
    <x v="979"/>
    <x v="1"/>
    <x v="1"/>
    <n v="1413522000"/>
    <n v="1414040400"/>
    <x v="0"/>
    <b v="1"/>
    <x v="18"/>
    <x v="5"/>
    <x v="18"/>
  </r>
  <r>
    <n v="995"/>
    <s v="Manning-Hamilton"/>
    <s v="Vision-oriented scalable definition"/>
    <x v="238"/>
    <n v="153216"/>
    <n v="1.5746762589928058"/>
    <x v="1"/>
    <n v="2043"/>
    <x v="980"/>
    <x v="1"/>
    <x v="1"/>
    <n v="1541307600"/>
    <n v="1543816800"/>
    <x v="0"/>
    <b v="1"/>
    <x v="0"/>
    <x v="0"/>
    <x v="0"/>
  </r>
  <r>
    <n v="996"/>
    <s v="Butler LLC"/>
    <s v="Future-proofed upward-trending migration"/>
    <x v="47"/>
    <n v="4814"/>
    <n v="0.72939393939393937"/>
    <x v="0"/>
    <n v="112"/>
    <x v="981"/>
    <x v="1"/>
    <x v="1"/>
    <n v="1357106400"/>
    <n v="1359698400"/>
    <x v="0"/>
    <b v="0"/>
    <x v="3"/>
    <x v="3"/>
    <x v="3"/>
  </r>
  <r>
    <n v="997"/>
    <s v="Ball LLC"/>
    <s v="Right-sized full-range throughput"/>
    <x v="4"/>
    <n v="4603"/>
    <n v="0.60565789473684206"/>
    <x v="3"/>
    <n v="139"/>
    <x v="982"/>
    <x v="6"/>
    <x v="6"/>
    <n v="1390197600"/>
    <n v="1390629600"/>
    <x v="0"/>
    <b v="0"/>
    <x v="3"/>
    <x v="3"/>
    <x v="3"/>
  </r>
  <r>
    <n v="998"/>
    <s v="Taylor, Santiago and Flores"/>
    <s v="Polarized composite customer loyalty"/>
    <x v="445"/>
    <n v="37823"/>
    <n v="0.5679129129129129"/>
    <x v="0"/>
    <n v="374"/>
    <x v="983"/>
    <x v="1"/>
    <x v="1"/>
    <n v="1265868000"/>
    <n v="1267077600"/>
    <x v="0"/>
    <b v="1"/>
    <x v="7"/>
    <x v="1"/>
    <x v="7"/>
  </r>
  <r>
    <n v="999"/>
    <s v="Hernandez, Norton and Kelley"/>
    <s v="Expanded eco-centric policy"/>
    <x v="446"/>
    <n v="62819"/>
    <n v="0.56542754275427543"/>
    <x v="3"/>
    <n v="1122"/>
    <x v="984"/>
    <x v="1"/>
    <x v="1"/>
    <n v="1467176400"/>
    <n v="1467781200"/>
    <x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  <x v="4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  <x v="5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  <x v="6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  <x v="7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  <x v="8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  <x v="9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  <x v="1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  <x v="11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  <x v="12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  <x v="13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  <x v="1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  <x v="15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  <x v="16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  <x v="17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  <x v="18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  <x v="19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  <x v="2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  <x v="2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  <x v="22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  <x v="2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  <x v="24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  <x v="25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  <x v="26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  <x v="27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  <x v="28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  <x v="2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  <x v="3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  <x v="3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  <x v="3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  <x v="3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  <x v="3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  <x v="35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  <x v="36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  <x v="37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  <x v="38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  <x v="39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  <x v="4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  <x v="4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  <x v="42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  <x v="43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  <x v="44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  <x v="45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  <x v="4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  <x v="47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  <x v="48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  <x v="49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  <x v="5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  <x v="51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  <x v="52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  <x v="53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  <x v="54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  <x v="55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  <x v="56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  <x v="57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  <x v="58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  <x v="59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  <x v="6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  <x v="61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  <x v="6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  <x v="6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  <x v="64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  <x v="65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  <x v="66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  <x v="6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  <x v="6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  <x v="69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  <x v="7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  <x v="49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  <x v="71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  <x v="72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  <x v="73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  <x v="7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  <x v="75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  <x v="7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  <x v="7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  <x v="78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  <x v="79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  <x v="8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  <x v="4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  <x v="81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  <x v="82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  <x v="8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  <x v="84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  <x v="85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  <x v="86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  <x v="87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  <x v="88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  <x v="89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  <x v="4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  <x v="9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  <x v="91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  <x v="92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  <x v="3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  <x v="93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  <x v="94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  <x v="95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  <x v="96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  <x v="97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  <x v="9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  <x v="99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  <x v="1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  <x v="101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  <x v="102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  <x v="10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  <x v="10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  <x v="105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  <x v="106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  <x v="107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  <x v="108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  <x v="109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  <x v="11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  <x v="111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  <x v="112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  <x v="11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  <x v="1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  <x v="11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  <x v="116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  <x v="117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  <x v="95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  <x v="118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  <x v="119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  <x v="12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  <x v="12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  <x v="122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  <x v="123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  <x v="97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  <x v="12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  <x v="125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  <x v="126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  <x v="127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  <x v="12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  <x v="129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  <x v="13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  <x v="131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  <x v="132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  <x v="133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  <x v="13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  <x v="13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  <x v="136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  <x v="13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  <x v="138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  <x v="139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  <x v="14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  <x v="141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  <x v="142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  <x v="143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  <x v="144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  <x v="14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  <x v="146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  <x v="147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  <x v="148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  <x v="149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  <x v="15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  <x v="151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  <x v="152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  <x v="15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  <x v="154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  <x v="155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  <x v="156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  <x v="157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  <x v="158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  <x v="159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  <x v="16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  <x v="161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  <x v="162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  <x v="163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  <x v="164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  <x v="165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  <x v="166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  <x v="167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  <x v="16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  <x v="169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  <x v="17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  <x v="171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  <x v="172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  <x v="17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  <x v="174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  <x v="17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  <x v="176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  <x v="177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  <x v="178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  <x v="17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  <x v="18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  <x v="18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  <x v="182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  <x v="18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  <x v="184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  <x v="185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  <x v="186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  <x v="18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  <x v="188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  <x v="18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  <x v="19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  <x v="191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  <x v="192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  <x v="193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  <x v="194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  <x v="195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  <x v="196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  <x v="197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  <x v="19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  <x v="19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  <x v="2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  <x v="20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  <x v="202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  <x v="203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  <x v="204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  <x v="205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  <x v="206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  <x v="20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  <x v="208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  <x v="209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  <x v="21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  <x v="211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  <x v="2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  <x v="213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  <x v="214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  <x v="21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  <x v="216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  <x v="21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  <x v="218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  <x v="219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  <x v="122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  <x v="2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  <x v="22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  <x v="222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  <x v="22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  <x v="224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  <x v="225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  <x v="226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  <x v="227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  <x v="228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  <x v="229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  <x v="23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  <x v="231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  <x v="232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  <x v="23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  <x v="234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  <x v="23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  <x v="23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  <x v="237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  <x v="238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  <x v="239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  <x v="24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  <x v="24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  <x v="24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  <x v="243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  <x v="24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  <x v="245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  <x v="24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  <x v="247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  <x v="24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  <x v="249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  <x v="25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  <x v="251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  <x v="252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  <x v="25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  <x v="254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  <x v="255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  <x v="25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  <x v="257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  <x v="258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  <x v="259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  <x v="26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  <x v="261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  <x v="26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  <x v="263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  <x v="26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  <x v="265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  <x v="266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  <x v="267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  <x v="15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  <x v="268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  <x v="269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  <x v="27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  <x v="271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  <x v="272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  <x v="27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  <x v="274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  <x v="148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  <x v="275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  <x v="276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  <x v="72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  <x v="277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  <x v="278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  <x v="7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  <x v="279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  <x v="28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  <x v="281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  <x v="282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  <x v="28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  <x v="28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  <x v="285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  <x v="286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  <x v="28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  <x v="288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  <x v="28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  <x v="29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  <x v="18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  <x v="29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  <x v="292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  <x v="29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  <x v="294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  <x v="29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  <x v="296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  <x v="29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  <x v="298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  <x v="299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  <x v="3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  <x v="30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  <x v="162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  <x v="302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  <x v="30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  <x v="304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  <x v="305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  <x v="30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  <x v="307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  <x v="30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  <x v="309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  <x v="31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  <x v="311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  <x v="312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  <x v="313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  <x v="314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  <x v="315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  <x v="316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  <x v="31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  <x v="31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  <x v="319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  <x v="32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  <x v="32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  <x v="322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  <x v="323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  <x v="324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  <x v="325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  <x v="326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  <x v="32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  <x v="328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  <x v="329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  <x v="151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  <x v="33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  <x v="331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  <x v="332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  <x v="333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  <x v="334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  <x v="33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  <x v="33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  <x v="337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  <x v="338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  <x v="339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  <x v="34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  <x v="341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  <x v="34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  <x v="34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  <x v="34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  <x v="127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  <x v="345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  <x v="346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  <x v="347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  <x v="34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  <x v="34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  <x v="35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  <x v="351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  <x v="3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  <x v="352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  <x v="353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  <x v="354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  <x v="355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  <x v="356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  <x v="357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  <x v="358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  <x v="359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  <x v="36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  <x v="361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  <x v="362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  <x v="36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  <x v="364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  <x v="36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  <x v="366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  <x v="285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  <x v="367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  <x v="36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  <x v="369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  <x v="37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  <x v="37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  <x v="372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  <x v="37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  <x v="374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  <x v="375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  <x v="37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  <x v="377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  <x v="37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  <x v="37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  <x v="38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  <x v="103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  <x v="381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  <x v="38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  <x v="38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  <x v="38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  <x v="385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  <x v="386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  <x v="387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  <x v="388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  <x v="389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  <x v="39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  <x v="39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  <x v="277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  <x v="392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  <x v="39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  <x v="394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  <x v="395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  <x v="396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  <x v="397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  <x v="398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  <x v="399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  <x v="34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  <x v="4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  <x v="401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  <x v="402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  <x v="40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  <x v="404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  <x v="405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  <x v="406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  <x v="407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  <x v="40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  <x v="409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  <x v="41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  <x v="312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  <x v="4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  <x v="41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  <x v="41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  <x v="414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  <x v="354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  <x v="415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  <x v="41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  <x v="41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  <x v="4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  <x v="41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  <x v="42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  <x v="421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  <x v="422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  <x v="42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  <x v="42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  <x v="42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  <x v="426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  <x v="427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  <x v="428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  <x v="429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  <x v="43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  <x v="431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  <x v="43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  <x v="43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  <x v="434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  <x v="435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  <x v="43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  <x v="43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  <x v="438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  <x v="43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  <x v="44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  <x v="441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  <x v="442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  <x v="443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  <x v="444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  <x v="445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  <x v="368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  <x v="44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  <x v="44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  <x v="448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  <x v="178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  <x v="44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  <x v="45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  <x v="451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  <x v="45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  <x v="453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  <x v="454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  <x v="45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  <x v="45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  <x v="457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  <x v="458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  <x v="459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  <x v="46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  <x v="461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  <x v="462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  <x v="46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  <x v="464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  <x v="465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  <x v="466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  <x v="467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  <x v="468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  <x v="469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  <x v="47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  <x v="47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  <x v="472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  <x v="473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  <x v="474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  <x v="475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  <x v="38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  <x v="353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  <x v="476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  <x v="477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  <x v="478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  <x v="479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  <x v="48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  <x v="481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  <x v="482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  <x v="48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  <x v="484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  <x v="265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  <x v="485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  <x v="48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  <x v="41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  <x v="48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  <x v="48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  <x v="489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  <x v="442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  <x v="437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  <x v="49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  <x v="49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  <x v="163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  <x v="49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  <x v="49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  <x v="494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  <x v="495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  <x v="496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  <x v="49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  <x v="18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  <x v="498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  <x v="499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  <x v="5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  <x v="5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  <x v="50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  <x v="502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  <x v="5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  <x v="503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  <x v="504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  <x v="505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  <x v="506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  <x v="507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  <x v="508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  <x v="509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  <x v="51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  <x v="511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  <x v="512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  <x v="513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  <x v="514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  <x v="515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  <x v="516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  <x v="51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  <x v="518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  <x v="519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  <x v="52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  <x v="21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  <x v="521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  <x v="5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  <x v="52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  <x v="524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  <x v="34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  <x v="28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  <x v="525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  <x v="526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  <x v="527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  <x v="52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  <x v="529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  <x v="36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  <x v="254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  <x v="53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  <x v="53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  <x v="53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  <x v="53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  <x v="534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  <x v="535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  <x v="536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  <x v="537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  <x v="53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  <x v="53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  <x v="54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  <x v="54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  <x v="54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  <x v="543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  <x v="54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  <x v="545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  <x v="54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  <x v="547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  <x v="548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  <x v="298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  <x v="549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  <x v="55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  <x v="55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  <x v="552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  <x v="238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  <x v="55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  <x v="554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  <x v="49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  <x v="555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  <x v="55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  <x v="557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  <x v="55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  <x v="559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  <x v="56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  <x v="561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  <x v="56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  <x v="563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  <x v="529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  <x v="564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  <x v="565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  <x v="566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  <x v="56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  <x v="56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  <x v="569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  <x v="57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  <x v="571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  <x v="572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  <x v="57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  <x v="47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  <x v="574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  <x v="575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  <x v="576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  <x v="57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  <x v="578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  <x v="477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  <x v="579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  <x v="58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  <x v="581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  <x v="582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  <x v="58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  <x v="58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  <x v="584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  <x v="585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  <x v="586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  <x v="587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  <x v="58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  <x v="58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  <x v="59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  <x v="591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  <x v="592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  <x v="593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  <x v="51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  <x v="594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  <x v="595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  <x v="59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  <x v="59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  <x v="598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  <x v="599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  <x v="6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  <x v="601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  <x v="602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  <x v="603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  <x v="604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  <x v="29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  <x v="605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  <x v="60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  <x v="607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  <x v="608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  <x v="60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  <x v="61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  <x v="611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  <x v="612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  <x v="613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  <x v="614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  <x v="615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  <x v="6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  <x v="453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  <x v="617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  <x v="618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  <x v="619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  <x v="62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  <x v="62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  <x v="622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  <x v="62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  <x v="624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  <x v="625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  <x v="626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  <x v="627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  <x v="491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  <x v="628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  <x v="629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  <x v="63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  <x v="631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  <x v="63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  <x v="63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  <x v="634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  <x v="415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  <x v="635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  <x v="607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  <x v="636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  <x v="637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  <x v="63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  <x v="639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  <x v="64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  <x v="641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  <x v="642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  <x v="445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  <x v="116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  <x v="643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  <x v="644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  <x v="64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  <x v="64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  <x v="647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  <x v="46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  <x v="64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  <x v="64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  <x v="65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  <x v="651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  <x v="652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  <x v="65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  <x v="65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  <x v="655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  <x v="656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  <x v="65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  <x v="89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  <x v="658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  <x v="438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  <x v="659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  <x v="66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  <x v="661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  <x v="66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  <x v="236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  <x v="663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  <x v="202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  <x v="664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  <x v="665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  <x v="666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  <x v="602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  <x v="667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  <x v="668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  <x v="669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  <x v="67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  <x v="601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  <x v="67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  <x v="672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  <x v="67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  <x v="67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  <x v="675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  <x v="676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  <x v="677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  <x v="678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  <x v="679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  <x v="68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  <x v="681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  <x v="682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  <x v="68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  <x v="684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  <x v="685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  <x v="488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  <x v="68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  <x v="687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  <x v="68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  <x v="68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  <x v="69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  <x v="69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  <x v="42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  <x v="231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  <x v="69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  <x v="693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  <x v="69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  <x v="236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  <x v="695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  <x v="696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  <x v="69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  <x v="698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  <x v="699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  <x v="48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  <x v="51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  <x v="7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  <x v="701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  <x v="34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  <x v="702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  <x v="70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  <x v="704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  <x v="70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  <x v="706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  <x v="707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  <x v="70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  <x v="709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  <x v="7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  <x v="71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  <x v="712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  <x v="7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  <x v="713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  <x v="714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  <x v="715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  <x v="716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  <x v="7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  <x v="71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  <x v="71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  <x v="115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  <x v="72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  <x v="721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  <x v="72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  <x v="451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  <x v="642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  <x v="723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  <x v="724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  <x v="725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  <x v="726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  <x v="72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  <x v="56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  <x v="728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  <x v="339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  <x v="35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  <x v="72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  <x v="24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  <x v="73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  <x v="322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  <x v="73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  <x v="732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  <x v="157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  <x v="733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  <x v="734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  <x v="735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  <x v="736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  <x v="737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  <x v="738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  <x v="73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  <x v="74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  <x v="697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  <x v="74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  <x v="742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  <x v="743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  <x v="744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  <x v="26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  <x v="74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  <x v="74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  <x v="747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  <x v="50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  <x v="748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  <x v="33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  <x v="749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  <x v="75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  <x v="751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  <x v="451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  <x v="75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  <x v="753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  <x v="754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  <x v="755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  <x v="75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  <x v="757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  <x v="758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  <x v="75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  <x v="76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  <x v="761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  <x v="78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  <x v="76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  <x v="763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  <x v="764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  <x v="765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  <x v="539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  <x v="766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  <x v="422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  <x v="76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  <x v="768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  <x v="214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  <x v="76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  <x v="77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  <x v="771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  <x v="25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  <x v="772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  <x v="77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  <x v="774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  <x v="331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  <x v="775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  <x v="776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  <x v="77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  <x v="778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  <x v="779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  <x v="78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  <x v="78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  <x v="782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  <x v="78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  <x v="39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  <x v="78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  <x v="785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  <x v="229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  <x v="786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  <x v="787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  <x v="341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  <x v="78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  <x v="789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  <x v="79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  <x v="79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  <x v="792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  <x v="55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  <x v="488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  <x v="232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  <x v="79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  <x v="794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  <x v="138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  <x v="795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  <x v="79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  <x v="797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  <x v="79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  <x v="79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  <x v="8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  <x v="368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  <x v="801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  <x v="80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  <x v="80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  <x v="482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  <x v="496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  <x v="80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  <x v="80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  <x v="806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  <x v="807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  <x v="80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  <x v="10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  <x v="80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  <x v="81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  <x v="811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  <x v="812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  <x v="81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  <x v="814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  <x v="81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  <x v="4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  <x v="816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  <x v="82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  <x v="817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  <x v="818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  <x v="819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  <x v="32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  <x v="82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  <x v="821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  <x v="822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  <x v="823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  <x v="82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  <x v="49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  <x v="82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  <x v="826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  <x v="827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  <x v="828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  <x v="82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  <x v="83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  <x v="94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  <x v="831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  <x v="832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  <x v="83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  <x v="834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  <x v="835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  <x v="836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  <x v="611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  <x v="837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  <x v="33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  <x v="838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  <x v="839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  <x v="216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  <x v="84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  <x v="133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  <x v="354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  <x v="72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  <x v="84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  <x v="84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  <x v="84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  <x v="84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  <x v="845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  <x v="846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  <x v="847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  <x v="68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  <x v="848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  <x v="24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  <x v="849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  <x v="85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  <x v="85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  <x v="85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  <x v="85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  <x v="10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  <x v="854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  <x v="855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  <x v="856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  <x v="857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  <x v="858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  <x v="859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  <x v="86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  <x v="264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  <x v="65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  <x v="861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  <x v="862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  <x v="454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  <x v="863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  <x v="864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  <x v="865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  <x v="866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  <x v="867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  <x v="868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  <x v="296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  <x v="86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  <x v="27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  <x v="354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  <x v="87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  <x v="87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  <x v="98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  <x v="872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  <x v="873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  <x v="526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  <x v="874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  <x v="875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  <x v="87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90723-5858-49A8-99B9-622B9EC48BB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45C4C-C67D-4B1F-959F-AE17E30D71C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20058-55C4-44AA-A74E-627155DC9A6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numFmtId="17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G1" sqref="G1:H1048576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8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  <col min="21" max="21" width="10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3">
        <f>(((M2/60)/60)/24)+DATE(1970,1,1)</f>
        <v>42353.25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13">
        <f t="shared" ref="U3:U66" si="3">(((M3/60)/60)/24)+DATE(1970,1,1)</f>
        <v>41872.208333333336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t="s">
        <v>20</v>
      </c>
      <c r="H4">
        <v>1425</v>
      </c>
      <c r="I4" s="5">
        <f t="shared" ref="I4:I67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13">
        <f t="shared" si="3"/>
        <v>41597.25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t="s">
        <v>14</v>
      </c>
      <c r="H5">
        <v>24</v>
      </c>
      <c r="I5" s="5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13">
        <f t="shared" si="3"/>
        <v>43728.208333333328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t="s">
        <v>14</v>
      </c>
      <c r="H6">
        <v>53</v>
      </c>
      <c r="I6" s="5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13">
        <f t="shared" si="3"/>
        <v>43489.25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t="s">
        <v>20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13">
        <f t="shared" si="3"/>
        <v>41160.208333333336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13">
        <f t="shared" si="3"/>
        <v>42992.208333333328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13">
        <f t="shared" si="3"/>
        <v>42231.208333333328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13">
        <f t="shared" si="3"/>
        <v>40401.208333333336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13">
        <f t="shared" si="3"/>
        <v>41585.25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13">
        <f t="shared" si="3"/>
        <v>40452.208333333336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13">
        <f t="shared" si="3"/>
        <v>40448.208333333336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13">
        <f t="shared" si="3"/>
        <v>43768.208333333328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13">
        <f t="shared" si="3"/>
        <v>42544.208333333328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13">
        <f t="shared" si="3"/>
        <v>41001.208333333336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13">
        <f t="shared" si="3"/>
        <v>43813.25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13">
        <f t="shared" si="3"/>
        <v>41683.25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13">
        <f t="shared" si="3"/>
        <v>40556.25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13">
        <f t="shared" si="3"/>
        <v>43359.208333333328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13">
        <f t="shared" si="3"/>
        <v>43549.208333333328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13">
        <f t="shared" si="3"/>
        <v>41848.208333333336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13">
        <f t="shared" si="3"/>
        <v>40804.208333333336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13">
        <f t="shared" si="3"/>
        <v>43208.208333333328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13">
        <f t="shared" si="3"/>
        <v>43563.208333333328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13">
        <f t="shared" si="3"/>
        <v>41813.208333333336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13">
        <f t="shared" si="3"/>
        <v>40701.208333333336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13">
        <f t="shared" si="3"/>
        <v>43339.208333333328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13">
        <f t="shared" si="3"/>
        <v>42288.208333333328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13">
        <f t="shared" si="3"/>
        <v>40241.25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13">
        <f t="shared" si="3"/>
        <v>43341.208333333328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13">
        <f t="shared" si="3"/>
        <v>43614.208333333328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13">
        <f t="shared" si="3"/>
        <v>42402.25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13">
        <f t="shared" si="3"/>
        <v>43137.25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13">
        <f t="shared" si="3"/>
        <v>41954.25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13">
        <f t="shared" si="3"/>
        <v>42822.208333333328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13">
        <f t="shared" si="3"/>
        <v>43526.25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13">
        <f t="shared" si="3"/>
        <v>40625.208333333336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13">
        <f t="shared" si="3"/>
        <v>43777.25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13">
        <f t="shared" si="3"/>
        <v>40474.208333333336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13">
        <f t="shared" si="3"/>
        <v>41344.208333333336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13">
        <f t="shared" si="3"/>
        <v>40353.208333333336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13">
        <f t="shared" si="3"/>
        <v>41182.208333333336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13">
        <f t="shared" si="3"/>
        <v>40737.208333333336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13">
        <f t="shared" si="3"/>
        <v>41860.208333333336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13">
        <f t="shared" si="3"/>
        <v>43542.208333333328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13">
        <f t="shared" si="3"/>
        <v>42691.25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13">
        <f t="shared" si="3"/>
        <v>40390.208333333336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13">
        <f t="shared" si="3"/>
        <v>41757.208333333336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13">
        <f t="shared" si="3"/>
        <v>42192.208333333328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13">
        <f t="shared" si="3"/>
        <v>43803.25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13">
        <f t="shared" si="3"/>
        <v>41515.208333333336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13">
        <f t="shared" si="3"/>
        <v>41011.208333333336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13">
        <f t="shared" si="3"/>
        <v>40440.208333333336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13">
        <f t="shared" si="3"/>
        <v>41818.208333333336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13">
        <f t="shared" si="3"/>
        <v>43176.208333333328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13">
        <f t="shared" si="3"/>
        <v>43316.208333333328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13">
        <f t="shared" si="3"/>
        <v>42021.25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13">
        <f t="shared" si="3"/>
        <v>42991.208333333328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13">
        <f t="shared" si="3"/>
        <v>42281.208333333328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13">
        <f t="shared" si="3"/>
        <v>42913.208333333328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13">
        <f t="shared" si="3"/>
        <v>41110.208333333336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13">
        <f t="shared" si="3"/>
        <v>40635.208333333336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13">
        <f t="shared" si="3"/>
        <v>42161.208333333328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13">
        <f t="shared" si="3"/>
        <v>42859.208333333328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13">
        <f t="shared" si="3"/>
        <v>43298.208333333328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5">E67/D67</f>
        <v>2.3614754098360655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13">
        <f t="shared" ref="U67:U130" si="8">(((M67/60)/60)/24)+DATE(1970,1,1)</f>
        <v>40577.25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5"/>
        <v>0.45068965517241377</v>
      </c>
      <c r="G68" t="s">
        <v>14</v>
      </c>
      <c r="H68">
        <v>12</v>
      </c>
      <c r="I68" s="5">
        <f t="shared" ref="I68:I131" si="9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13">
        <f t="shared" si="8"/>
        <v>42107.208333333328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5"/>
        <v>1.6238567493112948</v>
      </c>
      <c r="G69" t="s">
        <v>20</v>
      </c>
      <c r="H69">
        <v>4065</v>
      </c>
      <c r="I69" s="5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13">
        <f t="shared" si="8"/>
        <v>40208.25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5"/>
        <v>2.5452631578947367</v>
      </c>
      <c r="G70" t="s">
        <v>20</v>
      </c>
      <c r="H70">
        <v>246</v>
      </c>
      <c r="I70" s="5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13">
        <f t="shared" si="8"/>
        <v>42990.208333333328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5"/>
        <v>0.24063291139240506</v>
      </c>
      <c r="G71" t="s">
        <v>74</v>
      </c>
      <c r="H71">
        <v>17</v>
      </c>
      <c r="I71" s="5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13">
        <f t="shared" si="8"/>
        <v>40565.25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5"/>
        <v>1.2374140625000001</v>
      </c>
      <c r="G72" t="s">
        <v>20</v>
      </c>
      <c r="H72">
        <v>2475</v>
      </c>
      <c r="I72" s="5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13">
        <f t="shared" si="8"/>
        <v>40533.25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5"/>
        <v>1.0806666666666667</v>
      </c>
      <c r="G73" t="s">
        <v>20</v>
      </c>
      <c r="H73">
        <v>76</v>
      </c>
      <c r="I73" s="5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13">
        <f t="shared" si="8"/>
        <v>43803.25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5"/>
        <v>6.7033333333333331</v>
      </c>
      <c r="G74" t="s">
        <v>20</v>
      </c>
      <c r="H74">
        <v>54</v>
      </c>
      <c r="I74" s="5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13">
        <f t="shared" si="8"/>
        <v>42222.208333333328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5"/>
        <v>6.609285714285714</v>
      </c>
      <c r="G75" t="s">
        <v>20</v>
      </c>
      <c r="H75">
        <v>88</v>
      </c>
      <c r="I75" s="5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13">
        <f t="shared" si="8"/>
        <v>42704.25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5"/>
        <v>1.2246153846153847</v>
      </c>
      <c r="G76" t="s">
        <v>20</v>
      </c>
      <c r="H76">
        <v>85</v>
      </c>
      <c r="I76" s="5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13">
        <f t="shared" si="8"/>
        <v>42457.208333333328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5"/>
        <v>1.5057731958762886</v>
      </c>
      <c r="G77" t="s">
        <v>20</v>
      </c>
      <c r="H77">
        <v>170</v>
      </c>
      <c r="I77" s="5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13">
        <f t="shared" si="8"/>
        <v>43304.208333333328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5"/>
        <v>0.78106590724165992</v>
      </c>
      <c r="G78" t="s">
        <v>14</v>
      </c>
      <c r="H78">
        <v>1684</v>
      </c>
      <c r="I78" s="5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13">
        <f t="shared" si="8"/>
        <v>42076.208333333328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5"/>
        <v>0.46947368421052632</v>
      </c>
      <c r="G79" t="s">
        <v>14</v>
      </c>
      <c r="H79">
        <v>56</v>
      </c>
      <c r="I79" s="5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13">
        <f t="shared" si="8"/>
        <v>40462.208333333336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5"/>
        <v>3.008</v>
      </c>
      <c r="G80" t="s">
        <v>20</v>
      </c>
      <c r="H80">
        <v>330</v>
      </c>
      <c r="I80" s="5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13">
        <f t="shared" si="8"/>
        <v>43207.208333333328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5"/>
        <v>0.6959861591695502</v>
      </c>
      <c r="G81" t="s">
        <v>14</v>
      </c>
      <c r="H81">
        <v>838</v>
      </c>
      <c r="I81" s="5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13">
        <f t="shared" si="8"/>
        <v>43272.208333333328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5"/>
        <v>6.374545454545455</v>
      </c>
      <c r="G82" t="s">
        <v>20</v>
      </c>
      <c r="H82">
        <v>127</v>
      </c>
      <c r="I82" s="5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13">
        <f t="shared" si="8"/>
        <v>43006.208333333328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5"/>
        <v>2.253392857142857</v>
      </c>
      <c r="G83" t="s">
        <v>20</v>
      </c>
      <c r="H83">
        <v>411</v>
      </c>
      <c r="I83" s="5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13">
        <f t="shared" si="8"/>
        <v>43087.25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5"/>
        <v>14.973000000000001</v>
      </c>
      <c r="G84" t="s">
        <v>20</v>
      </c>
      <c r="H84">
        <v>180</v>
      </c>
      <c r="I84" s="5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13">
        <f t="shared" si="8"/>
        <v>43489.25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5"/>
        <v>0.37590225563909774</v>
      </c>
      <c r="G85" t="s">
        <v>14</v>
      </c>
      <c r="H85">
        <v>1000</v>
      </c>
      <c r="I85" s="5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13">
        <f t="shared" si="8"/>
        <v>42601.208333333328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5"/>
        <v>1.3236942675159236</v>
      </c>
      <c r="G86" t="s">
        <v>20</v>
      </c>
      <c r="H86">
        <v>374</v>
      </c>
      <c r="I86" s="5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13">
        <f t="shared" si="8"/>
        <v>41128.208333333336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5"/>
        <v>1.3122448979591836</v>
      </c>
      <c r="G87" t="s">
        <v>20</v>
      </c>
      <c r="H87">
        <v>71</v>
      </c>
      <c r="I87" s="5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13">
        <f t="shared" si="8"/>
        <v>40805.208333333336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5"/>
        <v>1.6763513513513513</v>
      </c>
      <c r="G88" t="s">
        <v>20</v>
      </c>
      <c r="H88">
        <v>203</v>
      </c>
      <c r="I88" s="5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13">
        <f t="shared" si="8"/>
        <v>42141.208333333328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5"/>
        <v>0.6198488664987406</v>
      </c>
      <c r="G89" t="s">
        <v>14</v>
      </c>
      <c r="H89">
        <v>1482</v>
      </c>
      <c r="I89" s="5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13">
        <f t="shared" si="8"/>
        <v>40621.208333333336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5"/>
        <v>2.6074999999999999</v>
      </c>
      <c r="G90" t="s">
        <v>20</v>
      </c>
      <c r="H90">
        <v>113</v>
      </c>
      <c r="I90" s="5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13">
        <f t="shared" si="8"/>
        <v>42132.208333333328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5"/>
        <v>2.5258823529411765</v>
      </c>
      <c r="G91" t="s">
        <v>20</v>
      </c>
      <c r="H91">
        <v>96</v>
      </c>
      <c r="I91" s="5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13">
        <f t="shared" si="8"/>
        <v>40285.208333333336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5"/>
        <v>0.7861538461538462</v>
      </c>
      <c r="G92" t="s">
        <v>14</v>
      </c>
      <c r="H92">
        <v>106</v>
      </c>
      <c r="I92" s="5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13">
        <f t="shared" si="8"/>
        <v>42425.25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5"/>
        <v>0.48404406999351912</v>
      </c>
      <c r="G93" t="s">
        <v>14</v>
      </c>
      <c r="H93">
        <v>679</v>
      </c>
      <c r="I93" s="5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13">
        <f t="shared" si="8"/>
        <v>42616.208333333328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5"/>
        <v>2.5887500000000001</v>
      </c>
      <c r="G94" t="s">
        <v>20</v>
      </c>
      <c r="H94">
        <v>498</v>
      </c>
      <c r="I94" s="5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13">
        <f t="shared" si="8"/>
        <v>40353.208333333336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5"/>
        <v>0.60548713235294116</v>
      </c>
      <c r="G95" t="s">
        <v>74</v>
      </c>
      <c r="H95">
        <v>610</v>
      </c>
      <c r="I95" s="5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13">
        <f t="shared" si="8"/>
        <v>41206.208333333336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5"/>
        <v>3.036896551724138</v>
      </c>
      <c r="G96" t="s">
        <v>20</v>
      </c>
      <c r="H96">
        <v>180</v>
      </c>
      <c r="I96" s="5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13">
        <f t="shared" si="8"/>
        <v>43573.208333333328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5"/>
        <v>1.1299999999999999</v>
      </c>
      <c r="G97" t="s">
        <v>20</v>
      </c>
      <c r="H97">
        <v>27</v>
      </c>
      <c r="I97" s="5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13">
        <f t="shared" si="8"/>
        <v>43759.208333333328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5"/>
        <v>2.1737876614060259</v>
      </c>
      <c r="G98" t="s">
        <v>20</v>
      </c>
      <c r="H98">
        <v>2331</v>
      </c>
      <c r="I98" s="5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13">
        <f t="shared" si="8"/>
        <v>40625.208333333336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5"/>
        <v>9.2669230769230762</v>
      </c>
      <c r="G99" t="s">
        <v>20</v>
      </c>
      <c r="H99">
        <v>113</v>
      </c>
      <c r="I99" s="5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13">
        <f t="shared" si="8"/>
        <v>42234.208333333328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5"/>
        <v>0.33692229038854804</v>
      </c>
      <c r="G100" t="s">
        <v>14</v>
      </c>
      <c r="H100">
        <v>1220</v>
      </c>
      <c r="I100" s="5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13">
        <f t="shared" si="8"/>
        <v>42216.208333333328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5"/>
        <v>1.9672368421052631</v>
      </c>
      <c r="G101" t="s">
        <v>20</v>
      </c>
      <c r="H101">
        <v>164</v>
      </c>
      <c r="I101" s="5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13">
        <f t="shared" si="8"/>
        <v>41997.25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5"/>
        <v>0.01</v>
      </c>
      <c r="G102" t="s">
        <v>14</v>
      </c>
      <c r="H102">
        <v>1</v>
      </c>
      <c r="I102" s="5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13">
        <f t="shared" si="8"/>
        <v>40853.208333333336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5"/>
        <v>10.214444444444444</v>
      </c>
      <c r="G103" t="s">
        <v>20</v>
      </c>
      <c r="H103">
        <v>164</v>
      </c>
      <c r="I103" s="5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13">
        <f t="shared" si="8"/>
        <v>42063.25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5"/>
        <v>2.8167567567567566</v>
      </c>
      <c r="G104" t="s">
        <v>20</v>
      </c>
      <c r="H104">
        <v>336</v>
      </c>
      <c r="I104" s="5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13">
        <f t="shared" si="8"/>
        <v>43241.208333333328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5"/>
        <v>0.24610000000000001</v>
      </c>
      <c r="G105" t="s">
        <v>14</v>
      </c>
      <c r="H105">
        <v>37</v>
      </c>
      <c r="I105" s="5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13">
        <f t="shared" si="8"/>
        <v>40484.208333333336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5"/>
        <v>1.4314010067114094</v>
      </c>
      <c r="G106" t="s">
        <v>20</v>
      </c>
      <c r="H106">
        <v>1917</v>
      </c>
      <c r="I106" s="5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13">
        <f t="shared" si="8"/>
        <v>42879.208333333328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5"/>
        <v>1.4454411764705883</v>
      </c>
      <c r="G107" t="s">
        <v>20</v>
      </c>
      <c r="H107">
        <v>95</v>
      </c>
      <c r="I107" s="5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13">
        <f t="shared" si="8"/>
        <v>41384.208333333336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5"/>
        <v>3.5912820512820511</v>
      </c>
      <c r="G108" t="s">
        <v>20</v>
      </c>
      <c r="H108">
        <v>147</v>
      </c>
      <c r="I108" s="5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13">
        <f t="shared" si="8"/>
        <v>43721.208333333328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5"/>
        <v>1.8648571428571428</v>
      </c>
      <c r="G109" t="s">
        <v>20</v>
      </c>
      <c r="H109">
        <v>86</v>
      </c>
      <c r="I109" s="5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13">
        <f t="shared" si="8"/>
        <v>43230.208333333328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5"/>
        <v>5.9526666666666666</v>
      </c>
      <c r="G110" t="s">
        <v>20</v>
      </c>
      <c r="H110">
        <v>83</v>
      </c>
      <c r="I110" s="5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13">
        <f t="shared" si="8"/>
        <v>41042.208333333336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5"/>
        <v>0.5921153846153846</v>
      </c>
      <c r="G111" t="s">
        <v>14</v>
      </c>
      <c r="H111">
        <v>60</v>
      </c>
      <c r="I111" s="5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13">
        <f t="shared" si="8"/>
        <v>41653.25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5"/>
        <v>0.14962780898876404</v>
      </c>
      <c r="G112" t="s">
        <v>14</v>
      </c>
      <c r="H112">
        <v>296</v>
      </c>
      <c r="I112" s="5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13">
        <f t="shared" si="8"/>
        <v>43373.208333333328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5"/>
        <v>1.1995602605863191</v>
      </c>
      <c r="G113" t="s">
        <v>20</v>
      </c>
      <c r="H113">
        <v>676</v>
      </c>
      <c r="I113" s="5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13">
        <f t="shared" si="8"/>
        <v>41180.208333333336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5"/>
        <v>2.6882978723404256</v>
      </c>
      <c r="G114" t="s">
        <v>20</v>
      </c>
      <c r="H114">
        <v>361</v>
      </c>
      <c r="I114" s="5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13">
        <f t="shared" si="8"/>
        <v>41890.208333333336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5"/>
        <v>3.7687878787878786</v>
      </c>
      <c r="G115" t="s">
        <v>20</v>
      </c>
      <c r="H115">
        <v>131</v>
      </c>
      <c r="I115" s="5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13">
        <f t="shared" si="8"/>
        <v>42997.208333333328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5"/>
        <v>7.2715789473684209</v>
      </c>
      <c r="G116" t="s">
        <v>20</v>
      </c>
      <c r="H116">
        <v>126</v>
      </c>
      <c r="I116" s="5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13">
        <f t="shared" si="8"/>
        <v>43565.208333333328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5"/>
        <v>0.87211757648470301</v>
      </c>
      <c r="G117" t="s">
        <v>14</v>
      </c>
      <c r="H117">
        <v>3304</v>
      </c>
      <c r="I117" s="5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13">
        <f t="shared" si="8"/>
        <v>43091.25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5"/>
        <v>0.88</v>
      </c>
      <c r="G118" t="s">
        <v>14</v>
      </c>
      <c r="H118">
        <v>73</v>
      </c>
      <c r="I118" s="5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13">
        <f t="shared" si="8"/>
        <v>42266.208333333328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5"/>
        <v>1.7393877551020409</v>
      </c>
      <c r="G119" t="s">
        <v>20</v>
      </c>
      <c r="H119">
        <v>275</v>
      </c>
      <c r="I119" s="5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13">
        <f t="shared" si="8"/>
        <v>40814.208333333336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5"/>
        <v>1.1761111111111111</v>
      </c>
      <c r="G120" t="s">
        <v>20</v>
      </c>
      <c r="H120">
        <v>67</v>
      </c>
      <c r="I120" s="5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13">
        <f t="shared" si="8"/>
        <v>41671.25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5"/>
        <v>2.1496</v>
      </c>
      <c r="G121" t="s">
        <v>20</v>
      </c>
      <c r="H121">
        <v>154</v>
      </c>
      <c r="I121" s="5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13">
        <f t="shared" si="8"/>
        <v>41823.208333333336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5"/>
        <v>1.4949667110519307</v>
      </c>
      <c r="G122" t="s">
        <v>20</v>
      </c>
      <c r="H122">
        <v>1782</v>
      </c>
      <c r="I122" s="5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13">
        <f t="shared" si="8"/>
        <v>42115.208333333328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5"/>
        <v>2.1933995584988963</v>
      </c>
      <c r="G123" t="s">
        <v>20</v>
      </c>
      <c r="H123">
        <v>903</v>
      </c>
      <c r="I123" s="5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13">
        <f t="shared" si="8"/>
        <v>41930.208333333336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5"/>
        <v>0.64367690058479532</v>
      </c>
      <c r="G124" t="s">
        <v>14</v>
      </c>
      <c r="H124">
        <v>3387</v>
      </c>
      <c r="I124" s="5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13">
        <f t="shared" si="8"/>
        <v>41997.25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5"/>
        <v>0.18622397298818233</v>
      </c>
      <c r="G125" t="s">
        <v>14</v>
      </c>
      <c r="H125">
        <v>662</v>
      </c>
      <c r="I125" s="5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13">
        <f t="shared" si="8"/>
        <v>42335.25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5"/>
        <v>3.6776923076923076</v>
      </c>
      <c r="G126" t="s">
        <v>20</v>
      </c>
      <c r="H126">
        <v>94</v>
      </c>
      <c r="I126" s="5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13">
        <f t="shared" si="8"/>
        <v>43651.208333333328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5"/>
        <v>1.5990566037735849</v>
      </c>
      <c r="G127" t="s">
        <v>20</v>
      </c>
      <c r="H127">
        <v>180</v>
      </c>
      <c r="I127" s="5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13">
        <f t="shared" si="8"/>
        <v>43366.208333333328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5"/>
        <v>0.38633185349611543</v>
      </c>
      <c r="G128" t="s">
        <v>14</v>
      </c>
      <c r="H128">
        <v>774</v>
      </c>
      <c r="I128" s="5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13">
        <f t="shared" si="8"/>
        <v>42624.208333333328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5"/>
        <v>0.51421511627906979</v>
      </c>
      <c r="G129" t="s">
        <v>14</v>
      </c>
      <c r="H129">
        <v>672</v>
      </c>
      <c r="I129" s="5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13">
        <f t="shared" si="8"/>
        <v>40313.208333333336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5"/>
        <v>0.60334277620396604</v>
      </c>
      <c r="G130" t="s">
        <v>74</v>
      </c>
      <c r="H130">
        <v>532</v>
      </c>
      <c r="I130" s="5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13">
        <f t="shared" si="8"/>
        <v>40430.208333333336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0">E131/D131</f>
        <v>3.2026936026936029E-2</v>
      </c>
      <c r="G131" t="s">
        <v>74</v>
      </c>
      <c r="H131">
        <v>55</v>
      </c>
      <c r="I131" s="5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1">(((L131/60)/60)/24)+DATE(1970,1,1)</f>
        <v>42038.25</v>
      </c>
      <c r="O131" s="12">
        <f t="shared" ref="O131:O194" si="12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13">
        <f t="shared" ref="U131:U194" si="13">(((M131/60)/60)/24)+DATE(1970,1,1)</f>
        <v>42063.25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0"/>
        <v>1.5546875</v>
      </c>
      <c r="G132" t="s">
        <v>20</v>
      </c>
      <c r="H132">
        <v>533</v>
      </c>
      <c r="I132" s="5">
        <f t="shared" ref="I132:I195" si="14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1"/>
        <v>40842.208333333336</v>
      </c>
      <c r="O132" s="12">
        <f t="shared" si="12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13">
        <f t="shared" si="13"/>
        <v>40858.25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0"/>
        <v>1.0085974499089254</v>
      </c>
      <c r="G133" t="s">
        <v>20</v>
      </c>
      <c r="H133">
        <v>2443</v>
      </c>
      <c r="I133" s="5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1"/>
        <v>41607.25</v>
      </c>
      <c r="O133" s="12">
        <f t="shared" si="12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13">
        <f t="shared" si="13"/>
        <v>41620.25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0"/>
        <v>1.1618181818181819</v>
      </c>
      <c r="G134" t="s">
        <v>20</v>
      </c>
      <c r="H134">
        <v>89</v>
      </c>
      <c r="I134" s="5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1"/>
        <v>43112.25</v>
      </c>
      <c r="O134" s="12">
        <f t="shared" si="12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13">
        <f t="shared" si="13"/>
        <v>43128.25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0"/>
        <v>3.1077777777777778</v>
      </c>
      <c r="G135" t="s">
        <v>20</v>
      </c>
      <c r="H135">
        <v>159</v>
      </c>
      <c r="I135" s="5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1"/>
        <v>40767.208333333336</v>
      </c>
      <c r="O135" s="12">
        <f t="shared" si="12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13">
        <f t="shared" si="13"/>
        <v>40789.208333333336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0"/>
        <v>0.89736683417085428</v>
      </c>
      <c r="G136" t="s">
        <v>14</v>
      </c>
      <c r="H136">
        <v>940</v>
      </c>
      <c r="I136" s="5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1"/>
        <v>40713.208333333336</v>
      </c>
      <c r="O136" s="12">
        <f t="shared" si="12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13">
        <f t="shared" si="13"/>
        <v>40762.208333333336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0"/>
        <v>0.71272727272727276</v>
      </c>
      <c r="G137" t="s">
        <v>14</v>
      </c>
      <c r="H137">
        <v>117</v>
      </c>
      <c r="I137" s="5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1"/>
        <v>41340.25</v>
      </c>
      <c r="O137" s="12">
        <f t="shared" si="12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13">
        <f t="shared" si="13"/>
        <v>41345.208333333336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0"/>
        <v>3.2862318840579711E-2</v>
      </c>
      <c r="G138" t="s">
        <v>74</v>
      </c>
      <c r="H138">
        <v>58</v>
      </c>
      <c r="I138" s="5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1"/>
        <v>41797.208333333336</v>
      </c>
      <c r="O138" s="12">
        <f t="shared" si="12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13">
        <f t="shared" si="13"/>
        <v>41809.208333333336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0"/>
        <v>2.617777777777778</v>
      </c>
      <c r="G139" t="s">
        <v>20</v>
      </c>
      <c r="H139">
        <v>50</v>
      </c>
      <c r="I139" s="5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1"/>
        <v>40457.208333333336</v>
      </c>
      <c r="O139" s="12">
        <f t="shared" si="12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13">
        <f t="shared" si="13"/>
        <v>40463.208333333336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0"/>
        <v>0.96</v>
      </c>
      <c r="G140" t="s">
        <v>14</v>
      </c>
      <c r="H140">
        <v>115</v>
      </c>
      <c r="I140" s="5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1"/>
        <v>41180.208333333336</v>
      </c>
      <c r="O140" s="12">
        <f t="shared" si="12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13">
        <f t="shared" si="13"/>
        <v>41186.208333333336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0"/>
        <v>0.20896851248642778</v>
      </c>
      <c r="G141" t="s">
        <v>14</v>
      </c>
      <c r="H141">
        <v>326</v>
      </c>
      <c r="I141" s="5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1"/>
        <v>42115.208333333328</v>
      </c>
      <c r="O141" s="12">
        <f t="shared" si="12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13">
        <f t="shared" si="13"/>
        <v>42131.208333333328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0"/>
        <v>2.2316363636363636</v>
      </c>
      <c r="G142" t="s">
        <v>20</v>
      </c>
      <c r="H142">
        <v>186</v>
      </c>
      <c r="I142" s="5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1"/>
        <v>43156.25</v>
      </c>
      <c r="O142" s="12">
        <f t="shared" si="12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13">
        <f t="shared" si="13"/>
        <v>43161.25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0"/>
        <v>1.0159097978227061</v>
      </c>
      <c r="G143" t="s">
        <v>20</v>
      </c>
      <c r="H143">
        <v>1071</v>
      </c>
      <c r="I143" s="5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1"/>
        <v>42167.208333333328</v>
      </c>
      <c r="O143" s="12">
        <f t="shared" si="12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13">
        <f t="shared" si="13"/>
        <v>42173.208333333328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0"/>
        <v>2.3003999999999998</v>
      </c>
      <c r="G144" t="s">
        <v>20</v>
      </c>
      <c r="H144">
        <v>117</v>
      </c>
      <c r="I144" s="5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1"/>
        <v>41005.208333333336</v>
      </c>
      <c r="O144" s="12">
        <f t="shared" si="12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13">
        <f t="shared" si="13"/>
        <v>41046.208333333336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0"/>
        <v>1.355925925925926</v>
      </c>
      <c r="G145" t="s">
        <v>20</v>
      </c>
      <c r="H145">
        <v>70</v>
      </c>
      <c r="I145" s="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1"/>
        <v>40357.208333333336</v>
      </c>
      <c r="O145" s="12">
        <f t="shared" si="12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13">
        <f t="shared" si="13"/>
        <v>40377.208333333336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0"/>
        <v>1.2909999999999999</v>
      </c>
      <c r="G146" t="s">
        <v>20</v>
      </c>
      <c r="H146">
        <v>135</v>
      </c>
      <c r="I146" s="5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1"/>
        <v>43633.208333333328</v>
      </c>
      <c r="O146" s="12">
        <f t="shared" si="12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13">
        <f t="shared" si="13"/>
        <v>43641.208333333328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0"/>
        <v>2.3651200000000001</v>
      </c>
      <c r="G147" t="s">
        <v>20</v>
      </c>
      <c r="H147">
        <v>768</v>
      </c>
      <c r="I147" s="5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1"/>
        <v>41889.208333333336</v>
      </c>
      <c r="O147" s="12">
        <f t="shared" si="12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13">
        <f t="shared" si="13"/>
        <v>41894.208333333336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0"/>
        <v>0.17249999999999999</v>
      </c>
      <c r="G148" t="s">
        <v>74</v>
      </c>
      <c r="H148">
        <v>51</v>
      </c>
      <c r="I148" s="5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1"/>
        <v>40855.25</v>
      </c>
      <c r="O148" s="12">
        <f t="shared" si="12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13">
        <f t="shared" si="13"/>
        <v>40875.25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0"/>
        <v>1.1249397590361445</v>
      </c>
      <c r="G149" t="s">
        <v>20</v>
      </c>
      <c r="H149">
        <v>199</v>
      </c>
      <c r="I149" s="5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1"/>
        <v>42534.208333333328</v>
      </c>
      <c r="O149" s="12">
        <f t="shared" si="12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13">
        <f t="shared" si="13"/>
        <v>42540.208333333328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0"/>
        <v>1.2102150537634409</v>
      </c>
      <c r="G150" t="s">
        <v>20</v>
      </c>
      <c r="H150">
        <v>107</v>
      </c>
      <c r="I150" s="5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1"/>
        <v>42941.208333333328</v>
      </c>
      <c r="O150" s="12">
        <f t="shared" si="12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13">
        <f t="shared" si="13"/>
        <v>42950.208333333328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0"/>
        <v>2.1987096774193549</v>
      </c>
      <c r="G151" t="s">
        <v>20</v>
      </c>
      <c r="H151">
        <v>195</v>
      </c>
      <c r="I151" s="5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1"/>
        <v>41275.25</v>
      </c>
      <c r="O151" s="12">
        <f t="shared" si="12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13">
        <f t="shared" si="13"/>
        <v>41327.25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0"/>
        <v>0.01</v>
      </c>
      <c r="G152" t="s">
        <v>14</v>
      </c>
      <c r="H152">
        <v>1</v>
      </c>
      <c r="I152" s="5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1"/>
        <v>43450.25</v>
      </c>
      <c r="O152" s="12">
        <f t="shared" si="12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13">
        <f t="shared" si="13"/>
        <v>43451.25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0"/>
        <v>0.64166909620991253</v>
      </c>
      <c r="G153" t="s">
        <v>14</v>
      </c>
      <c r="H153">
        <v>1467</v>
      </c>
      <c r="I153" s="5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1"/>
        <v>41799.208333333336</v>
      </c>
      <c r="O153" s="12">
        <f t="shared" si="12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13">
        <f t="shared" si="13"/>
        <v>41850.208333333336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0"/>
        <v>4.2306746987951804</v>
      </c>
      <c r="G154" t="s">
        <v>20</v>
      </c>
      <c r="H154">
        <v>3376</v>
      </c>
      <c r="I154" s="5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1"/>
        <v>42783.25</v>
      </c>
      <c r="O154" s="12">
        <f t="shared" si="12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13">
        <f t="shared" si="13"/>
        <v>42790.25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0"/>
        <v>0.92984160506863778</v>
      </c>
      <c r="G155" t="s">
        <v>14</v>
      </c>
      <c r="H155">
        <v>5681</v>
      </c>
      <c r="I155" s="5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1"/>
        <v>41201.208333333336</v>
      </c>
      <c r="O155" s="12">
        <f t="shared" si="12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13">
        <f t="shared" si="13"/>
        <v>41207.208333333336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0"/>
        <v>0.58756567425569173</v>
      </c>
      <c r="G156" t="s">
        <v>14</v>
      </c>
      <c r="H156">
        <v>1059</v>
      </c>
      <c r="I156" s="5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1"/>
        <v>42502.208333333328</v>
      </c>
      <c r="O156" s="12">
        <f t="shared" si="12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13">
        <f t="shared" si="13"/>
        <v>42525.208333333328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0"/>
        <v>0.65022222222222226</v>
      </c>
      <c r="G157" t="s">
        <v>14</v>
      </c>
      <c r="H157">
        <v>1194</v>
      </c>
      <c r="I157" s="5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1"/>
        <v>40262.208333333336</v>
      </c>
      <c r="O157" s="12">
        <f t="shared" si="12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13">
        <f t="shared" si="13"/>
        <v>40277.208333333336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0"/>
        <v>0.73939560439560437</v>
      </c>
      <c r="G158" t="s">
        <v>74</v>
      </c>
      <c r="H158">
        <v>379</v>
      </c>
      <c r="I158" s="5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1"/>
        <v>43743.208333333328</v>
      </c>
      <c r="O158" s="12">
        <f t="shared" si="12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13">
        <f t="shared" si="13"/>
        <v>43767.208333333328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0"/>
        <v>0.52666666666666662</v>
      </c>
      <c r="G159" t="s">
        <v>14</v>
      </c>
      <c r="H159">
        <v>30</v>
      </c>
      <c r="I159" s="5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1"/>
        <v>41638.25</v>
      </c>
      <c r="O159" s="12">
        <f t="shared" si="12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13">
        <f t="shared" si="13"/>
        <v>41650.25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0"/>
        <v>2.2095238095238097</v>
      </c>
      <c r="G160" t="s">
        <v>20</v>
      </c>
      <c r="H160">
        <v>41</v>
      </c>
      <c r="I160" s="5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1"/>
        <v>42346.25</v>
      </c>
      <c r="O160" s="12">
        <f t="shared" si="12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13">
        <f t="shared" si="13"/>
        <v>42347.25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0"/>
        <v>1.0001150627615063</v>
      </c>
      <c r="G161" t="s">
        <v>20</v>
      </c>
      <c r="H161">
        <v>1821</v>
      </c>
      <c r="I161" s="5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1"/>
        <v>43551.208333333328</v>
      </c>
      <c r="O161" s="12">
        <f t="shared" si="12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13">
        <f t="shared" si="13"/>
        <v>43569.208333333328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0"/>
        <v>1.6231249999999999</v>
      </c>
      <c r="G162" t="s">
        <v>20</v>
      </c>
      <c r="H162">
        <v>164</v>
      </c>
      <c r="I162" s="5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1"/>
        <v>43582.208333333328</v>
      </c>
      <c r="O162" s="12">
        <f t="shared" si="12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13">
        <f t="shared" si="13"/>
        <v>43598.208333333328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0"/>
        <v>0.78181818181818186</v>
      </c>
      <c r="G163" t="s">
        <v>14</v>
      </c>
      <c r="H163">
        <v>75</v>
      </c>
      <c r="I163" s="5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1"/>
        <v>42270.208333333328</v>
      </c>
      <c r="O163" s="12">
        <f t="shared" si="12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13">
        <f t="shared" si="13"/>
        <v>42276.208333333328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0"/>
        <v>1.4973770491803278</v>
      </c>
      <c r="G164" t="s">
        <v>20</v>
      </c>
      <c r="H164">
        <v>157</v>
      </c>
      <c r="I164" s="5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1"/>
        <v>43442.25</v>
      </c>
      <c r="O164" s="12">
        <f t="shared" si="12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13">
        <f t="shared" si="13"/>
        <v>43472.25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0"/>
        <v>2.5325714285714285</v>
      </c>
      <c r="G165" t="s">
        <v>20</v>
      </c>
      <c r="H165">
        <v>246</v>
      </c>
      <c r="I165" s="5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1"/>
        <v>43028.208333333328</v>
      </c>
      <c r="O165" s="12">
        <f t="shared" si="12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13">
        <f t="shared" si="13"/>
        <v>43077.25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0"/>
        <v>1.0016943521594683</v>
      </c>
      <c r="G166" t="s">
        <v>20</v>
      </c>
      <c r="H166">
        <v>1396</v>
      </c>
      <c r="I166" s="5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1"/>
        <v>43016.208333333328</v>
      </c>
      <c r="O166" s="12">
        <f t="shared" si="12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13">
        <f t="shared" si="13"/>
        <v>43017.208333333328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0"/>
        <v>1.2199004424778761</v>
      </c>
      <c r="G167" t="s">
        <v>20</v>
      </c>
      <c r="H167">
        <v>2506</v>
      </c>
      <c r="I167" s="5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1"/>
        <v>42948.208333333328</v>
      </c>
      <c r="O167" s="12">
        <f t="shared" si="12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13">
        <f t="shared" si="13"/>
        <v>42980.208333333328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0"/>
        <v>1.3713265306122449</v>
      </c>
      <c r="G168" t="s">
        <v>20</v>
      </c>
      <c r="H168">
        <v>244</v>
      </c>
      <c r="I168" s="5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1"/>
        <v>40534.25</v>
      </c>
      <c r="O168" s="12">
        <f t="shared" si="12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13">
        <f t="shared" si="13"/>
        <v>40538.25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0"/>
        <v>4.155384615384615</v>
      </c>
      <c r="G169" t="s">
        <v>20</v>
      </c>
      <c r="H169">
        <v>146</v>
      </c>
      <c r="I169" s="5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1"/>
        <v>41435.208333333336</v>
      </c>
      <c r="O169" s="12">
        <f t="shared" si="12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13">
        <f t="shared" si="13"/>
        <v>41445.208333333336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0"/>
        <v>0.3130913348946136</v>
      </c>
      <c r="G170" t="s">
        <v>14</v>
      </c>
      <c r="H170">
        <v>955</v>
      </c>
      <c r="I170" s="5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1"/>
        <v>43518.25</v>
      </c>
      <c r="O170" s="12">
        <f t="shared" si="12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13">
        <f t="shared" si="13"/>
        <v>43541.208333333328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0"/>
        <v>4.240815450643777</v>
      </c>
      <c r="G171" t="s">
        <v>20</v>
      </c>
      <c r="H171">
        <v>1267</v>
      </c>
      <c r="I171" s="5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1"/>
        <v>41077.208333333336</v>
      </c>
      <c r="O171" s="12">
        <f t="shared" si="12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13">
        <f t="shared" si="13"/>
        <v>41105.208333333336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0"/>
        <v>2.9388623072833599E-2</v>
      </c>
      <c r="G172" t="s">
        <v>14</v>
      </c>
      <c r="H172">
        <v>67</v>
      </c>
      <c r="I172" s="5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1"/>
        <v>42950.208333333328</v>
      </c>
      <c r="O172" s="12">
        <f t="shared" si="12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13">
        <f t="shared" si="13"/>
        <v>42957.208333333328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0"/>
        <v>0.1063265306122449</v>
      </c>
      <c r="G173" t="s">
        <v>14</v>
      </c>
      <c r="H173">
        <v>5</v>
      </c>
      <c r="I173" s="5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1"/>
        <v>41718.208333333336</v>
      </c>
      <c r="O173" s="12">
        <f t="shared" si="12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13">
        <f t="shared" si="13"/>
        <v>41740.208333333336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0"/>
        <v>0.82874999999999999</v>
      </c>
      <c r="G174" t="s">
        <v>14</v>
      </c>
      <c r="H174">
        <v>26</v>
      </c>
      <c r="I174" s="5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1"/>
        <v>41839.208333333336</v>
      </c>
      <c r="O174" s="12">
        <f t="shared" si="12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13">
        <f t="shared" si="13"/>
        <v>41854.208333333336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0"/>
        <v>1.6301447776628748</v>
      </c>
      <c r="G175" t="s">
        <v>20</v>
      </c>
      <c r="H175">
        <v>1561</v>
      </c>
      <c r="I175" s="5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1"/>
        <v>41412.208333333336</v>
      </c>
      <c r="O175" s="12">
        <f t="shared" si="12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13">
        <f t="shared" si="13"/>
        <v>41418.208333333336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0"/>
        <v>8.9466666666666672</v>
      </c>
      <c r="G176" t="s">
        <v>20</v>
      </c>
      <c r="H176">
        <v>48</v>
      </c>
      <c r="I176" s="5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1"/>
        <v>42282.208333333328</v>
      </c>
      <c r="O176" s="12">
        <f t="shared" si="12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13">
        <f t="shared" si="13"/>
        <v>42283.208333333328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0"/>
        <v>0.26191501103752757</v>
      </c>
      <c r="G177" t="s">
        <v>14</v>
      </c>
      <c r="H177">
        <v>1130</v>
      </c>
      <c r="I177" s="5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1"/>
        <v>42613.208333333328</v>
      </c>
      <c r="O177" s="12">
        <f t="shared" si="12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13">
        <f t="shared" si="13"/>
        <v>42632.208333333328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0"/>
        <v>0.74834782608695649</v>
      </c>
      <c r="G178" t="s">
        <v>14</v>
      </c>
      <c r="H178">
        <v>782</v>
      </c>
      <c r="I178" s="5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1"/>
        <v>42616.208333333328</v>
      </c>
      <c r="O178" s="12">
        <f t="shared" si="12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13">
        <f t="shared" si="13"/>
        <v>42625.208333333328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0"/>
        <v>4.1647680412371137</v>
      </c>
      <c r="G179" t="s">
        <v>20</v>
      </c>
      <c r="H179">
        <v>2739</v>
      </c>
      <c r="I179" s="5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1"/>
        <v>40497.25</v>
      </c>
      <c r="O179" s="12">
        <f t="shared" si="12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13">
        <f t="shared" si="13"/>
        <v>40522.25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0"/>
        <v>0.96208333333333329</v>
      </c>
      <c r="G180" t="s">
        <v>14</v>
      </c>
      <c r="H180">
        <v>210</v>
      </c>
      <c r="I180" s="5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1"/>
        <v>42999.208333333328</v>
      </c>
      <c r="O180" s="12">
        <f t="shared" si="12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13">
        <f t="shared" si="13"/>
        <v>43008.208333333328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0"/>
        <v>3.5771910112359548</v>
      </c>
      <c r="G181" t="s">
        <v>20</v>
      </c>
      <c r="H181">
        <v>3537</v>
      </c>
      <c r="I181" s="5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1"/>
        <v>41350.208333333336</v>
      </c>
      <c r="O181" s="12">
        <f t="shared" si="12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13">
        <f t="shared" si="13"/>
        <v>41351.208333333336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0"/>
        <v>3.0845714285714285</v>
      </c>
      <c r="G182" t="s">
        <v>20</v>
      </c>
      <c r="H182">
        <v>2107</v>
      </c>
      <c r="I182" s="5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1"/>
        <v>40259.208333333336</v>
      </c>
      <c r="O182" s="12">
        <f t="shared" si="12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13">
        <f t="shared" si="13"/>
        <v>40264.208333333336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0"/>
        <v>0.61802325581395345</v>
      </c>
      <c r="G183" t="s">
        <v>14</v>
      </c>
      <c r="H183">
        <v>136</v>
      </c>
      <c r="I183" s="5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1"/>
        <v>43012.208333333328</v>
      </c>
      <c r="O183" s="12">
        <f t="shared" si="12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13">
        <f t="shared" si="13"/>
        <v>43030.208333333328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0"/>
        <v>7.2232472324723247</v>
      </c>
      <c r="G184" t="s">
        <v>20</v>
      </c>
      <c r="H184">
        <v>3318</v>
      </c>
      <c r="I184" s="5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1"/>
        <v>43631.208333333328</v>
      </c>
      <c r="O184" s="12">
        <f t="shared" si="12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13">
        <f t="shared" si="13"/>
        <v>43647.208333333328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0"/>
        <v>0.69117647058823528</v>
      </c>
      <c r="G185" t="s">
        <v>14</v>
      </c>
      <c r="H185">
        <v>86</v>
      </c>
      <c r="I185" s="5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1"/>
        <v>40430.208333333336</v>
      </c>
      <c r="O185" s="12">
        <f t="shared" si="12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13">
        <f t="shared" si="13"/>
        <v>40443.208333333336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0"/>
        <v>2.9305555555555554</v>
      </c>
      <c r="G186" t="s">
        <v>20</v>
      </c>
      <c r="H186">
        <v>340</v>
      </c>
      <c r="I186" s="5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1"/>
        <v>43588.208333333328</v>
      </c>
      <c r="O186" s="12">
        <f t="shared" si="12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13">
        <f t="shared" si="13"/>
        <v>43589.208333333328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0"/>
        <v>0.71799999999999997</v>
      </c>
      <c r="G187" t="s">
        <v>14</v>
      </c>
      <c r="H187">
        <v>19</v>
      </c>
      <c r="I187" s="5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1"/>
        <v>43233.208333333328</v>
      </c>
      <c r="O187" s="12">
        <f t="shared" si="12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13">
        <f t="shared" si="13"/>
        <v>43244.208333333328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0"/>
        <v>0.31934684684684683</v>
      </c>
      <c r="G188" t="s">
        <v>14</v>
      </c>
      <c r="H188">
        <v>886</v>
      </c>
      <c r="I188" s="5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1"/>
        <v>41782.208333333336</v>
      </c>
      <c r="O188" s="12">
        <f t="shared" si="12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13">
        <f t="shared" si="13"/>
        <v>41797.208333333336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0"/>
        <v>2.2987375415282392</v>
      </c>
      <c r="G189" t="s">
        <v>20</v>
      </c>
      <c r="H189">
        <v>1442</v>
      </c>
      <c r="I189" s="5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1"/>
        <v>41328.25</v>
      </c>
      <c r="O189" s="12">
        <f t="shared" si="12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13">
        <f t="shared" si="13"/>
        <v>41356.208333333336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0"/>
        <v>0.3201219512195122</v>
      </c>
      <c r="G190" t="s">
        <v>14</v>
      </c>
      <c r="H190">
        <v>35</v>
      </c>
      <c r="I190" s="5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1"/>
        <v>41975.25</v>
      </c>
      <c r="O190" s="12">
        <f t="shared" si="12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13">
        <f t="shared" si="13"/>
        <v>41976.25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0"/>
        <v>0.23525352848928385</v>
      </c>
      <c r="G191" t="s">
        <v>74</v>
      </c>
      <c r="H191">
        <v>441</v>
      </c>
      <c r="I191" s="5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1"/>
        <v>42433.25</v>
      </c>
      <c r="O191" s="12">
        <f t="shared" si="12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13">
        <f t="shared" si="13"/>
        <v>42433.25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0"/>
        <v>0.68594594594594593</v>
      </c>
      <c r="G192" t="s">
        <v>14</v>
      </c>
      <c r="H192">
        <v>24</v>
      </c>
      <c r="I192" s="5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1"/>
        <v>41429.208333333336</v>
      </c>
      <c r="O192" s="12">
        <f t="shared" si="12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13">
        <f t="shared" si="13"/>
        <v>41430.208333333336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0"/>
        <v>0.37952380952380954</v>
      </c>
      <c r="G193" t="s">
        <v>14</v>
      </c>
      <c r="H193">
        <v>86</v>
      </c>
      <c r="I193" s="5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1"/>
        <v>43536.208333333328</v>
      </c>
      <c r="O193" s="12">
        <f t="shared" si="12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13">
        <f t="shared" si="13"/>
        <v>43539.208333333328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0"/>
        <v>0.19992957746478873</v>
      </c>
      <c r="G194" t="s">
        <v>14</v>
      </c>
      <c r="H194">
        <v>243</v>
      </c>
      <c r="I194" s="5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1"/>
        <v>41817.208333333336</v>
      </c>
      <c r="O194" s="12">
        <f t="shared" si="12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13">
        <f t="shared" si="13"/>
        <v>41821.208333333336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5">E195/D195</f>
        <v>0.45636363636363636</v>
      </c>
      <c r="G195" t="s">
        <v>14</v>
      </c>
      <c r="H195">
        <v>65</v>
      </c>
      <c r="I195" s="5">
        <f t="shared" si="14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6">(((L195/60)/60)/24)+DATE(1970,1,1)</f>
        <v>43198.208333333328</v>
      </c>
      <c r="O195" s="12">
        <f t="shared" ref="O195:O258" si="1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13">
        <f t="shared" ref="U195:U258" si="18">(((M195/60)/60)/24)+DATE(1970,1,1)</f>
        <v>43202.208333333328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5"/>
        <v>1.227605633802817</v>
      </c>
      <c r="G196" t="s">
        <v>20</v>
      </c>
      <c r="H196">
        <v>126</v>
      </c>
      <c r="I196" s="5">
        <f t="shared" ref="I196:I259" si="19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6"/>
        <v>42261.208333333328</v>
      </c>
      <c r="O196" s="12">
        <f t="shared" si="1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13">
        <f t="shared" si="18"/>
        <v>42277.208333333328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5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6"/>
        <v>43310.208333333328</v>
      </c>
      <c r="O197" s="12">
        <f t="shared" si="1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13">
        <f t="shared" si="18"/>
        <v>43317.208333333328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5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6"/>
        <v>42616.208333333328</v>
      </c>
      <c r="O198" s="12">
        <f t="shared" si="1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13">
        <f t="shared" si="18"/>
        <v>42635.208333333328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5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6"/>
        <v>42909.208333333328</v>
      </c>
      <c r="O199" s="12">
        <f t="shared" si="1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13">
        <f t="shared" si="18"/>
        <v>42923.208333333328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5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6"/>
        <v>40396.208333333336</v>
      </c>
      <c r="O200" s="12">
        <f t="shared" si="1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13">
        <f t="shared" si="18"/>
        <v>40425.208333333336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5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6"/>
        <v>42192.208333333328</v>
      </c>
      <c r="O201" s="12">
        <f t="shared" si="1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13">
        <f t="shared" si="18"/>
        <v>42196.208333333328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5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6"/>
        <v>40262.208333333336</v>
      </c>
      <c r="O202" s="12">
        <f t="shared" si="1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13">
        <f t="shared" si="18"/>
        <v>40273.208333333336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5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6"/>
        <v>41845.208333333336</v>
      </c>
      <c r="O203" s="12">
        <f t="shared" si="1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13">
        <f t="shared" si="18"/>
        <v>41863.208333333336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5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6"/>
        <v>40818.208333333336</v>
      </c>
      <c r="O204" s="12">
        <f t="shared" si="1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13">
        <f t="shared" si="18"/>
        <v>40822.208333333336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5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6"/>
        <v>42752.25</v>
      </c>
      <c r="O205" s="12">
        <f t="shared" si="1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13">
        <f t="shared" si="18"/>
        <v>42754.25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5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6"/>
        <v>40636.208333333336</v>
      </c>
      <c r="O206" s="12">
        <f t="shared" si="1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13">
        <f t="shared" si="18"/>
        <v>40646.208333333336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5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6"/>
        <v>43390.208333333328</v>
      </c>
      <c r="O207" s="12">
        <f t="shared" si="1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13">
        <f t="shared" si="18"/>
        <v>43402.208333333328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5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6"/>
        <v>40236.25</v>
      </c>
      <c r="O208" s="12">
        <f t="shared" si="1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13">
        <f t="shared" si="18"/>
        <v>40245.25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5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6"/>
        <v>43340.208333333328</v>
      </c>
      <c r="O209" s="12">
        <f t="shared" si="1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13">
        <f t="shared" si="18"/>
        <v>43360.208333333328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5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6"/>
        <v>43048.25</v>
      </c>
      <c r="O210" s="12">
        <f t="shared" si="1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13">
        <f t="shared" si="18"/>
        <v>43072.25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5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6"/>
        <v>42496.208333333328</v>
      </c>
      <c r="O211" s="12">
        <f t="shared" si="1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13">
        <f t="shared" si="18"/>
        <v>42503.208333333328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5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6"/>
        <v>42797.25</v>
      </c>
      <c r="O212" s="12">
        <f t="shared" si="1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13">
        <f t="shared" si="18"/>
        <v>42824.208333333328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5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6"/>
        <v>41513.208333333336</v>
      </c>
      <c r="O213" s="12">
        <f t="shared" si="1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13">
        <f t="shared" si="18"/>
        <v>41537.208333333336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5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6"/>
        <v>43814.25</v>
      </c>
      <c r="O214" s="12">
        <f t="shared" si="1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13">
        <f t="shared" si="18"/>
        <v>43860.25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5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6"/>
        <v>40488.208333333336</v>
      </c>
      <c r="O215" s="12">
        <f t="shared" si="1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13">
        <f t="shared" si="18"/>
        <v>40496.25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5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6"/>
        <v>40409.208333333336</v>
      </c>
      <c r="O216" s="12">
        <f t="shared" si="1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13">
        <f t="shared" si="18"/>
        <v>40415.208333333336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5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6"/>
        <v>43509.25</v>
      </c>
      <c r="O217" s="12">
        <f t="shared" si="1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13">
        <f t="shared" si="18"/>
        <v>43511.25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5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6"/>
        <v>40869.25</v>
      </c>
      <c r="O218" s="12">
        <f t="shared" si="1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13">
        <f t="shared" si="18"/>
        <v>40871.25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5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6"/>
        <v>43583.208333333328</v>
      </c>
      <c r="O219" s="12">
        <f t="shared" si="1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13">
        <f t="shared" si="18"/>
        <v>43592.208333333328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5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6"/>
        <v>40858.25</v>
      </c>
      <c r="O220" s="12">
        <f t="shared" si="1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13">
        <f t="shared" si="18"/>
        <v>40892.25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5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6"/>
        <v>41137.208333333336</v>
      </c>
      <c r="O221" s="12">
        <f t="shared" si="1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13">
        <f t="shared" si="18"/>
        <v>41149.208333333336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5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6"/>
        <v>40725.208333333336</v>
      </c>
      <c r="O222" s="12">
        <f t="shared" si="1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13">
        <f t="shared" si="18"/>
        <v>40743.208333333336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5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6"/>
        <v>41081.208333333336</v>
      </c>
      <c r="O223" s="12">
        <f t="shared" si="1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13">
        <f t="shared" si="18"/>
        <v>41083.208333333336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5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6"/>
        <v>41914.208333333336</v>
      </c>
      <c r="O224" s="12">
        <f t="shared" si="1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13">
        <f t="shared" si="18"/>
        <v>41915.208333333336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5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6"/>
        <v>42445.208333333328</v>
      </c>
      <c r="O225" s="12">
        <f t="shared" si="1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13">
        <f t="shared" si="18"/>
        <v>42459.208333333328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5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6"/>
        <v>41906.208333333336</v>
      </c>
      <c r="O226" s="12">
        <f t="shared" si="1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13">
        <f t="shared" si="18"/>
        <v>41951.25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5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6"/>
        <v>41762.208333333336</v>
      </c>
      <c r="O227" s="12">
        <f t="shared" si="1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13">
        <f t="shared" si="18"/>
        <v>41762.208333333336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5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6"/>
        <v>40276.208333333336</v>
      </c>
      <c r="O228" s="12">
        <f t="shared" si="1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13">
        <f t="shared" si="18"/>
        <v>40313.208333333336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5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6"/>
        <v>42139.208333333328</v>
      </c>
      <c r="O229" s="12">
        <f t="shared" si="1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13">
        <f t="shared" si="18"/>
        <v>42145.208333333328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5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6"/>
        <v>42613.208333333328</v>
      </c>
      <c r="O230" s="12">
        <f t="shared" si="1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13">
        <f t="shared" si="18"/>
        <v>42638.208333333328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5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6"/>
        <v>42887.208333333328</v>
      </c>
      <c r="O231" s="12">
        <f t="shared" si="1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13">
        <f t="shared" si="18"/>
        <v>42935.208333333328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5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6"/>
        <v>43805.25</v>
      </c>
      <c r="O232" s="12">
        <f t="shared" si="1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13">
        <f t="shared" si="18"/>
        <v>43805.25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5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6"/>
        <v>41415.208333333336</v>
      </c>
      <c r="O233" s="12">
        <f t="shared" si="1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13">
        <f t="shared" si="18"/>
        <v>41473.208333333336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5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6"/>
        <v>42576.208333333328</v>
      </c>
      <c r="O234" s="12">
        <f t="shared" si="1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13">
        <f t="shared" si="18"/>
        <v>42577.208333333328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5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6"/>
        <v>40706.208333333336</v>
      </c>
      <c r="O235" s="12">
        <f t="shared" si="1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13">
        <f t="shared" si="18"/>
        <v>40722.208333333336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5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6"/>
        <v>42969.208333333328</v>
      </c>
      <c r="O236" s="12">
        <f t="shared" si="1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13">
        <f t="shared" si="18"/>
        <v>42976.208333333328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5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6"/>
        <v>42779.25</v>
      </c>
      <c r="O237" s="12">
        <f t="shared" si="1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13">
        <f t="shared" si="18"/>
        <v>42784.25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5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6"/>
        <v>43641.208333333328</v>
      </c>
      <c r="O238" s="12">
        <f t="shared" si="1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13">
        <f t="shared" si="18"/>
        <v>43648.208333333328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5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6"/>
        <v>41754.208333333336</v>
      </c>
      <c r="O239" s="12">
        <f t="shared" si="1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13">
        <f t="shared" si="18"/>
        <v>41756.208333333336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5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6"/>
        <v>43083.25</v>
      </c>
      <c r="O240" s="12">
        <f t="shared" si="1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13">
        <f t="shared" si="18"/>
        <v>43108.25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5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6"/>
        <v>42245.208333333328</v>
      </c>
      <c r="O241" s="12">
        <f t="shared" si="1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13">
        <f t="shared" si="18"/>
        <v>42249.208333333328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5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6"/>
        <v>40396.208333333336</v>
      </c>
      <c r="O242" s="12">
        <f t="shared" si="1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13">
        <f t="shared" si="18"/>
        <v>40397.208333333336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5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6"/>
        <v>41742.208333333336</v>
      </c>
      <c r="O243" s="12">
        <f t="shared" si="1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13">
        <f t="shared" si="18"/>
        <v>41752.208333333336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5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6"/>
        <v>42865.208333333328</v>
      </c>
      <c r="O244" s="12">
        <f t="shared" si="1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13">
        <f t="shared" si="18"/>
        <v>42875.208333333328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5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6"/>
        <v>43163.25</v>
      </c>
      <c r="O245" s="12">
        <f t="shared" si="1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13">
        <f t="shared" si="18"/>
        <v>43166.25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5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6"/>
        <v>41834.208333333336</v>
      </c>
      <c r="O246" s="12">
        <f t="shared" si="1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13">
        <f t="shared" si="18"/>
        <v>41886.208333333336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5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6"/>
        <v>41736.208333333336</v>
      </c>
      <c r="O247" s="12">
        <f t="shared" si="1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13">
        <f t="shared" si="18"/>
        <v>41737.208333333336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5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6"/>
        <v>41491.208333333336</v>
      </c>
      <c r="O248" s="12">
        <f t="shared" si="1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13">
        <f t="shared" si="18"/>
        <v>41495.208333333336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5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6"/>
        <v>42726.25</v>
      </c>
      <c r="O249" s="12">
        <f t="shared" si="1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13">
        <f t="shared" si="18"/>
        <v>42741.25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5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6"/>
        <v>42004.25</v>
      </c>
      <c r="O250" s="12">
        <f t="shared" si="1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13">
        <f t="shared" si="18"/>
        <v>42009.25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5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6"/>
        <v>42006.25</v>
      </c>
      <c r="O251" s="12">
        <f t="shared" si="1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13">
        <f t="shared" si="18"/>
        <v>42013.25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5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6"/>
        <v>40203.25</v>
      </c>
      <c r="O252" s="12">
        <f t="shared" si="1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13">
        <f t="shared" si="18"/>
        <v>40238.25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5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6"/>
        <v>41252.25</v>
      </c>
      <c r="O253" s="12">
        <f t="shared" si="1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13">
        <f t="shared" si="18"/>
        <v>41254.25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5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6"/>
        <v>41572.208333333336</v>
      </c>
      <c r="O254" s="12">
        <f t="shared" si="1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13">
        <f t="shared" si="18"/>
        <v>41577.208333333336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5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6"/>
        <v>40641.208333333336</v>
      </c>
      <c r="O255" s="12">
        <f t="shared" si="1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13">
        <f t="shared" si="18"/>
        <v>40653.208333333336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5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6"/>
        <v>42787.25</v>
      </c>
      <c r="O256" s="12">
        <f t="shared" si="1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13">
        <f t="shared" si="18"/>
        <v>42789.25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5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6"/>
        <v>40590.25</v>
      </c>
      <c r="O257" s="12">
        <f t="shared" si="1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13">
        <f t="shared" si="18"/>
        <v>40595.25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5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6"/>
        <v>42393.25</v>
      </c>
      <c r="O258" s="12">
        <f t="shared" si="1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13">
        <f t="shared" si="18"/>
        <v>42430.25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20">E259/D259</f>
        <v>1.46</v>
      </c>
      <c r="G259" t="s">
        <v>20</v>
      </c>
      <c r="H259">
        <v>92</v>
      </c>
      <c r="I259" s="5">
        <f t="shared" si="19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1">(((L259/60)/60)/24)+DATE(1970,1,1)</f>
        <v>41338.25</v>
      </c>
      <c r="O259" s="12">
        <f t="shared" ref="O259:O322" si="22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13">
        <f t="shared" ref="U259:U322" si="23">(((M259/60)/60)/24)+DATE(1970,1,1)</f>
        <v>41352.208333333336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20"/>
        <v>2.6848000000000001</v>
      </c>
      <c r="G260" t="s">
        <v>20</v>
      </c>
      <c r="H260">
        <v>186</v>
      </c>
      <c r="I260" s="5">
        <f t="shared" ref="I260:I323" si="24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1"/>
        <v>42712.25</v>
      </c>
      <c r="O260" s="12">
        <f t="shared" si="22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13">
        <f t="shared" si="23"/>
        <v>42732.25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0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1"/>
        <v>41251.25</v>
      </c>
      <c r="O261" s="12">
        <f t="shared" si="22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13">
        <f t="shared" si="23"/>
        <v>41270.25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0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1"/>
        <v>41180.208333333336</v>
      </c>
      <c r="O262" s="12">
        <f t="shared" si="22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13">
        <f t="shared" si="23"/>
        <v>41192.208333333336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0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1"/>
        <v>40415.208333333336</v>
      </c>
      <c r="O263" s="12">
        <f t="shared" si="22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13">
        <f t="shared" si="23"/>
        <v>40419.208333333336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0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1"/>
        <v>40638.208333333336</v>
      </c>
      <c r="O264" s="12">
        <f t="shared" si="22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13">
        <f t="shared" si="23"/>
        <v>40664.208333333336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0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1"/>
        <v>40187.25</v>
      </c>
      <c r="O265" s="12">
        <f t="shared" si="22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13">
        <f t="shared" si="23"/>
        <v>40187.25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0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1"/>
        <v>41317.25</v>
      </c>
      <c r="O266" s="12">
        <f t="shared" si="22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13">
        <f t="shared" si="23"/>
        <v>41333.25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0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1"/>
        <v>42372.25</v>
      </c>
      <c r="O267" s="12">
        <f t="shared" si="22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13">
        <f t="shared" si="23"/>
        <v>42416.25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0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1"/>
        <v>41950.25</v>
      </c>
      <c r="O268" s="12">
        <f t="shared" si="22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13">
        <f t="shared" si="23"/>
        <v>41983.25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0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1"/>
        <v>41206.208333333336</v>
      </c>
      <c r="O269" s="12">
        <f t="shared" si="22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13">
        <f t="shared" si="23"/>
        <v>41222.25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0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1"/>
        <v>41186.208333333336</v>
      </c>
      <c r="O270" s="12">
        <f t="shared" si="22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13">
        <f t="shared" si="23"/>
        <v>41232.25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0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1"/>
        <v>43496.25</v>
      </c>
      <c r="O271" s="12">
        <f t="shared" si="22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13">
        <f t="shared" si="23"/>
        <v>43517.25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0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1"/>
        <v>40514.25</v>
      </c>
      <c r="O272" s="12">
        <f t="shared" si="22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13">
        <f t="shared" si="23"/>
        <v>40516.25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0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1"/>
        <v>42345.25</v>
      </c>
      <c r="O273" s="12">
        <f t="shared" si="22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13">
        <f t="shared" si="23"/>
        <v>42376.25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0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1"/>
        <v>43656.208333333328</v>
      </c>
      <c r="O274" s="12">
        <f t="shared" si="22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13">
        <f t="shared" si="23"/>
        <v>43681.208333333328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0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1"/>
        <v>42995.208333333328</v>
      </c>
      <c r="O275" s="12">
        <f t="shared" si="22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13">
        <f t="shared" si="23"/>
        <v>42998.208333333328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0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1"/>
        <v>43045.25</v>
      </c>
      <c r="O276" s="12">
        <f t="shared" si="22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13">
        <f t="shared" si="23"/>
        <v>43050.25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0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1"/>
        <v>43561.208333333328</v>
      </c>
      <c r="O277" s="12">
        <f t="shared" si="22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13">
        <f t="shared" si="23"/>
        <v>43569.208333333328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0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1"/>
        <v>41018.208333333336</v>
      </c>
      <c r="O278" s="12">
        <f t="shared" si="22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13">
        <f t="shared" si="23"/>
        <v>41023.208333333336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0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1"/>
        <v>40378.208333333336</v>
      </c>
      <c r="O279" s="12">
        <f t="shared" si="22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13">
        <f t="shared" si="23"/>
        <v>40380.208333333336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0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1"/>
        <v>41239.25</v>
      </c>
      <c r="O280" s="12">
        <f t="shared" si="22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13">
        <f t="shared" si="23"/>
        <v>41264.25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0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1"/>
        <v>43346.208333333328</v>
      </c>
      <c r="O281" s="12">
        <f t="shared" si="22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13">
        <f t="shared" si="23"/>
        <v>43349.208333333328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0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1"/>
        <v>43060.25</v>
      </c>
      <c r="O282" s="12">
        <f t="shared" si="22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13">
        <f t="shared" si="23"/>
        <v>43066.25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0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1"/>
        <v>40979.25</v>
      </c>
      <c r="O283" s="12">
        <f t="shared" si="22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13">
        <f t="shared" si="23"/>
        <v>41000.208333333336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0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1"/>
        <v>42701.25</v>
      </c>
      <c r="O284" s="12">
        <f t="shared" si="22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13">
        <f t="shared" si="23"/>
        <v>42707.25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0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1"/>
        <v>42520.208333333328</v>
      </c>
      <c r="O285" s="12">
        <f t="shared" si="22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13">
        <f t="shared" si="23"/>
        <v>42525.208333333328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0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1"/>
        <v>41030.208333333336</v>
      </c>
      <c r="O286" s="12">
        <f t="shared" si="22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13">
        <f t="shared" si="23"/>
        <v>41035.208333333336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0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1"/>
        <v>42623.208333333328</v>
      </c>
      <c r="O287" s="12">
        <f t="shared" si="22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13">
        <f t="shared" si="23"/>
        <v>42661.208333333328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0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1"/>
        <v>42697.25</v>
      </c>
      <c r="O288" s="12">
        <f t="shared" si="22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13">
        <f t="shared" si="23"/>
        <v>42704.25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0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1"/>
        <v>42122.208333333328</v>
      </c>
      <c r="O289" s="12">
        <f t="shared" si="22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13">
        <f t="shared" si="23"/>
        <v>42122.208333333328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0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1"/>
        <v>40982.208333333336</v>
      </c>
      <c r="O290" s="12">
        <f t="shared" si="22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13">
        <f t="shared" si="23"/>
        <v>40983.208333333336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0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1"/>
        <v>42219.208333333328</v>
      </c>
      <c r="O291" s="12">
        <f t="shared" si="22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13">
        <f t="shared" si="23"/>
        <v>42222.208333333328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0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1"/>
        <v>41404.208333333336</v>
      </c>
      <c r="O292" s="12">
        <f t="shared" si="22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13">
        <f t="shared" si="23"/>
        <v>41436.208333333336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0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1"/>
        <v>40831.208333333336</v>
      </c>
      <c r="O293" s="12">
        <f t="shared" si="22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13">
        <f t="shared" si="23"/>
        <v>40835.208333333336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0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1"/>
        <v>40984.208333333336</v>
      </c>
      <c r="O294" s="12">
        <f t="shared" si="22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13">
        <f t="shared" si="23"/>
        <v>41002.208333333336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0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1"/>
        <v>40456.208333333336</v>
      </c>
      <c r="O295" s="12">
        <f t="shared" si="22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13">
        <f t="shared" si="23"/>
        <v>40465.208333333336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0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1"/>
        <v>43399.208333333328</v>
      </c>
      <c r="O296" s="12">
        <f t="shared" si="22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13">
        <f t="shared" si="23"/>
        <v>43411.25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0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1"/>
        <v>41562.208333333336</v>
      </c>
      <c r="O297" s="12">
        <f t="shared" si="22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13">
        <f t="shared" si="23"/>
        <v>41587.25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0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1"/>
        <v>43493.25</v>
      </c>
      <c r="O298" s="12">
        <f t="shared" si="22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13">
        <f t="shared" si="23"/>
        <v>43515.25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0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1"/>
        <v>41653.25</v>
      </c>
      <c r="O299" s="12">
        <f t="shared" si="22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13">
        <f t="shared" si="23"/>
        <v>41662.25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0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1"/>
        <v>42426.25</v>
      </c>
      <c r="O300" s="12">
        <f t="shared" si="22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13">
        <f t="shared" si="23"/>
        <v>42444.208333333328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0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1"/>
        <v>42432.25</v>
      </c>
      <c r="O301" s="12">
        <f t="shared" si="22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13">
        <f t="shared" si="23"/>
        <v>42488.208333333328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0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1"/>
        <v>42977.208333333328</v>
      </c>
      <c r="O302" s="12">
        <f t="shared" si="22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13">
        <f t="shared" si="23"/>
        <v>42978.208333333328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0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1"/>
        <v>42061.25</v>
      </c>
      <c r="O303" s="12">
        <f t="shared" si="22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13">
        <f t="shared" si="23"/>
        <v>42078.208333333328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0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1"/>
        <v>43345.208333333328</v>
      </c>
      <c r="O304" s="12">
        <f t="shared" si="22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13">
        <f t="shared" si="23"/>
        <v>43359.208333333328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0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1"/>
        <v>42376.25</v>
      </c>
      <c r="O305" s="12">
        <f t="shared" si="22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13">
        <f t="shared" si="23"/>
        <v>42381.25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0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1"/>
        <v>42589.208333333328</v>
      </c>
      <c r="O306" s="12">
        <f t="shared" si="22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13">
        <f t="shared" si="23"/>
        <v>42630.208333333328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0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1"/>
        <v>42448.208333333328</v>
      </c>
      <c r="O307" s="12">
        <f t="shared" si="22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13">
        <f t="shared" si="23"/>
        <v>42489.208333333328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0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1"/>
        <v>42930.208333333328</v>
      </c>
      <c r="O308" s="12">
        <f t="shared" si="22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13">
        <f t="shared" si="23"/>
        <v>42933.208333333328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0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1"/>
        <v>41066.208333333336</v>
      </c>
      <c r="O309" s="12">
        <f t="shared" si="22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13">
        <f t="shared" si="23"/>
        <v>41086.208333333336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0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1"/>
        <v>40651.208333333336</v>
      </c>
      <c r="O310" s="12">
        <f t="shared" si="22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13">
        <f t="shared" si="23"/>
        <v>40652.208333333336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0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1"/>
        <v>40807.208333333336</v>
      </c>
      <c r="O311" s="12">
        <f t="shared" si="22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13">
        <f t="shared" si="23"/>
        <v>40827.208333333336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0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1"/>
        <v>40277.208333333336</v>
      </c>
      <c r="O312" s="12">
        <f t="shared" si="22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13">
        <f t="shared" si="23"/>
        <v>40293.208333333336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0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1"/>
        <v>40590.25</v>
      </c>
      <c r="O313" s="12">
        <f t="shared" si="22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13">
        <f t="shared" si="23"/>
        <v>40602.25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0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1"/>
        <v>41572.208333333336</v>
      </c>
      <c r="O314" s="12">
        <f t="shared" si="22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13">
        <f t="shared" si="23"/>
        <v>41579.208333333336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0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1"/>
        <v>40966.25</v>
      </c>
      <c r="O315" s="12">
        <f t="shared" si="22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13">
        <f t="shared" si="23"/>
        <v>40968.25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0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1"/>
        <v>43536.208333333328</v>
      </c>
      <c r="O316" s="12">
        <f t="shared" si="22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13">
        <f t="shared" si="23"/>
        <v>43541.208333333328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0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1"/>
        <v>41783.208333333336</v>
      </c>
      <c r="O317" s="12">
        <f t="shared" si="22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13">
        <f t="shared" si="23"/>
        <v>41812.208333333336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0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1"/>
        <v>43788.25</v>
      </c>
      <c r="O318" s="12">
        <f t="shared" si="22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13">
        <f t="shared" si="23"/>
        <v>43789.25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0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1"/>
        <v>42869.208333333328</v>
      </c>
      <c r="O319" s="12">
        <f t="shared" si="22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13">
        <f t="shared" si="23"/>
        <v>42882.208333333328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0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1"/>
        <v>41684.25</v>
      </c>
      <c r="O320" s="12">
        <f t="shared" si="22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13">
        <f t="shared" si="23"/>
        <v>41686.25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0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1"/>
        <v>40402.208333333336</v>
      </c>
      <c r="O321" s="12">
        <f t="shared" si="22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13">
        <f t="shared" si="23"/>
        <v>40426.208333333336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0"/>
        <v>9.5876777251184833E-2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1"/>
        <v>40673.208333333336</v>
      </c>
      <c r="O322" s="12">
        <f t="shared" si="22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13">
        <f t="shared" si="23"/>
        <v>40682.208333333336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5">E323/D323</f>
        <v>0.94144366197183094</v>
      </c>
      <c r="G323" t="s">
        <v>14</v>
      </c>
      <c r="H323">
        <v>2468</v>
      </c>
      <c r="I323" s="5">
        <f t="shared" si="2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6">(((L323/60)/60)/24)+DATE(1970,1,1)</f>
        <v>40634.208333333336</v>
      </c>
      <c r="O323" s="12">
        <f t="shared" ref="O323:O386" si="2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13">
        <f t="shared" ref="U323:U386" si="28">(((M323/60)/60)/24)+DATE(1970,1,1)</f>
        <v>40642.208333333336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5"/>
        <v>1.6656234096692113</v>
      </c>
      <c r="G324" t="s">
        <v>20</v>
      </c>
      <c r="H324">
        <v>5168</v>
      </c>
      <c r="I324" s="5">
        <f t="shared" ref="I324:I387" si="29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6"/>
        <v>40507.25</v>
      </c>
      <c r="O324" s="12">
        <f t="shared" si="2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13">
        <f t="shared" si="28"/>
        <v>40520.25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5"/>
        <v>0.24134831460674158</v>
      </c>
      <c r="G325" t="s">
        <v>14</v>
      </c>
      <c r="H325">
        <v>26</v>
      </c>
      <c r="I325" s="5">
        <f t="shared" si="2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6"/>
        <v>41725.208333333336</v>
      </c>
      <c r="O325" s="12">
        <f t="shared" si="2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13">
        <f t="shared" si="28"/>
        <v>41727.208333333336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5"/>
        <v>1.6405633802816901</v>
      </c>
      <c r="G326" t="s">
        <v>20</v>
      </c>
      <c r="H326">
        <v>307</v>
      </c>
      <c r="I326" s="5">
        <f t="shared" si="29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6"/>
        <v>42176.208333333328</v>
      </c>
      <c r="O326" s="12">
        <f t="shared" si="2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13">
        <f t="shared" si="28"/>
        <v>42188.208333333328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5"/>
        <v>0.90723076923076929</v>
      </c>
      <c r="G327" t="s">
        <v>14</v>
      </c>
      <c r="H327">
        <v>73</v>
      </c>
      <c r="I327" s="5">
        <f t="shared" si="29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6"/>
        <v>43267.208333333328</v>
      </c>
      <c r="O327" s="12">
        <f t="shared" si="2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13">
        <f t="shared" si="28"/>
        <v>43290.208333333328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5"/>
        <v>0.46194444444444444</v>
      </c>
      <c r="G328" t="s">
        <v>14</v>
      </c>
      <c r="H328">
        <v>128</v>
      </c>
      <c r="I328" s="5">
        <f t="shared" si="29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6"/>
        <v>42364.25</v>
      </c>
      <c r="O328" s="12">
        <f t="shared" si="2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13">
        <f t="shared" si="28"/>
        <v>42370.25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5"/>
        <v>0.38538461538461538</v>
      </c>
      <c r="G329" t="s">
        <v>14</v>
      </c>
      <c r="H329">
        <v>33</v>
      </c>
      <c r="I329" s="5">
        <f t="shared" si="29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6"/>
        <v>43705.208333333328</v>
      </c>
      <c r="O329" s="12">
        <f t="shared" si="2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13">
        <f t="shared" si="28"/>
        <v>43709.208333333328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5"/>
        <v>1.3356231003039514</v>
      </c>
      <c r="G330" t="s">
        <v>20</v>
      </c>
      <c r="H330">
        <v>2441</v>
      </c>
      <c r="I330" s="5">
        <f t="shared" si="29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6"/>
        <v>43434.25</v>
      </c>
      <c r="O330" s="12">
        <f t="shared" si="2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13">
        <f t="shared" si="28"/>
        <v>43445.25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5"/>
        <v>0.22896588486140726</v>
      </c>
      <c r="G331" t="s">
        <v>47</v>
      </c>
      <c r="H331">
        <v>211</v>
      </c>
      <c r="I331" s="5">
        <f t="shared" si="29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6"/>
        <v>42716.25</v>
      </c>
      <c r="O331" s="12">
        <f t="shared" si="2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13">
        <f t="shared" si="28"/>
        <v>42727.25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5"/>
        <v>1.8495548961424333</v>
      </c>
      <c r="G332" t="s">
        <v>20</v>
      </c>
      <c r="H332">
        <v>1385</v>
      </c>
      <c r="I332" s="5">
        <f t="shared" si="29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6"/>
        <v>43077.25</v>
      </c>
      <c r="O332" s="12">
        <f t="shared" si="2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13">
        <f t="shared" si="28"/>
        <v>43078.25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5"/>
        <v>4.4372727272727275</v>
      </c>
      <c r="G333" t="s">
        <v>20</v>
      </c>
      <c r="H333">
        <v>190</v>
      </c>
      <c r="I333" s="5">
        <f t="shared" si="29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6"/>
        <v>40896.25</v>
      </c>
      <c r="O333" s="12">
        <f t="shared" si="2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13">
        <f t="shared" si="28"/>
        <v>40897.25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5"/>
        <v>1.999806763285024</v>
      </c>
      <c r="G334" t="s">
        <v>20</v>
      </c>
      <c r="H334">
        <v>470</v>
      </c>
      <c r="I334" s="5">
        <f t="shared" si="29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6"/>
        <v>41361.208333333336</v>
      </c>
      <c r="O334" s="12">
        <f t="shared" si="2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13">
        <f t="shared" si="28"/>
        <v>41362.208333333336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5"/>
        <v>1.2395833333333333</v>
      </c>
      <c r="G335" t="s">
        <v>20</v>
      </c>
      <c r="H335">
        <v>253</v>
      </c>
      <c r="I335" s="5">
        <f t="shared" si="29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6"/>
        <v>43424.25</v>
      </c>
      <c r="O335" s="12">
        <f t="shared" si="2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13">
        <f t="shared" si="28"/>
        <v>43452.25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5"/>
        <v>1.8661329305135952</v>
      </c>
      <c r="G336" t="s">
        <v>20</v>
      </c>
      <c r="H336">
        <v>1113</v>
      </c>
      <c r="I336" s="5">
        <f t="shared" si="29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6"/>
        <v>43110.25</v>
      </c>
      <c r="O336" s="12">
        <f t="shared" si="2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13">
        <f t="shared" si="28"/>
        <v>43117.25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5"/>
        <v>1.1428538550057536</v>
      </c>
      <c r="G337" t="s">
        <v>20</v>
      </c>
      <c r="H337">
        <v>2283</v>
      </c>
      <c r="I337" s="5">
        <f t="shared" si="29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6"/>
        <v>43784.25</v>
      </c>
      <c r="O337" s="12">
        <f t="shared" si="2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13">
        <f t="shared" si="28"/>
        <v>43797.25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5"/>
        <v>0.97032531824611035</v>
      </c>
      <c r="G338" t="s">
        <v>14</v>
      </c>
      <c r="H338">
        <v>1072</v>
      </c>
      <c r="I338" s="5">
        <f t="shared" si="29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6"/>
        <v>40527.25</v>
      </c>
      <c r="O338" s="12">
        <f t="shared" si="2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13">
        <f t="shared" si="28"/>
        <v>40528.25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5"/>
        <v>1.2281904761904763</v>
      </c>
      <c r="G339" t="s">
        <v>20</v>
      </c>
      <c r="H339">
        <v>1095</v>
      </c>
      <c r="I339" s="5">
        <f t="shared" si="29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6"/>
        <v>43780.25</v>
      </c>
      <c r="O339" s="12">
        <f t="shared" si="2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13">
        <f t="shared" si="28"/>
        <v>43781.25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5"/>
        <v>1.7914326647564469</v>
      </c>
      <c r="G340" t="s">
        <v>20</v>
      </c>
      <c r="H340">
        <v>1690</v>
      </c>
      <c r="I340" s="5">
        <f t="shared" si="29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6"/>
        <v>40821.208333333336</v>
      </c>
      <c r="O340" s="12">
        <f t="shared" si="2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13">
        <f t="shared" si="28"/>
        <v>40851.208333333336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5"/>
        <v>0.79951577402787966</v>
      </c>
      <c r="G341" t="s">
        <v>74</v>
      </c>
      <c r="H341">
        <v>1297</v>
      </c>
      <c r="I341" s="5">
        <f t="shared" si="29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6"/>
        <v>42949.208333333328</v>
      </c>
      <c r="O341" s="12">
        <f t="shared" si="2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13">
        <f t="shared" si="28"/>
        <v>42963.208333333328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5"/>
        <v>0.94242587601078165</v>
      </c>
      <c r="G342" t="s">
        <v>14</v>
      </c>
      <c r="H342">
        <v>393</v>
      </c>
      <c r="I342" s="5">
        <f t="shared" si="29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6"/>
        <v>40889.25</v>
      </c>
      <c r="O342" s="12">
        <f t="shared" si="2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13">
        <f t="shared" si="28"/>
        <v>40890.25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5"/>
        <v>0.84669291338582675</v>
      </c>
      <c r="G343" t="s">
        <v>14</v>
      </c>
      <c r="H343">
        <v>1257</v>
      </c>
      <c r="I343" s="5">
        <f t="shared" si="29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6"/>
        <v>42244.208333333328</v>
      </c>
      <c r="O343" s="12">
        <f t="shared" si="2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13">
        <f t="shared" si="28"/>
        <v>42251.208333333328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5"/>
        <v>0.66521920668058454</v>
      </c>
      <c r="G344" t="s">
        <v>14</v>
      </c>
      <c r="H344">
        <v>328</v>
      </c>
      <c r="I344" s="5">
        <f t="shared" si="29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6"/>
        <v>41475.208333333336</v>
      </c>
      <c r="O344" s="12">
        <f t="shared" si="2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13">
        <f t="shared" si="28"/>
        <v>41487.208333333336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5"/>
        <v>0.53922222222222227</v>
      </c>
      <c r="G345" t="s">
        <v>14</v>
      </c>
      <c r="H345">
        <v>147</v>
      </c>
      <c r="I345" s="5">
        <f t="shared" si="29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6"/>
        <v>41597.25</v>
      </c>
      <c r="O345" s="12">
        <f t="shared" si="2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13">
        <f t="shared" si="28"/>
        <v>41650.25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5"/>
        <v>0.41983299595141699</v>
      </c>
      <c r="G346" t="s">
        <v>14</v>
      </c>
      <c r="H346">
        <v>830</v>
      </c>
      <c r="I346" s="5">
        <f t="shared" si="29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6"/>
        <v>43122.25</v>
      </c>
      <c r="O346" s="12">
        <f t="shared" si="2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13">
        <f t="shared" si="28"/>
        <v>43162.25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5"/>
        <v>0.14694796954314721</v>
      </c>
      <c r="G347" t="s">
        <v>14</v>
      </c>
      <c r="H347">
        <v>331</v>
      </c>
      <c r="I347" s="5">
        <f t="shared" si="29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6"/>
        <v>42194.208333333328</v>
      </c>
      <c r="O347" s="12">
        <f t="shared" si="2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13">
        <f t="shared" si="28"/>
        <v>42195.208333333328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5"/>
        <v>0.34475</v>
      </c>
      <c r="G348" t="s">
        <v>14</v>
      </c>
      <c r="H348">
        <v>25</v>
      </c>
      <c r="I348" s="5">
        <f t="shared" si="29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6"/>
        <v>42971.208333333328</v>
      </c>
      <c r="O348" s="12">
        <f t="shared" si="2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13">
        <f t="shared" si="28"/>
        <v>43026.208333333328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5"/>
        <v>14.007777777777777</v>
      </c>
      <c r="G349" t="s">
        <v>20</v>
      </c>
      <c r="H349">
        <v>191</v>
      </c>
      <c r="I349" s="5">
        <f t="shared" si="29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6"/>
        <v>42046.25</v>
      </c>
      <c r="O349" s="12">
        <f t="shared" si="2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13">
        <f t="shared" si="28"/>
        <v>42070.25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5"/>
        <v>0.71770351758793971</v>
      </c>
      <c r="G350" t="s">
        <v>14</v>
      </c>
      <c r="H350">
        <v>3483</v>
      </c>
      <c r="I350" s="5">
        <f t="shared" si="29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6"/>
        <v>42782.25</v>
      </c>
      <c r="O350" s="12">
        <f t="shared" si="2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13">
        <f t="shared" si="28"/>
        <v>42795.25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5"/>
        <v>0.53074115044247783</v>
      </c>
      <c r="G351" t="s">
        <v>14</v>
      </c>
      <c r="H351">
        <v>923</v>
      </c>
      <c r="I351" s="5">
        <f t="shared" si="29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6"/>
        <v>42930.208333333328</v>
      </c>
      <c r="O351" s="12">
        <f t="shared" si="2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13">
        <f t="shared" si="28"/>
        <v>42960.208333333328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5"/>
        <v>0.05</v>
      </c>
      <c r="G352" t="s">
        <v>14</v>
      </c>
      <c r="H352">
        <v>1</v>
      </c>
      <c r="I352" s="5">
        <f t="shared" si="29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6"/>
        <v>42144.208333333328</v>
      </c>
      <c r="O352" s="12">
        <f t="shared" si="2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13">
        <f t="shared" si="28"/>
        <v>42162.208333333328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5"/>
        <v>1.2770715249662619</v>
      </c>
      <c r="G353" t="s">
        <v>20</v>
      </c>
      <c r="H353">
        <v>2013</v>
      </c>
      <c r="I353" s="5">
        <f t="shared" si="29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6"/>
        <v>42240.208333333328</v>
      </c>
      <c r="O353" s="12">
        <f t="shared" si="2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13">
        <f t="shared" si="28"/>
        <v>42254.208333333328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5"/>
        <v>0.34892857142857142</v>
      </c>
      <c r="G354" t="s">
        <v>14</v>
      </c>
      <c r="H354">
        <v>33</v>
      </c>
      <c r="I354" s="5">
        <f t="shared" si="29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6"/>
        <v>42315.25</v>
      </c>
      <c r="O354" s="12">
        <f t="shared" si="2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13">
        <f t="shared" si="28"/>
        <v>42323.25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5"/>
        <v>4.105982142857143</v>
      </c>
      <c r="G355" t="s">
        <v>20</v>
      </c>
      <c r="H355">
        <v>1703</v>
      </c>
      <c r="I355" s="5">
        <f t="shared" si="29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6"/>
        <v>43651.208333333328</v>
      </c>
      <c r="O355" s="12">
        <f t="shared" si="2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13">
        <f t="shared" si="28"/>
        <v>43652.208333333328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5"/>
        <v>1.2373770491803278</v>
      </c>
      <c r="G356" t="s">
        <v>20</v>
      </c>
      <c r="H356">
        <v>80</v>
      </c>
      <c r="I356" s="5">
        <f t="shared" si="29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6"/>
        <v>41520.208333333336</v>
      </c>
      <c r="O356" s="12">
        <f t="shared" si="2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13">
        <f t="shared" si="28"/>
        <v>41527.208333333336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5"/>
        <v>0.58973684210526311</v>
      </c>
      <c r="G357" t="s">
        <v>47</v>
      </c>
      <c r="H357">
        <v>86</v>
      </c>
      <c r="I357" s="5">
        <f t="shared" si="29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6"/>
        <v>42757.25</v>
      </c>
      <c r="O357" s="12">
        <f t="shared" si="2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13">
        <f t="shared" si="28"/>
        <v>42797.25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5"/>
        <v>0.36892473118279567</v>
      </c>
      <c r="G358" t="s">
        <v>14</v>
      </c>
      <c r="H358">
        <v>40</v>
      </c>
      <c r="I358" s="5">
        <f t="shared" si="29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6"/>
        <v>40922.25</v>
      </c>
      <c r="O358" s="12">
        <f t="shared" si="2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13">
        <f t="shared" si="28"/>
        <v>40931.25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5"/>
        <v>1.8491304347826087</v>
      </c>
      <c r="G359" t="s">
        <v>20</v>
      </c>
      <c r="H359">
        <v>41</v>
      </c>
      <c r="I359" s="5">
        <f t="shared" si="29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6"/>
        <v>42250.208333333328</v>
      </c>
      <c r="O359" s="12">
        <f t="shared" si="2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13">
        <f t="shared" si="28"/>
        <v>42275.208333333328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5"/>
        <v>0.11814432989690722</v>
      </c>
      <c r="G360" t="s">
        <v>14</v>
      </c>
      <c r="H360">
        <v>23</v>
      </c>
      <c r="I360" s="5">
        <f t="shared" si="29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6"/>
        <v>43322.208333333328</v>
      </c>
      <c r="O360" s="12">
        <f t="shared" si="2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13">
        <f t="shared" si="28"/>
        <v>43325.208333333328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5"/>
        <v>2.9870000000000001</v>
      </c>
      <c r="G361" t="s">
        <v>20</v>
      </c>
      <c r="H361">
        <v>187</v>
      </c>
      <c r="I361" s="5">
        <f t="shared" si="29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6"/>
        <v>40782.208333333336</v>
      </c>
      <c r="O361" s="12">
        <f t="shared" si="2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13">
        <f t="shared" si="28"/>
        <v>40789.208333333336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5"/>
        <v>2.2635175879396985</v>
      </c>
      <c r="G362" t="s">
        <v>20</v>
      </c>
      <c r="H362">
        <v>2875</v>
      </c>
      <c r="I362" s="5">
        <f t="shared" si="29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6"/>
        <v>40544.25</v>
      </c>
      <c r="O362" s="12">
        <f t="shared" si="2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13">
        <f t="shared" si="28"/>
        <v>40558.25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5"/>
        <v>1.7356363636363636</v>
      </c>
      <c r="G363" t="s">
        <v>20</v>
      </c>
      <c r="H363">
        <v>88</v>
      </c>
      <c r="I363" s="5">
        <f t="shared" si="29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6"/>
        <v>43015.208333333328</v>
      </c>
      <c r="O363" s="12">
        <f t="shared" si="2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13">
        <f t="shared" si="28"/>
        <v>43039.208333333328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5"/>
        <v>3.7175675675675675</v>
      </c>
      <c r="G364" t="s">
        <v>20</v>
      </c>
      <c r="H364">
        <v>191</v>
      </c>
      <c r="I364" s="5">
        <f t="shared" si="29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6"/>
        <v>40570.25</v>
      </c>
      <c r="O364" s="12">
        <f t="shared" si="2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13">
        <f t="shared" si="28"/>
        <v>40608.25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5"/>
        <v>1.601923076923077</v>
      </c>
      <c r="G365" t="s">
        <v>20</v>
      </c>
      <c r="H365">
        <v>139</v>
      </c>
      <c r="I365" s="5">
        <f t="shared" si="29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6"/>
        <v>40904.25</v>
      </c>
      <c r="O365" s="12">
        <f t="shared" si="2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13">
        <f t="shared" si="28"/>
        <v>40905.25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5"/>
        <v>16.163333333333334</v>
      </c>
      <c r="G366" t="s">
        <v>20</v>
      </c>
      <c r="H366">
        <v>186</v>
      </c>
      <c r="I366" s="5">
        <f t="shared" si="29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6"/>
        <v>43164.25</v>
      </c>
      <c r="O366" s="12">
        <f t="shared" si="2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13">
        <f t="shared" si="28"/>
        <v>43194.208333333328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5"/>
        <v>7.3343749999999996</v>
      </c>
      <c r="G367" t="s">
        <v>20</v>
      </c>
      <c r="H367">
        <v>112</v>
      </c>
      <c r="I367" s="5">
        <f t="shared" si="29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6"/>
        <v>42733.25</v>
      </c>
      <c r="O367" s="12">
        <f t="shared" si="2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13">
        <f t="shared" si="28"/>
        <v>42760.25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5"/>
        <v>5.9211111111111112</v>
      </c>
      <c r="G368" t="s">
        <v>20</v>
      </c>
      <c r="H368">
        <v>101</v>
      </c>
      <c r="I368" s="5">
        <f t="shared" si="29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6"/>
        <v>40546.25</v>
      </c>
      <c r="O368" s="12">
        <f t="shared" si="2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13">
        <f t="shared" si="28"/>
        <v>40547.25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5"/>
        <v>0.18888888888888888</v>
      </c>
      <c r="G369" t="s">
        <v>14</v>
      </c>
      <c r="H369">
        <v>75</v>
      </c>
      <c r="I369" s="5">
        <f t="shared" si="29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6"/>
        <v>41930.208333333336</v>
      </c>
      <c r="O369" s="12">
        <f t="shared" si="2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13">
        <f t="shared" si="28"/>
        <v>41954.25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5"/>
        <v>2.7680769230769231</v>
      </c>
      <c r="G370" t="s">
        <v>20</v>
      </c>
      <c r="H370">
        <v>206</v>
      </c>
      <c r="I370" s="5">
        <f t="shared" si="29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6"/>
        <v>40464.208333333336</v>
      </c>
      <c r="O370" s="12">
        <f t="shared" si="2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13">
        <f t="shared" si="28"/>
        <v>40487.208333333336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5"/>
        <v>2.730185185185185</v>
      </c>
      <c r="G371" t="s">
        <v>20</v>
      </c>
      <c r="H371">
        <v>154</v>
      </c>
      <c r="I371" s="5">
        <f t="shared" si="29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6"/>
        <v>41308.25</v>
      </c>
      <c r="O371" s="12">
        <f t="shared" si="2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13">
        <f t="shared" si="28"/>
        <v>41347.208333333336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5"/>
        <v>1.593633125556545</v>
      </c>
      <c r="G372" t="s">
        <v>20</v>
      </c>
      <c r="H372">
        <v>5966</v>
      </c>
      <c r="I372" s="5">
        <f t="shared" si="29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6"/>
        <v>43570.208333333328</v>
      </c>
      <c r="O372" s="12">
        <f t="shared" si="2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13">
        <f t="shared" si="28"/>
        <v>43576.208333333328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5"/>
        <v>0.67869978858350954</v>
      </c>
      <c r="G373" t="s">
        <v>14</v>
      </c>
      <c r="H373">
        <v>2176</v>
      </c>
      <c r="I373" s="5">
        <f t="shared" si="29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6"/>
        <v>42043.25</v>
      </c>
      <c r="O373" s="12">
        <f t="shared" si="2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13">
        <f t="shared" si="28"/>
        <v>42094.208333333328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5"/>
        <v>15.915555555555555</v>
      </c>
      <c r="G374" t="s">
        <v>20</v>
      </c>
      <c r="H374">
        <v>169</v>
      </c>
      <c r="I374" s="5">
        <f t="shared" si="29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6"/>
        <v>42012.25</v>
      </c>
      <c r="O374" s="12">
        <f t="shared" si="2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13">
        <f t="shared" si="28"/>
        <v>42032.25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5"/>
        <v>7.3018222222222224</v>
      </c>
      <c r="G375" t="s">
        <v>20</v>
      </c>
      <c r="H375">
        <v>2106</v>
      </c>
      <c r="I375" s="5">
        <f t="shared" si="29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6"/>
        <v>42964.208333333328</v>
      </c>
      <c r="O375" s="12">
        <f t="shared" si="2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13">
        <f t="shared" si="28"/>
        <v>42972.208333333328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5"/>
        <v>0.13185782556750297</v>
      </c>
      <c r="G376" t="s">
        <v>14</v>
      </c>
      <c r="H376">
        <v>441</v>
      </c>
      <c r="I376" s="5">
        <f t="shared" si="29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6"/>
        <v>43476.25</v>
      </c>
      <c r="O376" s="12">
        <f t="shared" si="2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13">
        <f t="shared" si="28"/>
        <v>43481.25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5"/>
        <v>0.54777777777777781</v>
      </c>
      <c r="G377" t="s">
        <v>14</v>
      </c>
      <c r="H377">
        <v>25</v>
      </c>
      <c r="I377" s="5">
        <f t="shared" si="29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6"/>
        <v>42293.208333333328</v>
      </c>
      <c r="O377" s="12">
        <f t="shared" si="2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13">
        <f t="shared" si="28"/>
        <v>42350.25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5"/>
        <v>3.6102941176470589</v>
      </c>
      <c r="G378" t="s">
        <v>20</v>
      </c>
      <c r="H378">
        <v>131</v>
      </c>
      <c r="I378" s="5">
        <f t="shared" si="29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6"/>
        <v>41826.208333333336</v>
      </c>
      <c r="O378" s="12">
        <f t="shared" si="2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13">
        <f t="shared" si="28"/>
        <v>41832.208333333336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5"/>
        <v>0.10257545271629778</v>
      </c>
      <c r="G379" t="s">
        <v>14</v>
      </c>
      <c r="H379">
        <v>127</v>
      </c>
      <c r="I379" s="5">
        <f t="shared" si="29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6"/>
        <v>43760.208333333328</v>
      </c>
      <c r="O379" s="12">
        <f t="shared" si="2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13">
        <f t="shared" si="28"/>
        <v>43774.25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5"/>
        <v>0.13962962962962963</v>
      </c>
      <c r="G380" t="s">
        <v>14</v>
      </c>
      <c r="H380">
        <v>355</v>
      </c>
      <c r="I380" s="5">
        <f t="shared" si="29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6"/>
        <v>43241.208333333328</v>
      </c>
      <c r="O380" s="12">
        <f t="shared" si="2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13">
        <f t="shared" si="28"/>
        <v>43279.208333333328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5"/>
        <v>0.40444444444444444</v>
      </c>
      <c r="G381" t="s">
        <v>14</v>
      </c>
      <c r="H381">
        <v>44</v>
      </c>
      <c r="I381" s="5">
        <f t="shared" si="29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6"/>
        <v>40843.208333333336</v>
      </c>
      <c r="O381" s="12">
        <f t="shared" si="2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13">
        <f t="shared" si="28"/>
        <v>40857.25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5"/>
        <v>1.6032</v>
      </c>
      <c r="G382" t="s">
        <v>20</v>
      </c>
      <c r="H382">
        <v>84</v>
      </c>
      <c r="I382" s="5">
        <f t="shared" si="29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6"/>
        <v>41448.208333333336</v>
      </c>
      <c r="O382" s="12">
        <f t="shared" si="2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13">
        <f t="shared" si="28"/>
        <v>41453.208333333336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5"/>
        <v>1.8394339622641509</v>
      </c>
      <c r="G383" t="s">
        <v>20</v>
      </c>
      <c r="H383">
        <v>155</v>
      </c>
      <c r="I383" s="5">
        <f t="shared" si="29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6"/>
        <v>42163.208333333328</v>
      </c>
      <c r="O383" s="12">
        <f t="shared" si="2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13">
        <f t="shared" si="28"/>
        <v>42209.208333333328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5"/>
        <v>0.63769230769230767</v>
      </c>
      <c r="G384" t="s">
        <v>14</v>
      </c>
      <c r="H384">
        <v>67</v>
      </c>
      <c r="I384" s="5">
        <f t="shared" si="29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6"/>
        <v>43024.208333333328</v>
      </c>
      <c r="O384" s="12">
        <f t="shared" si="2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13">
        <f t="shared" si="28"/>
        <v>43043.208333333328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5"/>
        <v>2.2538095238095237</v>
      </c>
      <c r="G385" t="s">
        <v>20</v>
      </c>
      <c r="H385">
        <v>189</v>
      </c>
      <c r="I385" s="5">
        <f t="shared" si="29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6"/>
        <v>43509.25</v>
      </c>
      <c r="O385" s="12">
        <f t="shared" si="2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13">
        <f t="shared" si="28"/>
        <v>43515.25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5"/>
        <v>1.7200961538461539</v>
      </c>
      <c r="G386" t="s">
        <v>20</v>
      </c>
      <c r="H386">
        <v>4799</v>
      </c>
      <c r="I386" s="5">
        <f t="shared" si="29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6"/>
        <v>42776.25</v>
      </c>
      <c r="O386" s="12">
        <f t="shared" si="2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13">
        <f t="shared" si="28"/>
        <v>42803.25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30">E387/D387</f>
        <v>1.4616709511568124</v>
      </c>
      <c r="G387" t="s">
        <v>20</v>
      </c>
      <c r="H387">
        <v>1137</v>
      </c>
      <c r="I387" s="5">
        <f t="shared" si="29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1">(((L387/60)/60)/24)+DATE(1970,1,1)</f>
        <v>43553.208333333328</v>
      </c>
      <c r="O387" s="12">
        <f t="shared" ref="O387:O450" si="32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13">
        <f t="shared" ref="U387:U450" si="33">(((M387/60)/60)/24)+DATE(1970,1,1)</f>
        <v>43585.208333333328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30"/>
        <v>0.76423616236162362</v>
      </c>
      <c r="G388" t="s">
        <v>14</v>
      </c>
      <c r="H388">
        <v>1068</v>
      </c>
      <c r="I388" s="5">
        <f t="shared" ref="I388:I451" si="34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1"/>
        <v>40355.208333333336</v>
      </c>
      <c r="O388" s="12">
        <f t="shared" si="3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13">
        <f t="shared" si="33"/>
        <v>40367.208333333336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0"/>
        <v>0.39261467889908258</v>
      </c>
      <c r="G389" t="s">
        <v>14</v>
      </c>
      <c r="H389">
        <v>424</v>
      </c>
      <c r="I389" s="5">
        <f t="shared" si="3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1"/>
        <v>41072.208333333336</v>
      </c>
      <c r="O389" s="12">
        <f t="shared" si="3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13">
        <f t="shared" si="33"/>
        <v>41077.208333333336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0"/>
        <v>0.11270034843205574</v>
      </c>
      <c r="G390" t="s">
        <v>74</v>
      </c>
      <c r="H390">
        <v>145</v>
      </c>
      <c r="I390" s="5">
        <f t="shared" si="3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1"/>
        <v>40912.25</v>
      </c>
      <c r="O390" s="12">
        <f t="shared" si="32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13">
        <f t="shared" si="33"/>
        <v>40914.25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0"/>
        <v>1.2211084337349398</v>
      </c>
      <c r="G391" t="s">
        <v>20</v>
      </c>
      <c r="H391">
        <v>1152</v>
      </c>
      <c r="I391" s="5">
        <f t="shared" si="3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1"/>
        <v>40479.208333333336</v>
      </c>
      <c r="O391" s="12">
        <f t="shared" si="3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13">
        <f t="shared" si="33"/>
        <v>40506.25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0"/>
        <v>1.8654166666666667</v>
      </c>
      <c r="G392" t="s">
        <v>20</v>
      </c>
      <c r="H392">
        <v>50</v>
      </c>
      <c r="I392" s="5">
        <f t="shared" si="34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1"/>
        <v>41530.208333333336</v>
      </c>
      <c r="O392" s="12">
        <f t="shared" si="32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13">
        <f t="shared" si="33"/>
        <v>41545.208333333336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0"/>
        <v>7.27317880794702E-2</v>
      </c>
      <c r="G393" t="s">
        <v>14</v>
      </c>
      <c r="H393">
        <v>151</v>
      </c>
      <c r="I393" s="5">
        <f t="shared" si="3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1"/>
        <v>41653.25</v>
      </c>
      <c r="O393" s="12">
        <f t="shared" si="3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13">
        <f t="shared" si="33"/>
        <v>41655.25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0"/>
        <v>0.65642371234207963</v>
      </c>
      <c r="G394" t="s">
        <v>14</v>
      </c>
      <c r="H394">
        <v>1608</v>
      </c>
      <c r="I394" s="5">
        <f t="shared" si="3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1"/>
        <v>40549.25</v>
      </c>
      <c r="O394" s="12">
        <f t="shared" si="3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13">
        <f t="shared" si="33"/>
        <v>40551.25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0"/>
        <v>2.2896178343949045</v>
      </c>
      <c r="G395" t="s">
        <v>20</v>
      </c>
      <c r="H395">
        <v>3059</v>
      </c>
      <c r="I395" s="5">
        <f t="shared" si="3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1"/>
        <v>42933.208333333328</v>
      </c>
      <c r="O395" s="12">
        <f t="shared" si="32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13">
        <f t="shared" si="33"/>
        <v>42934.208333333328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0"/>
        <v>4.6937499999999996</v>
      </c>
      <c r="G396" t="s">
        <v>20</v>
      </c>
      <c r="H396">
        <v>34</v>
      </c>
      <c r="I396" s="5">
        <f t="shared" si="3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1"/>
        <v>41484.208333333336</v>
      </c>
      <c r="O396" s="12">
        <f t="shared" si="3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13">
        <f t="shared" si="33"/>
        <v>41494.208333333336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0"/>
        <v>1.3011267605633803</v>
      </c>
      <c r="G397" t="s">
        <v>20</v>
      </c>
      <c r="H397">
        <v>220</v>
      </c>
      <c r="I397" s="5">
        <f t="shared" si="3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1"/>
        <v>40885.25</v>
      </c>
      <c r="O397" s="12">
        <f t="shared" si="3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13">
        <f t="shared" si="33"/>
        <v>40886.25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0"/>
        <v>1.6705422993492407</v>
      </c>
      <c r="G398" t="s">
        <v>20</v>
      </c>
      <c r="H398">
        <v>1604</v>
      </c>
      <c r="I398" s="5">
        <f t="shared" si="3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1"/>
        <v>43378.208333333328</v>
      </c>
      <c r="O398" s="12">
        <f t="shared" si="3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13">
        <f t="shared" si="33"/>
        <v>43386.208333333328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0"/>
        <v>1.738641975308642</v>
      </c>
      <c r="G399" t="s">
        <v>20</v>
      </c>
      <c r="H399">
        <v>454</v>
      </c>
      <c r="I399" s="5">
        <f t="shared" si="3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1"/>
        <v>41417.208333333336</v>
      </c>
      <c r="O399" s="12">
        <f t="shared" si="32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13">
        <f t="shared" si="33"/>
        <v>41423.208333333336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0"/>
        <v>7.1776470588235295</v>
      </c>
      <c r="G400" t="s">
        <v>20</v>
      </c>
      <c r="H400">
        <v>123</v>
      </c>
      <c r="I400" s="5">
        <f t="shared" si="3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1"/>
        <v>43228.208333333328</v>
      </c>
      <c r="O400" s="12">
        <f t="shared" si="3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13">
        <f t="shared" si="33"/>
        <v>43230.208333333328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0"/>
        <v>0.63850976361767731</v>
      </c>
      <c r="G401" t="s">
        <v>14</v>
      </c>
      <c r="H401">
        <v>941</v>
      </c>
      <c r="I401" s="5">
        <f t="shared" si="3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1"/>
        <v>40576.25</v>
      </c>
      <c r="O401" s="12">
        <f t="shared" si="32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13">
        <f t="shared" si="33"/>
        <v>40583.25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0"/>
        <v>0.02</v>
      </c>
      <c r="G402" t="s">
        <v>14</v>
      </c>
      <c r="H402">
        <v>1</v>
      </c>
      <c r="I402" s="5">
        <f t="shared" si="34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1"/>
        <v>41502.208333333336</v>
      </c>
      <c r="O402" s="12">
        <f t="shared" si="32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13">
        <f t="shared" si="33"/>
        <v>41524.208333333336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0"/>
        <v>15.302222222222222</v>
      </c>
      <c r="G403" t="s">
        <v>20</v>
      </c>
      <c r="H403">
        <v>299</v>
      </c>
      <c r="I403" s="5">
        <f t="shared" si="3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1"/>
        <v>43765.208333333328</v>
      </c>
      <c r="O403" s="12">
        <f t="shared" si="3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13">
        <f t="shared" si="33"/>
        <v>43765.208333333328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0"/>
        <v>0.40356164383561643</v>
      </c>
      <c r="G404" t="s">
        <v>14</v>
      </c>
      <c r="H404">
        <v>40</v>
      </c>
      <c r="I404" s="5">
        <f t="shared" si="3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1"/>
        <v>40914.25</v>
      </c>
      <c r="O404" s="12">
        <f t="shared" si="3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13">
        <f t="shared" si="33"/>
        <v>40961.25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0"/>
        <v>0.86220633299284988</v>
      </c>
      <c r="G405" t="s">
        <v>14</v>
      </c>
      <c r="H405">
        <v>3015</v>
      </c>
      <c r="I405" s="5">
        <f t="shared" si="3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1"/>
        <v>40310.208333333336</v>
      </c>
      <c r="O405" s="12">
        <f t="shared" si="3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13">
        <f t="shared" si="33"/>
        <v>40346.208333333336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0"/>
        <v>3.1558486707566464</v>
      </c>
      <c r="G406" t="s">
        <v>20</v>
      </c>
      <c r="H406">
        <v>2237</v>
      </c>
      <c r="I406" s="5">
        <f t="shared" si="3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1"/>
        <v>43053.25</v>
      </c>
      <c r="O406" s="12">
        <f t="shared" si="3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13">
        <f t="shared" si="33"/>
        <v>43056.25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0"/>
        <v>0.89618243243243245</v>
      </c>
      <c r="G407" t="s">
        <v>14</v>
      </c>
      <c r="H407">
        <v>435</v>
      </c>
      <c r="I407" s="5">
        <f t="shared" si="3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1"/>
        <v>43255.208333333328</v>
      </c>
      <c r="O407" s="12">
        <f t="shared" si="3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13">
        <f t="shared" si="33"/>
        <v>43305.208333333328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0"/>
        <v>1.8214503816793892</v>
      </c>
      <c r="G408" t="s">
        <v>20</v>
      </c>
      <c r="H408">
        <v>645</v>
      </c>
      <c r="I408" s="5">
        <f t="shared" si="3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1"/>
        <v>41304.25</v>
      </c>
      <c r="O408" s="12">
        <f t="shared" si="3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13">
        <f t="shared" si="33"/>
        <v>41316.25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0"/>
        <v>3.5588235294117645</v>
      </c>
      <c r="G409" t="s">
        <v>20</v>
      </c>
      <c r="H409">
        <v>484</v>
      </c>
      <c r="I409" s="5">
        <f t="shared" si="34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1"/>
        <v>43751.208333333328</v>
      </c>
      <c r="O409" s="12">
        <f t="shared" si="3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13">
        <f t="shared" si="33"/>
        <v>43758.208333333328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0"/>
        <v>1.3183695652173912</v>
      </c>
      <c r="G410" t="s">
        <v>20</v>
      </c>
      <c r="H410">
        <v>154</v>
      </c>
      <c r="I410" s="5">
        <f t="shared" si="3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1"/>
        <v>42541.208333333328</v>
      </c>
      <c r="O410" s="12">
        <f t="shared" si="3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13">
        <f t="shared" si="33"/>
        <v>42561.208333333328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0"/>
        <v>0.46315634218289087</v>
      </c>
      <c r="G411" t="s">
        <v>14</v>
      </c>
      <c r="H411">
        <v>714</v>
      </c>
      <c r="I411" s="5">
        <f t="shared" si="3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1"/>
        <v>42843.208333333328</v>
      </c>
      <c r="O411" s="12">
        <f t="shared" si="32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13">
        <f t="shared" si="33"/>
        <v>42847.208333333328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0"/>
        <v>0.36132726089785294</v>
      </c>
      <c r="G412" t="s">
        <v>47</v>
      </c>
      <c r="H412">
        <v>1111</v>
      </c>
      <c r="I412" s="5">
        <f t="shared" si="3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1"/>
        <v>42122.208333333328</v>
      </c>
      <c r="O412" s="12">
        <f t="shared" si="32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13">
        <f t="shared" si="33"/>
        <v>42122.208333333328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0"/>
        <v>1.0462820512820512</v>
      </c>
      <c r="G413" t="s">
        <v>20</v>
      </c>
      <c r="H413">
        <v>82</v>
      </c>
      <c r="I413" s="5">
        <f t="shared" si="3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1"/>
        <v>42884.208333333328</v>
      </c>
      <c r="O413" s="12">
        <f t="shared" si="3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13">
        <f t="shared" si="33"/>
        <v>42886.208333333328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0"/>
        <v>6.6885714285714286</v>
      </c>
      <c r="G414" t="s">
        <v>20</v>
      </c>
      <c r="H414">
        <v>134</v>
      </c>
      <c r="I414" s="5">
        <f t="shared" si="3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1"/>
        <v>41642.25</v>
      </c>
      <c r="O414" s="12">
        <f t="shared" si="3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13">
        <f t="shared" si="33"/>
        <v>41652.25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0"/>
        <v>0.62072823218997364</v>
      </c>
      <c r="G415" t="s">
        <v>47</v>
      </c>
      <c r="H415">
        <v>1089</v>
      </c>
      <c r="I415" s="5">
        <f t="shared" si="3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1"/>
        <v>43431.25</v>
      </c>
      <c r="O415" s="12">
        <f t="shared" si="3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13">
        <f t="shared" si="33"/>
        <v>43458.25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0"/>
        <v>0.84699787460148779</v>
      </c>
      <c r="G416" t="s">
        <v>14</v>
      </c>
      <c r="H416">
        <v>5497</v>
      </c>
      <c r="I416" s="5">
        <f t="shared" si="3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1"/>
        <v>40288.208333333336</v>
      </c>
      <c r="O416" s="12">
        <f t="shared" si="32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13">
        <f t="shared" si="33"/>
        <v>40296.208333333336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0"/>
        <v>0.11059030837004405</v>
      </c>
      <c r="G417" t="s">
        <v>14</v>
      </c>
      <c r="H417">
        <v>418</v>
      </c>
      <c r="I417" s="5">
        <f t="shared" si="3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1"/>
        <v>40921.25</v>
      </c>
      <c r="O417" s="12">
        <f t="shared" si="3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13">
        <f t="shared" si="33"/>
        <v>40938.25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0"/>
        <v>0.43838781575037145</v>
      </c>
      <c r="G418" t="s">
        <v>14</v>
      </c>
      <c r="H418">
        <v>1439</v>
      </c>
      <c r="I418" s="5">
        <f t="shared" si="3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1"/>
        <v>40560.25</v>
      </c>
      <c r="O418" s="12">
        <f t="shared" si="3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13">
        <f t="shared" si="33"/>
        <v>40569.25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0"/>
        <v>0.55470588235294116</v>
      </c>
      <c r="G419" t="s">
        <v>14</v>
      </c>
      <c r="H419">
        <v>15</v>
      </c>
      <c r="I419" s="5">
        <f t="shared" si="3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1"/>
        <v>43407.208333333328</v>
      </c>
      <c r="O419" s="12">
        <f t="shared" si="3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13">
        <f t="shared" si="33"/>
        <v>43431.25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0"/>
        <v>0.57399511301160655</v>
      </c>
      <c r="G420" t="s">
        <v>14</v>
      </c>
      <c r="H420">
        <v>1999</v>
      </c>
      <c r="I420" s="5">
        <f t="shared" si="3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1"/>
        <v>41035.208333333336</v>
      </c>
      <c r="O420" s="12">
        <f t="shared" si="3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13">
        <f t="shared" si="33"/>
        <v>41036.208333333336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0"/>
        <v>1.2343497363796134</v>
      </c>
      <c r="G421" t="s">
        <v>20</v>
      </c>
      <c r="H421">
        <v>5203</v>
      </c>
      <c r="I421" s="5">
        <f t="shared" si="3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1"/>
        <v>40899.25</v>
      </c>
      <c r="O421" s="12">
        <f t="shared" si="3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13">
        <f t="shared" si="33"/>
        <v>40905.25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0"/>
        <v>1.2846</v>
      </c>
      <c r="G422" t="s">
        <v>20</v>
      </c>
      <c r="H422">
        <v>94</v>
      </c>
      <c r="I422" s="5">
        <f t="shared" si="3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1"/>
        <v>42911.208333333328</v>
      </c>
      <c r="O422" s="12">
        <f t="shared" si="3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13">
        <f t="shared" si="33"/>
        <v>42925.208333333328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0"/>
        <v>0.63989361702127656</v>
      </c>
      <c r="G423" t="s">
        <v>14</v>
      </c>
      <c r="H423">
        <v>118</v>
      </c>
      <c r="I423" s="5">
        <f t="shared" si="3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1"/>
        <v>42915.208333333328</v>
      </c>
      <c r="O423" s="12">
        <f t="shared" si="3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13">
        <f t="shared" si="33"/>
        <v>42945.208333333328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0"/>
        <v>1.2729885057471264</v>
      </c>
      <c r="G424" t="s">
        <v>20</v>
      </c>
      <c r="H424">
        <v>205</v>
      </c>
      <c r="I424" s="5">
        <f t="shared" si="3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1"/>
        <v>40285.208333333336</v>
      </c>
      <c r="O424" s="12">
        <f t="shared" si="3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13">
        <f t="shared" si="33"/>
        <v>40305.208333333336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0"/>
        <v>0.10638024357239513</v>
      </c>
      <c r="G425" t="s">
        <v>14</v>
      </c>
      <c r="H425">
        <v>162</v>
      </c>
      <c r="I425" s="5">
        <f t="shared" si="3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1"/>
        <v>40808.208333333336</v>
      </c>
      <c r="O425" s="12">
        <f t="shared" si="32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13">
        <f t="shared" si="33"/>
        <v>40810.208333333336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0"/>
        <v>0.40470588235294119</v>
      </c>
      <c r="G426" t="s">
        <v>14</v>
      </c>
      <c r="H426">
        <v>83</v>
      </c>
      <c r="I426" s="5">
        <f t="shared" si="3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1"/>
        <v>43208.208333333328</v>
      </c>
      <c r="O426" s="12">
        <f t="shared" si="32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13">
        <f t="shared" si="33"/>
        <v>43214.208333333328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0"/>
        <v>2.8766666666666665</v>
      </c>
      <c r="G427" t="s">
        <v>20</v>
      </c>
      <c r="H427">
        <v>92</v>
      </c>
      <c r="I427" s="5">
        <f t="shared" si="3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1"/>
        <v>42213.208333333328</v>
      </c>
      <c r="O427" s="12">
        <f t="shared" si="32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13">
        <f t="shared" si="33"/>
        <v>42219.208333333328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0"/>
        <v>5.7294444444444448</v>
      </c>
      <c r="G428" t="s">
        <v>20</v>
      </c>
      <c r="H428">
        <v>219</v>
      </c>
      <c r="I428" s="5">
        <f t="shared" si="3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1"/>
        <v>41332.25</v>
      </c>
      <c r="O428" s="12">
        <f t="shared" si="3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13">
        <f t="shared" si="33"/>
        <v>41339.25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0"/>
        <v>1.1290429799426933</v>
      </c>
      <c r="G429" t="s">
        <v>20</v>
      </c>
      <c r="H429">
        <v>2526</v>
      </c>
      <c r="I429" s="5">
        <f t="shared" si="3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1"/>
        <v>41895.208333333336</v>
      </c>
      <c r="O429" s="12">
        <f t="shared" si="3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13">
        <f t="shared" si="33"/>
        <v>41927.208333333336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0"/>
        <v>0.46387573964497042</v>
      </c>
      <c r="G430" t="s">
        <v>14</v>
      </c>
      <c r="H430">
        <v>747</v>
      </c>
      <c r="I430" s="5">
        <f t="shared" si="3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1"/>
        <v>40585.25</v>
      </c>
      <c r="O430" s="12">
        <f t="shared" si="3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13">
        <f t="shared" si="33"/>
        <v>40592.25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0"/>
        <v>0.90675916230366493</v>
      </c>
      <c r="G431" t="s">
        <v>74</v>
      </c>
      <c r="H431">
        <v>2138</v>
      </c>
      <c r="I431" s="5">
        <f t="shared" si="3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1"/>
        <v>41680.25</v>
      </c>
      <c r="O431" s="12">
        <f t="shared" si="32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13">
        <f t="shared" si="33"/>
        <v>41708.208333333336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0"/>
        <v>0.67740740740740746</v>
      </c>
      <c r="G432" t="s">
        <v>14</v>
      </c>
      <c r="H432">
        <v>84</v>
      </c>
      <c r="I432" s="5">
        <f t="shared" si="3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1"/>
        <v>43737.208333333328</v>
      </c>
      <c r="O432" s="12">
        <f t="shared" si="3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13">
        <f t="shared" si="33"/>
        <v>43771.208333333328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0"/>
        <v>1.9249019607843136</v>
      </c>
      <c r="G433" t="s">
        <v>20</v>
      </c>
      <c r="H433">
        <v>94</v>
      </c>
      <c r="I433" s="5">
        <f t="shared" si="3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1"/>
        <v>43273.208333333328</v>
      </c>
      <c r="O433" s="12">
        <f t="shared" si="3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13">
        <f t="shared" si="33"/>
        <v>43290.208333333328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0"/>
        <v>0.82714285714285718</v>
      </c>
      <c r="G434" t="s">
        <v>14</v>
      </c>
      <c r="H434">
        <v>91</v>
      </c>
      <c r="I434" s="5">
        <f t="shared" si="3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1"/>
        <v>41761.208333333336</v>
      </c>
      <c r="O434" s="12">
        <f t="shared" si="3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13">
        <f t="shared" si="33"/>
        <v>41781.208333333336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0"/>
        <v>0.54163920922570019</v>
      </c>
      <c r="G435" t="s">
        <v>14</v>
      </c>
      <c r="H435">
        <v>792</v>
      </c>
      <c r="I435" s="5">
        <f t="shared" si="3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1"/>
        <v>41603.25</v>
      </c>
      <c r="O435" s="12">
        <f t="shared" si="3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13">
        <f t="shared" si="33"/>
        <v>41619.25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0"/>
        <v>0.16722222222222222</v>
      </c>
      <c r="G436" t="s">
        <v>74</v>
      </c>
      <c r="H436">
        <v>10</v>
      </c>
      <c r="I436" s="5">
        <f t="shared" si="34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1"/>
        <v>42705.25</v>
      </c>
      <c r="O436" s="12">
        <f t="shared" si="3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13">
        <f t="shared" si="33"/>
        <v>42719.25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0"/>
        <v>1.168766404199475</v>
      </c>
      <c r="G437" t="s">
        <v>20</v>
      </c>
      <c r="H437">
        <v>1713</v>
      </c>
      <c r="I437" s="5">
        <f t="shared" si="3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1"/>
        <v>41988.25</v>
      </c>
      <c r="O437" s="12">
        <f t="shared" si="3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13">
        <f t="shared" si="33"/>
        <v>42000.25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0"/>
        <v>10.521538461538462</v>
      </c>
      <c r="G438" t="s">
        <v>20</v>
      </c>
      <c r="H438">
        <v>249</v>
      </c>
      <c r="I438" s="5">
        <f t="shared" si="3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1"/>
        <v>43575.208333333328</v>
      </c>
      <c r="O438" s="12">
        <f t="shared" si="32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13">
        <f t="shared" si="33"/>
        <v>43576.208333333328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0"/>
        <v>1.2307407407407407</v>
      </c>
      <c r="G439" t="s">
        <v>20</v>
      </c>
      <c r="H439">
        <v>192</v>
      </c>
      <c r="I439" s="5">
        <f t="shared" si="3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1"/>
        <v>42260.208333333328</v>
      </c>
      <c r="O439" s="12">
        <f t="shared" si="3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13">
        <f t="shared" si="33"/>
        <v>42263.208333333328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0"/>
        <v>1.7863855421686747</v>
      </c>
      <c r="G440" t="s">
        <v>20</v>
      </c>
      <c r="H440">
        <v>247</v>
      </c>
      <c r="I440" s="5">
        <f t="shared" si="3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1"/>
        <v>41337.25</v>
      </c>
      <c r="O440" s="12">
        <f t="shared" si="3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13">
        <f t="shared" si="33"/>
        <v>41367.208333333336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0"/>
        <v>3.5528169014084505</v>
      </c>
      <c r="G441" t="s">
        <v>20</v>
      </c>
      <c r="H441">
        <v>2293</v>
      </c>
      <c r="I441" s="5">
        <f t="shared" si="3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1"/>
        <v>42680.208333333328</v>
      </c>
      <c r="O441" s="12">
        <f t="shared" si="3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13">
        <f t="shared" si="33"/>
        <v>42687.25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0"/>
        <v>1.6190634146341463</v>
      </c>
      <c r="G442" t="s">
        <v>20</v>
      </c>
      <c r="H442">
        <v>3131</v>
      </c>
      <c r="I442" s="5">
        <f t="shared" si="3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1"/>
        <v>42916.208333333328</v>
      </c>
      <c r="O442" s="12">
        <f t="shared" si="3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13">
        <f t="shared" si="33"/>
        <v>42926.208333333328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0"/>
        <v>0.24914285714285714</v>
      </c>
      <c r="G443" t="s">
        <v>14</v>
      </c>
      <c r="H443">
        <v>32</v>
      </c>
      <c r="I443" s="5">
        <f t="shared" si="34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1"/>
        <v>41025.208333333336</v>
      </c>
      <c r="O443" s="12">
        <f t="shared" si="3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13">
        <f t="shared" si="33"/>
        <v>41053.208333333336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0"/>
        <v>1.9872222222222222</v>
      </c>
      <c r="G444" t="s">
        <v>20</v>
      </c>
      <c r="H444">
        <v>143</v>
      </c>
      <c r="I444" s="5">
        <f t="shared" si="3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1"/>
        <v>42980.208333333328</v>
      </c>
      <c r="O444" s="12">
        <f t="shared" si="3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13">
        <f t="shared" si="33"/>
        <v>42996.208333333328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0"/>
        <v>0.34752688172043011</v>
      </c>
      <c r="G445" t="s">
        <v>74</v>
      </c>
      <c r="H445">
        <v>90</v>
      </c>
      <c r="I445" s="5">
        <f t="shared" si="3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1"/>
        <v>40451.208333333336</v>
      </c>
      <c r="O445" s="12">
        <f t="shared" si="3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13">
        <f t="shared" si="33"/>
        <v>40470.208333333336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0"/>
        <v>1.7641935483870967</v>
      </c>
      <c r="G446" t="s">
        <v>20</v>
      </c>
      <c r="H446">
        <v>296</v>
      </c>
      <c r="I446" s="5">
        <f t="shared" si="3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1"/>
        <v>40748.208333333336</v>
      </c>
      <c r="O446" s="12">
        <f t="shared" si="32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13">
        <f t="shared" si="33"/>
        <v>40750.208333333336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0"/>
        <v>5.1138095238095236</v>
      </c>
      <c r="G447" t="s">
        <v>20</v>
      </c>
      <c r="H447">
        <v>170</v>
      </c>
      <c r="I447" s="5">
        <f t="shared" si="3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1"/>
        <v>40515.25</v>
      </c>
      <c r="O447" s="12">
        <f t="shared" si="3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13">
        <f t="shared" si="33"/>
        <v>40536.25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0"/>
        <v>0.82044117647058823</v>
      </c>
      <c r="G448" t="s">
        <v>14</v>
      </c>
      <c r="H448">
        <v>186</v>
      </c>
      <c r="I448" s="5">
        <f t="shared" si="3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1"/>
        <v>41261.25</v>
      </c>
      <c r="O448" s="12">
        <f t="shared" si="3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13">
        <f t="shared" si="33"/>
        <v>41263.25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0"/>
        <v>0.24326030927835052</v>
      </c>
      <c r="G449" t="s">
        <v>74</v>
      </c>
      <c r="H449">
        <v>439</v>
      </c>
      <c r="I449" s="5">
        <f t="shared" si="34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1"/>
        <v>43088.25</v>
      </c>
      <c r="O449" s="12">
        <f t="shared" si="3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13">
        <f t="shared" si="33"/>
        <v>43104.25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0"/>
        <v>0.50482758620689661</v>
      </c>
      <c r="G450" t="s">
        <v>14</v>
      </c>
      <c r="H450">
        <v>605</v>
      </c>
      <c r="I450" s="5">
        <f t="shared" si="3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1"/>
        <v>41378.208333333336</v>
      </c>
      <c r="O450" s="12">
        <f t="shared" si="32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13">
        <f t="shared" si="33"/>
        <v>41380.208333333336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35">E451/D451</f>
        <v>9.67</v>
      </c>
      <c r="G451" t="s">
        <v>20</v>
      </c>
      <c r="H451">
        <v>86</v>
      </c>
      <c r="I451" s="5">
        <f t="shared" si="34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6">(((L451/60)/60)/24)+DATE(1970,1,1)</f>
        <v>43530.25</v>
      </c>
      <c r="O451" s="12">
        <f t="shared" ref="O451:O514" si="37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13">
        <f t="shared" ref="U451:U514" si="38">(((M451/60)/60)/24)+DATE(1970,1,1)</f>
        <v>43547.208333333328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35"/>
        <v>0.04</v>
      </c>
      <c r="G452" t="s">
        <v>14</v>
      </c>
      <c r="H452">
        <v>1</v>
      </c>
      <c r="I452" s="5">
        <f t="shared" ref="I452:I515" si="39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6"/>
        <v>43394.208333333328</v>
      </c>
      <c r="O452" s="12">
        <f t="shared" si="37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13">
        <f t="shared" si="38"/>
        <v>43417.25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35"/>
        <v>1.2284501347708894</v>
      </c>
      <c r="G453" t="s">
        <v>20</v>
      </c>
      <c r="H453">
        <v>6286</v>
      </c>
      <c r="I453" s="5">
        <f t="shared" si="3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6"/>
        <v>42935.208333333328</v>
      </c>
      <c r="O453" s="12">
        <f t="shared" si="37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13">
        <f t="shared" si="38"/>
        <v>42966.208333333328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35"/>
        <v>0.63437500000000002</v>
      </c>
      <c r="G454" t="s">
        <v>14</v>
      </c>
      <c r="H454">
        <v>31</v>
      </c>
      <c r="I454" s="5">
        <f t="shared" si="3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6"/>
        <v>40365.208333333336</v>
      </c>
      <c r="O454" s="12">
        <f t="shared" si="37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13">
        <f t="shared" si="38"/>
        <v>40366.208333333336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35"/>
        <v>0.56331688596491225</v>
      </c>
      <c r="G455" t="s">
        <v>14</v>
      </c>
      <c r="H455">
        <v>1181</v>
      </c>
      <c r="I455" s="5">
        <f t="shared" si="3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6"/>
        <v>42705.25</v>
      </c>
      <c r="O455" s="12">
        <f t="shared" si="37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13">
        <f t="shared" si="38"/>
        <v>42746.25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35"/>
        <v>0.44074999999999998</v>
      </c>
      <c r="G456" t="s">
        <v>14</v>
      </c>
      <c r="H456">
        <v>39</v>
      </c>
      <c r="I456" s="5">
        <f t="shared" si="3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6"/>
        <v>41568.208333333336</v>
      </c>
      <c r="O456" s="12">
        <f t="shared" si="37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13">
        <f t="shared" si="38"/>
        <v>41604.25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35"/>
        <v>1.1837253218884121</v>
      </c>
      <c r="G457" t="s">
        <v>20</v>
      </c>
      <c r="H457">
        <v>3727</v>
      </c>
      <c r="I457" s="5">
        <f t="shared" si="3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6"/>
        <v>40809.208333333336</v>
      </c>
      <c r="O457" s="12">
        <f t="shared" si="37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13">
        <f t="shared" si="38"/>
        <v>40832.208333333336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35"/>
        <v>1.041243169398907</v>
      </c>
      <c r="G458" t="s">
        <v>20</v>
      </c>
      <c r="H458">
        <v>1605</v>
      </c>
      <c r="I458" s="5">
        <f t="shared" si="3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6"/>
        <v>43141.25</v>
      </c>
      <c r="O458" s="12">
        <f t="shared" si="37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13">
        <f t="shared" si="38"/>
        <v>43141.25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35"/>
        <v>0.26640000000000003</v>
      </c>
      <c r="G459" t="s">
        <v>14</v>
      </c>
      <c r="H459">
        <v>46</v>
      </c>
      <c r="I459" s="5">
        <f t="shared" si="3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6"/>
        <v>42657.208333333328</v>
      </c>
      <c r="O459" s="12">
        <f t="shared" si="37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13">
        <f t="shared" si="38"/>
        <v>42659.208333333328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35"/>
        <v>3.5120118343195266</v>
      </c>
      <c r="G460" t="s">
        <v>20</v>
      </c>
      <c r="H460">
        <v>2120</v>
      </c>
      <c r="I460" s="5">
        <f t="shared" si="3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6"/>
        <v>40265.208333333336</v>
      </c>
      <c r="O460" s="12">
        <f t="shared" si="37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13">
        <f t="shared" si="38"/>
        <v>40309.208333333336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35"/>
        <v>0.90063492063492068</v>
      </c>
      <c r="G461" t="s">
        <v>14</v>
      </c>
      <c r="H461">
        <v>105</v>
      </c>
      <c r="I461" s="5">
        <f t="shared" si="3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6"/>
        <v>42001.25</v>
      </c>
      <c r="O461" s="12">
        <f t="shared" si="37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13">
        <f t="shared" si="38"/>
        <v>42026.25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35"/>
        <v>1.7162500000000001</v>
      </c>
      <c r="G462" t="s">
        <v>20</v>
      </c>
      <c r="H462">
        <v>50</v>
      </c>
      <c r="I462" s="5">
        <f t="shared" si="3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6"/>
        <v>40399.208333333336</v>
      </c>
      <c r="O462" s="12">
        <f t="shared" si="37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13">
        <f t="shared" si="38"/>
        <v>40402.208333333336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35"/>
        <v>1.4104655870445344</v>
      </c>
      <c r="G463" t="s">
        <v>20</v>
      </c>
      <c r="H463">
        <v>2080</v>
      </c>
      <c r="I463" s="5">
        <f t="shared" si="3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6"/>
        <v>41757.208333333336</v>
      </c>
      <c r="O463" s="12">
        <f t="shared" si="37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13">
        <f t="shared" si="38"/>
        <v>41777.208333333336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35"/>
        <v>0.30579449152542371</v>
      </c>
      <c r="G464" t="s">
        <v>14</v>
      </c>
      <c r="H464">
        <v>535</v>
      </c>
      <c r="I464" s="5">
        <f t="shared" si="3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6"/>
        <v>41304.25</v>
      </c>
      <c r="O464" s="12">
        <f t="shared" si="37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13">
        <f t="shared" si="38"/>
        <v>41342.25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35"/>
        <v>1.0816455696202532</v>
      </c>
      <c r="G465" t="s">
        <v>20</v>
      </c>
      <c r="H465">
        <v>2105</v>
      </c>
      <c r="I465" s="5">
        <f t="shared" si="3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6"/>
        <v>41639.25</v>
      </c>
      <c r="O465" s="12">
        <f t="shared" si="37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13">
        <f t="shared" si="38"/>
        <v>41643.25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35"/>
        <v>1.3345505617977529</v>
      </c>
      <c r="G466" t="s">
        <v>20</v>
      </c>
      <c r="H466">
        <v>2436</v>
      </c>
      <c r="I466" s="5">
        <f t="shared" si="3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6"/>
        <v>43142.25</v>
      </c>
      <c r="O466" s="12">
        <f t="shared" si="37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13">
        <f t="shared" si="38"/>
        <v>43156.25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35"/>
        <v>1.8785106382978722</v>
      </c>
      <c r="G467" t="s">
        <v>20</v>
      </c>
      <c r="H467">
        <v>80</v>
      </c>
      <c r="I467" s="5">
        <f t="shared" si="3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6"/>
        <v>43127.25</v>
      </c>
      <c r="O467" s="12">
        <f t="shared" si="37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13">
        <f t="shared" si="38"/>
        <v>43136.25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35"/>
        <v>3.32</v>
      </c>
      <c r="G468" t="s">
        <v>20</v>
      </c>
      <c r="H468">
        <v>42</v>
      </c>
      <c r="I468" s="5">
        <f t="shared" si="3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6"/>
        <v>41409.208333333336</v>
      </c>
      <c r="O468" s="12">
        <f t="shared" si="37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13">
        <f t="shared" si="38"/>
        <v>41432.208333333336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35"/>
        <v>5.7521428571428572</v>
      </c>
      <c r="G469" t="s">
        <v>20</v>
      </c>
      <c r="H469">
        <v>139</v>
      </c>
      <c r="I469" s="5">
        <f t="shared" si="3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6"/>
        <v>42331.25</v>
      </c>
      <c r="O469" s="12">
        <f t="shared" si="37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13">
        <f t="shared" si="38"/>
        <v>42338.25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35"/>
        <v>0.40500000000000003</v>
      </c>
      <c r="G470" t="s">
        <v>14</v>
      </c>
      <c r="H470">
        <v>16</v>
      </c>
      <c r="I470" s="5">
        <f t="shared" si="3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6"/>
        <v>43569.208333333328</v>
      </c>
      <c r="O470" s="12">
        <f t="shared" si="37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13">
        <f t="shared" si="38"/>
        <v>43585.208333333328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35"/>
        <v>1.8442857142857143</v>
      </c>
      <c r="G471" t="s">
        <v>20</v>
      </c>
      <c r="H471">
        <v>159</v>
      </c>
      <c r="I471" s="5">
        <f t="shared" si="3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6"/>
        <v>42142.208333333328</v>
      </c>
      <c r="O471" s="12">
        <f t="shared" si="37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13">
        <f t="shared" si="38"/>
        <v>42144.208333333328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35"/>
        <v>2.8580555555555556</v>
      </c>
      <c r="G472" t="s">
        <v>20</v>
      </c>
      <c r="H472">
        <v>381</v>
      </c>
      <c r="I472" s="5">
        <f t="shared" si="3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6"/>
        <v>42716.25</v>
      </c>
      <c r="O472" s="12">
        <f t="shared" si="37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13">
        <f t="shared" si="38"/>
        <v>42723.25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35"/>
        <v>3.19</v>
      </c>
      <c r="G473" t="s">
        <v>20</v>
      </c>
      <c r="H473">
        <v>194</v>
      </c>
      <c r="I473" s="5">
        <f t="shared" si="3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6"/>
        <v>41031.208333333336</v>
      </c>
      <c r="O473" s="12">
        <f t="shared" si="37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13">
        <f t="shared" si="38"/>
        <v>41031.208333333336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35"/>
        <v>0.39234070221066319</v>
      </c>
      <c r="G474" t="s">
        <v>14</v>
      </c>
      <c r="H474">
        <v>575</v>
      </c>
      <c r="I474" s="5">
        <f t="shared" si="3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6"/>
        <v>43535.208333333328</v>
      </c>
      <c r="O474" s="12">
        <f t="shared" si="37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13">
        <f t="shared" si="38"/>
        <v>43589.208333333328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35"/>
        <v>1.7814000000000001</v>
      </c>
      <c r="G475" t="s">
        <v>20</v>
      </c>
      <c r="H475">
        <v>106</v>
      </c>
      <c r="I475" s="5">
        <f t="shared" si="3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6"/>
        <v>43277.208333333328</v>
      </c>
      <c r="O475" s="12">
        <f t="shared" si="37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13">
        <f t="shared" si="38"/>
        <v>43278.208333333328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35"/>
        <v>3.6515</v>
      </c>
      <c r="G476" t="s">
        <v>20</v>
      </c>
      <c r="H476">
        <v>142</v>
      </c>
      <c r="I476" s="5">
        <f t="shared" si="3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6"/>
        <v>41989.25</v>
      </c>
      <c r="O476" s="12">
        <f t="shared" si="37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13">
        <f t="shared" si="38"/>
        <v>41990.25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35"/>
        <v>1.1394594594594594</v>
      </c>
      <c r="G477" t="s">
        <v>20</v>
      </c>
      <c r="H477">
        <v>211</v>
      </c>
      <c r="I477" s="5">
        <f t="shared" si="3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6"/>
        <v>41450.208333333336</v>
      </c>
      <c r="O477" s="12">
        <f t="shared" si="37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13">
        <f t="shared" si="38"/>
        <v>41454.208333333336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35"/>
        <v>0.29828720626631855</v>
      </c>
      <c r="G478" t="s">
        <v>14</v>
      </c>
      <c r="H478">
        <v>1120</v>
      </c>
      <c r="I478" s="5">
        <f t="shared" si="3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6"/>
        <v>43322.208333333328</v>
      </c>
      <c r="O478" s="12">
        <f t="shared" si="37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13">
        <f t="shared" si="38"/>
        <v>43328.208333333328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35"/>
        <v>0.54270588235294115</v>
      </c>
      <c r="G479" t="s">
        <v>14</v>
      </c>
      <c r="H479">
        <v>113</v>
      </c>
      <c r="I479" s="5">
        <f t="shared" si="3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6"/>
        <v>40720.208333333336</v>
      </c>
      <c r="O479" s="12">
        <f t="shared" si="37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13">
        <f t="shared" si="38"/>
        <v>40747.208333333336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35"/>
        <v>2.3634156976744185</v>
      </c>
      <c r="G480" t="s">
        <v>20</v>
      </c>
      <c r="H480">
        <v>2756</v>
      </c>
      <c r="I480" s="5">
        <f t="shared" si="3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6"/>
        <v>42072.208333333328</v>
      </c>
      <c r="O480" s="12">
        <f t="shared" si="37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13">
        <f t="shared" si="38"/>
        <v>42084.208333333328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35"/>
        <v>5.1291666666666664</v>
      </c>
      <c r="G481" t="s">
        <v>20</v>
      </c>
      <c r="H481">
        <v>173</v>
      </c>
      <c r="I481" s="5">
        <f t="shared" si="3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6"/>
        <v>42945.208333333328</v>
      </c>
      <c r="O481" s="12">
        <f t="shared" si="37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13">
        <f t="shared" si="38"/>
        <v>42947.208333333328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35"/>
        <v>1.0065116279069768</v>
      </c>
      <c r="G482" t="s">
        <v>20</v>
      </c>
      <c r="H482">
        <v>87</v>
      </c>
      <c r="I482" s="5">
        <f t="shared" si="3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6"/>
        <v>40248.25</v>
      </c>
      <c r="O482" s="12">
        <f t="shared" si="37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13">
        <f t="shared" si="38"/>
        <v>40257.208333333336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35"/>
        <v>0.81348423194303154</v>
      </c>
      <c r="G483" t="s">
        <v>14</v>
      </c>
      <c r="H483">
        <v>1538</v>
      </c>
      <c r="I483" s="5">
        <f t="shared" si="3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6"/>
        <v>41913.208333333336</v>
      </c>
      <c r="O483" s="12">
        <f t="shared" si="37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13">
        <f t="shared" si="38"/>
        <v>41955.25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35"/>
        <v>0.16404761904761905</v>
      </c>
      <c r="G484" t="s">
        <v>14</v>
      </c>
      <c r="H484">
        <v>9</v>
      </c>
      <c r="I484" s="5">
        <f t="shared" si="3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6"/>
        <v>40963.25</v>
      </c>
      <c r="O484" s="12">
        <f t="shared" si="37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13">
        <f t="shared" si="38"/>
        <v>40974.25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35"/>
        <v>0.52774617067833696</v>
      </c>
      <c r="G485" t="s">
        <v>14</v>
      </c>
      <c r="H485">
        <v>554</v>
      </c>
      <c r="I485" s="5">
        <f t="shared" si="3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6"/>
        <v>43811.25</v>
      </c>
      <c r="O485" s="12">
        <f t="shared" si="37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13">
        <f t="shared" si="38"/>
        <v>43818.25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35"/>
        <v>2.6020608108108108</v>
      </c>
      <c r="G486" t="s">
        <v>20</v>
      </c>
      <c r="H486">
        <v>1572</v>
      </c>
      <c r="I486" s="5">
        <f t="shared" si="3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6"/>
        <v>41855.208333333336</v>
      </c>
      <c r="O486" s="12">
        <f t="shared" si="37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13">
        <f t="shared" si="38"/>
        <v>41904.208333333336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35"/>
        <v>0.30732891832229581</v>
      </c>
      <c r="G487" t="s">
        <v>14</v>
      </c>
      <c r="H487">
        <v>648</v>
      </c>
      <c r="I487" s="5">
        <f t="shared" si="3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6"/>
        <v>43626.208333333328</v>
      </c>
      <c r="O487" s="12">
        <f t="shared" si="37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13">
        <f t="shared" si="38"/>
        <v>43667.208333333328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35"/>
        <v>0.13500000000000001</v>
      </c>
      <c r="G488" t="s">
        <v>14</v>
      </c>
      <c r="H488">
        <v>21</v>
      </c>
      <c r="I488" s="5">
        <f t="shared" si="3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6"/>
        <v>43168.25</v>
      </c>
      <c r="O488" s="12">
        <f t="shared" si="37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13">
        <f t="shared" si="38"/>
        <v>43183.208333333328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35"/>
        <v>1.7862556663644606</v>
      </c>
      <c r="G489" t="s">
        <v>20</v>
      </c>
      <c r="H489">
        <v>2346</v>
      </c>
      <c r="I489" s="5">
        <f t="shared" si="3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6"/>
        <v>42845.208333333328</v>
      </c>
      <c r="O489" s="12">
        <f t="shared" si="37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13">
        <f t="shared" si="38"/>
        <v>42878.208333333328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35"/>
        <v>2.2005660377358489</v>
      </c>
      <c r="G490" t="s">
        <v>20</v>
      </c>
      <c r="H490">
        <v>115</v>
      </c>
      <c r="I490" s="5">
        <f t="shared" si="3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6"/>
        <v>42403.25</v>
      </c>
      <c r="O490" s="12">
        <f t="shared" si="37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13">
        <f t="shared" si="38"/>
        <v>42420.25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35"/>
        <v>1.015108695652174</v>
      </c>
      <c r="G491" t="s">
        <v>20</v>
      </c>
      <c r="H491">
        <v>85</v>
      </c>
      <c r="I491" s="5">
        <f t="shared" si="3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6"/>
        <v>40406.208333333336</v>
      </c>
      <c r="O491" s="12">
        <f t="shared" si="37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13">
        <f t="shared" si="38"/>
        <v>40411.208333333336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35"/>
        <v>1.915</v>
      </c>
      <c r="G492" t="s">
        <v>20</v>
      </c>
      <c r="H492">
        <v>144</v>
      </c>
      <c r="I492" s="5">
        <f t="shared" si="3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6"/>
        <v>43786.25</v>
      </c>
      <c r="O492" s="12">
        <f t="shared" si="37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13">
        <f t="shared" si="38"/>
        <v>43793.25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35"/>
        <v>3.0534683098591549</v>
      </c>
      <c r="G493" t="s">
        <v>20</v>
      </c>
      <c r="H493">
        <v>2443</v>
      </c>
      <c r="I493" s="5">
        <f t="shared" si="3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6"/>
        <v>41456.208333333336</v>
      </c>
      <c r="O493" s="12">
        <f t="shared" si="37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13">
        <f t="shared" si="38"/>
        <v>41482.208333333336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35"/>
        <v>0.23995287958115183</v>
      </c>
      <c r="G494" t="s">
        <v>74</v>
      </c>
      <c r="H494">
        <v>595</v>
      </c>
      <c r="I494" s="5">
        <f t="shared" si="3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6"/>
        <v>40336.208333333336</v>
      </c>
      <c r="O494" s="12">
        <f t="shared" si="37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13">
        <f t="shared" si="38"/>
        <v>40371.208333333336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35"/>
        <v>7.2377777777777776</v>
      </c>
      <c r="G495" t="s">
        <v>20</v>
      </c>
      <c r="H495">
        <v>64</v>
      </c>
      <c r="I495" s="5">
        <f t="shared" si="3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6"/>
        <v>43645.208333333328</v>
      </c>
      <c r="O495" s="12">
        <f t="shared" si="37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13">
        <f t="shared" si="38"/>
        <v>43658.208333333328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35"/>
        <v>5.4736000000000002</v>
      </c>
      <c r="G496" t="s">
        <v>20</v>
      </c>
      <c r="H496">
        <v>268</v>
      </c>
      <c r="I496" s="5">
        <f t="shared" si="3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6"/>
        <v>40990.208333333336</v>
      </c>
      <c r="O496" s="12">
        <f t="shared" si="37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13">
        <f t="shared" si="38"/>
        <v>40991.208333333336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35"/>
        <v>4.1449999999999996</v>
      </c>
      <c r="G497" t="s">
        <v>20</v>
      </c>
      <c r="H497">
        <v>195</v>
      </c>
      <c r="I497" s="5">
        <f t="shared" si="3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6"/>
        <v>41800.208333333336</v>
      </c>
      <c r="O497" s="12">
        <f t="shared" si="37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13">
        <f t="shared" si="38"/>
        <v>41804.208333333336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35"/>
        <v>9.0696409140369975E-3</v>
      </c>
      <c r="G498" t="s">
        <v>14</v>
      </c>
      <c r="H498">
        <v>54</v>
      </c>
      <c r="I498" s="5">
        <f t="shared" si="3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6"/>
        <v>42876.208333333328</v>
      </c>
      <c r="O498" s="12">
        <f t="shared" si="37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13">
        <f t="shared" si="38"/>
        <v>42893.208333333328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35"/>
        <v>0.34173469387755101</v>
      </c>
      <c r="G499" t="s">
        <v>14</v>
      </c>
      <c r="H499">
        <v>120</v>
      </c>
      <c r="I499" s="5">
        <f t="shared" si="3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6"/>
        <v>42724.25</v>
      </c>
      <c r="O499" s="12">
        <f t="shared" si="37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13">
        <f t="shared" si="38"/>
        <v>42724.25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35"/>
        <v>0.239488107549121</v>
      </c>
      <c r="G500" t="s">
        <v>14</v>
      </c>
      <c r="H500">
        <v>579</v>
      </c>
      <c r="I500" s="5">
        <f t="shared" si="3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6"/>
        <v>42005.25</v>
      </c>
      <c r="O500" s="12">
        <f t="shared" si="37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13">
        <f t="shared" si="38"/>
        <v>42007.25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35"/>
        <v>0.48072649572649573</v>
      </c>
      <c r="G501" t="s">
        <v>14</v>
      </c>
      <c r="H501">
        <v>2072</v>
      </c>
      <c r="I501" s="5">
        <f t="shared" si="3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6"/>
        <v>42444.208333333328</v>
      </c>
      <c r="O501" s="12">
        <f t="shared" si="37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13">
        <f t="shared" si="38"/>
        <v>42449.208333333328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35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6"/>
        <v>41395.208333333336</v>
      </c>
      <c r="O502" s="12">
        <f t="shared" si="37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s="13">
        <f t="shared" si="38"/>
        <v>41423.208333333336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35"/>
        <v>0.70145182291666663</v>
      </c>
      <c r="G503" t="s">
        <v>14</v>
      </c>
      <c r="H503">
        <v>1796</v>
      </c>
      <c r="I503" s="5">
        <f t="shared" si="3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6"/>
        <v>41345.208333333336</v>
      </c>
      <c r="O503" s="12">
        <f t="shared" si="37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13">
        <f t="shared" si="38"/>
        <v>41347.208333333336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35"/>
        <v>5.2992307692307694</v>
      </c>
      <c r="G504" t="s">
        <v>20</v>
      </c>
      <c r="H504">
        <v>186</v>
      </c>
      <c r="I504" s="5">
        <f t="shared" si="3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6"/>
        <v>41117.208333333336</v>
      </c>
      <c r="O504" s="12">
        <f t="shared" si="37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13">
        <f t="shared" si="38"/>
        <v>41146.208333333336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35"/>
        <v>1.8032549019607844</v>
      </c>
      <c r="G505" t="s">
        <v>20</v>
      </c>
      <c r="H505">
        <v>460</v>
      </c>
      <c r="I505" s="5">
        <f t="shared" si="3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6"/>
        <v>42186.208333333328</v>
      </c>
      <c r="O505" s="12">
        <f t="shared" si="37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13">
        <f t="shared" si="38"/>
        <v>42206.208333333328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35"/>
        <v>0.92320000000000002</v>
      </c>
      <c r="G506" t="s">
        <v>14</v>
      </c>
      <c r="H506">
        <v>62</v>
      </c>
      <c r="I506" s="5">
        <f t="shared" si="3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6"/>
        <v>42142.208333333328</v>
      </c>
      <c r="O506" s="12">
        <f t="shared" si="37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13">
        <f t="shared" si="38"/>
        <v>42143.208333333328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35"/>
        <v>0.13901001112347053</v>
      </c>
      <c r="G507" t="s">
        <v>14</v>
      </c>
      <c r="H507">
        <v>347</v>
      </c>
      <c r="I507" s="5">
        <f t="shared" si="3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6"/>
        <v>41341.25</v>
      </c>
      <c r="O507" s="12">
        <f t="shared" si="37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13">
        <f t="shared" si="38"/>
        <v>41383.208333333336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35"/>
        <v>9.2707777777777771</v>
      </c>
      <c r="G508" t="s">
        <v>20</v>
      </c>
      <c r="H508">
        <v>2528</v>
      </c>
      <c r="I508" s="5">
        <f t="shared" si="3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6"/>
        <v>43062.25</v>
      </c>
      <c r="O508" s="12">
        <f t="shared" si="37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13">
        <f t="shared" si="38"/>
        <v>43079.25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35"/>
        <v>0.39857142857142858</v>
      </c>
      <c r="G509" t="s">
        <v>14</v>
      </c>
      <c r="H509">
        <v>19</v>
      </c>
      <c r="I509" s="5">
        <f t="shared" si="3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6"/>
        <v>41373.208333333336</v>
      </c>
      <c r="O509" s="12">
        <f t="shared" si="37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13">
        <f t="shared" si="38"/>
        <v>41422.208333333336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35"/>
        <v>1.1222929936305732</v>
      </c>
      <c r="G510" t="s">
        <v>20</v>
      </c>
      <c r="H510">
        <v>3657</v>
      </c>
      <c r="I510" s="5">
        <f t="shared" si="3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6"/>
        <v>43310.208333333328</v>
      </c>
      <c r="O510" s="12">
        <f t="shared" si="37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13">
        <f t="shared" si="38"/>
        <v>43331.208333333328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35"/>
        <v>0.70925816023738875</v>
      </c>
      <c r="G511" t="s">
        <v>14</v>
      </c>
      <c r="H511">
        <v>1258</v>
      </c>
      <c r="I511" s="5">
        <f t="shared" si="3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6"/>
        <v>41034.208333333336</v>
      </c>
      <c r="O511" s="12">
        <f t="shared" si="37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13">
        <f t="shared" si="38"/>
        <v>41044.208333333336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35"/>
        <v>1.1908974358974358</v>
      </c>
      <c r="G512" t="s">
        <v>20</v>
      </c>
      <c r="H512">
        <v>131</v>
      </c>
      <c r="I512" s="5">
        <f t="shared" si="3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6"/>
        <v>43251.208333333328</v>
      </c>
      <c r="O512" s="12">
        <f t="shared" si="37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13">
        <f t="shared" si="38"/>
        <v>43275.208333333328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35"/>
        <v>0.24017591339648173</v>
      </c>
      <c r="G513" t="s">
        <v>14</v>
      </c>
      <c r="H513">
        <v>362</v>
      </c>
      <c r="I513" s="5">
        <f t="shared" si="3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6"/>
        <v>43671.208333333328</v>
      </c>
      <c r="O513" s="12">
        <f t="shared" si="37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13">
        <f t="shared" si="38"/>
        <v>43681.208333333328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35"/>
        <v>1.3931868131868133</v>
      </c>
      <c r="G514" t="s">
        <v>20</v>
      </c>
      <c r="H514">
        <v>239</v>
      </c>
      <c r="I514" s="5">
        <f t="shared" si="3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6"/>
        <v>41825.208333333336</v>
      </c>
      <c r="O514" s="12">
        <f t="shared" si="37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13">
        <f t="shared" si="38"/>
        <v>41826.208333333336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40">E515/D515</f>
        <v>0.39277108433734942</v>
      </c>
      <c r="G515" t="s">
        <v>74</v>
      </c>
      <c r="H515">
        <v>35</v>
      </c>
      <c r="I515" s="5">
        <f t="shared" si="3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1">(((L515/60)/60)/24)+DATE(1970,1,1)</f>
        <v>40430.208333333336</v>
      </c>
      <c r="O515" s="12">
        <f t="shared" ref="O515:O578" si="42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13">
        <f t="shared" ref="U515:U578" si="43">(((M515/60)/60)/24)+DATE(1970,1,1)</f>
        <v>40432.208333333336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40"/>
        <v>0.22439077144917088</v>
      </c>
      <c r="G516" t="s">
        <v>74</v>
      </c>
      <c r="H516">
        <v>528</v>
      </c>
      <c r="I516" s="5">
        <f t="shared" ref="I516:I579" si="44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1"/>
        <v>41614.25</v>
      </c>
      <c r="O516" s="12">
        <f t="shared" si="4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13">
        <f t="shared" si="43"/>
        <v>41619.25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40"/>
        <v>0.55779069767441858</v>
      </c>
      <c r="G517" t="s">
        <v>14</v>
      </c>
      <c r="H517">
        <v>133</v>
      </c>
      <c r="I517" s="5">
        <f t="shared" si="4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1"/>
        <v>40900.25</v>
      </c>
      <c r="O517" s="12">
        <f t="shared" si="4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13">
        <f t="shared" si="43"/>
        <v>40902.25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40"/>
        <v>0.42523125996810207</v>
      </c>
      <c r="G518" t="s">
        <v>14</v>
      </c>
      <c r="H518">
        <v>846</v>
      </c>
      <c r="I518" s="5">
        <f t="shared" si="4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1"/>
        <v>40396.208333333336</v>
      </c>
      <c r="O518" s="12">
        <f t="shared" si="4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13">
        <f t="shared" si="43"/>
        <v>40434.208333333336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40"/>
        <v>1.1200000000000001</v>
      </c>
      <c r="G519" t="s">
        <v>20</v>
      </c>
      <c r="H519">
        <v>78</v>
      </c>
      <c r="I519" s="5">
        <f t="shared" si="4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1"/>
        <v>42860.208333333328</v>
      </c>
      <c r="O519" s="12">
        <f t="shared" si="4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13">
        <f t="shared" si="43"/>
        <v>42865.208333333328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40"/>
        <v>7.0681818181818179E-2</v>
      </c>
      <c r="G520" t="s">
        <v>14</v>
      </c>
      <c r="H520">
        <v>10</v>
      </c>
      <c r="I520" s="5">
        <f t="shared" si="44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1"/>
        <v>43154.25</v>
      </c>
      <c r="O520" s="12">
        <f t="shared" si="4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13">
        <f t="shared" si="43"/>
        <v>43156.25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40"/>
        <v>1.0174563871693867</v>
      </c>
      <c r="G521" t="s">
        <v>20</v>
      </c>
      <c r="H521">
        <v>1773</v>
      </c>
      <c r="I521" s="5">
        <f t="shared" si="4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1"/>
        <v>42012.25</v>
      </c>
      <c r="O521" s="12">
        <f t="shared" si="4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13">
        <f t="shared" si="43"/>
        <v>42026.25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40"/>
        <v>4.2575000000000003</v>
      </c>
      <c r="G522" t="s">
        <v>20</v>
      </c>
      <c r="H522">
        <v>32</v>
      </c>
      <c r="I522" s="5">
        <f t="shared" si="4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1"/>
        <v>43574.208333333328</v>
      </c>
      <c r="O522" s="12">
        <f t="shared" si="4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13">
        <f t="shared" si="43"/>
        <v>43577.208333333328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40"/>
        <v>1.4553947368421052</v>
      </c>
      <c r="G523" t="s">
        <v>20</v>
      </c>
      <c r="H523">
        <v>369</v>
      </c>
      <c r="I523" s="5">
        <f t="shared" si="4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1"/>
        <v>42605.208333333328</v>
      </c>
      <c r="O523" s="12">
        <f t="shared" si="4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13">
        <f t="shared" si="43"/>
        <v>42611.208333333328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40"/>
        <v>0.32453465346534655</v>
      </c>
      <c r="G524" t="s">
        <v>14</v>
      </c>
      <c r="H524">
        <v>191</v>
      </c>
      <c r="I524" s="5">
        <f t="shared" si="4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1"/>
        <v>41093.208333333336</v>
      </c>
      <c r="O524" s="12">
        <f t="shared" si="4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13">
        <f t="shared" si="43"/>
        <v>41105.208333333336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40"/>
        <v>7.003333333333333</v>
      </c>
      <c r="G525" t="s">
        <v>20</v>
      </c>
      <c r="H525">
        <v>89</v>
      </c>
      <c r="I525" s="5">
        <f t="shared" si="4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1"/>
        <v>40241.25</v>
      </c>
      <c r="O525" s="12">
        <f t="shared" si="4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13">
        <f t="shared" si="43"/>
        <v>40246.25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40"/>
        <v>0.83904860392967939</v>
      </c>
      <c r="G526" t="s">
        <v>14</v>
      </c>
      <c r="H526">
        <v>1979</v>
      </c>
      <c r="I526" s="5">
        <f t="shared" si="4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1"/>
        <v>40294.208333333336</v>
      </c>
      <c r="O526" s="12">
        <f t="shared" si="4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13">
        <f t="shared" si="43"/>
        <v>40307.208333333336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40"/>
        <v>0.84190476190476193</v>
      </c>
      <c r="G527" t="s">
        <v>14</v>
      </c>
      <c r="H527">
        <v>63</v>
      </c>
      <c r="I527" s="5">
        <f t="shared" si="4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1"/>
        <v>40505.25</v>
      </c>
      <c r="O527" s="12">
        <f t="shared" si="4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13">
        <f t="shared" si="43"/>
        <v>40509.25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40"/>
        <v>1.5595180722891566</v>
      </c>
      <c r="G528" t="s">
        <v>20</v>
      </c>
      <c r="H528">
        <v>147</v>
      </c>
      <c r="I528" s="5">
        <f t="shared" si="4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1"/>
        <v>42364.25</v>
      </c>
      <c r="O528" s="12">
        <f t="shared" si="4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13">
        <f t="shared" si="43"/>
        <v>42401.25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40"/>
        <v>0.99619450317124736</v>
      </c>
      <c r="G529" t="s">
        <v>14</v>
      </c>
      <c r="H529">
        <v>6080</v>
      </c>
      <c r="I529" s="5">
        <f t="shared" si="44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1"/>
        <v>42405.25</v>
      </c>
      <c r="O529" s="12">
        <f t="shared" si="4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13">
        <f t="shared" si="43"/>
        <v>42441.25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40"/>
        <v>0.80300000000000005</v>
      </c>
      <c r="G530" t="s">
        <v>14</v>
      </c>
      <c r="H530">
        <v>80</v>
      </c>
      <c r="I530" s="5">
        <f t="shared" si="4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1"/>
        <v>41601.25</v>
      </c>
      <c r="O530" s="12">
        <f t="shared" si="4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13">
        <f t="shared" si="43"/>
        <v>41646.25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40"/>
        <v>0.11254901960784314</v>
      </c>
      <c r="G531" t="s">
        <v>14</v>
      </c>
      <c r="H531">
        <v>9</v>
      </c>
      <c r="I531" s="5">
        <f t="shared" si="4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1"/>
        <v>41769.208333333336</v>
      </c>
      <c r="O531" s="12">
        <f t="shared" si="4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13">
        <f t="shared" si="43"/>
        <v>41797.208333333336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40"/>
        <v>0.91740952380952379</v>
      </c>
      <c r="G532" t="s">
        <v>14</v>
      </c>
      <c r="H532">
        <v>1784</v>
      </c>
      <c r="I532" s="5">
        <f t="shared" si="4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1"/>
        <v>40421.208333333336</v>
      </c>
      <c r="O532" s="12">
        <f t="shared" si="4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13">
        <f t="shared" si="43"/>
        <v>40435.208333333336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40"/>
        <v>0.95521156936261387</v>
      </c>
      <c r="G533" t="s">
        <v>47</v>
      </c>
      <c r="H533">
        <v>3640</v>
      </c>
      <c r="I533" s="5">
        <f t="shared" si="4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1"/>
        <v>41589.25</v>
      </c>
      <c r="O533" s="12">
        <f t="shared" si="4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13">
        <f t="shared" si="43"/>
        <v>41645.25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40"/>
        <v>5.0287499999999996</v>
      </c>
      <c r="G534" t="s">
        <v>20</v>
      </c>
      <c r="H534">
        <v>126</v>
      </c>
      <c r="I534" s="5">
        <f t="shared" si="4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1"/>
        <v>43125.25</v>
      </c>
      <c r="O534" s="12">
        <f t="shared" si="4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13">
        <f t="shared" si="43"/>
        <v>43126.25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40"/>
        <v>1.5924394463667819</v>
      </c>
      <c r="G535" t="s">
        <v>20</v>
      </c>
      <c r="H535">
        <v>2218</v>
      </c>
      <c r="I535" s="5">
        <f t="shared" si="4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1"/>
        <v>41479.208333333336</v>
      </c>
      <c r="O535" s="12">
        <f t="shared" si="4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13">
        <f t="shared" si="43"/>
        <v>41515.208333333336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40"/>
        <v>0.15022446689113356</v>
      </c>
      <c r="G536" t="s">
        <v>14</v>
      </c>
      <c r="H536">
        <v>243</v>
      </c>
      <c r="I536" s="5">
        <f t="shared" si="4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1"/>
        <v>43329.208333333328</v>
      </c>
      <c r="O536" s="12">
        <f t="shared" si="4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13">
        <f t="shared" si="43"/>
        <v>43330.208333333328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40"/>
        <v>4.820384615384615</v>
      </c>
      <c r="G537" t="s">
        <v>20</v>
      </c>
      <c r="H537">
        <v>202</v>
      </c>
      <c r="I537" s="5">
        <f t="shared" si="4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1"/>
        <v>43259.208333333328</v>
      </c>
      <c r="O537" s="12">
        <f t="shared" si="4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13">
        <f t="shared" si="43"/>
        <v>43261.208333333328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40"/>
        <v>1.4996938775510205</v>
      </c>
      <c r="G538" t="s">
        <v>20</v>
      </c>
      <c r="H538">
        <v>140</v>
      </c>
      <c r="I538" s="5">
        <f t="shared" si="4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1"/>
        <v>40414.208333333336</v>
      </c>
      <c r="O538" s="12">
        <f t="shared" si="4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13">
        <f t="shared" si="43"/>
        <v>40440.208333333336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40"/>
        <v>1.1722156398104266</v>
      </c>
      <c r="G539" t="s">
        <v>20</v>
      </c>
      <c r="H539">
        <v>1052</v>
      </c>
      <c r="I539" s="5">
        <f t="shared" si="4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1"/>
        <v>43342.208333333328</v>
      </c>
      <c r="O539" s="12">
        <f t="shared" si="4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13">
        <f t="shared" si="43"/>
        <v>43365.208333333328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40"/>
        <v>0.37695968274950431</v>
      </c>
      <c r="G540" t="s">
        <v>14</v>
      </c>
      <c r="H540">
        <v>1296</v>
      </c>
      <c r="I540" s="5">
        <f t="shared" si="4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1"/>
        <v>41539.208333333336</v>
      </c>
      <c r="O540" s="12">
        <f t="shared" si="4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13">
        <f t="shared" si="43"/>
        <v>41555.208333333336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40"/>
        <v>0.72653061224489801</v>
      </c>
      <c r="G541" t="s">
        <v>14</v>
      </c>
      <c r="H541">
        <v>77</v>
      </c>
      <c r="I541" s="5">
        <f t="shared" si="4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1"/>
        <v>43647.208333333328</v>
      </c>
      <c r="O541" s="12">
        <f t="shared" si="4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13">
        <f t="shared" si="43"/>
        <v>43653.208333333328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40"/>
        <v>2.6598113207547169</v>
      </c>
      <c r="G542" t="s">
        <v>20</v>
      </c>
      <c r="H542">
        <v>247</v>
      </c>
      <c r="I542" s="5">
        <f t="shared" si="4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1"/>
        <v>43225.208333333328</v>
      </c>
      <c r="O542" s="12">
        <f t="shared" si="4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13">
        <f t="shared" si="43"/>
        <v>43247.208333333328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40"/>
        <v>0.24205617977528091</v>
      </c>
      <c r="G543" t="s">
        <v>14</v>
      </c>
      <c r="H543">
        <v>395</v>
      </c>
      <c r="I543" s="5">
        <f t="shared" si="4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1"/>
        <v>42165.208333333328</v>
      </c>
      <c r="O543" s="12">
        <f t="shared" si="4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13">
        <f t="shared" si="43"/>
        <v>42191.208333333328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40"/>
        <v>2.5064935064935064E-2</v>
      </c>
      <c r="G544" t="s">
        <v>14</v>
      </c>
      <c r="H544">
        <v>49</v>
      </c>
      <c r="I544" s="5">
        <f t="shared" si="4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1"/>
        <v>42391.25</v>
      </c>
      <c r="O544" s="12">
        <f t="shared" si="4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13">
        <f t="shared" si="43"/>
        <v>42421.25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40"/>
        <v>0.1632979976442874</v>
      </c>
      <c r="G545" t="s">
        <v>14</v>
      </c>
      <c r="H545">
        <v>180</v>
      </c>
      <c r="I545" s="5">
        <f t="shared" si="4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1"/>
        <v>41528.208333333336</v>
      </c>
      <c r="O545" s="12">
        <f t="shared" si="4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13">
        <f t="shared" si="43"/>
        <v>41543.208333333336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40"/>
        <v>2.7650000000000001</v>
      </c>
      <c r="G546" t="s">
        <v>20</v>
      </c>
      <c r="H546">
        <v>84</v>
      </c>
      <c r="I546" s="5">
        <f t="shared" si="4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1"/>
        <v>42377.25</v>
      </c>
      <c r="O546" s="12">
        <f t="shared" si="4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13">
        <f t="shared" si="43"/>
        <v>42390.25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40"/>
        <v>0.88803571428571426</v>
      </c>
      <c r="G547" t="s">
        <v>14</v>
      </c>
      <c r="H547">
        <v>2690</v>
      </c>
      <c r="I547" s="5">
        <f t="shared" si="4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1"/>
        <v>43824.25</v>
      </c>
      <c r="O547" s="12">
        <f t="shared" si="4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13">
        <f t="shared" si="43"/>
        <v>43844.25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40"/>
        <v>1.6357142857142857</v>
      </c>
      <c r="G548" t="s">
        <v>20</v>
      </c>
      <c r="H548">
        <v>88</v>
      </c>
      <c r="I548" s="5">
        <f t="shared" si="4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1"/>
        <v>43360.208333333328</v>
      </c>
      <c r="O548" s="12">
        <f t="shared" si="4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13">
        <f t="shared" si="43"/>
        <v>43363.208333333328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40"/>
        <v>9.69</v>
      </c>
      <c r="G549" t="s">
        <v>20</v>
      </c>
      <c r="H549">
        <v>156</v>
      </c>
      <c r="I549" s="5">
        <f t="shared" si="44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1"/>
        <v>42029.25</v>
      </c>
      <c r="O549" s="12">
        <f t="shared" si="4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13">
        <f t="shared" si="43"/>
        <v>42041.25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40"/>
        <v>2.7091376701966716</v>
      </c>
      <c r="G550" t="s">
        <v>20</v>
      </c>
      <c r="H550">
        <v>2985</v>
      </c>
      <c r="I550" s="5">
        <f t="shared" si="4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1"/>
        <v>42461.208333333328</v>
      </c>
      <c r="O550" s="12">
        <f t="shared" si="4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13">
        <f t="shared" si="43"/>
        <v>42474.208333333328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40"/>
        <v>2.8421355932203389</v>
      </c>
      <c r="G551" t="s">
        <v>20</v>
      </c>
      <c r="H551">
        <v>762</v>
      </c>
      <c r="I551" s="5">
        <f t="shared" si="4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1"/>
        <v>41422.208333333336</v>
      </c>
      <c r="O551" s="12">
        <f t="shared" si="4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13">
        <f t="shared" si="43"/>
        <v>41431.208333333336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40"/>
        <v>0.04</v>
      </c>
      <c r="G552" t="s">
        <v>74</v>
      </c>
      <c r="H552">
        <v>1</v>
      </c>
      <c r="I552" s="5">
        <f t="shared" si="44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1"/>
        <v>40968.25</v>
      </c>
      <c r="O552" s="12">
        <f t="shared" si="4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13">
        <f t="shared" si="43"/>
        <v>40989.208333333336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40"/>
        <v>0.58632981676846196</v>
      </c>
      <c r="G553" t="s">
        <v>14</v>
      </c>
      <c r="H553">
        <v>2779</v>
      </c>
      <c r="I553" s="5">
        <f t="shared" si="4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1"/>
        <v>41993.25</v>
      </c>
      <c r="O553" s="12">
        <f t="shared" si="4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13">
        <f t="shared" si="43"/>
        <v>42033.25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40"/>
        <v>0.98511111111111116</v>
      </c>
      <c r="G554" t="s">
        <v>14</v>
      </c>
      <c r="H554">
        <v>92</v>
      </c>
      <c r="I554" s="5">
        <f t="shared" si="4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1"/>
        <v>42700.25</v>
      </c>
      <c r="O554" s="12">
        <f t="shared" si="4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13">
        <f t="shared" si="43"/>
        <v>42702.25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40"/>
        <v>0.43975381008206332</v>
      </c>
      <c r="G555" t="s">
        <v>14</v>
      </c>
      <c r="H555">
        <v>1028</v>
      </c>
      <c r="I555" s="5">
        <f t="shared" si="4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1"/>
        <v>40545.25</v>
      </c>
      <c r="O555" s="12">
        <f t="shared" si="4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13">
        <f t="shared" si="43"/>
        <v>40546.25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40"/>
        <v>1.5166315789473683</v>
      </c>
      <c r="G556" t="s">
        <v>20</v>
      </c>
      <c r="H556">
        <v>554</v>
      </c>
      <c r="I556" s="5">
        <f t="shared" si="4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1"/>
        <v>42723.25</v>
      </c>
      <c r="O556" s="12">
        <f t="shared" si="4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13">
        <f t="shared" si="43"/>
        <v>42729.25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40"/>
        <v>2.2363492063492063</v>
      </c>
      <c r="G557" t="s">
        <v>20</v>
      </c>
      <c r="H557">
        <v>135</v>
      </c>
      <c r="I557" s="5">
        <f t="shared" si="4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1"/>
        <v>41731.208333333336</v>
      </c>
      <c r="O557" s="12">
        <f t="shared" si="4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13">
        <f t="shared" si="43"/>
        <v>41762.208333333336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40"/>
        <v>2.3975</v>
      </c>
      <c r="G558" t="s">
        <v>20</v>
      </c>
      <c r="H558">
        <v>122</v>
      </c>
      <c r="I558" s="5">
        <f t="shared" si="4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1"/>
        <v>40792.208333333336</v>
      </c>
      <c r="O558" s="12">
        <f t="shared" si="4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13">
        <f t="shared" si="43"/>
        <v>40799.208333333336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40"/>
        <v>1.9933333333333334</v>
      </c>
      <c r="G559" t="s">
        <v>20</v>
      </c>
      <c r="H559">
        <v>221</v>
      </c>
      <c r="I559" s="5">
        <f t="shared" si="4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1"/>
        <v>42279.208333333328</v>
      </c>
      <c r="O559" s="12">
        <f t="shared" si="4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13">
        <f t="shared" si="43"/>
        <v>42282.208333333328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40"/>
        <v>1.373448275862069</v>
      </c>
      <c r="G560" t="s">
        <v>20</v>
      </c>
      <c r="H560">
        <v>126</v>
      </c>
      <c r="I560" s="5">
        <f t="shared" si="4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1"/>
        <v>42424.25</v>
      </c>
      <c r="O560" s="12">
        <f t="shared" si="4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13">
        <f t="shared" si="43"/>
        <v>42467.208333333328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40"/>
        <v>1.009696106362773</v>
      </c>
      <c r="G561" t="s">
        <v>20</v>
      </c>
      <c r="H561">
        <v>1022</v>
      </c>
      <c r="I561" s="5">
        <f t="shared" si="4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1"/>
        <v>42584.208333333328</v>
      </c>
      <c r="O561" s="12">
        <f t="shared" si="4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13">
        <f t="shared" si="43"/>
        <v>42591.208333333328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40"/>
        <v>7.9416000000000002</v>
      </c>
      <c r="G562" t="s">
        <v>20</v>
      </c>
      <c r="H562">
        <v>3177</v>
      </c>
      <c r="I562" s="5">
        <f t="shared" si="4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1"/>
        <v>40865.25</v>
      </c>
      <c r="O562" s="12">
        <f t="shared" si="4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13">
        <f t="shared" si="43"/>
        <v>40905.25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40"/>
        <v>3.6970000000000001</v>
      </c>
      <c r="G563" t="s">
        <v>20</v>
      </c>
      <c r="H563">
        <v>198</v>
      </c>
      <c r="I563" s="5">
        <f t="shared" si="4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1"/>
        <v>40833.208333333336</v>
      </c>
      <c r="O563" s="12">
        <f t="shared" si="4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13">
        <f t="shared" si="43"/>
        <v>40835.208333333336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40"/>
        <v>0.12818181818181817</v>
      </c>
      <c r="G564" t="s">
        <v>14</v>
      </c>
      <c r="H564">
        <v>26</v>
      </c>
      <c r="I564" s="5">
        <f t="shared" si="4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1"/>
        <v>43536.208333333328</v>
      </c>
      <c r="O564" s="12">
        <f t="shared" si="4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13">
        <f t="shared" si="43"/>
        <v>43538.208333333328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40"/>
        <v>1.3802702702702703</v>
      </c>
      <c r="G565" t="s">
        <v>20</v>
      </c>
      <c r="H565">
        <v>85</v>
      </c>
      <c r="I565" s="5">
        <f t="shared" si="4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1"/>
        <v>43417.25</v>
      </c>
      <c r="O565" s="12">
        <f t="shared" si="4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13">
        <f t="shared" si="43"/>
        <v>43437.25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40"/>
        <v>0.83813278008298753</v>
      </c>
      <c r="G566" t="s">
        <v>14</v>
      </c>
      <c r="H566">
        <v>1790</v>
      </c>
      <c r="I566" s="5">
        <f t="shared" si="4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1"/>
        <v>42078.208333333328</v>
      </c>
      <c r="O566" s="12">
        <f t="shared" si="4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13">
        <f t="shared" si="43"/>
        <v>42086.208333333328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40"/>
        <v>2.0460063224446787</v>
      </c>
      <c r="G567" t="s">
        <v>20</v>
      </c>
      <c r="H567">
        <v>3596</v>
      </c>
      <c r="I567" s="5">
        <f t="shared" si="4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1"/>
        <v>40862.25</v>
      </c>
      <c r="O567" s="12">
        <f t="shared" si="4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13">
        <f t="shared" si="43"/>
        <v>40882.25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40"/>
        <v>0.44344086021505374</v>
      </c>
      <c r="G568" t="s">
        <v>14</v>
      </c>
      <c r="H568">
        <v>37</v>
      </c>
      <c r="I568" s="5">
        <f t="shared" si="4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1"/>
        <v>42424.25</v>
      </c>
      <c r="O568" s="12">
        <f t="shared" si="4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13">
        <f t="shared" si="43"/>
        <v>42447.208333333328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40"/>
        <v>2.1860294117647059</v>
      </c>
      <c r="G569" t="s">
        <v>20</v>
      </c>
      <c r="H569">
        <v>244</v>
      </c>
      <c r="I569" s="5">
        <f t="shared" si="4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1"/>
        <v>41830.208333333336</v>
      </c>
      <c r="O569" s="12">
        <f t="shared" si="4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13">
        <f t="shared" si="43"/>
        <v>41832.208333333336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40"/>
        <v>1.8603314917127072</v>
      </c>
      <c r="G570" t="s">
        <v>20</v>
      </c>
      <c r="H570">
        <v>5180</v>
      </c>
      <c r="I570" s="5">
        <f t="shared" si="4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1"/>
        <v>40374.208333333336</v>
      </c>
      <c r="O570" s="12">
        <f t="shared" si="4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13">
        <f t="shared" si="43"/>
        <v>40419.208333333336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40"/>
        <v>2.3733830845771142</v>
      </c>
      <c r="G571" t="s">
        <v>20</v>
      </c>
      <c r="H571">
        <v>589</v>
      </c>
      <c r="I571" s="5">
        <f t="shared" si="4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1"/>
        <v>40554.25</v>
      </c>
      <c r="O571" s="12">
        <f t="shared" si="4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13">
        <f t="shared" si="43"/>
        <v>40566.25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40"/>
        <v>3.0565384615384614</v>
      </c>
      <c r="G572" t="s">
        <v>20</v>
      </c>
      <c r="H572">
        <v>2725</v>
      </c>
      <c r="I572" s="5">
        <f t="shared" si="4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1"/>
        <v>41993.25</v>
      </c>
      <c r="O572" s="12">
        <f t="shared" si="4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13">
        <f t="shared" si="43"/>
        <v>41999.25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40"/>
        <v>0.94142857142857139</v>
      </c>
      <c r="G573" t="s">
        <v>14</v>
      </c>
      <c r="H573">
        <v>35</v>
      </c>
      <c r="I573" s="5">
        <f t="shared" si="4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1"/>
        <v>42174.208333333328</v>
      </c>
      <c r="O573" s="12">
        <f t="shared" si="4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13">
        <f t="shared" si="43"/>
        <v>42221.208333333328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40"/>
        <v>0.54400000000000004</v>
      </c>
      <c r="G574" t="s">
        <v>74</v>
      </c>
      <c r="H574">
        <v>94</v>
      </c>
      <c r="I574" s="5">
        <f t="shared" si="4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1"/>
        <v>42275.208333333328</v>
      </c>
      <c r="O574" s="12">
        <f t="shared" si="4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13">
        <f t="shared" si="43"/>
        <v>42291.208333333328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40"/>
        <v>1.1188059701492536</v>
      </c>
      <c r="G575" t="s">
        <v>20</v>
      </c>
      <c r="H575">
        <v>300</v>
      </c>
      <c r="I575" s="5">
        <f t="shared" si="4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1"/>
        <v>41761.208333333336</v>
      </c>
      <c r="O575" s="12">
        <f t="shared" si="4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13">
        <f t="shared" si="43"/>
        <v>41763.208333333336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40"/>
        <v>3.6914814814814814</v>
      </c>
      <c r="G576" t="s">
        <v>20</v>
      </c>
      <c r="H576">
        <v>144</v>
      </c>
      <c r="I576" s="5">
        <f t="shared" si="4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1"/>
        <v>43806.25</v>
      </c>
      <c r="O576" s="12">
        <f t="shared" si="4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13">
        <f t="shared" si="43"/>
        <v>43816.25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40"/>
        <v>0.62930372148859548</v>
      </c>
      <c r="G577" t="s">
        <v>14</v>
      </c>
      <c r="H577">
        <v>558</v>
      </c>
      <c r="I577" s="5">
        <f t="shared" si="4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1"/>
        <v>41779.208333333336</v>
      </c>
      <c r="O577" s="12">
        <f t="shared" si="4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13">
        <f t="shared" si="43"/>
        <v>41782.208333333336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40"/>
        <v>0.6492783505154639</v>
      </c>
      <c r="G578" t="s">
        <v>14</v>
      </c>
      <c r="H578">
        <v>64</v>
      </c>
      <c r="I578" s="5">
        <f t="shared" si="4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1"/>
        <v>43040.208333333328</v>
      </c>
      <c r="O578" s="12">
        <f t="shared" si="42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13">
        <f t="shared" si="43"/>
        <v>43057.25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45">E579/D579</f>
        <v>0.18853658536585366</v>
      </c>
      <c r="G579" t="s">
        <v>74</v>
      </c>
      <c r="H579">
        <v>37</v>
      </c>
      <c r="I579" s="5">
        <f t="shared" si="4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46">(((L579/60)/60)/24)+DATE(1970,1,1)</f>
        <v>40613.25</v>
      </c>
      <c r="O579" s="12">
        <f t="shared" ref="O579:O642" si="4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13">
        <f t="shared" ref="U579:U642" si="48">(((M579/60)/60)/24)+DATE(1970,1,1)</f>
        <v>40639.208333333336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45"/>
        <v>0.1675440414507772</v>
      </c>
      <c r="G580" t="s">
        <v>14</v>
      </c>
      <c r="H580">
        <v>245</v>
      </c>
      <c r="I580" s="5">
        <f t="shared" ref="I580:I643" si="4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46"/>
        <v>40878.25</v>
      </c>
      <c r="O580" s="12">
        <f t="shared" si="4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13">
        <f t="shared" si="48"/>
        <v>40881.25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45"/>
        <v>1.0111290322580646</v>
      </c>
      <c r="G581" t="s">
        <v>20</v>
      </c>
      <c r="H581">
        <v>87</v>
      </c>
      <c r="I581" s="5">
        <f t="shared" si="4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46"/>
        <v>40762.208333333336</v>
      </c>
      <c r="O581" s="12">
        <f t="shared" si="4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13">
        <f t="shared" si="48"/>
        <v>40774.208333333336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45"/>
        <v>3.4150228310502282</v>
      </c>
      <c r="G582" t="s">
        <v>20</v>
      </c>
      <c r="H582">
        <v>3116</v>
      </c>
      <c r="I582" s="5">
        <f t="shared" si="4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46"/>
        <v>41696.25</v>
      </c>
      <c r="O582" s="12">
        <f t="shared" si="4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13">
        <f t="shared" si="48"/>
        <v>41704.25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45"/>
        <v>0.64016666666666666</v>
      </c>
      <c r="G583" t="s">
        <v>14</v>
      </c>
      <c r="H583">
        <v>71</v>
      </c>
      <c r="I583" s="5">
        <f t="shared" si="4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46"/>
        <v>40662.208333333336</v>
      </c>
      <c r="O583" s="12">
        <f t="shared" si="4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13">
        <f t="shared" si="48"/>
        <v>40677.208333333336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45"/>
        <v>0.5208045977011494</v>
      </c>
      <c r="G584" t="s">
        <v>14</v>
      </c>
      <c r="H584">
        <v>42</v>
      </c>
      <c r="I584" s="5">
        <f t="shared" si="4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46"/>
        <v>42165.208333333328</v>
      </c>
      <c r="O584" s="12">
        <f t="shared" si="4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13">
        <f t="shared" si="48"/>
        <v>42170.208333333328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45"/>
        <v>3.2240211640211642</v>
      </c>
      <c r="G585" t="s">
        <v>20</v>
      </c>
      <c r="H585">
        <v>909</v>
      </c>
      <c r="I585" s="5">
        <f t="shared" si="4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46"/>
        <v>40959.25</v>
      </c>
      <c r="O585" s="12">
        <f t="shared" si="4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13">
        <f t="shared" si="48"/>
        <v>40976.25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45"/>
        <v>1.1950810185185186</v>
      </c>
      <c r="G586" t="s">
        <v>20</v>
      </c>
      <c r="H586">
        <v>1613</v>
      </c>
      <c r="I586" s="5">
        <f t="shared" si="4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46"/>
        <v>41024.208333333336</v>
      </c>
      <c r="O586" s="12">
        <f t="shared" si="4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13">
        <f t="shared" si="48"/>
        <v>41038.208333333336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45"/>
        <v>1.4679775280898877</v>
      </c>
      <c r="G587" t="s">
        <v>20</v>
      </c>
      <c r="H587">
        <v>136</v>
      </c>
      <c r="I587" s="5">
        <f t="shared" si="4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46"/>
        <v>40255.208333333336</v>
      </c>
      <c r="O587" s="12">
        <f t="shared" si="4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13">
        <f t="shared" si="48"/>
        <v>40265.208333333336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45"/>
        <v>9.5057142857142853</v>
      </c>
      <c r="G588" t="s">
        <v>20</v>
      </c>
      <c r="H588">
        <v>130</v>
      </c>
      <c r="I588" s="5">
        <f t="shared" si="4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46"/>
        <v>40499.25</v>
      </c>
      <c r="O588" s="12">
        <f t="shared" si="4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13">
        <f t="shared" si="48"/>
        <v>40518.25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45"/>
        <v>0.72893617021276591</v>
      </c>
      <c r="G589" t="s">
        <v>14</v>
      </c>
      <c r="H589">
        <v>156</v>
      </c>
      <c r="I589" s="5">
        <f t="shared" si="4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46"/>
        <v>43484.25</v>
      </c>
      <c r="O589" s="12">
        <f t="shared" si="4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13">
        <f t="shared" si="48"/>
        <v>43536.208333333328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45"/>
        <v>0.7900824873096447</v>
      </c>
      <c r="G590" t="s">
        <v>14</v>
      </c>
      <c r="H590">
        <v>1368</v>
      </c>
      <c r="I590" s="5">
        <f t="shared" si="4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46"/>
        <v>40262.208333333336</v>
      </c>
      <c r="O590" s="12">
        <f t="shared" si="4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13">
        <f t="shared" si="48"/>
        <v>40293.208333333336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45"/>
        <v>0.64721518987341775</v>
      </c>
      <c r="G591" t="s">
        <v>14</v>
      </c>
      <c r="H591">
        <v>102</v>
      </c>
      <c r="I591" s="5">
        <f t="shared" si="4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46"/>
        <v>42190.208333333328</v>
      </c>
      <c r="O591" s="12">
        <f t="shared" si="4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13">
        <f t="shared" si="48"/>
        <v>42197.208333333328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45"/>
        <v>0.82028169014084507</v>
      </c>
      <c r="G592" t="s">
        <v>14</v>
      </c>
      <c r="H592">
        <v>86</v>
      </c>
      <c r="I592" s="5">
        <f t="shared" si="4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46"/>
        <v>41994.25</v>
      </c>
      <c r="O592" s="12">
        <f t="shared" si="4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13">
        <f t="shared" si="48"/>
        <v>42005.25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45"/>
        <v>10.376666666666667</v>
      </c>
      <c r="G593" t="s">
        <v>20</v>
      </c>
      <c r="H593">
        <v>102</v>
      </c>
      <c r="I593" s="5">
        <f t="shared" si="4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46"/>
        <v>40373.208333333336</v>
      </c>
      <c r="O593" s="12">
        <f t="shared" si="4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13">
        <f t="shared" si="48"/>
        <v>40383.208333333336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45"/>
        <v>0.12910076530612244</v>
      </c>
      <c r="G594" t="s">
        <v>14</v>
      </c>
      <c r="H594">
        <v>253</v>
      </c>
      <c r="I594" s="5">
        <f t="shared" si="4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46"/>
        <v>41789.208333333336</v>
      </c>
      <c r="O594" s="12">
        <f t="shared" si="4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13">
        <f t="shared" si="48"/>
        <v>41798.208333333336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45"/>
        <v>1.5484210526315789</v>
      </c>
      <c r="G595" t="s">
        <v>20</v>
      </c>
      <c r="H595">
        <v>4006</v>
      </c>
      <c r="I595" s="5">
        <f t="shared" si="4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46"/>
        <v>41724.208333333336</v>
      </c>
      <c r="O595" s="12">
        <f t="shared" si="4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13">
        <f t="shared" si="48"/>
        <v>41737.208333333336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45"/>
        <v>7.0991735537190084E-2</v>
      </c>
      <c r="G596" t="s">
        <v>14</v>
      </c>
      <c r="H596">
        <v>157</v>
      </c>
      <c r="I596" s="5">
        <f t="shared" si="4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46"/>
        <v>42548.208333333328</v>
      </c>
      <c r="O596" s="12">
        <f t="shared" si="4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13">
        <f t="shared" si="48"/>
        <v>42551.208333333328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45"/>
        <v>2.0852773826458035</v>
      </c>
      <c r="G597" t="s">
        <v>20</v>
      </c>
      <c r="H597">
        <v>1629</v>
      </c>
      <c r="I597" s="5">
        <f t="shared" si="4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46"/>
        <v>40253.208333333336</v>
      </c>
      <c r="O597" s="12">
        <f t="shared" si="4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13">
        <f t="shared" si="48"/>
        <v>40274.208333333336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45"/>
        <v>0.99683544303797467</v>
      </c>
      <c r="G598" t="s">
        <v>14</v>
      </c>
      <c r="H598">
        <v>183</v>
      </c>
      <c r="I598" s="5">
        <f t="shared" si="4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46"/>
        <v>42434.25</v>
      </c>
      <c r="O598" s="12">
        <f t="shared" si="4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13">
        <f t="shared" si="48"/>
        <v>42441.25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45"/>
        <v>2.0159756097560977</v>
      </c>
      <c r="G599" t="s">
        <v>20</v>
      </c>
      <c r="H599">
        <v>2188</v>
      </c>
      <c r="I599" s="5">
        <f t="shared" si="4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46"/>
        <v>43786.25</v>
      </c>
      <c r="O599" s="12">
        <f t="shared" si="4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13">
        <f t="shared" si="48"/>
        <v>43804.25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45"/>
        <v>1.6209032258064515</v>
      </c>
      <c r="G600" t="s">
        <v>20</v>
      </c>
      <c r="H600">
        <v>2409</v>
      </c>
      <c r="I600" s="5">
        <f t="shared" si="4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46"/>
        <v>40344.208333333336</v>
      </c>
      <c r="O600" s="12">
        <f t="shared" si="4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13">
        <f t="shared" si="48"/>
        <v>40373.208333333336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45"/>
        <v>3.6436208125445471E-2</v>
      </c>
      <c r="G601" t="s">
        <v>14</v>
      </c>
      <c r="H601">
        <v>82</v>
      </c>
      <c r="I601" s="5">
        <f t="shared" si="4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46"/>
        <v>42047.25</v>
      </c>
      <c r="O601" s="12">
        <f t="shared" si="4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13">
        <f t="shared" si="48"/>
        <v>42055.25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45"/>
        <v>0.05</v>
      </c>
      <c r="G602" t="s">
        <v>14</v>
      </c>
      <c r="H602">
        <v>1</v>
      </c>
      <c r="I602" s="5">
        <f t="shared" si="4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46"/>
        <v>41485.208333333336</v>
      </c>
      <c r="O602" s="12">
        <f t="shared" si="4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13">
        <f t="shared" si="48"/>
        <v>41497.208333333336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45"/>
        <v>2.0663492063492064</v>
      </c>
      <c r="G603" t="s">
        <v>20</v>
      </c>
      <c r="H603">
        <v>194</v>
      </c>
      <c r="I603" s="5">
        <f t="shared" si="4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46"/>
        <v>41789.208333333336</v>
      </c>
      <c r="O603" s="12">
        <f t="shared" si="4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13">
        <f t="shared" si="48"/>
        <v>41806.208333333336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45"/>
        <v>1.2823628691983122</v>
      </c>
      <c r="G604" t="s">
        <v>20</v>
      </c>
      <c r="H604">
        <v>1140</v>
      </c>
      <c r="I604" s="5">
        <f t="shared" si="4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46"/>
        <v>42160.208333333328</v>
      </c>
      <c r="O604" s="12">
        <f t="shared" si="4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13">
        <f t="shared" si="48"/>
        <v>42171.208333333328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45"/>
        <v>1.1966037735849056</v>
      </c>
      <c r="G605" t="s">
        <v>20</v>
      </c>
      <c r="H605">
        <v>102</v>
      </c>
      <c r="I605" s="5">
        <f t="shared" si="4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46"/>
        <v>43573.208333333328</v>
      </c>
      <c r="O605" s="12">
        <f t="shared" si="4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13">
        <f t="shared" si="48"/>
        <v>43600.208333333328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45"/>
        <v>1.7073055242390078</v>
      </c>
      <c r="G606" t="s">
        <v>20</v>
      </c>
      <c r="H606">
        <v>2857</v>
      </c>
      <c r="I606" s="5">
        <f t="shared" si="4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46"/>
        <v>40565.25</v>
      </c>
      <c r="O606" s="12">
        <f t="shared" si="4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13">
        <f t="shared" si="48"/>
        <v>40586.25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45"/>
        <v>1.8721212121212121</v>
      </c>
      <c r="G607" t="s">
        <v>20</v>
      </c>
      <c r="H607">
        <v>107</v>
      </c>
      <c r="I607" s="5">
        <f t="shared" si="4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46"/>
        <v>42280.208333333328</v>
      </c>
      <c r="O607" s="12">
        <f t="shared" si="4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13">
        <f t="shared" si="48"/>
        <v>42321.25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45"/>
        <v>1.8838235294117647</v>
      </c>
      <c r="G608" t="s">
        <v>20</v>
      </c>
      <c r="H608">
        <v>160</v>
      </c>
      <c r="I608" s="5">
        <f t="shared" si="4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46"/>
        <v>42436.25</v>
      </c>
      <c r="O608" s="12">
        <f t="shared" si="4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13">
        <f t="shared" si="48"/>
        <v>42447.208333333328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45"/>
        <v>1.3129869186046512</v>
      </c>
      <c r="G609" t="s">
        <v>20</v>
      </c>
      <c r="H609">
        <v>2230</v>
      </c>
      <c r="I609" s="5">
        <f t="shared" si="4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46"/>
        <v>41721.208333333336</v>
      </c>
      <c r="O609" s="12">
        <f t="shared" si="4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13">
        <f t="shared" si="48"/>
        <v>41723.208333333336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45"/>
        <v>2.8397435897435899</v>
      </c>
      <c r="G610" t="s">
        <v>20</v>
      </c>
      <c r="H610">
        <v>316</v>
      </c>
      <c r="I610" s="5">
        <f t="shared" si="4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46"/>
        <v>43530.25</v>
      </c>
      <c r="O610" s="12">
        <f t="shared" si="4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13">
        <f t="shared" si="48"/>
        <v>43534.25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45"/>
        <v>1.2041999999999999</v>
      </c>
      <c r="G611" t="s">
        <v>20</v>
      </c>
      <c r="H611">
        <v>117</v>
      </c>
      <c r="I611" s="5">
        <f t="shared" si="4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46"/>
        <v>43481.25</v>
      </c>
      <c r="O611" s="12">
        <f t="shared" si="4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13">
        <f t="shared" si="48"/>
        <v>43498.25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45"/>
        <v>4.1905607476635511</v>
      </c>
      <c r="G612" t="s">
        <v>20</v>
      </c>
      <c r="H612">
        <v>6406</v>
      </c>
      <c r="I612" s="5">
        <f t="shared" si="4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46"/>
        <v>41259.25</v>
      </c>
      <c r="O612" s="12">
        <f t="shared" si="4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13">
        <f t="shared" si="48"/>
        <v>41273.25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45"/>
        <v>0.13853658536585367</v>
      </c>
      <c r="G613" t="s">
        <v>74</v>
      </c>
      <c r="H613">
        <v>15</v>
      </c>
      <c r="I613" s="5">
        <f t="shared" si="4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46"/>
        <v>41480.208333333336</v>
      </c>
      <c r="O613" s="12">
        <f t="shared" si="4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13">
        <f t="shared" si="48"/>
        <v>41492.208333333336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45"/>
        <v>1.3943548387096774</v>
      </c>
      <c r="G614" t="s">
        <v>20</v>
      </c>
      <c r="H614">
        <v>192</v>
      </c>
      <c r="I614" s="5">
        <f t="shared" si="4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46"/>
        <v>40474.208333333336</v>
      </c>
      <c r="O614" s="12">
        <f t="shared" si="4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13">
        <f t="shared" si="48"/>
        <v>40497.25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45"/>
        <v>1.74</v>
      </c>
      <c r="G615" t="s">
        <v>20</v>
      </c>
      <c r="H615">
        <v>26</v>
      </c>
      <c r="I615" s="5">
        <f t="shared" si="4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46"/>
        <v>42973.208333333328</v>
      </c>
      <c r="O615" s="12">
        <f t="shared" si="4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13">
        <f t="shared" si="48"/>
        <v>42982.208333333328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45"/>
        <v>1.5549056603773586</v>
      </c>
      <c r="G616" t="s">
        <v>20</v>
      </c>
      <c r="H616">
        <v>723</v>
      </c>
      <c r="I616" s="5">
        <f t="shared" si="4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46"/>
        <v>42746.25</v>
      </c>
      <c r="O616" s="12">
        <f t="shared" si="4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13">
        <f t="shared" si="48"/>
        <v>42764.25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45"/>
        <v>1.7044705882352942</v>
      </c>
      <c r="G617" t="s">
        <v>20</v>
      </c>
      <c r="H617">
        <v>170</v>
      </c>
      <c r="I617" s="5">
        <f t="shared" si="4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46"/>
        <v>42489.208333333328</v>
      </c>
      <c r="O617" s="12">
        <f t="shared" si="4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13">
        <f t="shared" si="48"/>
        <v>42499.208333333328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45"/>
        <v>1.8951562500000001</v>
      </c>
      <c r="G618" t="s">
        <v>20</v>
      </c>
      <c r="H618">
        <v>238</v>
      </c>
      <c r="I618" s="5">
        <f t="shared" si="4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46"/>
        <v>41537.208333333336</v>
      </c>
      <c r="O618" s="12">
        <f t="shared" si="4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13">
        <f t="shared" si="48"/>
        <v>41538.208333333336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45"/>
        <v>2.4971428571428573</v>
      </c>
      <c r="G619" t="s">
        <v>20</v>
      </c>
      <c r="H619">
        <v>55</v>
      </c>
      <c r="I619" s="5">
        <f t="shared" si="4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46"/>
        <v>41794.208333333336</v>
      </c>
      <c r="O619" s="12">
        <f t="shared" si="4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13">
        <f t="shared" si="48"/>
        <v>41804.208333333336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45"/>
        <v>0.48860523665659616</v>
      </c>
      <c r="G620" t="s">
        <v>14</v>
      </c>
      <c r="H620">
        <v>1198</v>
      </c>
      <c r="I620" s="5">
        <f t="shared" si="4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46"/>
        <v>41396.208333333336</v>
      </c>
      <c r="O620" s="12">
        <f t="shared" si="4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13">
        <f t="shared" si="48"/>
        <v>41417.208333333336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45"/>
        <v>0.28461970393057684</v>
      </c>
      <c r="G621" t="s">
        <v>14</v>
      </c>
      <c r="H621">
        <v>648</v>
      </c>
      <c r="I621" s="5">
        <f t="shared" si="4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46"/>
        <v>40669.208333333336</v>
      </c>
      <c r="O621" s="12">
        <f t="shared" si="4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13">
        <f t="shared" si="48"/>
        <v>40670.208333333336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45"/>
        <v>2.6802325581395348</v>
      </c>
      <c r="G622" t="s">
        <v>20</v>
      </c>
      <c r="H622">
        <v>128</v>
      </c>
      <c r="I622" s="5">
        <f t="shared" si="4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46"/>
        <v>42559.208333333328</v>
      </c>
      <c r="O622" s="12">
        <f t="shared" si="4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13">
        <f t="shared" si="48"/>
        <v>42563.208333333328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45"/>
        <v>6.1980078125000002</v>
      </c>
      <c r="G623" t="s">
        <v>20</v>
      </c>
      <c r="H623">
        <v>2144</v>
      </c>
      <c r="I623" s="5">
        <f t="shared" si="4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46"/>
        <v>42626.208333333328</v>
      </c>
      <c r="O623" s="12">
        <f t="shared" si="4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13">
        <f t="shared" si="48"/>
        <v>42631.208333333328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45"/>
        <v>3.1301587301587303E-2</v>
      </c>
      <c r="G624" t="s">
        <v>14</v>
      </c>
      <c r="H624">
        <v>64</v>
      </c>
      <c r="I624" s="5">
        <f t="shared" si="4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46"/>
        <v>43205.208333333328</v>
      </c>
      <c r="O624" s="12">
        <f t="shared" si="4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13">
        <f t="shared" si="48"/>
        <v>43231.208333333328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45"/>
        <v>1.5992152704135738</v>
      </c>
      <c r="G625" t="s">
        <v>20</v>
      </c>
      <c r="H625">
        <v>2693</v>
      </c>
      <c r="I625" s="5">
        <f t="shared" si="4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46"/>
        <v>42201.208333333328</v>
      </c>
      <c r="O625" s="12">
        <f t="shared" si="4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13">
        <f t="shared" si="48"/>
        <v>42206.208333333328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45"/>
        <v>2.793921568627451</v>
      </c>
      <c r="G626" t="s">
        <v>20</v>
      </c>
      <c r="H626">
        <v>432</v>
      </c>
      <c r="I626" s="5">
        <f t="shared" si="4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46"/>
        <v>42029.25</v>
      </c>
      <c r="O626" s="12">
        <f t="shared" si="4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13">
        <f t="shared" si="48"/>
        <v>42035.25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45"/>
        <v>0.77373333333333338</v>
      </c>
      <c r="G627" t="s">
        <v>14</v>
      </c>
      <c r="H627">
        <v>62</v>
      </c>
      <c r="I627" s="5">
        <f t="shared" si="4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46"/>
        <v>43857.25</v>
      </c>
      <c r="O627" s="12">
        <f t="shared" si="4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13">
        <f t="shared" si="48"/>
        <v>43871.25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45"/>
        <v>2.0632812500000002</v>
      </c>
      <c r="G628" t="s">
        <v>20</v>
      </c>
      <c r="H628">
        <v>189</v>
      </c>
      <c r="I628" s="5">
        <f t="shared" si="4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46"/>
        <v>40449.208333333336</v>
      </c>
      <c r="O628" s="12">
        <f t="shared" si="4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13">
        <f t="shared" si="48"/>
        <v>40458.208333333336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45"/>
        <v>6.9424999999999999</v>
      </c>
      <c r="G629" t="s">
        <v>20</v>
      </c>
      <c r="H629">
        <v>154</v>
      </c>
      <c r="I629" s="5">
        <f t="shared" si="4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46"/>
        <v>40345.208333333336</v>
      </c>
      <c r="O629" s="12">
        <f t="shared" si="4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13">
        <f t="shared" si="48"/>
        <v>40369.208333333336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45"/>
        <v>1.5178947368421052</v>
      </c>
      <c r="G630" t="s">
        <v>20</v>
      </c>
      <c r="H630">
        <v>96</v>
      </c>
      <c r="I630" s="5">
        <f t="shared" si="4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46"/>
        <v>40455.208333333336</v>
      </c>
      <c r="O630" s="12">
        <f t="shared" si="4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13">
        <f t="shared" si="48"/>
        <v>40458.208333333336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45"/>
        <v>0.64582072176949945</v>
      </c>
      <c r="G631" t="s">
        <v>14</v>
      </c>
      <c r="H631">
        <v>750</v>
      </c>
      <c r="I631" s="5">
        <f t="shared" si="4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46"/>
        <v>42557.208333333328</v>
      </c>
      <c r="O631" s="12">
        <f t="shared" si="4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13">
        <f t="shared" si="48"/>
        <v>42559.208333333328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45"/>
        <v>0.62873684210526315</v>
      </c>
      <c r="G632" t="s">
        <v>74</v>
      </c>
      <c r="H632">
        <v>87</v>
      </c>
      <c r="I632" s="5">
        <f t="shared" si="4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46"/>
        <v>43586.208333333328</v>
      </c>
      <c r="O632" s="12">
        <f t="shared" si="4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13">
        <f t="shared" si="48"/>
        <v>43597.208333333328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45"/>
        <v>3.1039864864864866</v>
      </c>
      <c r="G633" t="s">
        <v>20</v>
      </c>
      <c r="H633">
        <v>3063</v>
      </c>
      <c r="I633" s="5">
        <f t="shared" si="4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46"/>
        <v>43550.208333333328</v>
      </c>
      <c r="O633" s="12">
        <f t="shared" si="4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13">
        <f t="shared" si="48"/>
        <v>43554.208333333328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45"/>
        <v>0.42859916782246882</v>
      </c>
      <c r="G634" t="s">
        <v>47</v>
      </c>
      <c r="H634">
        <v>278</v>
      </c>
      <c r="I634" s="5">
        <f t="shared" si="4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46"/>
        <v>41945.208333333336</v>
      </c>
      <c r="O634" s="12">
        <f t="shared" si="4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13">
        <f t="shared" si="48"/>
        <v>41963.25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45"/>
        <v>0.83119402985074631</v>
      </c>
      <c r="G635" t="s">
        <v>14</v>
      </c>
      <c r="H635">
        <v>105</v>
      </c>
      <c r="I635" s="5">
        <f t="shared" si="4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46"/>
        <v>42315.25</v>
      </c>
      <c r="O635" s="12">
        <f t="shared" si="4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13">
        <f t="shared" si="48"/>
        <v>42319.25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45"/>
        <v>0.78531302876480547</v>
      </c>
      <c r="G636" t="s">
        <v>74</v>
      </c>
      <c r="H636">
        <v>1658</v>
      </c>
      <c r="I636" s="5">
        <f t="shared" si="4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46"/>
        <v>42819.208333333328</v>
      </c>
      <c r="O636" s="12">
        <f t="shared" si="4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13">
        <f t="shared" si="48"/>
        <v>42833.208333333328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45"/>
        <v>1.1409352517985611</v>
      </c>
      <c r="G637" t="s">
        <v>20</v>
      </c>
      <c r="H637">
        <v>2266</v>
      </c>
      <c r="I637" s="5">
        <f t="shared" si="4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46"/>
        <v>41314.25</v>
      </c>
      <c r="O637" s="12">
        <f t="shared" si="4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13">
        <f t="shared" si="48"/>
        <v>41346.208333333336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45"/>
        <v>0.64537683358624176</v>
      </c>
      <c r="G638" t="s">
        <v>14</v>
      </c>
      <c r="H638">
        <v>2604</v>
      </c>
      <c r="I638" s="5">
        <f t="shared" si="4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46"/>
        <v>40926.25</v>
      </c>
      <c r="O638" s="12">
        <f t="shared" si="4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13">
        <f t="shared" si="48"/>
        <v>40971.25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45"/>
        <v>0.79411764705882348</v>
      </c>
      <c r="G639" t="s">
        <v>14</v>
      </c>
      <c r="H639">
        <v>65</v>
      </c>
      <c r="I639" s="5">
        <f t="shared" si="4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46"/>
        <v>42688.25</v>
      </c>
      <c r="O639" s="12">
        <f t="shared" si="4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13">
        <f t="shared" si="48"/>
        <v>42696.25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45"/>
        <v>0.11419117647058824</v>
      </c>
      <c r="G640" t="s">
        <v>14</v>
      </c>
      <c r="H640">
        <v>94</v>
      </c>
      <c r="I640" s="5">
        <f t="shared" si="4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46"/>
        <v>40386.208333333336</v>
      </c>
      <c r="O640" s="12">
        <f t="shared" si="4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13">
        <f t="shared" si="48"/>
        <v>40398.208333333336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45"/>
        <v>0.56186046511627907</v>
      </c>
      <c r="G641" t="s">
        <v>47</v>
      </c>
      <c r="H641">
        <v>45</v>
      </c>
      <c r="I641" s="5">
        <f t="shared" si="4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46"/>
        <v>43309.208333333328</v>
      </c>
      <c r="O641" s="12">
        <f t="shared" si="4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13">
        <f t="shared" si="48"/>
        <v>43309.208333333328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45"/>
        <v>0.16501669449081802</v>
      </c>
      <c r="G642" t="s">
        <v>14</v>
      </c>
      <c r="H642">
        <v>257</v>
      </c>
      <c r="I642" s="5">
        <f t="shared" si="4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46"/>
        <v>42387.25</v>
      </c>
      <c r="O642" s="12">
        <f t="shared" si="4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13">
        <f t="shared" si="48"/>
        <v>42390.25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50">E643/D643</f>
        <v>1.1996808510638297</v>
      </c>
      <c r="G643" t="s">
        <v>20</v>
      </c>
      <c r="H643">
        <v>194</v>
      </c>
      <c r="I643" s="5">
        <f t="shared" si="4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51">(((L643/60)/60)/24)+DATE(1970,1,1)</f>
        <v>42786.25</v>
      </c>
      <c r="O643" s="12">
        <f t="shared" ref="O643:O706" si="5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13">
        <f t="shared" ref="U643:U706" si="53">(((M643/60)/60)/24)+DATE(1970,1,1)</f>
        <v>42814.208333333328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50"/>
        <v>1.4545652173913044</v>
      </c>
      <c r="G644" t="s">
        <v>20</v>
      </c>
      <c r="H644">
        <v>129</v>
      </c>
      <c r="I644" s="5">
        <f t="shared" ref="I644:I707" si="5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51"/>
        <v>43451.25</v>
      </c>
      <c r="O644" s="12">
        <f t="shared" si="5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13">
        <f t="shared" si="53"/>
        <v>43460.25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50"/>
        <v>2.2138255033557046</v>
      </c>
      <c r="G645" t="s">
        <v>20</v>
      </c>
      <c r="H645">
        <v>375</v>
      </c>
      <c r="I645" s="5">
        <f t="shared" si="5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51"/>
        <v>42795.25</v>
      </c>
      <c r="O645" s="12">
        <f t="shared" si="5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13">
        <f t="shared" si="53"/>
        <v>42813.208333333328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50"/>
        <v>0.48396694214876035</v>
      </c>
      <c r="G646" t="s">
        <v>14</v>
      </c>
      <c r="H646">
        <v>2928</v>
      </c>
      <c r="I646" s="5">
        <f t="shared" si="54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51"/>
        <v>43452.25</v>
      </c>
      <c r="O646" s="12">
        <f t="shared" si="5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13">
        <f t="shared" si="53"/>
        <v>43468.25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50"/>
        <v>0.92911504424778757</v>
      </c>
      <c r="G647" t="s">
        <v>14</v>
      </c>
      <c r="H647">
        <v>4697</v>
      </c>
      <c r="I647" s="5">
        <f t="shared" si="5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51"/>
        <v>43369.208333333328</v>
      </c>
      <c r="O647" s="12">
        <f t="shared" si="5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13">
        <f t="shared" si="53"/>
        <v>43390.208333333328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50"/>
        <v>0.88599797365754818</v>
      </c>
      <c r="G648" t="s">
        <v>14</v>
      </c>
      <c r="H648">
        <v>2915</v>
      </c>
      <c r="I648" s="5">
        <f t="shared" si="5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51"/>
        <v>41346.208333333336</v>
      </c>
      <c r="O648" s="12">
        <f t="shared" si="5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13">
        <f t="shared" si="53"/>
        <v>41357.208333333336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50"/>
        <v>0.41399999999999998</v>
      </c>
      <c r="G649" t="s">
        <v>14</v>
      </c>
      <c r="H649">
        <v>18</v>
      </c>
      <c r="I649" s="5">
        <f t="shared" si="54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51"/>
        <v>43199.208333333328</v>
      </c>
      <c r="O649" s="12">
        <f t="shared" si="5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13">
        <f t="shared" si="53"/>
        <v>43223.208333333328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50"/>
        <v>0.63056795131845844</v>
      </c>
      <c r="G650" t="s">
        <v>74</v>
      </c>
      <c r="H650">
        <v>723</v>
      </c>
      <c r="I650" s="5">
        <f t="shared" si="5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51"/>
        <v>42922.208333333328</v>
      </c>
      <c r="O650" s="12">
        <f t="shared" si="5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13">
        <f t="shared" si="53"/>
        <v>42940.208333333328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50"/>
        <v>0.48482333607230893</v>
      </c>
      <c r="G651" t="s">
        <v>14</v>
      </c>
      <c r="H651">
        <v>602</v>
      </c>
      <c r="I651" s="5">
        <f t="shared" si="5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51"/>
        <v>40471.208333333336</v>
      </c>
      <c r="O651" s="12">
        <f t="shared" si="5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13">
        <f t="shared" si="53"/>
        <v>40482.208333333336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50"/>
        <v>0.02</v>
      </c>
      <c r="G652" t="s">
        <v>14</v>
      </c>
      <c r="H652">
        <v>1</v>
      </c>
      <c r="I652" s="5">
        <f t="shared" si="54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51"/>
        <v>41828.208333333336</v>
      </c>
      <c r="O652" s="12">
        <f t="shared" si="5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13">
        <f t="shared" si="53"/>
        <v>41855.208333333336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50"/>
        <v>0.88479410269445857</v>
      </c>
      <c r="G653" t="s">
        <v>14</v>
      </c>
      <c r="H653">
        <v>3868</v>
      </c>
      <c r="I653" s="5">
        <f t="shared" si="5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51"/>
        <v>41692.25</v>
      </c>
      <c r="O653" s="12">
        <f t="shared" si="5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13">
        <f t="shared" si="53"/>
        <v>41707.25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50"/>
        <v>1.2684</v>
      </c>
      <c r="G654" t="s">
        <v>20</v>
      </c>
      <c r="H654">
        <v>409</v>
      </c>
      <c r="I654" s="5">
        <f t="shared" si="5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51"/>
        <v>42587.208333333328</v>
      </c>
      <c r="O654" s="12">
        <f t="shared" si="5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13">
        <f t="shared" si="53"/>
        <v>42630.208333333328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50"/>
        <v>23.388333333333332</v>
      </c>
      <c r="G655" t="s">
        <v>20</v>
      </c>
      <c r="H655">
        <v>234</v>
      </c>
      <c r="I655" s="5">
        <f t="shared" si="5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51"/>
        <v>42468.208333333328</v>
      </c>
      <c r="O655" s="12">
        <f t="shared" si="5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13">
        <f t="shared" si="53"/>
        <v>42470.208333333328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50"/>
        <v>5.0838857142857146</v>
      </c>
      <c r="G656" t="s">
        <v>20</v>
      </c>
      <c r="H656">
        <v>3016</v>
      </c>
      <c r="I656" s="5">
        <f t="shared" si="5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51"/>
        <v>42240.208333333328</v>
      </c>
      <c r="O656" s="12">
        <f t="shared" si="5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13">
        <f t="shared" si="53"/>
        <v>42245.208333333328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50"/>
        <v>1.9147826086956521</v>
      </c>
      <c r="G657" t="s">
        <v>20</v>
      </c>
      <c r="H657">
        <v>264</v>
      </c>
      <c r="I657" s="5">
        <f t="shared" si="5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51"/>
        <v>42796.25</v>
      </c>
      <c r="O657" s="12">
        <f t="shared" si="5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13">
        <f t="shared" si="53"/>
        <v>42809.208333333328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50"/>
        <v>0.42127533783783783</v>
      </c>
      <c r="G658" t="s">
        <v>14</v>
      </c>
      <c r="H658">
        <v>504</v>
      </c>
      <c r="I658" s="5">
        <f t="shared" si="5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51"/>
        <v>43097.25</v>
      </c>
      <c r="O658" s="12">
        <f t="shared" si="5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13">
        <f t="shared" si="53"/>
        <v>43102.25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50"/>
        <v>8.2400000000000001E-2</v>
      </c>
      <c r="G659" t="s">
        <v>14</v>
      </c>
      <c r="H659">
        <v>14</v>
      </c>
      <c r="I659" s="5">
        <f t="shared" si="5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51"/>
        <v>43096.25</v>
      </c>
      <c r="O659" s="12">
        <f t="shared" si="5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13">
        <f t="shared" si="53"/>
        <v>43112.25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50"/>
        <v>0.60064638783269964</v>
      </c>
      <c r="G660" t="s">
        <v>74</v>
      </c>
      <c r="H660">
        <v>390</v>
      </c>
      <c r="I660" s="5">
        <f t="shared" si="5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51"/>
        <v>42246.208333333328</v>
      </c>
      <c r="O660" s="12">
        <f t="shared" si="5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13">
        <f t="shared" si="53"/>
        <v>42269.208333333328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50"/>
        <v>0.47232808616404309</v>
      </c>
      <c r="G661" t="s">
        <v>14</v>
      </c>
      <c r="H661">
        <v>750</v>
      </c>
      <c r="I661" s="5">
        <f t="shared" si="5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51"/>
        <v>40570.25</v>
      </c>
      <c r="O661" s="12">
        <f t="shared" si="5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13">
        <f t="shared" si="53"/>
        <v>40571.25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50"/>
        <v>0.81736263736263737</v>
      </c>
      <c r="G662" t="s">
        <v>14</v>
      </c>
      <c r="H662">
        <v>77</v>
      </c>
      <c r="I662" s="5">
        <f t="shared" si="5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51"/>
        <v>42237.208333333328</v>
      </c>
      <c r="O662" s="12">
        <f t="shared" si="5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13">
        <f t="shared" si="53"/>
        <v>42246.208333333328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50"/>
        <v>0.54187265917603</v>
      </c>
      <c r="G663" t="s">
        <v>14</v>
      </c>
      <c r="H663">
        <v>752</v>
      </c>
      <c r="I663" s="5">
        <f t="shared" si="5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51"/>
        <v>40996.208333333336</v>
      </c>
      <c r="O663" s="12">
        <f t="shared" si="5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13">
        <f t="shared" si="53"/>
        <v>41026.208333333336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50"/>
        <v>0.97868131868131869</v>
      </c>
      <c r="G664" t="s">
        <v>14</v>
      </c>
      <c r="H664">
        <v>131</v>
      </c>
      <c r="I664" s="5">
        <f t="shared" si="5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51"/>
        <v>43443.25</v>
      </c>
      <c r="O664" s="12">
        <f t="shared" si="5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13">
        <f t="shared" si="53"/>
        <v>43447.25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50"/>
        <v>0.77239999999999998</v>
      </c>
      <c r="G665" t="s">
        <v>14</v>
      </c>
      <c r="H665">
        <v>87</v>
      </c>
      <c r="I665" s="5">
        <f t="shared" si="5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51"/>
        <v>40458.208333333336</v>
      </c>
      <c r="O665" s="12">
        <f t="shared" si="5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13">
        <f t="shared" si="53"/>
        <v>40481.208333333336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50"/>
        <v>0.33464735516372796</v>
      </c>
      <c r="G666" t="s">
        <v>14</v>
      </c>
      <c r="H666">
        <v>1063</v>
      </c>
      <c r="I666" s="5">
        <f t="shared" si="5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51"/>
        <v>40959.25</v>
      </c>
      <c r="O666" s="12">
        <f t="shared" si="5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13">
        <f t="shared" si="53"/>
        <v>40969.25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50"/>
        <v>2.3958823529411766</v>
      </c>
      <c r="G667" t="s">
        <v>20</v>
      </c>
      <c r="H667">
        <v>272</v>
      </c>
      <c r="I667" s="5">
        <f t="shared" si="5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51"/>
        <v>40733.208333333336</v>
      </c>
      <c r="O667" s="12">
        <f t="shared" si="5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13">
        <f t="shared" si="53"/>
        <v>40747.208333333336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50"/>
        <v>0.64032258064516134</v>
      </c>
      <c r="G668" t="s">
        <v>74</v>
      </c>
      <c r="H668">
        <v>25</v>
      </c>
      <c r="I668" s="5">
        <f t="shared" si="5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51"/>
        <v>41516.208333333336</v>
      </c>
      <c r="O668" s="12">
        <f t="shared" si="5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13">
        <f t="shared" si="53"/>
        <v>41522.208333333336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50"/>
        <v>1.7615942028985507</v>
      </c>
      <c r="G669" t="s">
        <v>20</v>
      </c>
      <c r="H669">
        <v>419</v>
      </c>
      <c r="I669" s="5">
        <f t="shared" si="5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51"/>
        <v>41892.208333333336</v>
      </c>
      <c r="O669" s="12">
        <f t="shared" si="5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13">
        <f t="shared" si="53"/>
        <v>41901.208333333336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50"/>
        <v>0.20338181818181819</v>
      </c>
      <c r="G670" t="s">
        <v>14</v>
      </c>
      <c r="H670">
        <v>76</v>
      </c>
      <c r="I670" s="5">
        <f t="shared" si="5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51"/>
        <v>41122.208333333336</v>
      </c>
      <c r="O670" s="12">
        <f t="shared" si="5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13">
        <f t="shared" si="53"/>
        <v>41134.208333333336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50"/>
        <v>3.5864754098360656</v>
      </c>
      <c r="G671" t="s">
        <v>20</v>
      </c>
      <c r="H671">
        <v>1621</v>
      </c>
      <c r="I671" s="5">
        <f t="shared" si="5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51"/>
        <v>42912.208333333328</v>
      </c>
      <c r="O671" s="12">
        <f t="shared" si="5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13">
        <f t="shared" si="53"/>
        <v>42921.208333333328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50"/>
        <v>4.6885802469135802</v>
      </c>
      <c r="G672" t="s">
        <v>20</v>
      </c>
      <c r="H672">
        <v>1101</v>
      </c>
      <c r="I672" s="5">
        <f t="shared" si="5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51"/>
        <v>42425.25</v>
      </c>
      <c r="O672" s="12">
        <f t="shared" si="5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13">
        <f t="shared" si="53"/>
        <v>42437.25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50"/>
        <v>1.220563524590164</v>
      </c>
      <c r="G673" t="s">
        <v>20</v>
      </c>
      <c r="H673">
        <v>1073</v>
      </c>
      <c r="I673" s="5">
        <f t="shared" si="5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51"/>
        <v>40390.208333333336</v>
      </c>
      <c r="O673" s="12">
        <f t="shared" si="5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13">
        <f t="shared" si="53"/>
        <v>40394.208333333336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50"/>
        <v>0.55931783729156137</v>
      </c>
      <c r="G674" t="s">
        <v>14</v>
      </c>
      <c r="H674">
        <v>4428</v>
      </c>
      <c r="I674" s="5">
        <f t="shared" si="5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51"/>
        <v>43180.208333333328</v>
      </c>
      <c r="O674" s="12">
        <f t="shared" si="5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13">
        <f t="shared" si="53"/>
        <v>43190.208333333328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50"/>
        <v>0.43660714285714286</v>
      </c>
      <c r="G675" t="s">
        <v>14</v>
      </c>
      <c r="H675">
        <v>58</v>
      </c>
      <c r="I675" s="5">
        <f t="shared" si="5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51"/>
        <v>42475.208333333328</v>
      </c>
      <c r="O675" s="12">
        <f t="shared" si="5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13">
        <f t="shared" si="53"/>
        <v>42496.208333333328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50"/>
        <v>0.33538371411833628</v>
      </c>
      <c r="G676" t="s">
        <v>74</v>
      </c>
      <c r="H676">
        <v>1218</v>
      </c>
      <c r="I676" s="5">
        <f t="shared" si="5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51"/>
        <v>40774.208333333336</v>
      </c>
      <c r="O676" s="12">
        <f t="shared" si="5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13">
        <f t="shared" si="53"/>
        <v>40821.208333333336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50"/>
        <v>1.2297938144329896</v>
      </c>
      <c r="G677" t="s">
        <v>20</v>
      </c>
      <c r="H677">
        <v>331</v>
      </c>
      <c r="I677" s="5">
        <f t="shared" si="5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51"/>
        <v>43719.208333333328</v>
      </c>
      <c r="O677" s="12">
        <f t="shared" si="5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13">
        <f t="shared" si="53"/>
        <v>43726.208333333328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50"/>
        <v>1.8974959871589085</v>
      </c>
      <c r="G678" t="s">
        <v>20</v>
      </c>
      <c r="H678">
        <v>1170</v>
      </c>
      <c r="I678" s="5">
        <f t="shared" si="5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51"/>
        <v>41178.208333333336</v>
      </c>
      <c r="O678" s="12">
        <f t="shared" si="5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13">
        <f t="shared" si="53"/>
        <v>41187.208333333336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50"/>
        <v>0.83622641509433959</v>
      </c>
      <c r="G679" t="s">
        <v>14</v>
      </c>
      <c r="H679">
        <v>111</v>
      </c>
      <c r="I679" s="5">
        <f t="shared" si="5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51"/>
        <v>42561.208333333328</v>
      </c>
      <c r="O679" s="12">
        <f t="shared" si="5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13">
        <f t="shared" si="53"/>
        <v>42611.208333333328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50"/>
        <v>0.17968844221105529</v>
      </c>
      <c r="G680" t="s">
        <v>74</v>
      </c>
      <c r="H680">
        <v>215</v>
      </c>
      <c r="I680" s="5">
        <f t="shared" si="5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51"/>
        <v>43484.25</v>
      </c>
      <c r="O680" s="12">
        <f t="shared" si="5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13">
        <f t="shared" si="53"/>
        <v>43486.25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50"/>
        <v>10.365</v>
      </c>
      <c r="G681" t="s">
        <v>20</v>
      </c>
      <c r="H681">
        <v>363</v>
      </c>
      <c r="I681" s="5">
        <f t="shared" si="5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51"/>
        <v>43756.208333333328</v>
      </c>
      <c r="O681" s="12">
        <f t="shared" si="5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13">
        <f t="shared" si="53"/>
        <v>43761.208333333328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50"/>
        <v>0.97405219780219776</v>
      </c>
      <c r="G682" t="s">
        <v>14</v>
      </c>
      <c r="H682">
        <v>2955</v>
      </c>
      <c r="I682" s="5">
        <f t="shared" si="5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51"/>
        <v>43813.25</v>
      </c>
      <c r="O682" s="12">
        <f t="shared" si="5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13">
        <f t="shared" si="53"/>
        <v>43815.25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50"/>
        <v>0.86386203150461705</v>
      </c>
      <c r="G683" t="s">
        <v>14</v>
      </c>
      <c r="H683">
        <v>1657</v>
      </c>
      <c r="I683" s="5">
        <f t="shared" si="5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51"/>
        <v>40898.25</v>
      </c>
      <c r="O683" s="12">
        <f t="shared" si="5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13">
        <f t="shared" si="53"/>
        <v>40904.25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50"/>
        <v>1.5016666666666667</v>
      </c>
      <c r="G684" t="s">
        <v>20</v>
      </c>
      <c r="H684">
        <v>103</v>
      </c>
      <c r="I684" s="5">
        <f t="shared" si="5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51"/>
        <v>41619.25</v>
      </c>
      <c r="O684" s="12">
        <f t="shared" si="5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13">
        <f t="shared" si="53"/>
        <v>41628.25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50"/>
        <v>3.5843478260869563</v>
      </c>
      <c r="G685" t="s">
        <v>20</v>
      </c>
      <c r="H685">
        <v>147</v>
      </c>
      <c r="I685" s="5">
        <f t="shared" si="5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51"/>
        <v>43359.208333333328</v>
      </c>
      <c r="O685" s="12">
        <f t="shared" si="5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13">
        <f t="shared" si="53"/>
        <v>43361.208333333328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50"/>
        <v>5.4285714285714288</v>
      </c>
      <c r="G686" t="s">
        <v>20</v>
      </c>
      <c r="H686">
        <v>110</v>
      </c>
      <c r="I686" s="5">
        <f t="shared" si="5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51"/>
        <v>40358.208333333336</v>
      </c>
      <c r="O686" s="12">
        <f t="shared" si="5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13">
        <f t="shared" si="53"/>
        <v>40378.208333333336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50"/>
        <v>0.67500714285714281</v>
      </c>
      <c r="G687" t="s">
        <v>14</v>
      </c>
      <c r="H687">
        <v>926</v>
      </c>
      <c r="I687" s="5">
        <f t="shared" si="5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51"/>
        <v>42239.208333333328</v>
      </c>
      <c r="O687" s="12">
        <f t="shared" si="5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13">
        <f t="shared" si="53"/>
        <v>42263.208333333328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50"/>
        <v>1.9174666666666667</v>
      </c>
      <c r="G688" t="s">
        <v>20</v>
      </c>
      <c r="H688">
        <v>134</v>
      </c>
      <c r="I688" s="5">
        <f t="shared" si="5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51"/>
        <v>43186.208333333328</v>
      </c>
      <c r="O688" s="12">
        <f t="shared" si="5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13">
        <f t="shared" si="53"/>
        <v>43197.208333333328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50"/>
        <v>9.32</v>
      </c>
      <c r="G689" t="s">
        <v>20</v>
      </c>
      <c r="H689">
        <v>269</v>
      </c>
      <c r="I689" s="5">
        <f t="shared" si="5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51"/>
        <v>42806.25</v>
      </c>
      <c r="O689" s="12">
        <f t="shared" si="5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13">
        <f t="shared" si="53"/>
        <v>42809.208333333328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50"/>
        <v>4.2927586206896553</v>
      </c>
      <c r="G690" t="s">
        <v>20</v>
      </c>
      <c r="H690">
        <v>175</v>
      </c>
      <c r="I690" s="5">
        <f t="shared" si="5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51"/>
        <v>43475.25</v>
      </c>
      <c r="O690" s="12">
        <f t="shared" si="5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13">
        <f t="shared" si="53"/>
        <v>43491.25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50"/>
        <v>1.0065753424657535</v>
      </c>
      <c r="G691" t="s">
        <v>20</v>
      </c>
      <c r="H691">
        <v>69</v>
      </c>
      <c r="I691" s="5">
        <f t="shared" si="5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51"/>
        <v>41576.208333333336</v>
      </c>
      <c r="O691" s="12">
        <f t="shared" si="5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13">
        <f t="shared" si="53"/>
        <v>41588.25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50"/>
        <v>2.266111111111111</v>
      </c>
      <c r="G692" t="s">
        <v>20</v>
      </c>
      <c r="H692">
        <v>190</v>
      </c>
      <c r="I692" s="5">
        <f t="shared" si="5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51"/>
        <v>40874.25</v>
      </c>
      <c r="O692" s="12">
        <f t="shared" si="5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13">
        <f t="shared" si="53"/>
        <v>40880.25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50"/>
        <v>1.4238</v>
      </c>
      <c r="G693" t="s">
        <v>20</v>
      </c>
      <c r="H693">
        <v>237</v>
      </c>
      <c r="I693" s="5">
        <f t="shared" si="5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51"/>
        <v>41185.208333333336</v>
      </c>
      <c r="O693" s="12">
        <f t="shared" si="5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13">
        <f t="shared" si="53"/>
        <v>41202.208333333336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50"/>
        <v>0.90633333333333332</v>
      </c>
      <c r="G694" t="s">
        <v>14</v>
      </c>
      <c r="H694">
        <v>77</v>
      </c>
      <c r="I694" s="5">
        <f t="shared" si="5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51"/>
        <v>43655.208333333328</v>
      </c>
      <c r="O694" s="12">
        <f t="shared" si="5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13">
        <f t="shared" si="53"/>
        <v>43673.208333333328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50"/>
        <v>0.63966740576496672</v>
      </c>
      <c r="G695" t="s">
        <v>14</v>
      </c>
      <c r="H695">
        <v>1748</v>
      </c>
      <c r="I695" s="5">
        <f t="shared" si="5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51"/>
        <v>43025.208333333328</v>
      </c>
      <c r="O695" s="12">
        <f t="shared" si="5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13">
        <f t="shared" si="53"/>
        <v>43042.208333333328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50"/>
        <v>0.84131868131868137</v>
      </c>
      <c r="G696" t="s">
        <v>14</v>
      </c>
      <c r="H696">
        <v>79</v>
      </c>
      <c r="I696" s="5">
        <f t="shared" si="5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51"/>
        <v>43066.25</v>
      </c>
      <c r="O696" s="12">
        <f t="shared" si="5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13">
        <f t="shared" si="53"/>
        <v>43103.25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50"/>
        <v>1.3393478260869565</v>
      </c>
      <c r="G697" t="s">
        <v>20</v>
      </c>
      <c r="H697">
        <v>196</v>
      </c>
      <c r="I697" s="5">
        <f t="shared" si="5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51"/>
        <v>42322.25</v>
      </c>
      <c r="O697" s="12">
        <f t="shared" si="5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13">
        <f t="shared" si="53"/>
        <v>42338.25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50"/>
        <v>0.59042047531992692</v>
      </c>
      <c r="G698" t="s">
        <v>14</v>
      </c>
      <c r="H698">
        <v>889</v>
      </c>
      <c r="I698" s="5">
        <f t="shared" si="5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51"/>
        <v>42114.208333333328</v>
      </c>
      <c r="O698" s="12">
        <f t="shared" si="5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13">
        <f t="shared" si="53"/>
        <v>42115.208333333328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50"/>
        <v>1.5280062063615205</v>
      </c>
      <c r="G699" t="s">
        <v>20</v>
      </c>
      <c r="H699">
        <v>7295</v>
      </c>
      <c r="I699" s="5">
        <f t="shared" si="5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51"/>
        <v>43190.208333333328</v>
      </c>
      <c r="O699" s="12">
        <f t="shared" si="5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13">
        <f t="shared" si="53"/>
        <v>43192.208333333328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50"/>
        <v>4.466912114014252</v>
      </c>
      <c r="G700" t="s">
        <v>20</v>
      </c>
      <c r="H700">
        <v>2893</v>
      </c>
      <c r="I700" s="5">
        <f t="shared" si="5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51"/>
        <v>40871.25</v>
      </c>
      <c r="O700" s="12">
        <f t="shared" si="5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13">
        <f t="shared" si="53"/>
        <v>40885.25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50"/>
        <v>0.8439189189189189</v>
      </c>
      <c r="G701" t="s">
        <v>14</v>
      </c>
      <c r="H701">
        <v>56</v>
      </c>
      <c r="I701" s="5">
        <f t="shared" si="5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51"/>
        <v>43641.208333333328</v>
      </c>
      <c r="O701" s="12">
        <f t="shared" si="5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13">
        <f t="shared" si="53"/>
        <v>43642.208333333328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50"/>
        <v>0.03</v>
      </c>
      <c r="G702" t="s">
        <v>14</v>
      </c>
      <c r="H702">
        <v>1</v>
      </c>
      <c r="I702" s="5">
        <f t="shared" si="54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51"/>
        <v>40203.25</v>
      </c>
      <c r="O702" s="12">
        <f t="shared" si="5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13">
        <f t="shared" si="53"/>
        <v>40218.25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50"/>
        <v>1.7502692307692307</v>
      </c>
      <c r="G703" t="s">
        <v>20</v>
      </c>
      <c r="H703">
        <v>820</v>
      </c>
      <c r="I703" s="5">
        <f t="shared" si="5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51"/>
        <v>40629.208333333336</v>
      </c>
      <c r="O703" s="12">
        <f t="shared" si="5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13">
        <f t="shared" si="53"/>
        <v>40636.208333333336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50"/>
        <v>0.54137931034482756</v>
      </c>
      <c r="G704" t="s">
        <v>14</v>
      </c>
      <c r="H704">
        <v>83</v>
      </c>
      <c r="I704" s="5">
        <f t="shared" si="5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51"/>
        <v>41477.208333333336</v>
      </c>
      <c r="O704" s="12">
        <f t="shared" si="5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13">
        <f t="shared" si="53"/>
        <v>41482.208333333336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50"/>
        <v>3.1187381703470032</v>
      </c>
      <c r="G705" t="s">
        <v>20</v>
      </c>
      <c r="H705">
        <v>2038</v>
      </c>
      <c r="I705" s="5">
        <f t="shared" si="5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51"/>
        <v>41020.208333333336</v>
      </c>
      <c r="O705" s="12">
        <f t="shared" si="5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13">
        <f t="shared" si="53"/>
        <v>41037.208333333336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50"/>
        <v>1.2278160919540231</v>
      </c>
      <c r="G706" t="s">
        <v>20</v>
      </c>
      <c r="H706">
        <v>116</v>
      </c>
      <c r="I706" s="5">
        <f t="shared" si="5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51"/>
        <v>42555.208333333328</v>
      </c>
      <c r="O706" s="12">
        <f t="shared" si="5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13">
        <f t="shared" si="53"/>
        <v>42570.208333333328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55">E707/D707</f>
        <v>0.99026517383618151</v>
      </c>
      <c r="G707" t="s">
        <v>14</v>
      </c>
      <c r="H707">
        <v>2025</v>
      </c>
      <c r="I707" s="5">
        <f t="shared" si="5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56">(((L707/60)/60)/24)+DATE(1970,1,1)</f>
        <v>41619.25</v>
      </c>
      <c r="O707" s="12">
        <f t="shared" ref="O707:O770" si="5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13">
        <f t="shared" ref="U707:U770" si="58">(((M707/60)/60)/24)+DATE(1970,1,1)</f>
        <v>41623.25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55"/>
        <v>1.278468634686347</v>
      </c>
      <c r="G708" t="s">
        <v>20</v>
      </c>
      <c r="H708">
        <v>1345</v>
      </c>
      <c r="I708" s="5">
        <f t="shared" ref="I708:I771" si="59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56"/>
        <v>43471.25</v>
      </c>
      <c r="O708" s="12">
        <f t="shared" si="5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13">
        <f t="shared" si="58"/>
        <v>43479.25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55"/>
        <v>1.5861643835616439</v>
      </c>
      <c r="G709" t="s">
        <v>20</v>
      </c>
      <c r="H709">
        <v>168</v>
      </c>
      <c r="I709" s="5">
        <f t="shared" si="5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56"/>
        <v>43442.25</v>
      </c>
      <c r="O709" s="12">
        <f t="shared" si="5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13">
        <f t="shared" si="58"/>
        <v>43478.25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55"/>
        <v>7.0705882352941174</v>
      </c>
      <c r="G710" t="s">
        <v>20</v>
      </c>
      <c r="H710">
        <v>137</v>
      </c>
      <c r="I710" s="5">
        <f t="shared" si="5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56"/>
        <v>42877.208333333328</v>
      </c>
      <c r="O710" s="12">
        <f t="shared" si="5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13">
        <f t="shared" si="58"/>
        <v>42887.208333333328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55"/>
        <v>1.4238775510204082</v>
      </c>
      <c r="G711" t="s">
        <v>20</v>
      </c>
      <c r="H711">
        <v>186</v>
      </c>
      <c r="I711" s="5">
        <f t="shared" si="5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56"/>
        <v>41018.208333333336</v>
      </c>
      <c r="O711" s="12">
        <f t="shared" si="5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13">
        <f t="shared" si="58"/>
        <v>41025.208333333336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55"/>
        <v>1.4786046511627906</v>
      </c>
      <c r="G712" t="s">
        <v>20</v>
      </c>
      <c r="H712">
        <v>125</v>
      </c>
      <c r="I712" s="5">
        <f t="shared" si="5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56"/>
        <v>43295.208333333328</v>
      </c>
      <c r="O712" s="12">
        <f t="shared" si="5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13">
        <f t="shared" si="58"/>
        <v>43302.208333333328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55"/>
        <v>0.20322580645161289</v>
      </c>
      <c r="G713" t="s">
        <v>14</v>
      </c>
      <c r="H713">
        <v>14</v>
      </c>
      <c r="I713" s="5">
        <f t="shared" si="59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56"/>
        <v>42393.25</v>
      </c>
      <c r="O713" s="12">
        <f t="shared" si="5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13">
        <f t="shared" si="58"/>
        <v>42395.25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55"/>
        <v>18.40625</v>
      </c>
      <c r="G714" t="s">
        <v>20</v>
      </c>
      <c r="H714">
        <v>202</v>
      </c>
      <c r="I714" s="5">
        <f t="shared" si="5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56"/>
        <v>42559.208333333328</v>
      </c>
      <c r="O714" s="12">
        <f t="shared" si="5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13">
        <f t="shared" si="58"/>
        <v>42600.208333333328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55"/>
        <v>1.6194202898550725</v>
      </c>
      <c r="G715" t="s">
        <v>20</v>
      </c>
      <c r="H715">
        <v>103</v>
      </c>
      <c r="I715" s="5">
        <f t="shared" si="5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56"/>
        <v>42604.208333333328</v>
      </c>
      <c r="O715" s="12">
        <f t="shared" si="5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13">
        <f t="shared" si="58"/>
        <v>42616.208333333328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55"/>
        <v>4.7282077922077921</v>
      </c>
      <c r="G716" t="s">
        <v>20</v>
      </c>
      <c r="H716">
        <v>1785</v>
      </c>
      <c r="I716" s="5">
        <f t="shared" si="5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56"/>
        <v>41870.208333333336</v>
      </c>
      <c r="O716" s="12">
        <f t="shared" si="5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13">
        <f t="shared" si="58"/>
        <v>41871.208333333336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55"/>
        <v>0.24466101694915254</v>
      </c>
      <c r="G717" t="s">
        <v>14</v>
      </c>
      <c r="H717">
        <v>656</v>
      </c>
      <c r="I717" s="5">
        <f t="shared" si="5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56"/>
        <v>40397.208333333336</v>
      </c>
      <c r="O717" s="12">
        <f t="shared" si="5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13">
        <f t="shared" si="58"/>
        <v>40402.208333333336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55"/>
        <v>5.1764999999999999</v>
      </c>
      <c r="G718" t="s">
        <v>20</v>
      </c>
      <c r="H718">
        <v>157</v>
      </c>
      <c r="I718" s="5">
        <f t="shared" si="5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56"/>
        <v>41465.208333333336</v>
      </c>
      <c r="O718" s="12">
        <f t="shared" si="5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13">
        <f t="shared" si="58"/>
        <v>41493.208333333336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55"/>
        <v>2.4764285714285714</v>
      </c>
      <c r="G719" t="s">
        <v>20</v>
      </c>
      <c r="H719">
        <v>555</v>
      </c>
      <c r="I719" s="5">
        <f t="shared" si="5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56"/>
        <v>40777.208333333336</v>
      </c>
      <c r="O719" s="12">
        <f t="shared" si="5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13">
        <f t="shared" si="58"/>
        <v>40798.208333333336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55"/>
        <v>1.0020481927710843</v>
      </c>
      <c r="G720" t="s">
        <v>20</v>
      </c>
      <c r="H720">
        <v>297</v>
      </c>
      <c r="I720" s="5">
        <f t="shared" si="5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56"/>
        <v>41442.208333333336</v>
      </c>
      <c r="O720" s="12">
        <f t="shared" si="5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13">
        <f t="shared" si="58"/>
        <v>41468.208333333336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55"/>
        <v>1.53</v>
      </c>
      <c r="G721" t="s">
        <v>20</v>
      </c>
      <c r="H721">
        <v>123</v>
      </c>
      <c r="I721" s="5">
        <f t="shared" si="5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56"/>
        <v>41058.208333333336</v>
      </c>
      <c r="O721" s="12">
        <f t="shared" si="5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13">
        <f t="shared" si="58"/>
        <v>41069.208333333336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55"/>
        <v>0.37091954022988505</v>
      </c>
      <c r="G722" t="s">
        <v>74</v>
      </c>
      <c r="H722">
        <v>38</v>
      </c>
      <c r="I722" s="5">
        <f t="shared" si="5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56"/>
        <v>43152.25</v>
      </c>
      <c r="O722" s="12">
        <f t="shared" si="5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13">
        <f t="shared" si="58"/>
        <v>43166.25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55"/>
        <v>4.3923948220064728E-2</v>
      </c>
      <c r="G723" t="s">
        <v>74</v>
      </c>
      <c r="H723">
        <v>60</v>
      </c>
      <c r="I723" s="5">
        <f t="shared" si="5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56"/>
        <v>43194.208333333328</v>
      </c>
      <c r="O723" s="12">
        <f t="shared" si="5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13">
        <f t="shared" si="58"/>
        <v>43200.208333333328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55"/>
        <v>1.5650721649484536</v>
      </c>
      <c r="G724" t="s">
        <v>20</v>
      </c>
      <c r="H724">
        <v>3036</v>
      </c>
      <c r="I724" s="5">
        <f t="shared" si="5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56"/>
        <v>43045.25</v>
      </c>
      <c r="O724" s="12">
        <f t="shared" si="5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13">
        <f t="shared" si="58"/>
        <v>43072.25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55"/>
        <v>2.704081632653061</v>
      </c>
      <c r="G725" t="s">
        <v>20</v>
      </c>
      <c r="H725">
        <v>144</v>
      </c>
      <c r="I725" s="5">
        <f t="shared" si="5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56"/>
        <v>42431.25</v>
      </c>
      <c r="O725" s="12">
        <f t="shared" si="5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13">
        <f t="shared" si="58"/>
        <v>42452.208333333328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55"/>
        <v>1.3405952380952382</v>
      </c>
      <c r="G726" t="s">
        <v>20</v>
      </c>
      <c r="H726">
        <v>121</v>
      </c>
      <c r="I726" s="5">
        <f t="shared" si="5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56"/>
        <v>41934.208333333336</v>
      </c>
      <c r="O726" s="12">
        <f t="shared" si="5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13">
        <f t="shared" si="58"/>
        <v>41936.208333333336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55"/>
        <v>0.50398033126293995</v>
      </c>
      <c r="G727" t="s">
        <v>14</v>
      </c>
      <c r="H727">
        <v>1596</v>
      </c>
      <c r="I727" s="5">
        <f t="shared" si="5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56"/>
        <v>41958.25</v>
      </c>
      <c r="O727" s="12">
        <f t="shared" si="5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13">
        <f t="shared" si="58"/>
        <v>41960.25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55"/>
        <v>0.88815837937384901</v>
      </c>
      <c r="G728" t="s">
        <v>74</v>
      </c>
      <c r="H728">
        <v>524</v>
      </c>
      <c r="I728" s="5">
        <f t="shared" si="5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56"/>
        <v>40476.208333333336</v>
      </c>
      <c r="O728" s="12">
        <f t="shared" si="5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13">
        <f t="shared" si="58"/>
        <v>40482.208333333336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55"/>
        <v>1.65</v>
      </c>
      <c r="G729" t="s">
        <v>20</v>
      </c>
      <c r="H729">
        <v>181</v>
      </c>
      <c r="I729" s="5">
        <f t="shared" si="5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56"/>
        <v>43485.25</v>
      </c>
      <c r="O729" s="12">
        <f t="shared" si="5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13">
        <f t="shared" si="58"/>
        <v>43543.208333333328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55"/>
        <v>0.17499999999999999</v>
      </c>
      <c r="G730" t="s">
        <v>14</v>
      </c>
      <c r="H730">
        <v>10</v>
      </c>
      <c r="I730" s="5">
        <f t="shared" si="59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56"/>
        <v>42515.208333333328</v>
      </c>
      <c r="O730" s="12">
        <f t="shared" si="5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13">
        <f t="shared" si="58"/>
        <v>42526.208333333328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55"/>
        <v>1.8566071428571429</v>
      </c>
      <c r="G731" t="s">
        <v>20</v>
      </c>
      <c r="H731">
        <v>122</v>
      </c>
      <c r="I731" s="5">
        <f t="shared" si="5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56"/>
        <v>41309.25</v>
      </c>
      <c r="O731" s="12">
        <f t="shared" si="5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13">
        <f t="shared" si="58"/>
        <v>41311.25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55"/>
        <v>4.1266319444444441</v>
      </c>
      <c r="G732" t="s">
        <v>20</v>
      </c>
      <c r="H732">
        <v>1071</v>
      </c>
      <c r="I732" s="5">
        <f t="shared" si="5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56"/>
        <v>42147.208333333328</v>
      </c>
      <c r="O732" s="12">
        <f t="shared" si="5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13">
        <f t="shared" si="58"/>
        <v>42153.208333333328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55"/>
        <v>0.90249999999999997</v>
      </c>
      <c r="G733" t="s">
        <v>74</v>
      </c>
      <c r="H733">
        <v>219</v>
      </c>
      <c r="I733" s="5">
        <f t="shared" si="5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56"/>
        <v>42939.208333333328</v>
      </c>
      <c r="O733" s="12">
        <f t="shared" si="5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13">
        <f t="shared" si="58"/>
        <v>42940.208333333328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55"/>
        <v>0.91984615384615387</v>
      </c>
      <c r="G734" t="s">
        <v>14</v>
      </c>
      <c r="H734">
        <v>1121</v>
      </c>
      <c r="I734" s="5">
        <f t="shared" si="5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56"/>
        <v>42816.208333333328</v>
      </c>
      <c r="O734" s="12">
        <f t="shared" si="5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13">
        <f t="shared" si="58"/>
        <v>42839.208333333328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55"/>
        <v>5.2700632911392402</v>
      </c>
      <c r="G735" t="s">
        <v>20</v>
      </c>
      <c r="H735">
        <v>980</v>
      </c>
      <c r="I735" s="5">
        <f t="shared" si="5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56"/>
        <v>41844.208333333336</v>
      </c>
      <c r="O735" s="12">
        <f t="shared" si="5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13">
        <f t="shared" si="58"/>
        <v>41857.208333333336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55"/>
        <v>3.1914285714285713</v>
      </c>
      <c r="G736" t="s">
        <v>20</v>
      </c>
      <c r="H736">
        <v>536</v>
      </c>
      <c r="I736" s="5">
        <f t="shared" si="5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56"/>
        <v>42763.25</v>
      </c>
      <c r="O736" s="12">
        <f t="shared" si="5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13">
        <f t="shared" si="58"/>
        <v>42775.25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55"/>
        <v>3.5418867924528303</v>
      </c>
      <c r="G737" t="s">
        <v>20</v>
      </c>
      <c r="H737">
        <v>1991</v>
      </c>
      <c r="I737" s="5">
        <f t="shared" si="5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56"/>
        <v>42459.208333333328</v>
      </c>
      <c r="O737" s="12">
        <f t="shared" si="5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13">
        <f t="shared" si="58"/>
        <v>42466.208333333328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55"/>
        <v>0.32896103896103895</v>
      </c>
      <c r="G738" t="s">
        <v>74</v>
      </c>
      <c r="H738">
        <v>29</v>
      </c>
      <c r="I738" s="5">
        <f t="shared" si="5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56"/>
        <v>42055.25</v>
      </c>
      <c r="O738" s="12">
        <f t="shared" si="5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13">
        <f t="shared" si="58"/>
        <v>42059.25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55"/>
        <v>1.358918918918919</v>
      </c>
      <c r="G739" t="s">
        <v>20</v>
      </c>
      <c r="H739">
        <v>180</v>
      </c>
      <c r="I739" s="5">
        <f t="shared" si="5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56"/>
        <v>42685.25</v>
      </c>
      <c r="O739" s="12">
        <f t="shared" si="5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13">
        <f t="shared" si="58"/>
        <v>42697.25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55"/>
        <v>2.0843373493975904E-2</v>
      </c>
      <c r="G740" t="s">
        <v>14</v>
      </c>
      <c r="H740">
        <v>15</v>
      </c>
      <c r="I740" s="5">
        <f t="shared" si="59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56"/>
        <v>41959.25</v>
      </c>
      <c r="O740" s="12">
        <f t="shared" si="5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13">
        <f t="shared" si="58"/>
        <v>41981.25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55"/>
        <v>0.61</v>
      </c>
      <c r="G741" t="s">
        <v>14</v>
      </c>
      <c r="H741">
        <v>191</v>
      </c>
      <c r="I741" s="5">
        <f t="shared" si="5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56"/>
        <v>41089.208333333336</v>
      </c>
      <c r="O741" s="12">
        <f t="shared" si="5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13">
        <f t="shared" si="58"/>
        <v>41090.208333333336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55"/>
        <v>0.30037735849056602</v>
      </c>
      <c r="G742" t="s">
        <v>14</v>
      </c>
      <c r="H742">
        <v>16</v>
      </c>
      <c r="I742" s="5">
        <f t="shared" si="59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56"/>
        <v>42769.25</v>
      </c>
      <c r="O742" s="12">
        <f t="shared" si="5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13">
        <f t="shared" si="58"/>
        <v>42772.25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55"/>
        <v>11.791666666666666</v>
      </c>
      <c r="G743" t="s">
        <v>20</v>
      </c>
      <c r="H743">
        <v>130</v>
      </c>
      <c r="I743" s="5">
        <f t="shared" si="5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56"/>
        <v>40321.208333333336</v>
      </c>
      <c r="O743" s="12">
        <f t="shared" si="5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13">
        <f t="shared" si="58"/>
        <v>40322.208333333336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55"/>
        <v>11.260833333333334</v>
      </c>
      <c r="G744" t="s">
        <v>20</v>
      </c>
      <c r="H744">
        <v>122</v>
      </c>
      <c r="I744" s="5">
        <f t="shared" si="5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56"/>
        <v>40197.25</v>
      </c>
      <c r="O744" s="12">
        <f t="shared" si="5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13">
        <f t="shared" si="58"/>
        <v>40239.25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55"/>
        <v>0.12923076923076923</v>
      </c>
      <c r="G745" t="s">
        <v>14</v>
      </c>
      <c r="H745">
        <v>17</v>
      </c>
      <c r="I745" s="5">
        <f t="shared" si="5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56"/>
        <v>42298.208333333328</v>
      </c>
      <c r="O745" s="12">
        <f t="shared" si="5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13">
        <f t="shared" si="58"/>
        <v>42304.208333333328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55"/>
        <v>7.12</v>
      </c>
      <c r="G746" t="s">
        <v>20</v>
      </c>
      <c r="H746">
        <v>140</v>
      </c>
      <c r="I746" s="5">
        <f t="shared" si="5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56"/>
        <v>43322.208333333328</v>
      </c>
      <c r="O746" s="12">
        <f t="shared" si="5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13">
        <f t="shared" si="58"/>
        <v>43324.208333333328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55"/>
        <v>0.30304347826086958</v>
      </c>
      <c r="G747" t="s">
        <v>14</v>
      </c>
      <c r="H747">
        <v>34</v>
      </c>
      <c r="I747" s="5">
        <f t="shared" si="59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56"/>
        <v>40328.208333333336</v>
      </c>
      <c r="O747" s="12">
        <f t="shared" si="5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13">
        <f t="shared" si="58"/>
        <v>40355.208333333336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55"/>
        <v>2.1250896057347672</v>
      </c>
      <c r="G748" t="s">
        <v>20</v>
      </c>
      <c r="H748">
        <v>3388</v>
      </c>
      <c r="I748" s="5">
        <f t="shared" si="59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56"/>
        <v>40825.208333333336</v>
      </c>
      <c r="O748" s="12">
        <f t="shared" si="5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13">
        <f t="shared" si="58"/>
        <v>40830.208333333336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55"/>
        <v>2.2885714285714287</v>
      </c>
      <c r="G749" t="s">
        <v>20</v>
      </c>
      <c r="H749">
        <v>280</v>
      </c>
      <c r="I749" s="5">
        <f t="shared" si="5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56"/>
        <v>40423.208333333336</v>
      </c>
      <c r="O749" s="12">
        <f t="shared" si="5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13">
        <f t="shared" si="58"/>
        <v>40434.208333333336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55"/>
        <v>0.34959979476654696</v>
      </c>
      <c r="G750" t="s">
        <v>74</v>
      </c>
      <c r="H750">
        <v>614</v>
      </c>
      <c r="I750" s="5">
        <f t="shared" si="5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56"/>
        <v>40238.25</v>
      </c>
      <c r="O750" s="12">
        <f t="shared" si="5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13">
        <f t="shared" si="58"/>
        <v>40263.208333333336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55"/>
        <v>1.5729069767441861</v>
      </c>
      <c r="G751" t="s">
        <v>20</v>
      </c>
      <c r="H751">
        <v>366</v>
      </c>
      <c r="I751" s="5">
        <f t="shared" si="5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56"/>
        <v>41920.208333333336</v>
      </c>
      <c r="O751" s="12">
        <f t="shared" si="5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13">
        <f t="shared" si="58"/>
        <v>41932.208333333336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55"/>
        <v>0.01</v>
      </c>
      <c r="G752" t="s">
        <v>14</v>
      </c>
      <c r="H752">
        <v>1</v>
      </c>
      <c r="I752" s="5">
        <f t="shared" si="59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56"/>
        <v>40360.208333333336</v>
      </c>
      <c r="O752" s="12">
        <f t="shared" si="5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13">
        <f t="shared" si="58"/>
        <v>40385.208333333336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55"/>
        <v>2.3230555555555554</v>
      </c>
      <c r="G753" t="s">
        <v>20</v>
      </c>
      <c r="H753">
        <v>270</v>
      </c>
      <c r="I753" s="5">
        <f t="shared" si="5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56"/>
        <v>42446.208333333328</v>
      </c>
      <c r="O753" s="12">
        <f t="shared" si="5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13">
        <f t="shared" si="58"/>
        <v>42461.208333333328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55"/>
        <v>0.92448275862068963</v>
      </c>
      <c r="G754" t="s">
        <v>74</v>
      </c>
      <c r="H754">
        <v>114</v>
      </c>
      <c r="I754" s="5">
        <f t="shared" si="5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56"/>
        <v>40395.208333333336</v>
      </c>
      <c r="O754" s="12">
        <f t="shared" si="5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13">
        <f t="shared" si="58"/>
        <v>40413.208333333336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55"/>
        <v>2.5670212765957445</v>
      </c>
      <c r="G755" t="s">
        <v>20</v>
      </c>
      <c r="H755">
        <v>137</v>
      </c>
      <c r="I755" s="5">
        <f t="shared" si="5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56"/>
        <v>40321.208333333336</v>
      </c>
      <c r="O755" s="12">
        <f t="shared" si="5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13">
        <f t="shared" si="58"/>
        <v>40336.208333333336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55"/>
        <v>1.6847017045454546</v>
      </c>
      <c r="G756" t="s">
        <v>20</v>
      </c>
      <c r="H756">
        <v>3205</v>
      </c>
      <c r="I756" s="5">
        <f t="shared" si="5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56"/>
        <v>41210.208333333336</v>
      </c>
      <c r="O756" s="12">
        <f t="shared" si="5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13">
        <f t="shared" si="58"/>
        <v>41263.25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55"/>
        <v>1.6657777777777778</v>
      </c>
      <c r="G757" t="s">
        <v>20</v>
      </c>
      <c r="H757">
        <v>288</v>
      </c>
      <c r="I757" s="5">
        <f t="shared" si="5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56"/>
        <v>43096.25</v>
      </c>
      <c r="O757" s="12">
        <f t="shared" si="5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13">
        <f t="shared" si="58"/>
        <v>43108.25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55"/>
        <v>7.7207692307692311</v>
      </c>
      <c r="G758" t="s">
        <v>20</v>
      </c>
      <c r="H758">
        <v>148</v>
      </c>
      <c r="I758" s="5">
        <f t="shared" si="5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56"/>
        <v>42024.25</v>
      </c>
      <c r="O758" s="12">
        <f t="shared" si="5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13">
        <f t="shared" si="58"/>
        <v>42030.25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55"/>
        <v>4.0685714285714285</v>
      </c>
      <c r="G759" t="s">
        <v>20</v>
      </c>
      <c r="H759">
        <v>114</v>
      </c>
      <c r="I759" s="5">
        <f t="shared" si="5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56"/>
        <v>40675.208333333336</v>
      </c>
      <c r="O759" s="12">
        <f t="shared" si="5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13">
        <f t="shared" si="58"/>
        <v>40679.208333333336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55"/>
        <v>5.6420608108108112</v>
      </c>
      <c r="G760" t="s">
        <v>20</v>
      </c>
      <c r="H760">
        <v>1518</v>
      </c>
      <c r="I760" s="5">
        <f t="shared" si="5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56"/>
        <v>41936.208333333336</v>
      </c>
      <c r="O760" s="12">
        <f t="shared" si="5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13">
        <f t="shared" si="58"/>
        <v>41945.208333333336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55"/>
        <v>0.6842686567164179</v>
      </c>
      <c r="G761" t="s">
        <v>14</v>
      </c>
      <c r="H761">
        <v>1274</v>
      </c>
      <c r="I761" s="5">
        <f t="shared" si="5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56"/>
        <v>43136.25</v>
      </c>
      <c r="O761" s="12">
        <f t="shared" si="5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13">
        <f t="shared" si="58"/>
        <v>43166.25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55"/>
        <v>0.34351966873706002</v>
      </c>
      <c r="G762" t="s">
        <v>14</v>
      </c>
      <c r="H762">
        <v>210</v>
      </c>
      <c r="I762" s="5">
        <f t="shared" si="5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56"/>
        <v>43678.208333333328</v>
      </c>
      <c r="O762" s="12">
        <f t="shared" si="5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13">
        <f t="shared" si="58"/>
        <v>43707.208333333328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55"/>
        <v>6.5545454545454547</v>
      </c>
      <c r="G763" t="s">
        <v>20</v>
      </c>
      <c r="H763">
        <v>166</v>
      </c>
      <c r="I763" s="5">
        <f t="shared" si="5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56"/>
        <v>42938.208333333328</v>
      </c>
      <c r="O763" s="12">
        <f t="shared" si="5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13">
        <f t="shared" si="58"/>
        <v>42943.208333333328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55"/>
        <v>1.7725714285714285</v>
      </c>
      <c r="G764" t="s">
        <v>20</v>
      </c>
      <c r="H764">
        <v>100</v>
      </c>
      <c r="I764" s="5">
        <f t="shared" si="59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56"/>
        <v>41241.25</v>
      </c>
      <c r="O764" s="12">
        <f t="shared" si="5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13">
        <f t="shared" si="58"/>
        <v>41252.25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55"/>
        <v>1.1317857142857144</v>
      </c>
      <c r="G765" t="s">
        <v>20</v>
      </c>
      <c r="H765">
        <v>235</v>
      </c>
      <c r="I765" s="5">
        <f t="shared" si="5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56"/>
        <v>41037.208333333336</v>
      </c>
      <c r="O765" s="12">
        <f t="shared" si="5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13">
        <f t="shared" si="58"/>
        <v>41072.208333333336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55"/>
        <v>7.2818181818181822</v>
      </c>
      <c r="G766" t="s">
        <v>20</v>
      </c>
      <c r="H766">
        <v>148</v>
      </c>
      <c r="I766" s="5">
        <f t="shared" si="5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56"/>
        <v>40676.208333333336</v>
      </c>
      <c r="O766" s="12">
        <f t="shared" si="5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13">
        <f t="shared" si="58"/>
        <v>40684.208333333336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55"/>
        <v>2.0833333333333335</v>
      </c>
      <c r="G767" t="s">
        <v>20</v>
      </c>
      <c r="H767">
        <v>198</v>
      </c>
      <c r="I767" s="5">
        <f t="shared" si="5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56"/>
        <v>42840.208333333328</v>
      </c>
      <c r="O767" s="12">
        <f t="shared" si="5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13">
        <f t="shared" si="58"/>
        <v>42865.208333333328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55"/>
        <v>0.31171232876712329</v>
      </c>
      <c r="G768" t="s">
        <v>14</v>
      </c>
      <c r="H768">
        <v>248</v>
      </c>
      <c r="I768" s="5">
        <f t="shared" si="5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56"/>
        <v>43362.208333333328</v>
      </c>
      <c r="O768" s="12">
        <f t="shared" si="5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13">
        <f t="shared" si="58"/>
        <v>43363.208333333328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55"/>
        <v>0.56967078189300413</v>
      </c>
      <c r="G769" t="s">
        <v>14</v>
      </c>
      <c r="H769">
        <v>513</v>
      </c>
      <c r="I769" s="5">
        <f t="shared" si="5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56"/>
        <v>42283.208333333328</v>
      </c>
      <c r="O769" s="12">
        <f t="shared" si="5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13">
        <f t="shared" si="58"/>
        <v>42328.25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55"/>
        <v>2.31</v>
      </c>
      <c r="G770" t="s">
        <v>20</v>
      </c>
      <c r="H770">
        <v>150</v>
      </c>
      <c r="I770" s="5">
        <f t="shared" si="59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56"/>
        <v>41619.25</v>
      </c>
      <c r="O770" s="12">
        <f t="shared" si="5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13">
        <f t="shared" si="58"/>
        <v>41634.25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60">E771/D771</f>
        <v>0.86867834394904464</v>
      </c>
      <c r="G771" t="s">
        <v>14</v>
      </c>
      <c r="H771">
        <v>3410</v>
      </c>
      <c r="I771" s="5">
        <f t="shared" si="5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61">(((L771/60)/60)/24)+DATE(1970,1,1)</f>
        <v>41501.208333333336</v>
      </c>
      <c r="O771" s="12">
        <f t="shared" ref="O771:O834" si="62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13">
        <f t="shared" ref="U771:U834" si="63">(((M771/60)/60)/24)+DATE(1970,1,1)</f>
        <v>41527.208333333336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60"/>
        <v>2.7074418604651163</v>
      </c>
      <c r="G772" t="s">
        <v>20</v>
      </c>
      <c r="H772">
        <v>216</v>
      </c>
      <c r="I772" s="5">
        <f t="shared" ref="I772:I835" si="64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61"/>
        <v>41743.208333333336</v>
      </c>
      <c r="O772" s="12">
        <f t="shared" si="62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13">
        <f t="shared" si="63"/>
        <v>41750.208333333336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60"/>
        <v>0.49446428571428569</v>
      </c>
      <c r="G773" t="s">
        <v>74</v>
      </c>
      <c r="H773">
        <v>26</v>
      </c>
      <c r="I773" s="5">
        <f t="shared" si="64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61"/>
        <v>43491.25</v>
      </c>
      <c r="O773" s="12">
        <f t="shared" si="62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13">
        <f t="shared" si="63"/>
        <v>43518.25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60"/>
        <v>1.1335962566844919</v>
      </c>
      <c r="G774" t="s">
        <v>20</v>
      </c>
      <c r="H774">
        <v>5139</v>
      </c>
      <c r="I774" s="5">
        <f t="shared" si="6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61"/>
        <v>43505.25</v>
      </c>
      <c r="O774" s="12">
        <f t="shared" si="62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13">
        <f t="shared" si="63"/>
        <v>43509.25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60"/>
        <v>1.9055555555555554</v>
      </c>
      <c r="G775" t="s">
        <v>20</v>
      </c>
      <c r="H775">
        <v>2353</v>
      </c>
      <c r="I775" s="5">
        <f t="shared" si="6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61"/>
        <v>42838.208333333328</v>
      </c>
      <c r="O775" s="12">
        <f t="shared" si="62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13">
        <f t="shared" si="63"/>
        <v>42848.208333333328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60"/>
        <v>1.355</v>
      </c>
      <c r="G776" t="s">
        <v>20</v>
      </c>
      <c r="H776">
        <v>78</v>
      </c>
      <c r="I776" s="5">
        <f t="shared" si="6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61"/>
        <v>42513.208333333328</v>
      </c>
      <c r="O776" s="12">
        <f t="shared" si="62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13">
        <f t="shared" si="63"/>
        <v>42554.208333333328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60"/>
        <v>0.10297872340425532</v>
      </c>
      <c r="G777" t="s">
        <v>14</v>
      </c>
      <c r="H777">
        <v>10</v>
      </c>
      <c r="I777" s="5">
        <f t="shared" si="64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61"/>
        <v>41949.25</v>
      </c>
      <c r="O777" s="12">
        <f t="shared" si="62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13">
        <f t="shared" si="63"/>
        <v>41959.25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60"/>
        <v>0.65544223826714798</v>
      </c>
      <c r="G778" t="s">
        <v>14</v>
      </c>
      <c r="H778">
        <v>2201</v>
      </c>
      <c r="I778" s="5">
        <f t="shared" si="6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61"/>
        <v>43650.208333333328</v>
      </c>
      <c r="O778" s="12">
        <f t="shared" si="62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13">
        <f t="shared" si="63"/>
        <v>43668.208333333328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60"/>
        <v>0.49026652452025588</v>
      </c>
      <c r="G779" t="s">
        <v>14</v>
      </c>
      <c r="H779">
        <v>676</v>
      </c>
      <c r="I779" s="5">
        <f t="shared" si="6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61"/>
        <v>40809.208333333336</v>
      </c>
      <c r="O779" s="12">
        <f t="shared" si="62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13">
        <f t="shared" si="63"/>
        <v>40838.208333333336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60"/>
        <v>7.8792307692307695</v>
      </c>
      <c r="G780" t="s">
        <v>20</v>
      </c>
      <c r="H780">
        <v>174</v>
      </c>
      <c r="I780" s="5">
        <f t="shared" si="6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61"/>
        <v>40768.208333333336</v>
      </c>
      <c r="O780" s="12">
        <f t="shared" si="62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13">
        <f t="shared" si="63"/>
        <v>40773.208333333336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60"/>
        <v>0.80306347746090156</v>
      </c>
      <c r="G781" t="s">
        <v>14</v>
      </c>
      <c r="H781">
        <v>831</v>
      </c>
      <c r="I781" s="5">
        <f t="shared" si="6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61"/>
        <v>42230.208333333328</v>
      </c>
      <c r="O781" s="12">
        <f t="shared" si="62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13">
        <f t="shared" si="63"/>
        <v>42239.208333333328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60"/>
        <v>1.0629411764705883</v>
      </c>
      <c r="G782" t="s">
        <v>20</v>
      </c>
      <c r="H782">
        <v>164</v>
      </c>
      <c r="I782" s="5">
        <f t="shared" si="6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61"/>
        <v>42573.208333333328</v>
      </c>
      <c r="O782" s="12">
        <f t="shared" si="62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13">
        <f t="shared" si="63"/>
        <v>42592.208333333328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60"/>
        <v>0.50735632183908042</v>
      </c>
      <c r="G783" t="s">
        <v>74</v>
      </c>
      <c r="H783">
        <v>56</v>
      </c>
      <c r="I783" s="5">
        <f t="shared" si="6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61"/>
        <v>40482.208333333336</v>
      </c>
      <c r="O783" s="12">
        <f t="shared" si="62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13">
        <f t="shared" si="63"/>
        <v>40533.25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60"/>
        <v>2.153137254901961</v>
      </c>
      <c r="G784" t="s">
        <v>20</v>
      </c>
      <c r="H784">
        <v>161</v>
      </c>
      <c r="I784" s="5">
        <f t="shared" si="6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61"/>
        <v>40603.25</v>
      </c>
      <c r="O784" s="12">
        <f t="shared" si="62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13">
        <f t="shared" si="63"/>
        <v>40631.208333333336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60"/>
        <v>1.4122972972972974</v>
      </c>
      <c r="G785" t="s">
        <v>20</v>
      </c>
      <c r="H785">
        <v>138</v>
      </c>
      <c r="I785" s="5">
        <f t="shared" si="6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61"/>
        <v>41625.25</v>
      </c>
      <c r="O785" s="12">
        <f t="shared" si="62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13">
        <f t="shared" si="63"/>
        <v>41632.25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60"/>
        <v>1.1533745781777278</v>
      </c>
      <c r="G786" t="s">
        <v>20</v>
      </c>
      <c r="H786">
        <v>3308</v>
      </c>
      <c r="I786" s="5">
        <f t="shared" si="6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61"/>
        <v>42435.25</v>
      </c>
      <c r="O786" s="12">
        <f t="shared" si="62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13">
        <f t="shared" si="63"/>
        <v>42446.208333333328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60"/>
        <v>1.9311940298507462</v>
      </c>
      <c r="G787" t="s">
        <v>20</v>
      </c>
      <c r="H787">
        <v>127</v>
      </c>
      <c r="I787" s="5">
        <f t="shared" si="6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61"/>
        <v>43582.208333333328</v>
      </c>
      <c r="O787" s="12">
        <f t="shared" si="62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13">
        <f t="shared" si="63"/>
        <v>43616.208333333328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60"/>
        <v>7.2973333333333334</v>
      </c>
      <c r="G788" t="s">
        <v>20</v>
      </c>
      <c r="H788">
        <v>207</v>
      </c>
      <c r="I788" s="5">
        <f t="shared" si="6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61"/>
        <v>43186.208333333328</v>
      </c>
      <c r="O788" s="12">
        <f t="shared" si="62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13">
        <f t="shared" si="63"/>
        <v>43193.208333333328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60"/>
        <v>0.99663398692810456</v>
      </c>
      <c r="G789" t="s">
        <v>14</v>
      </c>
      <c r="H789">
        <v>859</v>
      </c>
      <c r="I789" s="5">
        <f t="shared" si="6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61"/>
        <v>40684.208333333336</v>
      </c>
      <c r="O789" s="12">
        <f t="shared" si="62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13">
        <f t="shared" si="63"/>
        <v>40693.208333333336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60"/>
        <v>0.88166666666666671</v>
      </c>
      <c r="G790" t="s">
        <v>47</v>
      </c>
      <c r="H790">
        <v>31</v>
      </c>
      <c r="I790" s="5">
        <f t="shared" si="6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61"/>
        <v>41202.208333333336</v>
      </c>
      <c r="O790" s="12">
        <f t="shared" si="62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13">
        <f t="shared" si="63"/>
        <v>41223.25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60"/>
        <v>0.37233333333333335</v>
      </c>
      <c r="G791" t="s">
        <v>14</v>
      </c>
      <c r="H791">
        <v>45</v>
      </c>
      <c r="I791" s="5">
        <f t="shared" si="6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61"/>
        <v>41786.208333333336</v>
      </c>
      <c r="O791" s="12">
        <f t="shared" si="62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13">
        <f t="shared" si="63"/>
        <v>41823.208333333336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60"/>
        <v>0.30540075309306081</v>
      </c>
      <c r="G792" t="s">
        <v>74</v>
      </c>
      <c r="H792">
        <v>1113</v>
      </c>
      <c r="I792" s="5">
        <f t="shared" si="6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61"/>
        <v>40223.25</v>
      </c>
      <c r="O792" s="12">
        <f t="shared" si="62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13">
        <f t="shared" si="63"/>
        <v>40229.25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60"/>
        <v>0.25714285714285712</v>
      </c>
      <c r="G793" t="s">
        <v>14</v>
      </c>
      <c r="H793">
        <v>6</v>
      </c>
      <c r="I793" s="5">
        <f t="shared" si="64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61"/>
        <v>42715.25</v>
      </c>
      <c r="O793" s="12">
        <f t="shared" si="62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13">
        <f t="shared" si="63"/>
        <v>42731.25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60"/>
        <v>0.34</v>
      </c>
      <c r="G794" t="s">
        <v>14</v>
      </c>
      <c r="H794">
        <v>7</v>
      </c>
      <c r="I794" s="5">
        <f t="shared" si="6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61"/>
        <v>41451.208333333336</v>
      </c>
      <c r="O794" s="12">
        <f t="shared" si="62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13">
        <f t="shared" si="63"/>
        <v>41479.208333333336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60"/>
        <v>11.859090909090909</v>
      </c>
      <c r="G795" t="s">
        <v>20</v>
      </c>
      <c r="H795">
        <v>181</v>
      </c>
      <c r="I795" s="5">
        <f t="shared" si="6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61"/>
        <v>41450.208333333336</v>
      </c>
      <c r="O795" s="12">
        <f t="shared" si="62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13">
        <f t="shared" si="63"/>
        <v>41454.208333333336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60"/>
        <v>1.2539393939393939</v>
      </c>
      <c r="G796" t="s">
        <v>20</v>
      </c>
      <c r="H796">
        <v>110</v>
      </c>
      <c r="I796" s="5">
        <f t="shared" si="6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61"/>
        <v>43091.25</v>
      </c>
      <c r="O796" s="12">
        <f t="shared" si="62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13">
        <f t="shared" si="63"/>
        <v>43103.25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60"/>
        <v>0.14394366197183098</v>
      </c>
      <c r="G797" t="s">
        <v>14</v>
      </c>
      <c r="H797">
        <v>31</v>
      </c>
      <c r="I797" s="5">
        <f t="shared" si="6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61"/>
        <v>42675.208333333328</v>
      </c>
      <c r="O797" s="12">
        <f t="shared" si="62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13">
        <f t="shared" si="63"/>
        <v>42678.208333333328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60"/>
        <v>0.54807692307692313</v>
      </c>
      <c r="G798" t="s">
        <v>14</v>
      </c>
      <c r="H798">
        <v>78</v>
      </c>
      <c r="I798" s="5">
        <f t="shared" si="6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61"/>
        <v>41859.208333333336</v>
      </c>
      <c r="O798" s="12">
        <f t="shared" si="62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13">
        <f t="shared" si="63"/>
        <v>41866.208333333336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60"/>
        <v>1.0963157894736841</v>
      </c>
      <c r="G799" t="s">
        <v>20</v>
      </c>
      <c r="H799">
        <v>185</v>
      </c>
      <c r="I799" s="5">
        <f t="shared" si="6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61"/>
        <v>43464.25</v>
      </c>
      <c r="O799" s="12">
        <f t="shared" si="62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13">
        <f t="shared" si="63"/>
        <v>43487.25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60"/>
        <v>1.8847058823529412</v>
      </c>
      <c r="G800" t="s">
        <v>20</v>
      </c>
      <c r="H800">
        <v>121</v>
      </c>
      <c r="I800" s="5">
        <f t="shared" si="6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61"/>
        <v>41060.208333333336</v>
      </c>
      <c r="O800" s="12">
        <f t="shared" si="62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13">
        <f t="shared" si="63"/>
        <v>41088.208333333336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60"/>
        <v>0.87008284023668636</v>
      </c>
      <c r="G801" t="s">
        <v>14</v>
      </c>
      <c r="H801">
        <v>1225</v>
      </c>
      <c r="I801" s="5">
        <f t="shared" si="6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61"/>
        <v>42399.25</v>
      </c>
      <c r="O801" s="12">
        <f t="shared" si="62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13">
        <f t="shared" si="63"/>
        <v>42403.25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60"/>
        <v>0.01</v>
      </c>
      <c r="G802" t="s">
        <v>14</v>
      </c>
      <c r="H802">
        <v>1</v>
      </c>
      <c r="I802" s="5">
        <f t="shared" si="64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61"/>
        <v>42167.208333333328</v>
      </c>
      <c r="O802" s="12">
        <f t="shared" si="62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13">
        <f t="shared" si="63"/>
        <v>42171.208333333328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60"/>
        <v>2.0291304347826089</v>
      </c>
      <c r="G803" t="s">
        <v>20</v>
      </c>
      <c r="H803">
        <v>106</v>
      </c>
      <c r="I803" s="5">
        <f t="shared" si="6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61"/>
        <v>43830.25</v>
      </c>
      <c r="O803" s="12">
        <f t="shared" si="62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13">
        <f t="shared" si="63"/>
        <v>43852.25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60"/>
        <v>1.9703225806451612</v>
      </c>
      <c r="G804" t="s">
        <v>20</v>
      </c>
      <c r="H804">
        <v>142</v>
      </c>
      <c r="I804" s="5">
        <f t="shared" si="6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61"/>
        <v>43650.208333333328</v>
      </c>
      <c r="O804" s="12">
        <f t="shared" si="62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13">
        <f t="shared" si="63"/>
        <v>43652.208333333328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60"/>
        <v>1.07</v>
      </c>
      <c r="G805" t="s">
        <v>20</v>
      </c>
      <c r="H805">
        <v>233</v>
      </c>
      <c r="I805" s="5">
        <f t="shared" si="6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61"/>
        <v>43492.25</v>
      </c>
      <c r="O805" s="12">
        <f t="shared" si="62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13">
        <f t="shared" si="63"/>
        <v>43526.25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60"/>
        <v>2.6873076923076922</v>
      </c>
      <c r="G806" t="s">
        <v>20</v>
      </c>
      <c r="H806">
        <v>218</v>
      </c>
      <c r="I806" s="5">
        <f t="shared" si="6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61"/>
        <v>43102.25</v>
      </c>
      <c r="O806" s="12">
        <f t="shared" si="62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13">
        <f t="shared" si="63"/>
        <v>43122.25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60"/>
        <v>0.50845360824742269</v>
      </c>
      <c r="G807" t="s">
        <v>14</v>
      </c>
      <c r="H807">
        <v>67</v>
      </c>
      <c r="I807" s="5">
        <f t="shared" si="6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61"/>
        <v>41958.25</v>
      </c>
      <c r="O807" s="12">
        <f t="shared" si="62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13">
        <f t="shared" si="63"/>
        <v>42009.25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60"/>
        <v>11.802857142857142</v>
      </c>
      <c r="G808" t="s">
        <v>20</v>
      </c>
      <c r="H808">
        <v>76</v>
      </c>
      <c r="I808" s="5">
        <f t="shared" si="6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61"/>
        <v>40973.25</v>
      </c>
      <c r="O808" s="12">
        <f t="shared" si="62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13">
        <f t="shared" si="63"/>
        <v>40997.208333333336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60"/>
        <v>2.64</v>
      </c>
      <c r="G809" t="s">
        <v>20</v>
      </c>
      <c r="H809">
        <v>43</v>
      </c>
      <c r="I809" s="5">
        <f t="shared" si="6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61"/>
        <v>43753.208333333328</v>
      </c>
      <c r="O809" s="12">
        <f t="shared" si="62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13">
        <f t="shared" si="63"/>
        <v>43797.25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60"/>
        <v>0.30442307692307691</v>
      </c>
      <c r="G810" t="s">
        <v>14</v>
      </c>
      <c r="H810">
        <v>19</v>
      </c>
      <c r="I810" s="5">
        <f t="shared" si="6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61"/>
        <v>42507.208333333328</v>
      </c>
      <c r="O810" s="12">
        <f t="shared" si="62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13">
        <f t="shared" si="63"/>
        <v>42524.208333333328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60"/>
        <v>0.62880681818181816</v>
      </c>
      <c r="G811" t="s">
        <v>14</v>
      </c>
      <c r="H811">
        <v>2108</v>
      </c>
      <c r="I811" s="5">
        <f t="shared" si="64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61"/>
        <v>41135.208333333336</v>
      </c>
      <c r="O811" s="12">
        <f t="shared" si="62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13">
        <f t="shared" si="63"/>
        <v>41136.208333333336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60"/>
        <v>1.9312499999999999</v>
      </c>
      <c r="G812" t="s">
        <v>20</v>
      </c>
      <c r="H812">
        <v>221</v>
      </c>
      <c r="I812" s="5">
        <f t="shared" si="6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61"/>
        <v>43067.25</v>
      </c>
      <c r="O812" s="12">
        <f t="shared" si="62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13">
        <f t="shared" si="63"/>
        <v>43077.25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60"/>
        <v>0.77102702702702708</v>
      </c>
      <c r="G813" t="s">
        <v>14</v>
      </c>
      <c r="H813">
        <v>679</v>
      </c>
      <c r="I813" s="5">
        <f t="shared" si="6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61"/>
        <v>42378.25</v>
      </c>
      <c r="O813" s="12">
        <f t="shared" si="62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13">
        <f t="shared" si="63"/>
        <v>42380.25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60"/>
        <v>2.2552763819095478</v>
      </c>
      <c r="G814" t="s">
        <v>20</v>
      </c>
      <c r="H814">
        <v>2805</v>
      </c>
      <c r="I814" s="5">
        <f t="shared" si="64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61"/>
        <v>43206.208333333328</v>
      </c>
      <c r="O814" s="12">
        <f t="shared" si="62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13">
        <f t="shared" si="63"/>
        <v>43211.208333333328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60"/>
        <v>2.3940625</v>
      </c>
      <c r="G815" t="s">
        <v>20</v>
      </c>
      <c r="H815">
        <v>68</v>
      </c>
      <c r="I815" s="5">
        <f t="shared" si="6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61"/>
        <v>41148.208333333336</v>
      </c>
      <c r="O815" s="12">
        <f t="shared" si="62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13">
        <f t="shared" si="63"/>
        <v>41158.208333333336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60"/>
        <v>0.921875</v>
      </c>
      <c r="G816" t="s">
        <v>14</v>
      </c>
      <c r="H816">
        <v>36</v>
      </c>
      <c r="I816" s="5">
        <f t="shared" si="6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61"/>
        <v>42517.208333333328</v>
      </c>
      <c r="O816" s="12">
        <f t="shared" si="62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13">
        <f t="shared" si="63"/>
        <v>42519.208333333328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60"/>
        <v>1.3023333333333333</v>
      </c>
      <c r="G817" t="s">
        <v>20</v>
      </c>
      <c r="H817">
        <v>183</v>
      </c>
      <c r="I817" s="5">
        <f t="shared" si="6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61"/>
        <v>43068.25</v>
      </c>
      <c r="O817" s="12">
        <f t="shared" si="62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13">
        <f t="shared" si="63"/>
        <v>43094.25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60"/>
        <v>6.1521739130434785</v>
      </c>
      <c r="G818" t="s">
        <v>20</v>
      </c>
      <c r="H818">
        <v>133</v>
      </c>
      <c r="I818" s="5">
        <f t="shared" si="6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61"/>
        <v>41680.25</v>
      </c>
      <c r="O818" s="12">
        <f t="shared" si="62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13">
        <f t="shared" si="63"/>
        <v>41682.25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60"/>
        <v>3.687953216374269</v>
      </c>
      <c r="G819" t="s">
        <v>20</v>
      </c>
      <c r="H819">
        <v>2489</v>
      </c>
      <c r="I819" s="5">
        <f t="shared" si="6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61"/>
        <v>43589.208333333328</v>
      </c>
      <c r="O819" s="12">
        <f t="shared" si="62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13">
        <f t="shared" si="63"/>
        <v>43617.208333333328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60"/>
        <v>10.948571428571428</v>
      </c>
      <c r="G820" t="s">
        <v>20</v>
      </c>
      <c r="H820">
        <v>69</v>
      </c>
      <c r="I820" s="5">
        <f t="shared" si="6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61"/>
        <v>43486.25</v>
      </c>
      <c r="O820" s="12">
        <f t="shared" si="62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13">
        <f t="shared" si="63"/>
        <v>43499.25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60"/>
        <v>0.50662921348314605</v>
      </c>
      <c r="G821" t="s">
        <v>14</v>
      </c>
      <c r="H821">
        <v>47</v>
      </c>
      <c r="I821" s="5">
        <f t="shared" si="6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61"/>
        <v>41237.25</v>
      </c>
      <c r="O821" s="12">
        <f t="shared" si="62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13">
        <f t="shared" si="63"/>
        <v>41252.25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60"/>
        <v>8.0060000000000002</v>
      </c>
      <c r="G822" t="s">
        <v>20</v>
      </c>
      <c r="H822">
        <v>279</v>
      </c>
      <c r="I822" s="5">
        <f t="shared" si="6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61"/>
        <v>43310.208333333328</v>
      </c>
      <c r="O822" s="12">
        <f t="shared" si="62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13">
        <f t="shared" si="63"/>
        <v>43323.208333333328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60"/>
        <v>2.9128571428571428</v>
      </c>
      <c r="G823" t="s">
        <v>20</v>
      </c>
      <c r="H823">
        <v>210</v>
      </c>
      <c r="I823" s="5">
        <f t="shared" si="6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61"/>
        <v>42794.25</v>
      </c>
      <c r="O823" s="12">
        <f t="shared" si="62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13">
        <f t="shared" si="63"/>
        <v>42807.208333333328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60"/>
        <v>3.4996666666666667</v>
      </c>
      <c r="G824" t="s">
        <v>20</v>
      </c>
      <c r="H824">
        <v>2100</v>
      </c>
      <c r="I824" s="5">
        <f t="shared" si="6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61"/>
        <v>41698.25</v>
      </c>
      <c r="O824" s="12">
        <f t="shared" si="62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13">
        <f t="shared" si="63"/>
        <v>41715.208333333336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60"/>
        <v>3.5707317073170732</v>
      </c>
      <c r="G825" t="s">
        <v>20</v>
      </c>
      <c r="H825">
        <v>252</v>
      </c>
      <c r="I825" s="5">
        <f t="shared" si="6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61"/>
        <v>41892.208333333336</v>
      </c>
      <c r="O825" s="12">
        <f t="shared" si="62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13">
        <f t="shared" si="63"/>
        <v>41917.208333333336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60"/>
        <v>1.2648941176470587</v>
      </c>
      <c r="G826" t="s">
        <v>20</v>
      </c>
      <c r="H826">
        <v>1280</v>
      </c>
      <c r="I826" s="5">
        <f t="shared" si="6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61"/>
        <v>40348.208333333336</v>
      </c>
      <c r="O826" s="12">
        <f t="shared" si="62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13">
        <f t="shared" si="63"/>
        <v>40380.208333333336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60"/>
        <v>3.875</v>
      </c>
      <c r="G827" t="s">
        <v>20</v>
      </c>
      <c r="H827">
        <v>157</v>
      </c>
      <c r="I827" s="5">
        <f t="shared" si="6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61"/>
        <v>42941.208333333328</v>
      </c>
      <c r="O827" s="12">
        <f t="shared" si="62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13">
        <f t="shared" si="63"/>
        <v>42953.208333333328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60"/>
        <v>4.5703571428571426</v>
      </c>
      <c r="G828" t="s">
        <v>20</v>
      </c>
      <c r="H828">
        <v>194</v>
      </c>
      <c r="I828" s="5">
        <f t="shared" si="6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61"/>
        <v>40525.25</v>
      </c>
      <c r="O828" s="12">
        <f t="shared" si="62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13">
        <f t="shared" si="63"/>
        <v>40553.25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60"/>
        <v>2.6669565217391304</v>
      </c>
      <c r="G829" t="s">
        <v>20</v>
      </c>
      <c r="H829">
        <v>82</v>
      </c>
      <c r="I829" s="5">
        <f t="shared" si="6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61"/>
        <v>40666.208333333336</v>
      </c>
      <c r="O829" s="12">
        <f t="shared" si="62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13">
        <f t="shared" si="63"/>
        <v>40678.208333333336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60"/>
        <v>0.69</v>
      </c>
      <c r="G830" t="s">
        <v>14</v>
      </c>
      <c r="H830">
        <v>70</v>
      </c>
      <c r="I830" s="5">
        <f t="shared" si="6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61"/>
        <v>43340.208333333328</v>
      </c>
      <c r="O830" s="12">
        <f t="shared" si="62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13">
        <f t="shared" si="63"/>
        <v>43365.208333333328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60"/>
        <v>0.51343749999999999</v>
      </c>
      <c r="G831" t="s">
        <v>14</v>
      </c>
      <c r="H831">
        <v>154</v>
      </c>
      <c r="I831" s="5">
        <f t="shared" si="6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61"/>
        <v>42164.208333333328</v>
      </c>
      <c r="O831" s="12">
        <f t="shared" si="62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13">
        <f t="shared" si="63"/>
        <v>42179.208333333328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60"/>
        <v>1.1710526315789473E-2</v>
      </c>
      <c r="G832" t="s">
        <v>14</v>
      </c>
      <c r="H832">
        <v>22</v>
      </c>
      <c r="I832" s="5">
        <f t="shared" si="6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61"/>
        <v>43103.25</v>
      </c>
      <c r="O832" s="12">
        <f t="shared" si="62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13">
        <f t="shared" si="63"/>
        <v>43162.25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60"/>
        <v>1.089773429454171</v>
      </c>
      <c r="G833" t="s">
        <v>20</v>
      </c>
      <c r="H833">
        <v>4233</v>
      </c>
      <c r="I833" s="5">
        <f t="shared" si="6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61"/>
        <v>40994.208333333336</v>
      </c>
      <c r="O833" s="12">
        <f t="shared" si="62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13">
        <f t="shared" si="63"/>
        <v>41028.208333333336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60"/>
        <v>3.1517592592592591</v>
      </c>
      <c r="G834" t="s">
        <v>20</v>
      </c>
      <c r="H834">
        <v>1297</v>
      </c>
      <c r="I834" s="5">
        <f t="shared" si="6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61"/>
        <v>42299.208333333328</v>
      </c>
      <c r="O834" s="12">
        <f t="shared" si="62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13">
        <f t="shared" si="63"/>
        <v>42333.25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65">E835/D835</f>
        <v>1.5769117647058823</v>
      </c>
      <c r="G835" t="s">
        <v>20</v>
      </c>
      <c r="H835">
        <v>165</v>
      </c>
      <c r="I835" s="5">
        <f t="shared" si="64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66">(((L835/60)/60)/24)+DATE(1970,1,1)</f>
        <v>40588.25</v>
      </c>
      <c r="O835" s="12">
        <f t="shared" ref="O835:O898" si="67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13">
        <f t="shared" ref="U835:U898" si="68">(((M835/60)/60)/24)+DATE(1970,1,1)</f>
        <v>40599.25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65"/>
        <v>1.5380821917808218</v>
      </c>
      <c r="G836" t="s">
        <v>20</v>
      </c>
      <c r="H836">
        <v>119</v>
      </c>
      <c r="I836" s="5">
        <f t="shared" ref="I836:I899" si="69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66"/>
        <v>41448.208333333336</v>
      </c>
      <c r="O836" s="12">
        <f t="shared" si="6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13">
        <f t="shared" si="68"/>
        <v>41454.208333333336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65"/>
        <v>0.89738979118329465</v>
      </c>
      <c r="G837" t="s">
        <v>14</v>
      </c>
      <c r="H837">
        <v>1758</v>
      </c>
      <c r="I837" s="5">
        <f t="shared" si="6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66"/>
        <v>42063.25</v>
      </c>
      <c r="O837" s="12">
        <f t="shared" si="6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13">
        <f t="shared" si="68"/>
        <v>42069.25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65"/>
        <v>0.75135802469135804</v>
      </c>
      <c r="G838" t="s">
        <v>14</v>
      </c>
      <c r="H838">
        <v>94</v>
      </c>
      <c r="I838" s="5">
        <f t="shared" si="6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66"/>
        <v>40214.25</v>
      </c>
      <c r="O838" s="12">
        <f t="shared" si="6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13">
        <f t="shared" si="68"/>
        <v>40225.25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65"/>
        <v>8.5288135593220336</v>
      </c>
      <c r="G839" t="s">
        <v>20</v>
      </c>
      <c r="H839">
        <v>1797</v>
      </c>
      <c r="I839" s="5">
        <f t="shared" si="6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66"/>
        <v>40629.208333333336</v>
      </c>
      <c r="O839" s="12">
        <f t="shared" si="6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13">
        <f t="shared" si="68"/>
        <v>40683.208333333336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65"/>
        <v>1.3890625000000001</v>
      </c>
      <c r="G840" t="s">
        <v>20</v>
      </c>
      <c r="H840">
        <v>261</v>
      </c>
      <c r="I840" s="5">
        <f t="shared" si="6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66"/>
        <v>43370.208333333328</v>
      </c>
      <c r="O840" s="12">
        <f t="shared" si="6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13">
        <f t="shared" si="68"/>
        <v>43379.208333333328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65"/>
        <v>1.9018181818181819</v>
      </c>
      <c r="G841" t="s">
        <v>20</v>
      </c>
      <c r="H841">
        <v>157</v>
      </c>
      <c r="I841" s="5">
        <f t="shared" si="6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66"/>
        <v>41715.208333333336</v>
      </c>
      <c r="O841" s="12">
        <f t="shared" si="6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13">
        <f t="shared" si="68"/>
        <v>41760.208333333336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65"/>
        <v>1.0024333619948409</v>
      </c>
      <c r="G842" t="s">
        <v>20</v>
      </c>
      <c r="H842">
        <v>3533</v>
      </c>
      <c r="I842" s="5">
        <f t="shared" si="6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66"/>
        <v>41836.208333333336</v>
      </c>
      <c r="O842" s="12">
        <f t="shared" si="6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13">
        <f t="shared" si="68"/>
        <v>41838.208333333336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65"/>
        <v>1.4275824175824177</v>
      </c>
      <c r="G843" t="s">
        <v>20</v>
      </c>
      <c r="H843">
        <v>155</v>
      </c>
      <c r="I843" s="5">
        <f t="shared" si="6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66"/>
        <v>42419.25</v>
      </c>
      <c r="O843" s="12">
        <f t="shared" si="6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13">
        <f t="shared" si="68"/>
        <v>42435.25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65"/>
        <v>5.6313333333333331</v>
      </c>
      <c r="G844" t="s">
        <v>20</v>
      </c>
      <c r="H844">
        <v>132</v>
      </c>
      <c r="I844" s="5">
        <f t="shared" si="6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66"/>
        <v>43266.208333333328</v>
      </c>
      <c r="O844" s="12">
        <f t="shared" si="6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13">
        <f t="shared" si="68"/>
        <v>43269.208333333328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65"/>
        <v>0.30715909090909088</v>
      </c>
      <c r="G845" t="s">
        <v>14</v>
      </c>
      <c r="H845">
        <v>33</v>
      </c>
      <c r="I845" s="5">
        <f t="shared" si="6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66"/>
        <v>43338.208333333328</v>
      </c>
      <c r="O845" s="12">
        <f t="shared" si="6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13">
        <f t="shared" si="68"/>
        <v>43344.208333333328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65"/>
        <v>0.99397727272727276</v>
      </c>
      <c r="G846" t="s">
        <v>74</v>
      </c>
      <c r="H846">
        <v>94</v>
      </c>
      <c r="I846" s="5">
        <f t="shared" si="6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66"/>
        <v>40930.25</v>
      </c>
      <c r="O846" s="12">
        <f t="shared" si="6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13">
        <f t="shared" si="68"/>
        <v>40933.25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65"/>
        <v>1.9754935622317598</v>
      </c>
      <c r="G847" t="s">
        <v>20</v>
      </c>
      <c r="H847">
        <v>1354</v>
      </c>
      <c r="I847" s="5">
        <f t="shared" si="6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66"/>
        <v>43235.208333333328</v>
      </c>
      <c r="O847" s="12">
        <f t="shared" si="6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13">
        <f t="shared" si="68"/>
        <v>43272.208333333328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65"/>
        <v>5.085</v>
      </c>
      <c r="G848" t="s">
        <v>20</v>
      </c>
      <c r="H848">
        <v>48</v>
      </c>
      <c r="I848" s="5">
        <f t="shared" si="6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66"/>
        <v>43302.208333333328</v>
      </c>
      <c r="O848" s="12">
        <f t="shared" si="6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13">
        <f t="shared" si="68"/>
        <v>43338.208333333328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65"/>
        <v>2.3774468085106384</v>
      </c>
      <c r="G849" t="s">
        <v>20</v>
      </c>
      <c r="H849">
        <v>110</v>
      </c>
      <c r="I849" s="5">
        <f t="shared" si="6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66"/>
        <v>43107.25</v>
      </c>
      <c r="O849" s="12">
        <f t="shared" si="6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13">
        <f t="shared" si="68"/>
        <v>43110.25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65"/>
        <v>3.3846875000000001</v>
      </c>
      <c r="G850" t="s">
        <v>20</v>
      </c>
      <c r="H850">
        <v>172</v>
      </c>
      <c r="I850" s="5">
        <f t="shared" si="6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66"/>
        <v>40341.208333333336</v>
      </c>
      <c r="O850" s="12">
        <f t="shared" si="6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13">
        <f t="shared" si="68"/>
        <v>40350.208333333336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65"/>
        <v>1.3308955223880596</v>
      </c>
      <c r="G851" t="s">
        <v>20</v>
      </c>
      <c r="H851">
        <v>307</v>
      </c>
      <c r="I851" s="5">
        <f t="shared" si="6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66"/>
        <v>40948.25</v>
      </c>
      <c r="O851" s="12">
        <f t="shared" si="6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13">
        <f t="shared" si="68"/>
        <v>40951.25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65"/>
        <v>0.01</v>
      </c>
      <c r="G852" t="s">
        <v>14</v>
      </c>
      <c r="H852">
        <v>1</v>
      </c>
      <c r="I852" s="5">
        <f t="shared" si="6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66"/>
        <v>40866.25</v>
      </c>
      <c r="O852" s="12">
        <f t="shared" si="6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13">
        <f t="shared" si="68"/>
        <v>40881.25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65"/>
        <v>2.0779999999999998</v>
      </c>
      <c r="G853" t="s">
        <v>20</v>
      </c>
      <c r="H853">
        <v>160</v>
      </c>
      <c r="I853" s="5">
        <f t="shared" si="6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66"/>
        <v>41031.208333333336</v>
      </c>
      <c r="O853" s="12">
        <f t="shared" si="6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13">
        <f t="shared" si="68"/>
        <v>41064.208333333336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65"/>
        <v>0.51122448979591839</v>
      </c>
      <c r="G854" t="s">
        <v>14</v>
      </c>
      <c r="H854">
        <v>31</v>
      </c>
      <c r="I854" s="5">
        <f t="shared" si="6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66"/>
        <v>40740.208333333336</v>
      </c>
      <c r="O854" s="12">
        <f t="shared" si="6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13">
        <f t="shared" si="68"/>
        <v>40750.208333333336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65"/>
        <v>6.5205847953216374</v>
      </c>
      <c r="G855" t="s">
        <v>20</v>
      </c>
      <c r="H855">
        <v>1467</v>
      </c>
      <c r="I855" s="5">
        <f t="shared" si="6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66"/>
        <v>40714.208333333336</v>
      </c>
      <c r="O855" s="12">
        <f t="shared" si="6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13">
        <f t="shared" si="68"/>
        <v>40719.208333333336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65"/>
        <v>1.1363099415204678</v>
      </c>
      <c r="G856" t="s">
        <v>20</v>
      </c>
      <c r="H856">
        <v>2662</v>
      </c>
      <c r="I856" s="5">
        <f t="shared" si="6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66"/>
        <v>43787.25</v>
      </c>
      <c r="O856" s="12">
        <f t="shared" si="6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13">
        <f t="shared" si="68"/>
        <v>43814.25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65"/>
        <v>1.0237606837606839</v>
      </c>
      <c r="G857" t="s">
        <v>20</v>
      </c>
      <c r="H857">
        <v>452</v>
      </c>
      <c r="I857" s="5">
        <f t="shared" si="6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66"/>
        <v>40712.208333333336</v>
      </c>
      <c r="O857" s="12">
        <f t="shared" si="6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13">
        <f t="shared" si="68"/>
        <v>40743.208333333336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65"/>
        <v>3.5658333333333334</v>
      </c>
      <c r="G858" t="s">
        <v>20</v>
      </c>
      <c r="H858">
        <v>158</v>
      </c>
      <c r="I858" s="5">
        <f t="shared" si="6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66"/>
        <v>41023.208333333336</v>
      </c>
      <c r="O858" s="12">
        <f t="shared" si="6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13">
        <f t="shared" si="68"/>
        <v>41040.208333333336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65"/>
        <v>1.3986792452830188</v>
      </c>
      <c r="G859" t="s">
        <v>20</v>
      </c>
      <c r="H859">
        <v>225</v>
      </c>
      <c r="I859" s="5">
        <f t="shared" si="6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66"/>
        <v>40944.25</v>
      </c>
      <c r="O859" s="12">
        <f t="shared" si="6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13">
        <f t="shared" si="68"/>
        <v>40967.25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65"/>
        <v>0.69450000000000001</v>
      </c>
      <c r="G860" t="s">
        <v>14</v>
      </c>
      <c r="H860">
        <v>35</v>
      </c>
      <c r="I860" s="5">
        <f t="shared" si="6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66"/>
        <v>43211.208333333328</v>
      </c>
      <c r="O860" s="12">
        <f t="shared" si="6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13">
        <f t="shared" si="68"/>
        <v>43218.208333333328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65"/>
        <v>0.35534246575342465</v>
      </c>
      <c r="G861" t="s">
        <v>14</v>
      </c>
      <c r="H861">
        <v>63</v>
      </c>
      <c r="I861" s="5">
        <f t="shared" si="6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66"/>
        <v>41334.25</v>
      </c>
      <c r="O861" s="12">
        <f t="shared" si="6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13">
        <f t="shared" si="68"/>
        <v>41352.208333333336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65"/>
        <v>2.5165000000000002</v>
      </c>
      <c r="G862" t="s">
        <v>20</v>
      </c>
      <c r="H862">
        <v>65</v>
      </c>
      <c r="I862" s="5">
        <f t="shared" si="6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66"/>
        <v>43515.25</v>
      </c>
      <c r="O862" s="12">
        <f t="shared" si="6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13">
        <f t="shared" si="68"/>
        <v>43525.25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65"/>
        <v>1.0587500000000001</v>
      </c>
      <c r="G863" t="s">
        <v>20</v>
      </c>
      <c r="H863">
        <v>163</v>
      </c>
      <c r="I863" s="5">
        <f t="shared" si="6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66"/>
        <v>40258.208333333336</v>
      </c>
      <c r="O863" s="12">
        <f t="shared" si="6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13">
        <f t="shared" si="68"/>
        <v>40266.208333333336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65"/>
        <v>1.8742857142857143</v>
      </c>
      <c r="G864" t="s">
        <v>20</v>
      </c>
      <c r="H864">
        <v>85</v>
      </c>
      <c r="I864" s="5">
        <f t="shared" si="6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66"/>
        <v>40756.208333333336</v>
      </c>
      <c r="O864" s="12">
        <f t="shared" si="6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13">
        <f t="shared" si="68"/>
        <v>40760.208333333336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65"/>
        <v>3.8678571428571429</v>
      </c>
      <c r="G865" t="s">
        <v>20</v>
      </c>
      <c r="H865">
        <v>217</v>
      </c>
      <c r="I865" s="5">
        <f t="shared" si="6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66"/>
        <v>42172.208333333328</v>
      </c>
      <c r="O865" s="12">
        <f t="shared" si="6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13">
        <f t="shared" si="68"/>
        <v>42195.208333333328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65"/>
        <v>3.4707142857142856</v>
      </c>
      <c r="G866" t="s">
        <v>20</v>
      </c>
      <c r="H866">
        <v>150</v>
      </c>
      <c r="I866" s="5">
        <f t="shared" si="6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66"/>
        <v>42601.208333333328</v>
      </c>
      <c r="O866" s="12">
        <f t="shared" si="6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13">
        <f t="shared" si="68"/>
        <v>42606.208333333328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65"/>
        <v>1.8582098765432098</v>
      </c>
      <c r="G867" t="s">
        <v>20</v>
      </c>
      <c r="H867">
        <v>3272</v>
      </c>
      <c r="I867" s="5">
        <f t="shared" si="6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66"/>
        <v>41897.208333333336</v>
      </c>
      <c r="O867" s="12">
        <f t="shared" si="6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13">
        <f t="shared" si="68"/>
        <v>41906.208333333336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65"/>
        <v>0.43241247264770238</v>
      </c>
      <c r="G868" t="s">
        <v>74</v>
      </c>
      <c r="H868">
        <v>898</v>
      </c>
      <c r="I868" s="5">
        <f t="shared" si="6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66"/>
        <v>40671.208333333336</v>
      </c>
      <c r="O868" s="12">
        <f t="shared" si="6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13">
        <f t="shared" si="68"/>
        <v>40672.208333333336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65"/>
        <v>1.6243749999999999</v>
      </c>
      <c r="G869" t="s">
        <v>20</v>
      </c>
      <c r="H869">
        <v>300</v>
      </c>
      <c r="I869" s="5">
        <f t="shared" si="6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66"/>
        <v>43382.208333333328</v>
      </c>
      <c r="O869" s="12">
        <f t="shared" si="6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13">
        <f t="shared" si="68"/>
        <v>43388.208333333328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65"/>
        <v>1.8484285714285715</v>
      </c>
      <c r="G870" t="s">
        <v>20</v>
      </c>
      <c r="H870">
        <v>126</v>
      </c>
      <c r="I870" s="5">
        <f t="shared" si="6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66"/>
        <v>41559.208333333336</v>
      </c>
      <c r="O870" s="12">
        <f t="shared" si="6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13">
        <f t="shared" si="68"/>
        <v>41570.208333333336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65"/>
        <v>0.23703520691785052</v>
      </c>
      <c r="G871" t="s">
        <v>14</v>
      </c>
      <c r="H871">
        <v>526</v>
      </c>
      <c r="I871" s="5">
        <f t="shared" si="6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66"/>
        <v>40350.208333333336</v>
      </c>
      <c r="O871" s="12">
        <f t="shared" si="6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13">
        <f t="shared" si="68"/>
        <v>40364.208333333336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65"/>
        <v>0.89870129870129867</v>
      </c>
      <c r="G872" t="s">
        <v>14</v>
      </c>
      <c r="H872">
        <v>121</v>
      </c>
      <c r="I872" s="5">
        <f t="shared" si="6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66"/>
        <v>42240.208333333328</v>
      </c>
      <c r="O872" s="12">
        <f t="shared" si="6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13">
        <f t="shared" si="68"/>
        <v>42265.208333333328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65"/>
        <v>2.7260419580419581</v>
      </c>
      <c r="G873" t="s">
        <v>20</v>
      </c>
      <c r="H873">
        <v>2320</v>
      </c>
      <c r="I873" s="5">
        <f t="shared" si="6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66"/>
        <v>43040.208333333328</v>
      </c>
      <c r="O873" s="12">
        <f t="shared" si="6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13">
        <f t="shared" si="68"/>
        <v>43058.25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65"/>
        <v>1.7004255319148935</v>
      </c>
      <c r="G874" t="s">
        <v>20</v>
      </c>
      <c r="H874">
        <v>81</v>
      </c>
      <c r="I874" s="5">
        <f t="shared" si="6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66"/>
        <v>43346.208333333328</v>
      </c>
      <c r="O874" s="12">
        <f t="shared" si="6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13">
        <f t="shared" si="68"/>
        <v>43351.208333333328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65"/>
        <v>1.8828503562945369</v>
      </c>
      <c r="G875" t="s">
        <v>20</v>
      </c>
      <c r="H875">
        <v>1887</v>
      </c>
      <c r="I875" s="5">
        <f t="shared" si="6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66"/>
        <v>41647.25</v>
      </c>
      <c r="O875" s="12">
        <f t="shared" si="6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13">
        <f t="shared" si="68"/>
        <v>41652.25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65"/>
        <v>3.4693532338308457</v>
      </c>
      <c r="G876" t="s">
        <v>20</v>
      </c>
      <c r="H876">
        <v>4358</v>
      </c>
      <c r="I876" s="5">
        <f t="shared" si="6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66"/>
        <v>40291.208333333336</v>
      </c>
      <c r="O876" s="12">
        <f t="shared" si="6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13">
        <f t="shared" si="68"/>
        <v>40329.208333333336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65"/>
        <v>0.6917721518987342</v>
      </c>
      <c r="G877" t="s">
        <v>14</v>
      </c>
      <c r="H877">
        <v>67</v>
      </c>
      <c r="I877" s="5">
        <f t="shared" si="6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66"/>
        <v>40556.25</v>
      </c>
      <c r="O877" s="12">
        <f t="shared" si="6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13">
        <f t="shared" si="68"/>
        <v>40557.25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65"/>
        <v>0.25433734939759034</v>
      </c>
      <c r="G878" t="s">
        <v>14</v>
      </c>
      <c r="H878">
        <v>57</v>
      </c>
      <c r="I878" s="5">
        <f t="shared" si="6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66"/>
        <v>43624.208333333328</v>
      </c>
      <c r="O878" s="12">
        <f t="shared" si="6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13">
        <f t="shared" si="68"/>
        <v>43648.208333333328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65"/>
        <v>0.77400977995110021</v>
      </c>
      <c r="G879" t="s">
        <v>14</v>
      </c>
      <c r="H879">
        <v>1229</v>
      </c>
      <c r="I879" s="5">
        <f t="shared" si="6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66"/>
        <v>42577.208333333328</v>
      </c>
      <c r="O879" s="12">
        <f t="shared" si="6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13">
        <f t="shared" si="68"/>
        <v>42578.208333333328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65"/>
        <v>0.37481481481481482</v>
      </c>
      <c r="G880" t="s">
        <v>14</v>
      </c>
      <c r="H880">
        <v>12</v>
      </c>
      <c r="I880" s="5">
        <f t="shared" si="6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66"/>
        <v>43845.25</v>
      </c>
      <c r="O880" s="12">
        <f t="shared" si="6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13">
        <f t="shared" si="68"/>
        <v>43869.25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65"/>
        <v>5.4379999999999997</v>
      </c>
      <c r="G881" t="s">
        <v>20</v>
      </c>
      <c r="H881">
        <v>53</v>
      </c>
      <c r="I881" s="5">
        <f t="shared" si="6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66"/>
        <v>42788.25</v>
      </c>
      <c r="O881" s="12">
        <f t="shared" si="6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13">
        <f t="shared" si="68"/>
        <v>42797.25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65"/>
        <v>2.2852189349112426</v>
      </c>
      <c r="G882" t="s">
        <v>20</v>
      </c>
      <c r="H882">
        <v>2414</v>
      </c>
      <c r="I882" s="5">
        <f t="shared" si="6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66"/>
        <v>43667.208333333328</v>
      </c>
      <c r="O882" s="12">
        <f t="shared" si="6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13">
        <f t="shared" si="68"/>
        <v>43669.208333333328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65"/>
        <v>0.38948339483394834</v>
      </c>
      <c r="G883" t="s">
        <v>14</v>
      </c>
      <c r="H883">
        <v>452</v>
      </c>
      <c r="I883" s="5">
        <f t="shared" si="6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66"/>
        <v>42194.208333333328</v>
      </c>
      <c r="O883" s="12">
        <f t="shared" si="6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13">
        <f t="shared" si="68"/>
        <v>42223.208333333328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65"/>
        <v>3.7</v>
      </c>
      <c r="G884" t="s">
        <v>20</v>
      </c>
      <c r="H884">
        <v>80</v>
      </c>
      <c r="I884" s="5">
        <f t="shared" si="6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66"/>
        <v>42025.25</v>
      </c>
      <c r="O884" s="12">
        <f t="shared" si="6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13">
        <f t="shared" si="68"/>
        <v>42029.25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65"/>
        <v>2.3791176470588233</v>
      </c>
      <c r="G885" t="s">
        <v>20</v>
      </c>
      <c r="H885">
        <v>193</v>
      </c>
      <c r="I885" s="5">
        <f t="shared" si="6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66"/>
        <v>40323.208333333336</v>
      </c>
      <c r="O885" s="12">
        <f t="shared" si="6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13">
        <f t="shared" si="68"/>
        <v>40359.208333333336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65"/>
        <v>0.64036299765807958</v>
      </c>
      <c r="G886" t="s">
        <v>14</v>
      </c>
      <c r="H886">
        <v>1886</v>
      </c>
      <c r="I886" s="5">
        <f t="shared" si="6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66"/>
        <v>41763.208333333336</v>
      </c>
      <c r="O886" s="12">
        <f t="shared" si="6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13">
        <f t="shared" si="68"/>
        <v>41765.208333333336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65"/>
        <v>1.1827777777777777</v>
      </c>
      <c r="G887" t="s">
        <v>20</v>
      </c>
      <c r="H887">
        <v>52</v>
      </c>
      <c r="I887" s="5">
        <f t="shared" si="6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66"/>
        <v>40335.208333333336</v>
      </c>
      <c r="O887" s="12">
        <f t="shared" si="6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13">
        <f t="shared" si="68"/>
        <v>40373.208333333336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65"/>
        <v>0.84824037184594958</v>
      </c>
      <c r="G888" t="s">
        <v>14</v>
      </c>
      <c r="H888">
        <v>1825</v>
      </c>
      <c r="I888" s="5">
        <f t="shared" si="6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66"/>
        <v>40416.208333333336</v>
      </c>
      <c r="O888" s="12">
        <f t="shared" si="6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13">
        <f t="shared" si="68"/>
        <v>40434.208333333336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65"/>
        <v>0.29346153846153844</v>
      </c>
      <c r="G889" t="s">
        <v>14</v>
      </c>
      <c r="H889">
        <v>31</v>
      </c>
      <c r="I889" s="5">
        <f t="shared" si="6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66"/>
        <v>42202.208333333328</v>
      </c>
      <c r="O889" s="12">
        <f t="shared" si="6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13">
        <f t="shared" si="68"/>
        <v>42249.208333333328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65"/>
        <v>2.0989655172413793</v>
      </c>
      <c r="G890" t="s">
        <v>20</v>
      </c>
      <c r="H890">
        <v>290</v>
      </c>
      <c r="I890" s="5">
        <f t="shared" si="6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66"/>
        <v>42836.208333333328</v>
      </c>
      <c r="O890" s="12">
        <f t="shared" si="6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13">
        <f t="shared" si="68"/>
        <v>42855.208333333328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65"/>
        <v>1.697857142857143</v>
      </c>
      <c r="G891" t="s">
        <v>20</v>
      </c>
      <c r="H891">
        <v>122</v>
      </c>
      <c r="I891" s="5">
        <f t="shared" si="6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66"/>
        <v>41710.208333333336</v>
      </c>
      <c r="O891" s="12">
        <f t="shared" si="6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13">
        <f t="shared" si="68"/>
        <v>41717.208333333336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65"/>
        <v>1.1595907738095239</v>
      </c>
      <c r="G892" t="s">
        <v>20</v>
      </c>
      <c r="H892">
        <v>1470</v>
      </c>
      <c r="I892" s="5">
        <f t="shared" si="6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66"/>
        <v>43640.208333333328</v>
      </c>
      <c r="O892" s="12">
        <f t="shared" si="6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13">
        <f t="shared" si="68"/>
        <v>43641.208333333328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65"/>
        <v>2.5859999999999999</v>
      </c>
      <c r="G893" t="s">
        <v>20</v>
      </c>
      <c r="H893">
        <v>165</v>
      </c>
      <c r="I893" s="5">
        <f t="shared" si="6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66"/>
        <v>40880.25</v>
      </c>
      <c r="O893" s="12">
        <f t="shared" si="6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13">
        <f t="shared" si="68"/>
        <v>40924.25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65"/>
        <v>2.3058333333333332</v>
      </c>
      <c r="G894" t="s">
        <v>20</v>
      </c>
      <c r="H894">
        <v>182</v>
      </c>
      <c r="I894" s="5">
        <f t="shared" si="6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66"/>
        <v>40319.208333333336</v>
      </c>
      <c r="O894" s="12">
        <f t="shared" si="6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13">
        <f t="shared" si="68"/>
        <v>40360.208333333336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65"/>
        <v>1.2821428571428573</v>
      </c>
      <c r="G895" t="s">
        <v>20</v>
      </c>
      <c r="H895">
        <v>199</v>
      </c>
      <c r="I895" s="5">
        <f t="shared" si="6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66"/>
        <v>42170.208333333328</v>
      </c>
      <c r="O895" s="12">
        <f t="shared" si="6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13">
        <f t="shared" si="68"/>
        <v>42174.208333333328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65"/>
        <v>1.8870588235294117</v>
      </c>
      <c r="G896" t="s">
        <v>20</v>
      </c>
      <c r="H896">
        <v>56</v>
      </c>
      <c r="I896" s="5">
        <f t="shared" si="6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66"/>
        <v>41466.208333333336</v>
      </c>
      <c r="O896" s="12">
        <f t="shared" si="6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13">
        <f t="shared" si="68"/>
        <v>41496.208333333336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65"/>
        <v>6.9511889862327911E-2</v>
      </c>
      <c r="G897" t="s">
        <v>14</v>
      </c>
      <c r="H897">
        <v>107</v>
      </c>
      <c r="I897" s="5">
        <f t="shared" si="6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66"/>
        <v>43134.25</v>
      </c>
      <c r="O897" s="12">
        <f t="shared" si="6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13">
        <f t="shared" si="68"/>
        <v>43143.25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65"/>
        <v>7.7443434343434348</v>
      </c>
      <c r="G898" t="s">
        <v>20</v>
      </c>
      <c r="H898">
        <v>1460</v>
      </c>
      <c r="I898" s="5">
        <f t="shared" si="6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66"/>
        <v>40738.208333333336</v>
      </c>
      <c r="O898" s="12">
        <f t="shared" si="6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13">
        <f t="shared" si="68"/>
        <v>40741.208333333336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70">E899/D899</f>
        <v>0.27693181818181817</v>
      </c>
      <c r="G899" t="s">
        <v>14</v>
      </c>
      <c r="H899">
        <v>27</v>
      </c>
      <c r="I899" s="5">
        <f t="shared" si="69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71">(((L899/60)/60)/24)+DATE(1970,1,1)</f>
        <v>43583.208333333328</v>
      </c>
      <c r="O899" s="12">
        <f t="shared" ref="O899:O962" si="72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13">
        <f t="shared" ref="U899:U962" si="73">(((M899/60)/60)/24)+DATE(1970,1,1)</f>
        <v>43585.208333333328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70"/>
        <v>0.52479620323841425</v>
      </c>
      <c r="G900" t="s">
        <v>14</v>
      </c>
      <c r="H900">
        <v>1221</v>
      </c>
      <c r="I900" s="5">
        <f t="shared" ref="I900:I963" si="74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71"/>
        <v>43815.25</v>
      </c>
      <c r="O900" s="12">
        <f t="shared" si="72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13">
        <f t="shared" si="73"/>
        <v>43821.25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70"/>
        <v>4.0709677419354842</v>
      </c>
      <c r="G901" t="s">
        <v>20</v>
      </c>
      <c r="H901">
        <v>123</v>
      </c>
      <c r="I901" s="5">
        <f t="shared" si="7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71"/>
        <v>41554.208333333336</v>
      </c>
      <c r="O901" s="12">
        <f t="shared" si="72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13">
        <f t="shared" si="73"/>
        <v>41572.208333333336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70"/>
        <v>0.02</v>
      </c>
      <c r="G902" t="s">
        <v>14</v>
      </c>
      <c r="H902">
        <v>1</v>
      </c>
      <c r="I902" s="5">
        <f t="shared" si="7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71"/>
        <v>41901.208333333336</v>
      </c>
      <c r="O902" s="12">
        <f t="shared" si="72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13">
        <f t="shared" si="73"/>
        <v>41902.208333333336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70"/>
        <v>1.5617857142857143</v>
      </c>
      <c r="G903" t="s">
        <v>20</v>
      </c>
      <c r="H903">
        <v>159</v>
      </c>
      <c r="I903" s="5">
        <f t="shared" si="7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71"/>
        <v>43298.208333333328</v>
      </c>
      <c r="O903" s="12">
        <f t="shared" si="72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13">
        <f t="shared" si="73"/>
        <v>43331.208333333328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70"/>
        <v>2.5242857142857145</v>
      </c>
      <c r="G904" t="s">
        <v>20</v>
      </c>
      <c r="H904">
        <v>110</v>
      </c>
      <c r="I904" s="5">
        <f t="shared" si="7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71"/>
        <v>42399.25</v>
      </c>
      <c r="O904" s="12">
        <f t="shared" si="72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13">
        <f t="shared" si="73"/>
        <v>42441.25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70"/>
        <v>1.729268292682927E-2</v>
      </c>
      <c r="G905" t="s">
        <v>47</v>
      </c>
      <c r="H905">
        <v>14</v>
      </c>
      <c r="I905" s="5">
        <f t="shared" si="7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71"/>
        <v>41034.208333333336</v>
      </c>
      <c r="O905" s="12">
        <f t="shared" si="72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13">
        <f t="shared" si="73"/>
        <v>41049.208333333336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70"/>
        <v>0.12230769230769231</v>
      </c>
      <c r="G906" t="s">
        <v>14</v>
      </c>
      <c r="H906">
        <v>16</v>
      </c>
      <c r="I906" s="5">
        <f t="shared" si="7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71"/>
        <v>41186.208333333336</v>
      </c>
      <c r="O906" s="12">
        <f t="shared" si="72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13">
        <f t="shared" si="73"/>
        <v>41190.208333333336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70"/>
        <v>1.6398734177215191</v>
      </c>
      <c r="G907" t="s">
        <v>20</v>
      </c>
      <c r="H907">
        <v>236</v>
      </c>
      <c r="I907" s="5">
        <f t="shared" si="7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71"/>
        <v>41536.208333333336</v>
      </c>
      <c r="O907" s="12">
        <f t="shared" si="72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13">
        <f t="shared" si="73"/>
        <v>41539.208333333336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70"/>
        <v>1.6298181818181818</v>
      </c>
      <c r="G908" t="s">
        <v>20</v>
      </c>
      <c r="H908">
        <v>191</v>
      </c>
      <c r="I908" s="5">
        <f t="shared" si="7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71"/>
        <v>42868.208333333328</v>
      </c>
      <c r="O908" s="12">
        <f t="shared" si="72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13">
        <f t="shared" si="73"/>
        <v>42904.208333333328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70"/>
        <v>0.20252747252747252</v>
      </c>
      <c r="G909" t="s">
        <v>14</v>
      </c>
      <c r="H909">
        <v>41</v>
      </c>
      <c r="I909" s="5">
        <f t="shared" si="7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71"/>
        <v>40660.208333333336</v>
      </c>
      <c r="O909" s="12">
        <f t="shared" si="72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13">
        <f t="shared" si="73"/>
        <v>40667.208333333336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70"/>
        <v>3.1924083769633507</v>
      </c>
      <c r="G910" t="s">
        <v>20</v>
      </c>
      <c r="H910">
        <v>3934</v>
      </c>
      <c r="I910" s="5">
        <f t="shared" si="7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71"/>
        <v>41031.208333333336</v>
      </c>
      <c r="O910" s="12">
        <f t="shared" si="72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13">
        <f t="shared" si="73"/>
        <v>41042.208333333336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70"/>
        <v>4.7894444444444444</v>
      </c>
      <c r="G911" t="s">
        <v>20</v>
      </c>
      <c r="H911">
        <v>80</v>
      </c>
      <c r="I911" s="5">
        <f t="shared" si="7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71"/>
        <v>43255.208333333328</v>
      </c>
      <c r="O911" s="12">
        <f t="shared" si="72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13">
        <f t="shared" si="73"/>
        <v>43282.208333333328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70"/>
        <v>0.19556634304207121</v>
      </c>
      <c r="G912" t="s">
        <v>74</v>
      </c>
      <c r="H912">
        <v>296</v>
      </c>
      <c r="I912" s="5">
        <f t="shared" si="7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71"/>
        <v>42026.25</v>
      </c>
      <c r="O912" s="12">
        <f t="shared" si="72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13">
        <f t="shared" si="73"/>
        <v>42027.25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70"/>
        <v>1.9894827586206896</v>
      </c>
      <c r="G913" t="s">
        <v>20</v>
      </c>
      <c r="H913">
        <v>462</v>
      </c>
      <c r="I913" s="5">
        <f t="shared" si="7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71"/>
        <v>43717.208333333328</v>
      </c>
      <c r="O913" s="12">
        <f t="shared" si="72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13">
        <f t="shared" si="73"/>
        <v>43719.208333333328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70"/>
        <v>7.95</v>
      </c>
      <c r="G914" t="s">
        <v>20</v>
      </c>
      <c r="H914">
        <v>179</v>
      </c>
      <c r="I914" s="5">
        <f t="shared" si="7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71"/>
        <v>41157.208333333336</v>
      </c>
      <c r="O914" s="12">
        <f t="shared" si="72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13">
        <f t="shared" si="73"/>
        <v>41170.208333333336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70"/>
        <v>0.50621082621082625</v>
      </c>
      <c r="G915" t="s">
        <v>14</v>
      </c>
      <c r="H915">
        <v>523</v>
      </c>
      <c r="I915" s="5">
        <f t="shared" si="7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71"/>
        <v>43597.208333333328</v>
      </c>
      <c r="O915" s="12">
        <f t="shared" si="72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13">
        <f t="shared" si="73"/>
        <v>43610.208333333328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70"/>
        <v>0.57437499999999997</v>
      </c>
      <c r="G916" t="s">
        <v>14</v>
      </c>
      <c r="H916">
        <v>141</v>
      </c>
      <c r="I916" s="5">
        <f t="shared" si="7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71"/>
        <v>41490.208333333336</v>
      </c>
      <c r="O916" s="12">
        <f t="shared" si="72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13">
        <f t="shared" si="73"/>
        <v>41502.208333333336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70"/>
        <v>1.5562827640984909</v>
      </c>
      <c r="G917" t="s">
        <v>20</v>
      </c>
      <c r="H917">
        <v>1866</v>
      </c>
      <c r="I917" s="5">
        <f t="shared" si="7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71"/>
        <v>42976.208333333328</v>
      </c>
      <c r="O917" s="12">
        <f t="shared" si="72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13">
        <f t="shared" si="73"/>
        <v>42985.208333333328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70"/>
        <v>0.36297297297297298</v>
      </c>
      <c r="G918" t="s">
        <v>14</v>
      </c>
      <c r="H918">
        <v>52</v>
      </c>
      <c r="I918" s="5">
        <f t="shared" si="7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71"/>
        <v>41991.25</v>
      </c>
      <c r="O918" s="12">
        <f t="shared" si="72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13">
        <f t="shared" si="73"/>
        <v>42000.25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70"/>
        <v>0.58250000000000002</v>
      </c>
      <c r="G919" t="s">
        <v>47</v>
      </c>
      <c r="H919">
        <v>27</v>
      </c>
      <c r="I919" s="5">
        <f t="shared" si="7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71"/>
        <v>40722.208333333336</v>
      </c>
      <c r="O919" s="12">
        <f t="shared" si="72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13">
        <f t="shared" si="73"/>
        <v>40746.208333333336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70"/>
        <v>2.3739473684210526</v>
      </c>
      <c r="G920" t="s">
        <v>20</v>
      </c>
      <c r="H920">
        <v>156</v>
      </c>
      <c r="I920" s="5">
        <f t="shared" si="7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71"/>
        <v>41117.208333333336</v>
      </c>
      <c r="O920" s="12">
        <f t="shared" si="72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13">
        <f t="shared" si="73"/>
        <v>41128.208333333336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70"/>
        <v>0.58750000000000002</v>
      </c>
      <c r="G921" t="s">
        <v>14</v>
      </c>
      <c r="H921">
        <v>225</v>
      </c>
      <c r="I921" s="5">
        <f t="shared" si="7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71"/>
        <v>43022.208333333328</v>
      </c>
      <c r="O921" s="12">
        <f t="shared" si="72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13">
        <f t="shared" si="73"/>
        <v>43054.25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70"/>
        <v>1.8256603773584905</v>
      </c>
      <c r="G922" t="s">
        <v>20</v>
      </c>
      <c r="H922">
        <v>255</v>
      </c>
      <c r="I922" s="5">
        <f t="shared" si="7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71"/>
        <v>43503.25</v>
      </c>
      <c r="O922" s="12">
        <f t="shared" si="72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13">
        <f t="shared" si="73"/>
        <v>43523.25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70"/>
        <v>7.5436408977556111E-3</v>
      </c>
      <c r="G923" t="s">
        <v>14</v>
      </c>
      <c r="H923">
        <v>38</v>
      </c>
      <c r="I923" s="5">
        <f t="shared" si="7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71"/>
        <v>40951.25</v>
      </c>
      <c r="O923" s="12">
        <f t="shared" si="72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13">
        <f t="shared" si="73"/>
        <v>40965.25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70"/>
        <v>1.7595330739299611</v>
      </c>
      <c r="G924" t="s">
        <v>20</v>
      </c>
      <c r="H924">
        <v>2261</v>
      </c>
      <c r="I924" s="5">
        <f t="shared" si="7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71"/>
        <v>43443.25</v>
      </c>
      <c r="O924" s="12">
        <f t="shared" si="72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13">
        <f t="shared" si="73"/>
        <v>43452.25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70"/>
        <v>2.3788235294117648</v>
      </c>
      <c r="G925" t="s">
        <v>20</v>
      </c>
      <c r="H925">
        <v>40</v>
      </c>
      <c r="I925" s="5">
        <f t="shared" si="7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71"/>
        <v>40373.208333333336</v>
      </c>
      <c r="O925" s="12">
        <f t="shared" si="72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13">
        <f t="shared" si="73"/>
        <v>40374.208333333336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70"/>
        <v>4.8805076142131982</v>
      </c>
      <c r="G926" t="s">
        <v>20</v>
      </c>
      <c r="H926">
        <v>2289</v>
      </c>
      <c r="I926" s="5">
        <f t="shared" si="7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71"/>
        <v>43769.208333333328</v>
      </c>
      <c r="O926" s="12">
        <f t="shared" si="72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13">
        <f t="shared" si="73"/>
        <v>43780.25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70"/>
        <v>2.2406666666666668</v>
      </c>
      <c r="G927" t="s">
        <v>20</v>
      </c>
      <c r="H927">
        <v>65</v>
      </c>
      <c r="I927" s="5">
        <f t="shared" si="7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71"/>
        <v>43000.208333333328</v>
      </c>
      <c r="O927" s="12">
        <f t="shared" si="72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13">
        <f t="shared" si="73"/>
        <v>43012.208333333328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70"/>
        <v>0.18126436781609195</v>
      </c>
      <c r="G928" t="s">
        <v>14</v>
      </c>
      <c r="H928">
        <v>15</v>
      </c>
      <c r="I928" s="5">
        <f t="shared" si="7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71"/>
        <v>42502.208333333328</v>
      </c>
      <c r="O928" s="12">
        <f t="shared" si="72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13">
        <f t="shared" si="73"/>
        <v>42506.208333333328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70"/>
        <v>0.45847222222222223</v>
      </c>
      <c r="G929" t="s">
        <v>14</v>
      </c>
      <c r="H929">
        <v>37</v>
      </c>
      <c r="I929" s="5">
        <f t="shared" si="7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71"/>
        <v>41102.208333333336</v>
      </c>
      <c r="O929" s="12">
        <f t="shared" si="72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13">
        <f t="shared" si="73"/>
        <v>41131.208333333336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70"/>
        <v>1.1731541218637993</v>
      </c>
      <c r="G930" t="s">
        <v>20</v>
      </c>
      <c r="H930">
        <v>3777</v>
      </c>
      <c r="I930" s="5">
        <f t="shared" si="7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71"/>
        <v>41637.25</v>
      </c>
      <c r="O930" s="12">
        <f t="shared" si="72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13">
        <f t="shared" si="73"/>
        <v>41646.25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70"/>
        <v>2.173090909090909</v>
      </c>
      <c r="G931" t="s">
        <v>20</v>
      </c>
      <c r="H931">
        <v>184</v>
      </c>
      <c r="I931" s="5">
        <f t="shared" si="7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71"/>
        <v>42858.208333333328</v>
      </c>
      <c r="O931" s="12">
        <f t="shared" si="72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13">
        <f t="shared" si="73"/>
        <v>42872.208333333328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70"/>
        <v>1.1228571428571428</v>
      </c>
      <c r="G932" t="s">
        <v>20</v>
      </c>
      <c r="H932">
        <v>85</v>
      </c>
      <c r="I932" s="5">
        <f t="shared" si="7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71"/>
        <v>42060.25</v>
      </c>
      <c r="O932" s="12">
        <f t="shared" si="72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13">
        <f t="shared" si="73"/>
        <v>42067.25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70"/>
        <v>0.72518987341772156</v>
      </c>
      <c r="G933" t="s">
        <v>14</v>
      </c>
      <c r="H933">
        <v>112</v>
      </c>
      <c r="I933" s="5">
        <f t="shared" si="7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71"/>
        <v>41818.208333333336</v>
      </c>
      <c r="O933" s="12">
        <f t="shared" si="72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13">
        <f t="shared" si="73"/>
        <v>41820.208333333336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70"/>
        <v>2.1230434782608696</v>
      </c>
      <c r="G934" t="s">
        <v>20</v>
      </c>
      <c r="H934">
        <v>144</v>
      </c>
      <c r="I934" s="5">
        <f t="shared" si="7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71"/>
        <v>41709.208333333336</v>
      </c>
      <c r="O934" s="12">
        <f t="shared" si="72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13">
        <f t="shared" si="73"/>
        <v>41712.208333333336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70"/>
        <v>2.3974657534246577</v>
      </c>
      <c r="G935" t="s">
        <v>20</v>
      </c>
      <c r="H935">
        <v>1902</v>
      </c>
      <c r="I935" s="5">
        <f t="shared" si="7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71"/>
        <v>41372.208333333336</v>
      </c>
      <c r="O935" s="12">
        <f t="shared" si="72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13">
        <f t="shared" si="73"/>
        <v>41385.208333333336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70"/>
        <v>1.8193548387096774</v>
      </c>
      <c r="G936" t="s">
        <v>20</v>
      </c>
      <c r="H936">
        <v>105</v>
      </c>
      <c r="I936" s="5">
        <f t="shared" si="7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71"/>
        <v>42422.25</v>
      </c>
      <c r="O936" s="12">
        <f t="shared" si="72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13">
        <f t="shared" si="73"/>
        <v>42428.25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70"/>
        <v>1.6413114754098361</v>
      </c>
      <c r="G937" t="s">
        <v>20</v>
      </c>
      <c r="H937">
        <v>132</v>
      </c>
      <c r="I937" s="5">
        <f t="shared" si="7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71"/>
        <v>42209.208333333328</v>
      </c>
      <c r="O937" s="12">
        <f t="shared" si="72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13">
        <f t="shared" si="73"/>
        <v>42216.208333333328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70"/>
        <v>1.6375968992248063E-2</v>
      </c>
      <c r="G938" t="s">
        <v>14</v>
      </c>
      <c r="H938">
        <v>21</v>
      </c>
      <c r="I938" s="5">
        <f t="shared" si="7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71"/>
        <v>43668.208333333328</v>
      </c>
      <c r="O938" s="12">
        <f t="shared" si="72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13">
        <f t="shared" si="73"/>
        <v>43671.208333333328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70"/>
        <v>0.49643859649122807</v>
      </c>
      <c r="G939" t="s">
        <v>74</v>
      </c>
      <c r="H939">
        <v>976</v>
      </c>
      <c r="I939" s="5">
        <f t="shared" si="7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71"/>
        <v>42334.25</v>
      </c>
      <c r="O939" s="12">
        <f t="shared" si="72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13">
        <f t="shared" si="73"/>
        <v>42343.25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70"/>
        <v>1.0970652173913042</v>
      </c>
      <c r="G940" t="s">
        <v>20</v>
      </c>
      <c r="H940">
        <v>96</v>
      </c>
      <c r="I940" s="5">
        <f t="shared" si="7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71"/>
        <v>43263.208333333328</v>
      </c>
      <c r="O940" s="12">
        <f t="shared" si="72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13">
        <f t="shared" si="73"/>
        <v>43299.208333333328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70"/>
        <v>0.49217948717948717</v>
      </c>
      <c r="G941" t="s">
        <v>14</v>
      </c>
      <c r="H941">
        <v>67</v>
      </c>
      <c r="I941" s="5">
        <f t="shared" si="7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71"/>
        <v>40670.208333333336</v>
      </c>
      <c r="O941" s="12">
        <f t="shared" si="72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13">
        <f t="shared" si="73"/>
        <v>40687.208333333336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70"/>
        <v>0.62232323232323228</v>
      </c>
      <c r="G942" t="s">
        <v>47</v>
      </c>
      <c r="H942">
        <v>66</v>
      </c>
      <c r="I942" s="5">
        <f t="shared" si="7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71"/>
        <v>41244.25</v>
      </c>
      <c r="O942" s="12">
        <f t="shared" si="72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13">
        <f t="shared" si="73"/>
        <v>41266.25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70"/>
        <v>0.1305813953488372</v>
      </c>
      <c r="G943" t="s">
        <v>14</v>
      </c>
      <c r="H943">
        <v>78</v>
      </c>
      <c r="I943" s="5">
        <f t="shared" si="7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71"/>
        <v>40552.25</v>
      </c>
      <c r="O943" s="12">
        <f t="shared" si="72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13">
        <f t="shared" si="73"/>
        <v>40587.25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70"/>
        <v>0.64635416666666667</v>
      </c>
      <c r="G944" t="s">
        <v>14</v>
      </c>
      <c r="H944">
        <v>67</v>
      </c>
      <c r="I944" s="5">
        <f t="shared" si="7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71"/>
        <v>40568.25</v>
      </c>
      <c r="O944" s="12">
        <f t="shared" si="72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13">
        <f t="shared" si="73"/>
        <v>40571.25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70"/>
        <v>1.5958666666666668</v>
      </c>
      <c r="G945" t="s">
        <v>20</v>
      </c>
      <c r="H945">
        <v>114</v>
      </c>
      <c r="I945" s="5">
        <f t="shared" si="7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71"/>
        <v>41906.208333333336</v>
      </c>
      <c r="O945" s="12">
        <f t="shared" si="72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13">
        <f t="shared" si="73"/>
        <v>41941.208333333336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70"/>
        <v>0.81420000000000003</v>
      </c>
      <c r="G946" t="s">
        <v>14</v>
      </c>
      <c r="H946">
        <v>263</v>
      </c>
      <c r="I946" s="5">
        <f t="shared" si="7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71"/>
        <v>42776.25</v>
      </c>
      <c r="O946" s="12">
        <f t="shared" si="72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13">
        <f t="shared" si="73"/>
        <v>42795.25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70"/>
        <v>0.32444767441860467</v>
      </c>
      <c r="G947" t="s">
        <v>14</v>
      </c>
      <c r="H947">
        <v>1691</v>
      </c>
      <c r="I947" s="5">
        <f t="shared" si="7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71"/>
        <v>41004.208333333336</v>
      </c>
      <c r="O947" s="12">
        <f t="shared" si="72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13">
        <f t="shared" si="73"/>
        <v>41019.208333333336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70"/>
        <v>9.9141184124918666E-2</v>
      </c>
      <c r="G948" t="s">
        <v>14</v>
      </c>
      <c r="H948">
        <v>181</v>
      </c>
      <c r="I948" s="5">
        <f t="shared" si="7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71"/>
        <v>40710.208333333336</v>
      </c>
      <c r="O948" s="12">
        <f t="shared" si="72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13">
        <f t="shared" si="73"/>
        <v>40712.208333333336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70"/>
        <v>0.26694444444444443</v>
      </c>
      <c r="G949" t="s">
        <v>14</v>
      </c>
      <c r="H949">
        <v>13</v>
      </c>
      <c r="I949" s="5">
        <f t="shared" si="7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71"/>
        <v>41908.208333333336</v>
      </c>
      <c r="O949" s="12">
        <f t="shared" si="72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13">
        <f t="shared" si="73"/>
        <v>41915.208333333336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70"/>
        <v>0.62957446808510642</v>
      </c>
      <c r="G950" t="s">
        <v>74</v>
      </c>
      <c r="H950">
        <v>160</v>
      </c>
      <c r="I950" s="5">
        <f t="shared" si="7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71"/>
        <v>41985.25</v>
      </c>
      <c r="O950" s="12">
        <f t="shared" si="72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13">
        <f t="shared" si="73"/>
        <v>41995.25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70"/>
        <v>1.6135593220338984</v>
      </c>
      <c r="G951" t="s">
        <v>20</v>
      </c>
      <c r="H951">
        <v>203</v>
      </c>
      <c r="I951" s="5">
        <f t="shared" si="7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71"/>
        <v>42112.208333333328</v>
      </c>
      <c r="O951" s="12">
        <f t="shared" si="72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13">
        <f t="shared" si="73"/>
        <v>42131.208333333328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70"/>
        <v>0.05</v>
      </c>
      <c r="G952" t="s">
        <v>14</v>
      </c>
      <c r="H952">
        <v>1</v>
      </c>
      <c r="I952" s="5">
        <f t="shared" si="7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71"/>
        <v>43571.208333333328</v>
      </c>
      <c r="O952" s="12">
        <f t="shared" si="72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13">
        <f t="shared" si="73"/>
        <v>43576.208333333328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70"/>
        <v>10.969379310344827</v>
      </c>
      <c r="G953" t="s">
        <v>20</v>
      </c>
      <c r="H953">
        <v>1559</v>
      </c>
      <c r="I953" s="5">
        <f t="shared" si="7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71"/>
        <v>42730.25</v>
      </c>
      <c r="O953" s="12">
        <f t="shared" si="72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13">
        <f t="shared" si="73"/>
        <v>42731.25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70"/>
        <v>0.70094158075601376</v>
      </c>
      <c r="G954" t="s">
        <v>74</v>
      </c>
      <c r="H954">
        <v>2266</v>
      </c>
      <c r="I954" s="5">
        <f t="shared" si="7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71"/>
        <v>42591.208333333328</v>
      </c>
      <c r="O954" s="12">
        <f t="shared" si="72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13">
        <f t="shared" si="73"/>
        <v>42605.208333333328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70"/>
        <v>0.6</v>
      </c>
      <c r="G955" t="s">
        <v>14</v>
      </c>
      <c r="H955">
        <v>21</v>
      </c>
      <c r="I955" s="5">
        <f t="shared" si="7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71"/>
        <v>42358.25</v>
      </c>
      <c r="O955" s="12">
        <f t="shared" si="72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13">
        <f t="shared" si="73"/>
        <v>42394.25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70"/>
        <v>3.6709859154929578</v>
      </c>
      <c r="G956" t="s">
        <v>20</v>
      </c>
      <c r="H956">
        <v>1548</v>
      </c>
      <c r="I956" s="5">
        <f t="shared" si="7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71"/>
        <v>41174.208333333336</v>
      </c>
      <c r="O956" s="12">
        <f t="shared" si="72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13">
        <f t="shared" si="73"/>
        <v>41198.208333333336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70"/>
        <v>11.09</v>
      </c>
      <c r="G957" t="s">
        <v>20</v>
      </c>
      <c r="H957">
        <v>80</v>
      </c>
      <c r="I957" s="5">
        <f t="shared" si="7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71"/>
        <v>41238.25</v>
      </c>
      <c r="O957" s="12">
        <f t="shared" si="72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13">
        <f t="shared" si="73"/>
        <v>41240.25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70"/>
        <v>0.19028784648187633</v>
      </c>
      <c r="G958" t="s">
        <v>14</v>
      </c>
      <c r="H958">
        <v>830</v>
      </c>
      <c r="I958" s="5">
        <f t="shared" si="7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71"/>
        <v>42360.25</v>
      </c>
      <c r="O958" s="12">
        <f t="shared" si="72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13">
        <f t="shared" si="73"/>
        <v>42364.25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70"/>
        <v>1.2687755102040816</v>
      </c>
      <c r="G959" t="s">
        <v>20</v>
      </c>
      <c r="H959">
        <v>131</v>
      </c>
      <c r="I959" s="5">
        <f t="shared" si="7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71"/>
        <v>40955.25</v>
      </c>
      <c r="O959" s="12">
        <f t="shared" si="72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13">
        <f t="shared" si="73"/>
        <v>40958.25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70"/>
        <v>7.3463636363636367</v>
      </c>
      <c r="G960" t="s">
        <v>20</v>
      </c>
      <c r="H960">
        <v>112</v>
      </c>
      <c r="I960" s="5">
        <f t="shared" si="7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71"/>
        <v>40350.208333333336</v>
      </c>
      <c r="O960" s="12">
        <f t="shared" si="72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13">
        <f t="shared" si="73"/>
        <v>40372.208333333336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70"/>
        <v>4.5731034482758622E-2</v>
      </c>
      <c r="G961" t="s">
        <v>14</v>
      </c>
      <c r="H961">
        <v>130</v>
      </c>
      <c r="I961" s="5">
        <f t="shared" si="7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71"/>
        <v>40357.208333333336</v>
      </c>
      <c r="O961" s="12">
        <f t="shared" si="72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13">
        <f t="shared" si="73"/>
        <v>40385.208333333336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70"/>
        <v>0.85054545454545449</v>
      </c>
      <c r="G962" t="s">
        <v>14</v>
      </c>
      <c r="H962">
        <v>55</v>
      </c>
      <c r="I962" s="5">
        <f t="shared" si="7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71"/>
        <v>42408.25</v>
      </c>
      <c r="O962" s="12">
        <f t="shared" si="72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13">
        <f t="shared" si="73"/>
        <v>42445.208333333328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75">E963/D963</f>
        <v>1.1929824561403508</v>
      </c>
      <c r="G963" t="s">
        <v>20</v>
      </c>
      <c r="H963">
        <v>155</v>
      </c>
      <c r="I963" s="5">
        <f t="shared" si="7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76">(((L963/60)/60)/24)+DATE(1970,1,1)</f>
        <v>40591.25</v>
      </c>
      <c r="O963" s="12">
        <f t="shared" ref="O963:O1001" si="77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13">
        <f t="shared" ref="U963:U1001" si="78">(((M963/60)/60)/24)+DATE(1970,1,1)</f>
        <v>40595.25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75"/>
        <v>2.9602777777777778</v>
      </c>
      <c r="G964" t="s">
        <v>20</v>
      </c>
      <c r="H964">
        <v>266</v>
      </c>
      <c r="I964" s="5">
        <f t="shared" ref="I964:I1001" si="79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76"/>
        <v>41592.25</v>
      </c>
      <c r="O964" s="12">
        <f t="shared" si="7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13">
        <f t="shared" si="78"/>
        <v>41613.25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75"/>
        <v>0.84694915254237291</v>
      </c>
      <c r="G965" t="s">
        <v>14</v>
      </c>
      <c r="H965">
        <v>114</v>
      </c>
      <c r="I965" s="5">
        <f t="shared" si="7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76"/>
        <v>40607.25</v>
      </c>
      <c r="O965" s="12">
        <f t="shared" si="7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13">
        <f t="shared" si="78"/>
        <v>40613.25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75"/>
        <v>3.5578378378378379</v>
      </c>
      <c r="G966" t="s">
        <v>20</v>
      </c>
      <c r="H966">
        <v>155</v>
      </c>
      <c r="I966" s="5">
        <f t="shared" si="7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76"/>
        <v>42135.208333333328</v>
      </c>
      <c r="O966" s="12">
        <f t="shared" si="7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13">
        <f t="shared" si="78"/>
        <v>42140.208333333328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75"/>
        <v>3.8640909090909092</v>
      </c>
      <c r="G967" t="s">
        <v>20</v>
      </c>
      <c r="H967">
        <v>207</v>
      </c>
      <c r="I967" s="5">
        <f t="shared" si="7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76"/>
        <v>40203.25</v>
      </c>
      <c r="O967" s="12">
        <f t="shared" si="7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13">
        <f t="shared" si="78"/>
        <v>40243.25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75"/>
        <v>7.9223529411764702</v>
      </c>
      <c r="G968" t="s">
        <v>20</v>
      </c>
      <c r="H968">
        <v>245</v>
      </c>
      <c r="I968" s="5">
        <f t="shared" si="7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76"/>
        <v>42901.208333333328</v>
      </c>
      <c r="O968" s="12">
        <f t="shared" si="7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13">
        <f t="shared" si="78"/>
        <v>42903.208333333328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75"/>
        <v>1.3703393665158372</v>
      </c>
      <c r="G969" t="s">
        <v>20</v>
      </c>
      <c r="H969">
        <v>1573</v>
      </c>
      <c r="I969" s="5">
        <f t="shared" si="7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76"/>
        <v>41005.208333333336</v>
      </c>
      <c r="O969" s="12">
        <f t="shared" si="7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13">
        <f t="shared" si="78"/>
        <v>41042.208333333336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75"/>
        <v>3.3820833333333336</v>
      </c>
      <c r="G970" t="s">
        <v>20</v>
      </c>
      <c r="H970">
        <v>114</v>
      </c>
      <c r="I970" s="5">
        <f t="shared" si="7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76"/>
        <v>40544.25</v>
      </c>
      <c r="O970" s="12">
        <f t="shared" si="7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13">
        <f t="shared" si="78"/>
        <v>40559.25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75"/>
        <v>1.0822784810126582</v>
      </c>
      <c r="G971" t="s">
        <v>20</v>
      </c>
      <c r="H971">
        <v>93</v>
      </c>
      <c r="I971" s="5">
        <f t="shared" si="7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76"/>
        <v>43821.25</v>
      </c>
      <c r="O971" s="12">
        <f t="shared" si="7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13">
        <f t="shared" si="78"/>
        <v>43828.25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75"/>
        <v>0.60757639620653314</v>
      </c>
      <c r="G972" t="s">
        <v>14</v>
      </c>
      <c r="H972">
        <v>594</v>
      </c>
      <c r="I972" s="5">
        <f t="shared" si="7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76"/>
        <v>40672.208333333336</v>
      </c>
      <c r="O972" s="12">
        <f t="shared" si="7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13">
        <f t="shared" si="78"/>
        <v>40673.208333333336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75"/>
        <v>0.27725490196078434</v>
      </c>
      <c r="G973" t="s">
        <v>14</v>
      </c>
      <c r="H973">
        <v>24</v>
      </c>
      <c r="I973" s="5">
        <f t="shared" si="7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76"/>
        <v>41555.208333333336</v>
      </c>
      <c r="O973" s="12">
        <f t="shared" si="7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13">
        <f t="shared" si="78"/>
        <v>41561.208333333336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75"/>
        <v>2.283934426229508</v>
      </c>
      <c r="G974" t="s">
        <v>20</v>
      </c>
      <c r="H974">
        <v>1681</v>
      </c>
      <c r="I974" s="5">
        <f t="shared" si="7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76"/>
        <v>41792.208333333336</v>
      </c>
      <c r="O974" s="12">
        <f t="shared" si="7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13">
        <f t="shared" si="78"/>
        <v>41801.208333333336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75"/>
        <v>0.21615194054500414</v>
      </c>
      <c r="G975" t="s">
        <v>14</v>
      </c>
      <c r="H975">
        <v>252</v>
      </c>
      <c r="I975" s="5">
        <f t="shared" si="7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76"/>
        <v>40522.25</v>
      </c>
      <c r="O975" s="12">
        <f t="shared" si="7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13">
        <f t="shared" si="78"/>
        <v>40524.25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75"/>
        <v>3.73875</v>
      </c>
      <c r="G976" t="s">
        <v>20</v>
      </c>
      <c r="H976">
        <v>32</v>
      </c>
      <c r="I976" s="5">
        <f t="shared" si="7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76"/>
        <v>41412.208333333336</v>
      </c>
      <c r="O976" s="12">
        <f t="shared" si="7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13">
        <f t="shared" si="78"/>
        <v>41413.208333333336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75"/>
        <v>1.5492592592592593</v>
      </c>
      <c r="G977" t="s">
        <v>20</v>
      </c>
      <c r="H977">
        <v>135</v>
      </c>
      <c r="I977" s="5">
        <f t="shared" si="7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76"/>
        <v>42337.25</v>
      </c>
      <c r="O977" s="12">
        <f t="shared" si="7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13">
        <f t="shared" si="78"/>
        <v>42376.25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75"/>
        <v>3.2214999999999998</v>
      </c>
      <c r="G978" t="s">
        <v>20</v>
      </c>
      <c r="H978">
        <v>140</v>
      </c>
      <c r="I978" s="5">
        <f t="shared" si="7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76"/>
        <v>40571.25</v>
      </c>
      <c r="O978" s="12">
        <f t="shared" si="7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13">
        <f t="shared" si="78"/>
        <v>40577.25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75"/>
        <v>0.73957142857142855</v>
      </c>
      <c r="G979" t="s">
        <v>14</v>
      </c>
      <c r="H979">
        <v>67</v>
      </c>
      <c r="I979" s="5">
        <f t="shared" si="7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76"/>
        <v>43138.25</v>
      </c>
      <c r="O979" s="12">
        <f t="shared" si="7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13">
        <f t="shared" si="78"/>
        <v>43170.25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75"/>
        <v>8.641</v>
      </c>
      <c r="G980" t="s">
        <v>20</v>
      </c>
      <c r="H980">
        <v>92</v>
      </c>
      <c r="I980" s="5">
        <f t="shared" si="7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76"/>
        <v>42686.25</v>
      </c>
      <c r="O980" s="12">
        <f t="shared" si="7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13">
        <f t="shared" si="78"/>
        <v>42708.25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75"/>
        <v>1.432624584717608</v>
      </c>
      <c r="G981" t="s">
        <v>20</v>
      </c>
      <c r="H981">
        <v>1015</v>
      </c>
      <c r="I981" s="5">
        <f t="shared" si="7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76"/>
        <v>42078.208333333328</v>
      </c>
      <c r="O981" s="12">
        <f t="shared" si="7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13">
        <f t="shared" si="78"/>
        <v>42084.208333333328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75"/>
        <v>0.40281762295081969</v>
      </c>
      <c r="G982" t="s">
        <v>14</v>
      </c>
      <c r="H982">
        <v>742</v>
      </c>
      <c r="I982" s="5">
        <f t="shared" si="7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76"/>
        <v>42307.208333333328</v>
      </c>
      <c r="O982" s="12">
        <f t="shared" si="7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13">
        <f t="shared" si="78"/>
        <v>42312.25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75"/>
        <v>1.7822388059701493</v>
      </c>
      <c r="G983" t="s">
        <v>20</v>
      </c>
      <c r="H983">
        <v>323</v>
      </c>
      <c r="I983" s="5">
        <f t="shared" si="7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76"/>
        <v>43094.25</v>
      </c>
      <c r="O983" s="12">
        <f t="shared" si="7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13">
        <f t="shared" si="78"/>
        <v>43127.25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75"/>
        <v>0.84930555555555554</v>
      </c>
      <c r="G984" t="s">
        <v>14</v>
      </c>
      <c r="H984">
        <v>75</v>
      </c>
      <c r="I984" s="5">
        <f t="shared" si="7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76"/>
        <v>40743.208333333336</v>
      </c>
      <c r="O984" s="12">
        <f t="shared" si="7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13">
        <f t="shared" si="78"/>
        <v>40745.208333333336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75"/>
        <v>1.4593648334624323</v>
      </c>
      <c r="G985" t="s">
        <v>20</v>
      </c>
      <c r="H985">
        <v>2326</v>
      </c>
      <c r="I985" s="5">
        <f t="shared" si="7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76"/>
        <v>43681.208333333328</v>
      </c>
      <c r="O985" s="12">
        <f t="shared" si="7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13">
        <f t="shared" si="78"/>
        <v>43696.208333333328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75"/>
        <v>1.5246153846153847</v>
      </c>
      <c r="G986" t="s">
        <v>20</v>
      </c>
      <c r="H986">
        <v>381</v>
      </c>
      <c r="I986" s="5">
        <f t="shared" si="7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76"/>
        <v>43716.208333333328</v>
      </c>
      <c r="O986" s="12">
        <f t="shared" si="7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13">
        <f t="shared" si="78"/>
        <v>43742.208333333328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75"/>
        <v>0.67129542790152408</v>
      </c>
      <c r="G987" t="s">
        <v>14</v>
      </c>
      <c r="H987">
        <v>4405</v>
      </c>
      <c r="I987" s="5">
        <f t="shared" si="7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76"/>
        <v>41614.25</v>
      </c>
      <c r="O987" s="12">
        <f t="shared" si="7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13">
        <f t="shared" si="78"/>
        <v>41640.25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75"/>
        <v>0.40307692307692305</v>
      </c>
      <c r="G988" t="s">
        <v>14</v>
      </c>
      <c r="H988">
        <v>92</v>
      </c>
      <c r="I988" s="5">
        <f t="shared" si="7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76"/>
        <v>40638.208333333336</v>
      </c>
      <c r="O988" s="12">
        <f t="shared" si="7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13">
        <f t="shared" si="78"/>
        <v>40652.208333333336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75"/>
        <v>2.1679032258064517</v>
      </c>
      <c r="G989" t="s">
        <v>20</v>
      </c>
      <c r="H989">
        <v>480</v>
      </c>
      <c r="I989" s="5">
        <f t="shared" si="7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76"/>
        <v>42852.208333333328</v>
      </c>
      <c r="O989" s="12">
        <f t="shared" si="7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13">
        <f t="shared" si="78"/>
        <v>42866.208333333328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75"/>
        <v>0.52117021276595743</v>
      </c>
      <c r="G990" t="s">
        <v>14</v>
      </c>
      <c r="H990">
        <v>64</v>
      </c>
      <c r="I990" s="5">
        <f t="shared" si="7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76"/>
        <v>42686.25</v>
      </c>
      <c r="O990" s="12">
        <f t="shared" si="7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13">
        <f t="shared" si="78"/>
        <v>42707.25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75"/>
        <v>4.9958333333333336</v>
      </c>
      <c r="G991" t="s">
        <v>20</v>
      </c>
      <c r="H991">
        <v>226</v>
      </c>
      <c r="I991" s="5">
        <f t="shared" si="7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76"/>
        <v>43571.208333333328</v>
      </c>
      <c r="O991" s="12">
        <f t="shared" si="7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13">
        <f t="shared" si="78"/>
        <v>43576.208333333328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75"/>
        <v>0.87679487179487181</v>
      </c>
      <c r="G992" t="s">
        <v>14</v>
      </c>
      <c r="H992">
        <v>64</v>
      </c>
      <c r="I992" s="5">
        <f t="shared" si="7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76"/>
        <v>42432.25</v>
      </c>
      <c r="O992" s="12">
        <f t="shared" si="7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13">
        <f t="shared" si="78"/>
        <v>42454.208333333328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75"/>
        <v>1.131734693877551</v>
      </c>
      <c r="G993" t="s">
        <v>20</v>
      </c>
      <c r="H993">
        <v>241</v>
      </c>
      <c r="I993" s="5">
        <f t="shared" si="7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76"/>
        <v>41907.208333333336</v>
      </c>
      <c r="O993" s="12">
        <f t="shared" si="7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13">
        <f t="shared" si="78"/>
        <v>41911.208333333336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75"/>
        <v>4.2654838709677421</v>
      </c>
      <c r="G994" t="s">
        <v>20</v>
      </c>
      <c r="H994">
        <v>132</v>
      </c>
      <c r="I994" s="5">
        <f t="shared" si="7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76"/>
        <v>43227.208333333328</v>
      </c>
      <c r="O994" s="12">
        <f t="shared" si="7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13">
        <f t="shared" si="78"/>
        <v>43241.208333333328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75"/>
        <v>0.77632653061224488</v>
      </c>
      <c r="G995" t="s">
        <v>74</v>
      </c>
      <c r="H995">
        <v>75</v>
      </c>
      <c r="I995" s="5">
        <f t="shared" si="7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76"/>
        <v>42362.25</v>
      </c>
      <c r="O995" s="12">
        <f t="shared" si="7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13">
        <f t="shared" si="78"/>
        <v>42379.25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75"/>
        <v>0.52496810772501767</v>
      </c>
      <c r="G996" t="s">
        <v>14</v>
      </c>
      <c r="H996">
        <v>842</v>
      </c>
      <c r="I996" s="5">
        <f t="shared" si="7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76"/>
        <v>41929.208333333336</v>
      </c>
      <c r="O996" s="12">
        <f t="shared" si="7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13">
        <f t="shared" si="78"/>
        <v>41935.208333333336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75"/>
        <v>1.5746762589928058</v>
      </c>
      <c r="G997" t="s">
        <v>20</v>
      </c>
      <c r="H997">
        <v>2043</v>
      </c>
      <c r="I997" s="5">
        <f t="shared" si="7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76"/>
        <v>43408.208333333328</v>
      </c>
      <c r="O997" s="12">
        <f t="shared" si="7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13">
        <f t="shared" si="78"/>
        <v>43437.25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75"/>
        <v>0.72939393939393937</v>
      </c>
      <c r="G998" t="s">
        <v>14</v>
      </c>
      <c r="H998">
        <v>112</v>
      </c>
      <c r="I998" s="5">
        <f t="shared" si="7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76"/>
        <v>41276.25</v>
      </c>
      <c r="O998" s="12">
        <f t="shared" si="7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13">
        <f t="shared" si="78"/>
        <v>41306.25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75"/>
        <v>0.60565789473684206</v>
      </c>
      <c r="G999" t="s">
        <v>74</v>
      </c>
      <c r="H999">
        <v>139</v>
      </c>
      <c r="I999" s="5">
        <f t="shared" si="7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76"/>
        <v>41659.25</v>
      </c>
      <c r="O999" s="12">
        <f t="shared" si="7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13">
        <f t="shared" si="78"/>
        <v>41664.25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75"/>
        <v>0.5679129129129129</v>
      </c>
      <c r="G1000" t="s">
        <v>14</v>
      </c>
      <c r="H1000">
        <v>374</v>
      </c>
      <c r="I1000" s="5">
        <f t="shared" si="7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76"/>
        <v>40220.25</v>
      </c>
      <c r="O1000" s="12">
        <f t="shared" si="7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13">
        <f t="shared" si="78"/>
        <v>40234.25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75"/>
        <v>0.56542754275427543</v>
      </c>
      <c r="G1001" t="s">
        <v>74</v>
      </c>
      <c r="H1001">
        <v>1122</v>
      </c>
      <c r="I1001" s="5">
        <f t="shared" si="7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76"/>
        <v>42550.208333333328</v>
      </c>
      <c r="O1001" s="12">
        <f t="shared" si="7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13">
        <f t="shared" si="78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percent" val="1"/>
        <cfvo type="percentile" val="5"/>
        <cfvo type="percent" val="8"/>
        <color rgb="FFFF0000"/>
        <color rgb="FF92D050"/>
        <color theme="4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51A3F5FF-4552-4459-9F98-07C1EBDB398B}">
            <xm:f>NOT(ISERROR(SEARCH($G$20,G1)))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0" operator="containsText" id="{043FA072-9E37-4B59-A594-8DC32079C500}">
            <xm:f>NOT(ISERROR(SEARCH($G$10,G1)))</xm:f>
            <xm:f>$G$10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11" operator="containsText" id="{F3397EF3-3B8B-4223-8D59-046FFB9FC1A0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20168362-7298-4404-BDA5-6082D526EB75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12" operator="containsText" id="{3311DE54-7967-4465-AEFF-76F3C9AEB457}">
            <xm:f>NOT(ISERROR(SEARCH($G$3,G2)))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31F7-40CA-4637-A445-A7D9499707D6}">
  <dimension ref="A1:F14"/>
  <sheetViews>
    <sheetView workbookViewId="0">
      <selection activeCell="C20" sqref="C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2069</v>
      </c>
      <c r="B3" s="9" t="s">
        <v>2070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D05A-E044-44AB-805F-CDEE7ABF7DB9}">
  <dimension ref="A1:F30"/>
  <sheetViews>
    <sheetView workbookViewId="0">
      <selection activeCell="D36" sqref="D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2069</v>
      </c>
      <c r="B4" s="9" t="s">
        <v>2070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755-41A9-42A1-BFEA-D971259BEEE0}"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2073</v>
      </c>
      <c r="B2" t="s">
        <v>2066</v>
      </c>
    </row>
    <row r="4" spans="1:5" x14ac:dyDescent="0.25">
      <c r="A4" s="9" t="s">
        <v>2069</v>
      </c>
      <c r="B4" s="9" t="s">
        <v>2070</v>
      </c>
    </row>
    <row r="5" spans="1:5" x14ac:dyDescent="0.25">
      <c r="A5" s="9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4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12DC-7E59-4492-AB99-D9C145D99CDE}">
  <dimension ref="A1:H14"/>
  <sheetViews>
    <sheetView zoomScaleNormal="100" workbookViewId="0">
      <selection activeCell="J16" sqref="J16"/>
    </sheetView>
  </sheetViews>
  <sheetFormatPr defaultRowHeight="15.75" x14ac:dyDescent="0.25"/>
  <cols>
    <col min="1" max="1" width="13.625" bestFit="1" customWidth="1"/>
    <col min="2" max="2" width="17.25" bestFit="1" customWidth="1"/>
    <col min="3" max="3" width="14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</row>
    <row r="2" spans="1:8" x14ac:dyDescent="0.25">
      <c r="A2" s="15" t="s">
        <v>2094</v>
      </c>
      <c r="B2">
        <f>COUNTIFS(Crowdfunding!G2:G1001,"=Successful",Crowdfunding!D2:D1001,"&lt;=1000")</f>
        <v>36</v>
      </c>
      <c r="C2">
        <f>COUNTIFS(Crowdfunding!G2:G1001,"=Failed",Crowdfunding!D2:D1001,"&lt;=1000")</f>
        <v>21</v>
      </c>
      <c r="D2">
        <f>COUNTIFS(Crowdfunding!G2:G1001,"=Canceled",Crowdfunding!D2:D1001,"&lt;=1000")</f>
        <v>1</v>
      </c>
      <c r="E2">
        <f>SUM(B2:D2)</f>
        <v>58</v>
      </c>
      <c r="F2" s="17">
        <f t="shared" ref="F2:F12" si="0">(B2/E2)*1</f>
        <v>0.62068965517241381</v>
      </c>
      <c r="G2" s="17">
        <f t="shared" ref="G2:G12" si="1">C2/E2*1</f>
        <v>0.36206896551724138</v>
      </c>
      <c r="H2" s="17">
        <f t="shared" ref="H2:H12" si="2">D2/E2*1</f>
        <v>1.7241379310344827E-2</v>
      </c>
    </row>
    <row r="3" spans="1:8" x14ac:dyDescent="0.25">
      <c r="A3" s="15" t="s">
        <v>2095</v>
      </c>
      <c r="B3">
        <f>COUNTIFS(Crowdfunding!D2:D1001,"&gt;=1000",Crowdfunding!G2:G1001,"=Successful",Crowdfunding!D2:D1001,"&lt;=4999")</f>
        <v>191</v>
      </c>
      <c r="C3">
        <f>COUNTIFS(Crowdfunding!D2:D1001,"&gt;=1000",Crowdfunding!G2:G1001,"=Failed",Crowdfunding!D2:D1001,"&lt;=4999")</f>
        <v>38</v>
      </c>
      <c r="D3">
        <f>COUNTIFS(Crowdfunding!D2:D1001,"&gt;=1000",Crowdfunding!G2:G1001,"=Canceled",Crowdfunding!D2:D1001,"&lt;=4999")</f>
        <v>2</v>
      </c>
      <c r="E3">
        <f t="shared" ref="E3:E13" si="3">SUM(B3:D3)</f>
        <v>231</v>
      </c>
      <c r="F3" s="17">
        <f t="shared" si="0"/>
        <v>0.82683982683982682</v>
      </c>
      <c r="G3" s="17">
        <f t="shared" si="1"/>
        <v>0.16450216450216451</v>
      </c>
      <c r="H3" s="17">
        <f t="shared" si="2"/>
        <v>8.658008658008658E-3</v>
      </c>
    </row>
    <row r="4" spans="1:8" x14ac:dyDescent="0.25">
      <c r="A4" s="15" t="s">
        <v>2096</v>
      </c>
      <c r="B4">
        <f>COUNTIFS(Crowdfunding!D2:D1001,"&gt;=5000",Crowdfunding!G2:G1001,"=Successful",Crowdfunding!D2:D1001,"&lt;=9999")</f>
        <v>164</v>
      </c>
      <c r="C4">
        <f>COUNTIFS(Crowdfunding!D2:D1001,"&gt;=5000",Crowdfunding!G2:G1001,"=Failed",Crowdfunding!D2:D1001,"&lt;=9999")</f>
        <v>126</v>
      </c>
      <c r="D4">
        <f>COUNTIFS(Crowdfunding!D2:D1001,"&gt;=5000",Crowdfunding!G2:G1001,"=Canceled",Crowdfunding!D2:D1001,"&lt;=9999")</f>
        <v>25</v>
      </c>
      <c r="E4">
        <f t="shared" si="3"/>
        <v>315</v>
      </c>
      <c r="F4" s="17">
        <f t="shared" si="0"/>
        <v>0.52063492063492067</v>
      </c>
      <c r="G4" s="17">
        <f t="shared" si="1"/>
        <v>0.4</v>
      </c>
      <c r="H4" s="17">
        <f t="shared" si="2"/>
        <v>7.9365079365079361E-2</v>
      </c>
    </row>
    <row r="5" spans="1:8" x14ac:dyDescent="0.25">
      <c r="A5" s="15" t="s">
        <v>2097</v>
      </c>
      <c r="B5">
        <f>COUNTIFS(Crowdfunding!D2:D1001,"&gt;=10000",Crowdfunding!G2:G1001,"=Successful",Crowdfunding!D2:D1001,"&lt;=14999")</f>
        <v>4</v>
      </c>
      <c r="C5">
        <f>COUNTIFS(Crowdfunding!D3:D1002,"&gt;=10000",Crowdfunding!G3:G1002,"=Failed",Crowdfunding!D3:D1002,"&lt;=14999")</f>
        <v>5</v>
      </c>
      <c r="D5">
        <f>COUNTIFS(Crowdfunding!D3:D1002,"&gt;=10000",Crowdfunding!G3:G1002,"=Canceled",Crowdfunding!D3:D1002,"&lt;=14999")</f>
        <v>0</v>
      </c>
      <c r="E5">
        <f t="shared" si="3"/>
        <v>9</v>
      </c>
      <c r="F5" s="17">
        <f t="shared" si="0"/>
        <v>0.44444444444444442</v>
      </c>
      <c r="G5" s="17">
        <f t="shared" si="1"/>
        <v>0.55555555555555558</v>
      </c>
      <c r="H5" s="17">
        <f t="shared" si="2"/>
        <v>0</v>
      </c>
    </row>
    <row r="6" spans="1:8" x14ac:dyDescent="0.25">
      <c r="A6" s="15" t="s">
        <v>2098</v>
      </c>
      <c r="B6">
        <f>COUNTIFS(Crowdfunding!D2:D1001,"&gt;=15000",Crowdfunding!G2:G1001,"=Successful",Crowdfunding!D2:D1001,"&lt;=19999")</f>
        <v>10</v>
      </c>
      <c r="C6">
        <f>COUNTIFS(Crowdfunding!D2:D1001,"&gt;=15000",Crowdfunding!G2:G1001,"=Failed",Crowdfunding!D2:D1001,"&lt;=19999")</f>
        <v>0</v>
      </c>
      <c r="D6">
        <f>COUNTIFS(Crowdfunding!D2:D1001,"&gt;=15000",Crowdfunding!G2:G1001,"=Canceled",Crowdfunding!D2:D1001,"&lt;=19999")</f>
        <v>0</v>
      </c>
      <c r="E6">
        <f t="shared" si="3"/>
        <v>10</v>
      </c>
      <c r="F6" s="17">
        <f t="shared" si="0"/>
        <v>1</v>
      </c>
      <c r="G6" s="17">
        <f t="shared" si="1"/>
        <v>0</v>
      </c>
      <c r="H6" s="17">
        <f t="shared" si="2"/>
        <v>0</v>
      </c>
    </row>
    <row r="7" spans="1:8" x14ac:dyDescent="0.25">
      <c r="A7" s="15" t="s">
        <v>2099</v>
      </c>
      <c r="B7">
        <f>COUNTIFS(Crowdfunding!D2:D1001,"&gt;=20000",Crowdfunding!G2:G1001,"=Successful",Crowdfunding!D2:D1001,"&lt;=24999")</f>
        <v>7</v>
      </c>
      <c r="C7">
        <f>COUNTIFS(Crowdfunding!D2:D1001,"&gt;=20000",Crowdfunding!G2:G1001,"=Failed",Crowdfunding!D2:D1001,"&lt;=24999")</f>
        <v>0</v>
      </c>
      <c r="D7">
        <f>COUNTIFS(Crowdfunding!D2:D1001,"&gt;=20000",Crowdfunding!G2:G1001,"=Canceled",Crowdfunding!D2:D1001,"&lt;=24999")</f>
        <v>0</v>
      </c>
      <c r="E7">
        <f t="shared" si="3"/>
        <v>7</v>
      </c>
      <c r="F7" s="17">
        <f t="shared" si="0"/>
        <v>1</v>
      </c>
      <c r="G7" s="17">
        <f t="shared" si="1"/>
        <v>0</v>
      </c>
      <c r="H7" s="17">
        <f t="shared" si="2"/>
        <v>0</v>
      </c>
    </row>
    <row r="8" spans="1:8" x14ac:dyDescent="0.25">
      <c r="A8" s="15" t="s">
        <v>2100</v>
      </c>
      <c r="B8">
        <f>COUNTIFS(Crowdfunding!D2:D1001,"&gt;=25000",Crowdfunding!G2:G1001,"=Successful",Crowdfunding!D2:D1001,"&lt;=29999")</f>
        <v>11</v>
      </c>
      <c r="C8">
        <f>COUNTIFS(Crowdfunding!D2:D1001,"&gt;=25000",Crowdfunding!G2:G1001,"=Failed",Crowdfunding!D2:D1001,"&lt;=29999")</f>
        <v>3</v>
      </c>
      <c r="D8">
        <f>COUNTIFS(Crowdfunding!D2:D1001,"&gt;=25000",Crowdfunding!G2:G1001,"=Canceled",Crowdfunding!D2:D1001,"&lt;=29999")</f>
        <v>0</v>
      </c>
      <c r="E8">
        <f t="shared" si="3"/>
        <v>14</v>
      </c>
      <c r="F8" s="17">
        <f t="shared" si="0"/>
        <v>0.7857142857142857</v>
      </c>
      <c r="G8" s="17">
        <f t="shared" si="1"/>
        <v>0.21428571428571427</v>
      </c>
      <c r="H8" s="17">
        <f t="shared" si="2"/>
        <v>0</v>
      </c>
    </row>
    <row r="9" spans="1:8" x14ac:dyDescent="0.25">
      <c r="A9" s="15" t="s">
        <v>2101</v>
      </c>
      <c r="B9">
        <f>COUNTIFS(Crowdfunding!D2:D1001,"&gt;=30000",Crowdfunding!G2:G1001,"=Successful",Crowdfunding!D2:D1001,"&lt;=34999")</f>
        <v>7</v>
      </c>
      <c r="C9">
        <f>COUNTIFS(Crowdfunding!D2:D1001,"&gt;=30000",Crowdfunding!G2:G1001,"=Failed",Crowdfunding!D2:D1001,"&lt;=34999")</f>
        <v>0</v>
      </c>
      <c r="D9">
        <f>COUNTIFS(Crowdfunding!D2:D1001,"&gt;=30000",Crowdfunding!G2:G1001,"=Canceled",Crowdfunding!D2:D1001,"&lt;=34999")</f>
        <v>0</v>
      </c>
      <c r="E9">
        <f t="shared" si="3"/>
        <v>7</v>
      </c>
      <c r="F9" s="17">
        <f t="shared" si="0"/>
        <v>1</v>
      </c>
      <c r="G9" s="17">
        <f t="shared" si="1"/>
        <v>0</v>
      </c>
      <c r="H9" s="17">
        <f t="shared" si="2"/>
        <v>0</v>
      </c>
    </row>
    <row r="10" spans="1:8" x14ac:dyDescent="0.25">
      <c r="A10" s="15" t="s">
        <v>2102</v>
      </c>
      <c r="B10">
        <f>COUNTIFS(Crowdfunding!D2:D1001,"&gt;=35000",Crowdfunding!G2:G1001,"=Successful",Crowdfunding!D2:D1001,"&lt;=39999")</f>
        <v>8</v>
      </c>
      <c r="C10">
        <f>COUNTIFS(Crowdfunding!D2:D1001,"&gt;=35000",Crowdfunding!G2:G1001,"=Failed",Crowdfunding!D2:D1001,"&lt;=39999")</f>
        <v>3</v>
      </c>
      <c r="D10">
        <f>COUNTIFS(Crowdfunding!D2:D1001,"&gt;=35000",Crowdfunding!G2:G1001,"=Canceled",Crowdfunding!D2:D1001,"&lt;=39999")</f>
        <v>1</v>
      </c>
      <c r="E10">
        <f t="shared" si="3"/>
        <v>12</v>
      </c>
      <c r="F10" s="17">
        <f t="shared" si="0"/>
        <v>0.66666666666666663</v>
      </c>
      <c r="G10" s="17">
        <f t="shared" si="1"/>
        <v>0.25</v>
      </c>
      <c r="H10" s="17">
        <f t="shared" si="2"/>
        <v>8.3333333333333329E-2</v>
      </c>
    </row>
    <row r="11" spans="1:8" x14ac:dyDescent="0.25">
      <c r="A11" s="15" t="s">
        <v>2103</v>
      </c>
      <c r="B11">
        <f>COUNTIFS(Crowdfunding!D2:D1001,"&gt;=40000",Crowdfunding!G2:G1001,"=Successful",Crowdfunding!D2:D1001,"&lt;=44999")</f>
        <v>11</v>
      </c>
      <c r="C11">
        <f>COUNTIFS(Crowdfunding!D2:D1001,"&gt;=40000",Crowdfunding!G2:G1001,"=Failed",Crowdfunding!D2:D1001,"&lt;=44999")</f>
        <v>3</v>
      </c>
      <c r="D11">
        <f>COUNTIFS(Crowdfunding!D2:D1001,"&gt;=40000",Crowdfunding!G2:G1001,"=Canceled",Crowdfunding!D2:D1001,"&lt;=44999")</f>
        <v>0</v>
      </c>
      <c r="E11">
        <f t="shared" si="3"/>
        <v>14</v>
      </c>
      <c r="F11" s="17">
        <f t="shared" si="0"/>
        <v>0.7857142857142857</v>
      </c>
      <c r="G11" s="17">
        <f t="shared" si="1"/>
        <v>0.21428571428571427</v>
      </c>
      <c r="H11" s="17">
        <f t="shared" si="2"/>
        <v>0</v>
      </c>
    </row>
    <row r="12" spans="1:8" x14ac:dyDescent="0.25">
      <c r="A12" s="15" t="s">
        <v>2104</v>
      </c>
      <c r="B12">
        <f>COUNTIFS(Crowdfunding!D2:D1001,"&gt;=45000",Crowdfunding!G2:G1001,"=Successful",Crowdfunding!D2:D1001,"&lt;=49999")</f>
        <v>8</v>
      </c>
      <c r="C12">
        <f>COUNTIFS(Crowdfunding!D2:D1001,"&gt;=45000",Crowdfunding!G2:G1001,"=Failed",Crowdfunding!D2:D1001,"&lt;=49999")</f>
        <v>3</v>
      </c>
      <c r="D12">
        <f>COUNTIFS(Crowdfunding!D2:D1001,"&gt;=45000",Crowdfunding!G2:G1001,"=Canceled",Crowdfunding!D2:D1001,"&lt;=49999")</f>
        <v>0</v>
      </c>
      <c r="E12">
        <f t="shared" si="3"/>
        <v>11</v>
      </c>
      <c r="F12" s="17">
        <f t="shared" si="0"/>
        <v>0.72727272727272729</v>
      </c>
      <c r="G12" s="17">
        <f t="shared" si="1"/>
        <v>0.27272727272727271</v>
      </c>
      <c r="H12" s="17">
        <f t="shared" si="2"/>
        <v>0</v>
      </c>
    </row>
    <row r="13" spans="1:8" ht="31.5" x14ac:dyDescent="0.25">
      <c r="A13" s="15" t="s">
        <v>2105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>
        <f>COUNTIFS(Crowdfunding!D2:D1001,"&gt;=50000",Crowdfunding!G2:G1001,"=Canceled")</f>
        <v>28</v>
      </c>
      <c r="E13">
        <f t="shared" si="3"/>
        <v>305</v>
      </c>
      <c r="F13" s="17">
        <f>(B13/E13)*1</f>
        <v>0.3737704918032787</v>
      </c>
      <c r="G13" s="17">
        <f>C13/E13*1</f>
        <v>0.53442622950819674</v>
      </c>
      <c r="H13" s="17">
        <f>D13/E13*1</f>
        <v>9.1803278688524587E-2</v>
      </c>
    </row>
    <row r="14" spans="1:8" x14ac:dyDescent="0.25">
      <c r="F14" s="1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DA6E-8C2A-4F1E-BB6E-9F98B8D30E74}">
  <dimension ref="A1:K566"/>
  <sheetViews>
    <sheetView tabSelected="1" workbookViewId="0">
      <selection activeCell="J15" sqref="J15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6.375" bestFit="1" customWidth="1"/>
    <col min="8" max="8" width="9.375" bestFit="1" customWidth="1"/>
  </cols>
  <sheetData>
    <row r="1" spans="1:11" x14ac:dyDescent="0.25">
      <c r="A1" s="16" t="s">
        <v>4</v>
      </c>
      <c r="B1" s="16" t="s">
        <v>5</v>
      </c>
      <c r="D1" s="16" t="s">
        <v>4</v>
      </c>
      <c r="E1" s="16" t="s">
        <v>5</v>
      </c>
      <c r="H1" s="18" t="s">
        <v>2112</v>
      </c>
      <c r="I1" s="20" t="s">
        <v>2113</v>
      </c>
    </row>
    <row r="2" spans="1:11" x14ac:dyDescent="0.25">
      <c r="A2" s="18" t="s">
        <v>20</v>
      </c>
      <c r="B2">
        <v>158</v>
      </c>
      <c r="D2" s="20" t="s">
        <v>14</v>
      </c>
      <c r="E2">
        <v>0</v>
      </c>
      <c r="G2" t="s">
        <v>2106</v>
      </c>
      <c r="H2" s="22">
        <f>AVERAGE(B2:B566)</f>
        <v>851.14690265486729</v>
      </c>
      <c r="I2" s="21">
        <f>AVERAGE(E2:$E$566)</f>
        <v>585.61538461538464</v>
      </c>
      <c r="K2" t="s">
        <v>2114</v>
      </c>
    </row>
    <row r="3" spans="1:11" x14ac:dyDescent="0.25">
      <c r="A3" s="18" t="s">
        <v>20</v>
      </c>
      <c r="B3">
        <v>1425</v>
      </c>
      <c r="D3" s="20" t="s">
        <v>14</v>
      </c>
      <c r="E3">
        <v>24</v>
      </c>
      <c r="G3" t="s">
        <v>2107</v>
      </c>
      <c r="H3">
        <f>MEDIAN(B2:B566)</f>
        <v>201</v>
      </c>
      <c r="I3">
        <f>MEDIAN(E2:E566)</f>
        <v>114.5</v>
      </c>
      <c r="K3" t="s">
        <v>2115</v>
      </c>
    </row>
    <row r="4" spans="1:11" x14ac:dyDescent="0.25">
      <c r="A4" s="18" t="s">
        <v>20</v>
      </c>
      <c r="B4">
        <v>174</v>
      </c>
      <c r="D4" s="20" t="s">
        <v>14</v>
      </c>
      <c r="E4">
        <v>53</v>
      </c>
      <c r="G4" t="s">
        <v>2108</v>
      </c>
      <c r="H4">
        <f>MIN(B2:B566)</f>
        <v>16</v>
      </c>
      <c r="I4">
        <f>MIN(E2:E566)</f>
        <v>0</v>
      </c>
    </row>
    <row r="5" spans="1:11" x14ac:dyDescent="0.25">
      <c r="A5" s="18" t="s">
        <v>20</v>
      </c>
      <c r="B5">
        <v>227</v>
      </c>
      <c r="D5" s="20" t="s">
        <v>14</v>
      </c>
      <c r="E5">
        <v>18</v>
      </c>
      <c r="G5" t="s">
        <v>2109</v>
      </c>
      <c r="H5">
        <f>MAX(B2:B566)</f>
        <v>7295</v>
      </c>
      <c r="I5">
        <f>MAX(E2:E566)</f>
        <v>6080</v>
      </c>
    </row>
    <row r="6" spans="1:11" x14ac:dyDescent="0.25">
      <c r="A6" s="18" t="s">
        <v>20</v>
      </c>
      <c r="B6">
        <v>220</v>
      </c>
      <c r="D6" s="20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_xlfn.VAR.P(E2:E566)</f>
        <v>921574.68174133555</v>
      </c>
    </row>
    <row r="7" spans="1:11" x14ac:dyDescent="0.25">
      <c r="A7" s="18" t="s">
        <v>20</v>
      </c>
      <c r="B7">
        <v>98</v>
      </c>
      <c r="D7" s="20" t="s">
        <v>14</v>
      </c>
      <c r="E7">
        <v>27</v>
      </c>
      <c r="G7" t="s">
        <v>2111</v>
      </c>
      <c r="H7">
        <f>_xlfn.STDEV.S(B2:B566)</f>
        <v>1267.366006183523</v>
      </c>
      <c r="I7">
        <f>_xlfn.STDEV.S(E2:E566)</f>
        <v>961.30819978260524</v>
      </c>
    </row>
    <row r="8" spans="1:11" x14ac:dyDescent="0.25">
      <c r="A8" s="18" t="s">
        <v>20</v>
      </c>
      <c r="B8">
        <v>100</v>
      </c>
      <c r="D8" s="20" t="s">
        <v>14</v>
      </c>
      <c r="E8">
        <v>55</v>
      </c>
    </row>
    <row r="9" spans="1:11" x14ac:dyDescent="0.25">
      <c r="A9" s="18" t="s">
        <v>20</v>
      </c>
      <c r="B9">
        <v>1249</v>
      </c>
      <c r="D9" s="20" t="s">
        <v>14</v>
      </c>
      <c r="E9">
        <v>200</v>
      </c>
    </row>
    <row r="10" spans="1:11" x14ac:dyDescent="0.25">
      <c r="A10" s="18" t="s">
        <v>20</v>
      </c>
      <c r="B10">
        <v>1396</v>
      </c>
      <c r="D10" s="20" t="s">
        <v>14</v>
      </c>
      <c r="E10">
        <v>452</v>
      </c>
    </row>
    <row r="11" spans="1:11" x14ac:dyDescent="0.25">
      <c r="A11" s="18" t="s">
        <v>20</v>
      </c>
      <c r="B11">
        <v>890</v>
      </c>
      <c r="D11" s="20" t="s">
        <v>14</v>
      </c>
      <c r="E11">
        <v>674</v>
      </c>
    </row>
    <row r="12" spans="1:11" x14ac:dyDescent="0.25">
      <c r="A12" s="18" t="s">
        <v>20</v>
      </c>
      <c r="B12">
        <v>142</v>
      </c>
      <c r="D12" s="20" t="s">
        <v>14</v>
      </c>
      <c r="E12">
        <v>558</v>
      </c>
    </row>
    <row r="13" spans="1:11" x14ac:dyDescent="0.25">
      <c r="A13" s="18" t="s">
        <v>20</v>
      </c>
      <c r="B13">
        <v>2673</v>
      </c>
      <c r="D13" s="20" t="s">
        <v>14</v>
      </c>
      <c r="E13">
        <v>15</v>
      </c>
    </row>
    <row r="14" spans="1:11" x14ac:dyDescent="0.25">
      <c r="A14" s="18" t="s">
        <v>20</v>
      </c>
      <c r="B14">
        <v>163</v>
      </c>
      <c r="D14" s="20" t="s">
        <v>14</v>
      </c>
      <c r="E14">
        <v>2307</v>
      </c>
    </row>
    <row r="15" spans="1:11" x14ac:dyDescent="0.25">
      <c r="A15" s="18" t="s">
        <v>20</v>
      </c>
      <c r="B15">
        <v>2220</v>
      </c>
      <c r="D15" s="20" t="s">
        <v>14</v>
      </c>
      <c r="E15">
        <v>88</v>
      </c>
    </row>
    <row r="16" spans="1:11" x14ac:dyDescent="0.25">
      <c r="A16" s="18" t="s">
        <v>20</v>
      </c>
      <c r="B16">
        <v>1606</v>
      </c>
      <c r="D16" s="20" t="s">
        <v>14</v>
      </c>
      <c r="E16">
        <v>48</v>
      </c>
    </row>
    <row r="17" spans="1:5" x14ac:dyDescent="0.25">
      <c r="A17" s="18" t="s">
        <v>20</v>
      </c>
      <c r="B17">
        <v>129</v>
      </c>
      <c r="D17" s="20" t="s">
        <v>14</v>
      </c>
      <c r="E17">
        <v>1</v>
      </c>
    </row>
    <row r="18" spans="1:5" x14ac:dyDescent="0.25">
      <c r="A18" s="18" t="s">
        <v>20</v>
      </c>
      <c r="B18">
        <v>226</v>
      </c>
      <c r="D18" s="20" t="s">
        <v>14</v>
      </c>
      <c r="E18">
        <v>1467</v>
      </c>
    </row>
    <row r="19" spans="1:5" x14ac:dyDescent="0.25">
      <c r="A19" s="18" t="s">
        <v>20</v>
      </c>
      <c r="B19">
        <v>5419</v>
      </c>
      <c r="D19" s="20" t="s">
        <v>14</v>
      </c>
      <c r="E19">
        <v>75</v>
      </c>
    </row>
    <row r="20" spans="1:5" x14ac:dyDescent="0.25">
      <c r="A20" s="18" t="s">
        <v>20</v>
      </c>
      <c r="B20">
        <v>165</v>
      </c>
      <c r="D20" s="20" t="s">
        <v>14</v>
      </c>
      <c r="E20">
        <v>120</v>
      </c>
    </row>
    <row r="21" spans="1:5" x14ac:dyDescent="0.25">
      <c r="A21" s="18" t="s">
        <v>20</v>
      </c>
      <c r="B21">
        <v>1965</v>
      </c>
      <c r="D21" s="20" t="s">
        <v>14</v>
      </c>
      <c r="E21">
        <v>2253</v>
      </c>
    </row>
    <row r="22" spans="1:5" x14ac:dyDescent="0.25">
      <c r="A22" s="18" t="s">
        <v>20</v>
      </c>
      <c r="B22">
        <v>16</v>
      </c>
      <c r="D22" s="20" t="s">
        <v>14</v>
      </c>
      <c r="E22">
        <v>5</v>
      </c>
    </row>
    <row r="23" spans="1:5" x14ac:dyDescent="0.25">
      <c r="A23" s="18" t="s">
        <v>20</v>
      </c>
      <c r="B23">
        <v>107</v>
      </c>
      <c r="D23" s="20" t="s">
        <v>14</v>
      </c>
      <c r="E23">
        <v>38</v>
      </c>
    </row>
    <row r="24" spans="1:5" x14ac:dyDescent="0.25">
      <c r="A24" s="18" t="s">
        <v>20</v>
      </c>
      <c r="B24">
        <v>134</v>
      </c>
      <c r="D24" s="20" t="s">
        <v>14</v>
      </c>
      <c r="E24">
        <v>12</v>
      </c>
    </row>
    <row r="25" spans="1:5" x14ac:dyDescent="0.25">
      <c r="A25" s="18" t="s">
        <v>20</v>
      </c>
      <c r="B25">
        <v>198</v>
      </c>
      <c r="D25" s="20" t="s">
        <v>14</v>
      </c>
      <c r="E25">
        <v>1684</v>
      </c>
    </row>
    <row r="26" spans="1:5" x14ac:dyDescent="0.25">
      <c r="A26" s="18" t="s">
        <v>20</v>
      </c>
      <c r="B26">
        <v>111</v>
      </c>
      <c r="D26" s="20" t="s">
        <v>14</v>
      </c>
      <c r="E26">
        <v>56</v>
      </c>
    </row>
    <row r="27" spans="1:5" x14ac:dyDescent="0.25">
      <c r="A27" s="18" t="s">
        <v>20</v>
      </c>
      <c r="B27">
        <v>222</v>
      </c>
      <c r="D27" s="20" t="s">
        <v>14</v>
      </c>
      <c r="E27">
        <v>838</v>
      </c>
    </row>
    <row r="28" spans="1:5" x14ac:dyDescent="0.25">
      <c r="A28" s="18" t="s">
        <v>20</v>
      </c>
      <c r="B28">
        <v>6212</v>
      </c>
      <c r="D28" s="20" t="s">
        <v>14</v>
      </c>
      <c r="E28">
        <v>1000</v>
      </c>
    </row>
    <row r="29" spans="1:5" x14ac:dyDescent="0.25">
      <c r="A29" s="18" t="s">
        <v>20</v>
      </c>
      <c r="B29">
        <v>98</v>
      </c>
      <c r="D29" s="20" t="s">
        <v>14</v>
      </c>
      <c r="E29">
        <v>1482</v>
      </c>
    </row>
    <row r="30" spans="1:5" x14ac:dyDescent="0.25">
      <c r="A30" s="18" t="s">
        <v>20</v>
      </c>
      <c r="B30">
        <v>92</v>
      </c>
      <c r="D30" s="20" t="s">
        <v>14</v>
      </c>
      <c r="E30">
        <v>106</v>
      </c>
    </row>
    <row r="31" spans="1:5" x14ac:dyDescent="0.25">
      <c r="A31" s="18" t="s">
        <v>20</v>
      </c>
      <c r="B31">
        <v>149</v>
      </c>
      <c r="D31" s="20" t="s">
        <v>14</v>
      </c>
      <c r="E31">
        <v>679</v>
      </c>
    </row>
    <row r="32" spans="1:5" x14ac:dyDescent="0.25">
      <c r="A32" s="18" t="s">
        <v>20</v>
      </c>
      <c r="B32">
        <v>2431</v>
      </c>
      <c r="D32" s="20" t="s">
        <v>14</v>
      </c>
      <c r="E32">
        <v>1220</v>
      </c>
    </row>
    <row r="33" spans="1:5" x14ac:dyDescent="0.25">
      <c r="A33" s="18" t="s">
        <v>20</v>
      </c>
      <c r="B33">
        <v>303</v>
      </c>
      <c r="D33" s="20" t="s">
        <v>14</v>
      </c>
      <c r="E33">
        <v>1</v>
      </c>
    </row>
    <row r="34" spans="1:5" x14ac:dyDescent="0.25">
      <c r="A34" s="18" t="s">
        <v>20</v>
      </c>
      <c r="B34">
        <v>209</v>
      </c>
      <c r="D34" s="20" t="s">
        <v>14</v>
      </c>
      <c r="E34">
        <v>37</v>
      </c>
    </row>
    <row r="35" spans="1:5" x14ac:dyDescent="0.25">
      <c r="A35" s="18" t="s">
        <v>20</v>
      </c>
      <c r="B35">
        <v>131</v>
      </c>
      <c r="D35" s="20" t="s">
        <v>14</v>
      </c>
      <c r="E35">
        <v>60</v>
      </c>
    </row>
    <row r="36" spans="1:5" x14ac:dyDescent="0.25">
      <c r="A36" s="18" t="s">
        <v>20</v>
      </c>
      <c r="B36">
        <v>164</v>
      </c>
      <c r="D36" s="20" t="s">
        <v>14</v>
      </c>
      <c r="E36">
        <v>296</v>
      </c>
    </row>
    <row r="37" spans="1:5" x14ac:dyDescent="0.25">
      <c r="A37" s="18" t="s">
        <v>20</v>
      </c>
      <c r="B37">
        <v>201</v>
      </c>
      <c r="D37" s="20" t="s">
        <v>14</v>
      </c>
      <c r="E37">
        <v>3304</v>
      </c>
    </row>
    <row r="38" spans="1:5" x14ac:dyDescent="0.25">
      <c r="A38" s="18" t="s">
        <v>20</v>
      </c>
      <c r="B38">
        <v>211</v>
      </c>
      <c r="D38" s="20" t="s">
        <v>14</v>
      </c>
      <c r="E38">
        <v>73</v>
      </c>
    </row>
    <row r="39" spans="1:5" x14ac:dyDescent="0.25">
      <c r="A39" s="18" t="s">
        <v>20</v>
      </c>
      <c r="B39">
        <v>128</v>
      </c>
      <c r="D39" s="20" t="s">
        <v>14</v>
      </c>
      <c r="E39">
        <v>3387</v>
      </c>
    </row>
    <row r="40" spans="1:5" x14ac:dyDescent="0.25">
      <c r="A40" s="18" t="s">
        <v>20</v>
      </c>
      <c r="B40">
        <v>1600</v>
      </c>
      <c r="D40" s="20" t="s">
        <v>14</v>
      </c>
      <c r="E40">
        <v>662</v>
      </c>
    </row>
    <row r="41" spans="1:5" x14ac:dyDescent="0.25">
      <c r="A41" s="18" t="s">
        <v>20</v>
      </c>
      <c r="B41">
        <v>249</v>
      </c>
      <c r="D41" s="20" t="s">
        <v>14</v>
      </c>
      <c r="E41">
        <v>774</v>
      </c>
    </row>
    <row r="42" spans="1:5" x14ac:dyDescent="0.25">
      <c r="A42" s="18" t="s">
        <v>20</v>
      </c>
      <c r="B42">
        <v>236</v>
      </c>
      <c r="D42" s="20" t="s">
        <v>14</v>
      </c>
      <c r="E42">
        <v>672</v>
      </c>
    </row>
    <row r="43" spans="1:5" x14ac:dyDescent="0.25">
      <c r="A43" s="18" t="s">
        <v>20</v>
      </c>
      <c r="B43">
        <v>4065</v>
      </c>
      <c r="D43" s="20" t="s">
        <v>14</v>
      </c>
      <c r="E43">
        <v>940</v>
      </c>
    </row>
    <row r="44" spans="1:5" x14ac:dyDescent="0.25">
      <c r="A44" s="18" t="s">
        <v>20</v>
      </c>
      <c r="B44">
        <v>246</v>
      </c>
      <c r="D44" s="20" t="s">
        <v>14</v>
      </c>
      <c r="E44">
        <v>117</v>
      </c>
    </row>
    <row r="45" spans="1:5" x14ac:dyDescent="0.25">
      <c r="A45" s="18" t="s">
        <v>20</v>
      </c>
      <c r="B45">
        <v>2475</v>
      </c>
      <c r="D45" s="20" t="s">
        <v>14</v>
      </c>
      <c r="E45">
        <v>115</v>
      </c>
    </row>
    <row r="46" spans="1:5" x14ac:dyDescent="0.25">
      <c r="A46" s="18" t="s">
        <v>20</v>
      </c>
      <c r="B46">
        <v>76</v>
      </c>
      <c r="D46" s="20" t="s">
        <v>14</v>
      </c>
      <c r="E46">
        <v>326</v>
      </c>
    </row>
    <row r="47" spans="1:5" x14ac:dyDescent="0.25">
      <c r="A47" s="18" t="s">
        <v>20</v>
      </c>
      <c r="B47">
        <v>54</v>
      </c>
      <c r="D47" s="20" t="s">
        <v>14</v>
      </c>
      <c r="E47">
        <v>1</v>
      </c>
    </row>
    <row r="48" spans="1:5" x14ac:dyDescent="0.25">
      <c r="A48" s="18" t="s">
        <v>20</v>
      </c>
      <c r="B48">
        <v>88</v>
      </c>
      <c r="D48" s="20" t="s">
        <v>14</v>
      </c>
      <c r="E48">
        <v>1467</v>
      </c>
    </row>
    <row r="49" spans="1:5" x14ac:dyDescent="0.25">
      <c r="A49" s="18" t="s">
        <v>20</v>
      </c>
      <c r="B49">
        <v>85</v>
      </c>
      <c r="D49" s="20" t="s">
        <v>14</v>
      </c>
      <c r="E49">
        <v>5681</v>
      </c>
    </row>
    <row r="50" spans="1:5" x14ac:dyDescent="0.25">
      <c r="A50" s="18" t="s">
        <v>20</v>
      </c>
      <c r="B50">
        <v>170</v>
      </c>
      <c r="D50" s="20" t="s">
        <v>14</v>
      </c>
      <c r="E50">
        <v>1059</v>
      </c>
    </row>
    <row r="51" spans="1:5" x14ac:dyDescent="0.25">
      <c r="A51" s="18" t="s">
        <v>20</v>
      </c>
      <c r="B51">
        <v>330</v>
      </c>
      <c r="D51" s="20" t="s">
        <v>14</v>
      </c>
      <c r="E51">
        <v>1194</v>
      </c>
    </row>
    <row r="52" spans="1:5" x14ac:dyDescent="0.25">
      <c r="A52" s="18" t="s">
        <v>20</v>
      </c>
      <c r="B52">
        <v>127</v>
      </c>
      <c r="D52" s="20" t="s">
        <v>14</v>
      </c>
      <c r="E52">
        <v>30</v>
      </c>
    </row>
    <row r="53" spans="1:5" x14ac:dyDescent="0.25">
      <c r="A53" s="18" t="s">
        <v>20</v>
      </c>
      <c r="B53">
        <v>411</v>
      </c>
      <c r="D53" s="20" t="s">
        <v>14</v>
      </c>
      <c r="E53">
        <v>75</v>
      </c>
    </row>
    <row r="54" spans="1:5" x14ac:dyDescent="0.25">
      <c r="A54" s="18" t="s">
        <v>20</v>
      </c>
      <c r="B54">
        <v>180</v>
      </c>
      <c r="D54" s="20" t="s">
        <v>14</v>
      </c>
      <c r="E54">
        <v>955</v>
      </c>
    </row>
    <row r="55" spans="1:5" x14ac:dyDescent="0.25">
      <c r="A55" s="18" t="s">
        <v>20</v>
      </c>
      <c r="B55">
        <v>374</v>
      </c>
      <c r="D55" s="20" t="s">
        <v>14</v>
      </c>
      <c r="E55">
        <v>67</v>
      </c>
    </row>
    <row r="56" spans="1:5" x14ac:dyDescent="0.25">
      <c r="A56" s="18" t="s">
        <v>20</v>
      </c>
      <c r="B56">
        <v>71</v>
      </c>
      <c r="D56" s="20" t="s">
        <v>14</v>
      </c>
      <c r="E56">
        <v>5</v>
      </c>
    </row>
    <row r="57" spans="1:5" x14ac:dyDescent="0.25">
      <c r="A57" s="18" t="s">
        <v>20</v>
      </c>
      <c r="B57">
        <v>203</v>
      </c>
      <c r="D57" s="20" t="s">
        <v>14</v>
      </c>
      <c r="E57">
        <v>26</v>
      </c>
    </row>
    <row r="58" spans="1:5" x14ac:dyDescent="0.25">
      <c r="A58" s="18" t="s">
        <v>20</v>
      </c>
      <c r="B58">
        <v>113</v>
      </c>
      <c r="D58" s="20" t="s">
        <v>14</v>
      </c>
      <c r="E58">
        <v>1130</v>
      </c>
    </row>
    <row r="59" spans="1:5" x14ac:dyDescent="0.25">
      <c r="A59" s="18" t="s">
        <v>20</v>
      </c>
      <c r="B59">
        <v>96</v>
      </c>
      <c r="D59" s="20" t="s">
        <v>14</v>
      </c>
      <c r="E59">
        <v>782</v>
      </c>
    </row>
    <row r="60" spans="1:5" x14ac:dyDescent="0.25">
      <c r="A60" s="18" t="s">
        <v>20</v>
      </c>
      <c r="B60">
        <v>498</v>
      </c>
      <c r="D60" s="20" t="s">
        <v>14</v>
      </c>
      <c r="E60">
        <v>210</v>
      </c>
    </row>
    <row r="61" spans="1:5" x14ac:dyDescent="0.25">
      <c r="A61" s="18" t="s">
        <v>20</v>
      </c>
      <c r="B61">
        <v>180</v>
      </c>
      <c r="D61" s="20" t="s">
        <v>14</v>
      </c>
      <c r="E61">
        <v>136</v>
      </c>
    </row>
    <row r="62" spans="1:5" x14ac:dyDescent="0.25">
      <c r="A62" s="18" t="s">
        <v>20</v>
      </c>
      <c r="B62">
        <v>27</v>
      </c>
      <c r="D62" s="20" t="s">
        <v>14</v>
      </c>
      <c r="E62">
        <v>86</v>
      </c>
    </row>
    <row r="63" spans="1:5" x14ac:dyDescent="0.25">
      <c r="A63" s="18" t="s">
        <v>20</v>
      </c>
      <c r="B63">
        <v>2331</v>
      </c>
      <c r="D63" s="20" t="s">
        <v>14</v>
      </c>
      <c r="E63">
        <v>19</v>
      </c>
    </row>
    <row r="64" spans="1:5" x14ac:dyDescent="0.25">
      <c r="A64" s="18" t="s">
        <v>20</v>
      </c>
      <c r="B64">
        <v>113</v>
      </c>
      <c r="D64" s="20" t="s">
        <v>14</v>
      </c>
      <c r="E64">
        <v>886</v>
      </c>
    </row>
    <row r="65" spans="1:5" x14ac:dyDescent="0.25">
      <c r="A65" s="18" t="s">
        <v>20</v>
      </c>
      <c r="B65">
        <v>164</v>
      </c>
      <c r="D65" s="20" t="s">
        <v>14</v>
      </c>
      <c r="E65">
        <v>35</v>
      </c>
    </row>
    <row r="66" spans="1:5" x14ac:dyDescent="0.25">
      <c r="A66" s="18" t="s">
        <v>20</v>
      </c>
      <c r="B66">
        <v>164</v>
      </c>
      <c r="D66" s="20" t="s">
        <v>14</v>
      </c>
      <c r="E66">
        <v>24</v>
      </c>
    </row>
    <row r="67" spans="1:5" x14ac:dyDescent="0.25">
      <c r="A67" s="18" t="s">
        <v>20</v>
      </c>
      <c r="B67">
        <v>336</v>
      </c>
      <c r="D67" s="20" t="s">
        <v>14</v>
      </c>
      <c r="E67">
        <v>86</v>
      </c>
    </row>
    <row r="68" spans="1:5" x14ac:dyDescent="0.25">
      <c r="A68" s="18" t="s">
        <v>20</v>
      </c>
      <c r="B68">
        <v>1917</v>
      </c>
      <c r="D68" s="20" t="s">
        <v>14</v>
      </c>
      <c r="E68">
        <v>243</v>
      </c>
    </row>
    <row r="69" spans="1:5" x14ac:dyDescent="0.25">
      <c r="A69" s="18" t="s">
        <v>20</v>
      </c>
      <c r="B69">
        <v>95</v>
      </c>
      <c r="D69" s="20" t="s">
        <v>14</v>
      </c>
      <c r="E69">
        <v>65</v>
      </c>
    </row>
    <row r="70" spans="1:5" x14ac:dyDescent="0.25">
      <c r="A70" s="18" t="s">
        <v>20</v>
      </c>
      <c r="B70">
        <v>147</v>
      </c>
      <c r="D70" s="20" t="s">
        <v>14</v>
      </c>
      <c r="E70">
        <v>100</v>
      </c>
    </row>
    <row r="71" spans="1:5" x14ac:dyDescent="0.25">
      <c r="A71" s="18" t="s">
        <v>20</v>
      </c>
      <c r="B71">
        <v>86</v>
      </c>
      <c r="D71" s="20" t="s">
        <v>14</v>
      </c>
      <c r="E71">
        <v>168</v>
      </c>
    </row>
    <row r="72" spans="1:5" x14ac:dyDescent="0.25">
      <c r="A72" s="18" t="s">
        <v>20</v>
      </c>
      <c r="B72">
        <v>83</v>
      </c>
      <c r="D72" s="20" t="s">
        <v>14</v>
      </c>
      <c r="E72">
        <v>13</v>
      </c>
    </row>
    <row r="73" spans="1:5" x14ac:dyDescent="0.25">
      <c r="A73" s="18" t="s">
        <v>20</v>
      </c>
      <c r="B73">
        <v>676</v>
      </c>
      <c r="D73" s="20" t="s">
        <v>14</v>
      </c>
      <c r="E73">
        <v>1</v>
      </c>
    </row>
    <row r="74" spans="1:5" x14ac:dyDescent="0.25">
      <c r="A74" s="18" t="s">
        <v>20</v>
      </c>
      <c r="B74">
        <v>361</v>
      </c>
      <c r="D74" s="20" t="s">
        <v>14</v>
      </c>
      <c r="E74">
        <v>40</v>
      </c>
    </row>
    <row r="75" spans="1:5" x14ac:dyDescent="0.25">
      <c r="A75" s="18" t="s">
        <v>20</v>
      </c>
      <c r="B75">
        <v>131</v>
      </c>
      <c r="D75" s="20" t="s">
        <v>14</v>
      </c>
      <c r="E75">
        <v>226</v>
      </c>
    </row>
    <row r="76" spans="1:5" x14ac:dyDescent="0.25">
      <c r="A76" s="18" t="s">
        <v>20</v>
      </c>
      <c r="B76">
        <v>126</v>
      </c>
      <c r="D76" s="20" t="s">
        <v>14</v>
      </c>
      <c r="E76">
        <v>1625</v>
      </c>
    </row>
    <row r="77" spans="1:5" x14ac:dyDescent="0.25">
      <c r="A77" s="18" t="s">
        <v>20</v>
      </c>
      <c r="B77">
        <v>275</v>
      </c>
      <c r="D77" s="20" t="s">
        <v>14</v>
      </c>
      <c r="E77">
        <v>143</v>
      </c>
    </row>
    <row r="78" spans="1:5" x14ac:dyDescent="0.25">
      <c r="A78" s="18" t="s">
        <v>20</v>
      </c>
      <c r="B78">
        <v>67</v>
      </c>
      <c r="D78" s="20" t="s">
        <v>14</v>
      </c>
      <c r="E78">
        <v>934</v>
      </c>
    </row>
    <row r="79" spans="1:5" x14ac:dyDescent="0.25">
      <c r="A79" s="18" t="s">
        <v>20</v>
      </c>
      <c r="B79">
        <v>154</v>
      </c>
      <c r="D79" s="20" t="s">
        <v>14</v>
      </c>
      <c r="E79">
        <v>17</v>
      </c>
    </row>
    <row r="80" spans="1:5" x14ac:dyDescent="0.25">
      <c r="A80" s="18" t="s">
        <v>20</v>
      </c>
      <c r="B80">
        <v>1782</v>
      </c>
      <c r="D80" s="20" t="s">
        <v>14</v>
      </c>
      <c r="E80">
        <v>2179</v>
      </c>
    </row>
    <row r="81" spans="1:5" x14ac:dyDescent="0.25">
      <c r="A81" s="18" t="s">
        <v>20</v>
      </c>
      <c r="B81">
        <v>903</v>
      </c>
      <c r="D81" s="20" t="s">
        <v>14</v>
      </c>
      <c r="E81">
        <v>931</v>
      </c>
    </row>
    <row r="82" spans="1:5" x14ac:dyDescent="0.25">
      <c r="A82" s="18" t="s">
        <v>20</v>
      </c>
      <c r="B82">
        <v>94</v>
      </c>
      <c r="D82" s="20" t="s">
        <v>14</v>
      </c>
      <c r="E82">
        <v>92</v>
      </c>
    </row>
    <row r="83" spans="1:5" x14ac:dyDescent="0.25">
      <c r="A83" s="18" t="s">
        <v>20</v>
      </c>
      <c r="B83">
        <v>180</v>
      </c>
      <c r="D83" s="20" t="s">
        <v>14</v>
      </c>
      <c r="E83">
        <v>57</v>
      </c>
    </row>
    <row r="84" spans="1:5" x14ac:dyDescent="0.25">
      <c r="A84" s="18" t="s">
        <v>20</v>
      </c>
      <c r="B84">
        <v>533</v>
      </c>
      <c r="D84" s="20" t="s">
        <v>14</v>
      </c>
      <c r="E84">
        <v>41</v>
      </c>
    </row>
    <row r="85" spans="1:5" x14ac:dyDescent="0.25">
      <c r="A85" s="18" t="s">
        <v>20</v>
      </c>
      <c r="B85">
        <v>2443</v>
      </c>
      <c r="D85" s="20" t="s">
        <v>14</v>
      </c>
      <c r="E85">
        <v>1</v>
      </c>
    </row>
    <row r="86" spans="1:5" x14ac:dyDescent="0.25">
      <c r="A86" s="18" t="s">
        <v>20</v>
      </c>
      <c r="B86">
        <v>89</v>
      </c>
      <c r="D86" s="20" t="s">
        <v>14</v>
      </c>
      <c r="E86">
        <v>101</v>
      </c>
    </row>
    <row r="87" spans="1:5" x14ac:dyDescent="0.25">
      <c r="A87" s="18" t="s">
        <v>20</v>
      </c>
      <c r="B87">
        <v>159</v>
      </c>
      <c r="D87" s="20" t="s">
        <v>14</v>
      </c>
      <c r="E87">
        <v>1335</v>
      </c>
    </row>
    <row r="88" spans="1:5" x14ac:dyDescent="0.25">
      <c r="A88" s="18" t="s">
        <v>20</v>
      </c>
      <c r="B88">
        <v>50</v>
      </c>
      <c r="D88" s="20" t="s">
        <v>14</v>
      </c>
      <c r="E88">
        <v>15</v>
      </c>
    </row>
    <row r="89" spans="1:5" x14ac:dyDescent="0.25">
      <c r="A89" s="18" t="s">
        <v>20</v>
      </c>
      <c r="B89">
        <v>186</v>
      </c>
      <c r="D89" s="20" t="s">
        <v>14</v>
      </c>
      <c r="E89">
        <v>454</v>
      </c>
    </row>
    <row r="90" spans="1:5" x14ac:dyDescent="0.25">
      <c r="A90" s="18" t="s">
        <v>20</v>
      </c>
      <c r="B90">
        <v>1071</v>
      </c>
      <c r="D90" s="20" t="s">
        <v>14</v>
      </c>
      <c r="E90">
        <v>3182</v>
      </c>
    </row>
    <row r="91" spans="1:5" x14ac:dyDescent="0.25">
      <c r="A91" s="18" t="s">
        <v>20</v>
      </c>
      <c r="B91">
        <v>117</v>
      </c>
      <c r="D91" s="20" t="s">
        <v>14</v>
      </c>
      <c r="E91">
        <v>15</v>
      </c>
    </row>
    <row r="92" spans="1:5" x14ac:dyDescent="0.25">
      <c r="A92" s="18" t="s">
        <v>20</v>
      </c>
      <c r="B92">
        <v>70</v>
      </c>
      <c r="D92" s="20" t="s">
        <v>14</v>
      </c>
      <c r="E92">
        <v>133</v>
      </c>
    </row>
    <row r="93" spans="1:5" x14ac:dyDescent="0.25">
      <c r="A93" s="18" t="s">
        <v>20</v>
      </c>
      <c r="B93">
        <v>135</v>
      </c>
      <c r="D93" s="20" t="s">
        <v>14</v>
      </c>
      <c r="E93">
        <v>2062</v>
      </c>
    </row>
    <row r="94" spans="1:5" x14ac:dyDescent="0.25">
      <c r="A94" s="18" t="s">
        <v>20</v>
      </c>
      <c r="B94">
        <v>768</v>
      </c>
      <c r="D94" s="20" t="s">
        <v>14</v>
      </c>
      <c r="E94">
        <v>29</v>
      </c>
    </row>
    <row r="95" spans="1:5" x14ac:dyDescent="0.25">
      <c r="A95" s="18" t="s">
        <v>20</v>
      </c>
      <c r="B95">
        <v>199</v>
      </c>
      <c r="D95" s="20" t="s">
        <v>14</v>
      </c>
      <c r="E95">
        <v>132</v>
      </c>
    </row>
    <row r="96" spans="1:5" x14ac:dyDescent="0.25">
      <c r="A96" s="18" t="s">
        <v>20</v>
      </c>
      <c r="B96">
        <v>107</v>
      </c>
      <c r="D96" s="20" t="s">
        <v>14</v>
      </c>
      <c r="E96">
        <v>137</v>
      </c>
    </row>
    <row r="97" spans="1:5" x14ac:dyDescent="0.25">
      <c r="A97" s="18" t="s">
        <v>20</v>
      </c>
      <c r="B97">
        <v>195</v>
      </c>
      <c r="D97" s="20" t="s">
        <v>14</v>
      </c>
      <c r="E97">
        <v>908</v>
      </c>
    </row>
    <row r="98" spans="1:5" x14ac:dyDescent="0.25">
      <c r="A98" s="18" t="s">
        <v>20</v>
      </c>
      <c r="B98">
        <v>3376</v>
      </c>
      <c r="D98" s="20" t="s">
        <v>14</v>
      </c>
      <c r="E98">
        <v>10</v>
      </c>
    </row>
    <row r="99" spans="1:5" x14ac:dyDescent="0.25">
      <c r="A99" s="18" t="s">
        <v>20</v>
      </c>
      <c r="B99">
        <v>41</v>
      </c>
      <c r="D99" s="20" t="s">
        <v>14</v>
      </c>
      <c r="E99">
        <v>1910</v>
      </c>
    </row>
    <row r="100" spans="1:5" x14ac:dyDescent="0.25">
      <c r="A100" s="18" t="s">
        <v>20</v>
      </c>
      <c r="B100">
        <v>1821</v>
      </c>
      <c r="D100" s="20" t="s">
        <v>14</v>
      </c>
      <c r="E100">
        <v>38</v>
      </c>
    </row>
    <row r="101" spans="1:5" x14ac:dyDescent="0.25">
      <c r="A101" s="18" t="s">
        <v>20</v>
      </c>
      <c r="B101">
        <v>164</v>
      </c>
      <c r="D101" s="20" t="s">
        <v>14</v>
      </c>
      <c r="E101">
        <v>104</v>
      </c>
    </row>
    <row r="102" spans="1:5" x14ac:dyDescent="0.25">
      <c r="A102" s="18" t="s">
        <v>20</v>
      </c>
      <c r="B102">
        <v>157</v>
      </c>
      <c r="D102" s="20" t="s">
        <v>14</v>
      </c>
      <c r="E102">
        <v>49</v>
      </c>
    </row>
    <row r="103" spans="1:5" x14ac:dyDescent="0.25">
      <c r="A103" s="18" t="s">
        <v>20</v>
      </c>
      <c r="B103">
        <v>246</v>
      </c>
      <c r="D103" s="20" t="s">
        <v>14</v>
      </c>
      <c r="E103">
        <v>1</v>
      </c>
    </row>
    <row r="104" spans="1:5" x14ac:dyDescent="0.25">
      <c r="A104" s="18" t="s">
        <v>20</v>
      </c>
      <c r="B104">
        <v>1396</v>
      </c>
      <c r="D104" s="20" t="s">
        <v>14</v>
      </c>
      <c r="E104">
        <v>245</v>
      </c>
    </row>
    <row r="105" spans="1:5" x14ac:dyDescent="0.25">
      <c r="A105" s="18" t="s">
        <v>20</v>
      </c>
      <c r="B105">
        <v>2506</v>
      </c>
      <c r="D105" s="20" t="s">
        <v>14</v>
      </c>
      <c r="E105">
        <v>32</v>
      </c>
    </row>
    <row r="106" spans="1:5" x14ac:dyDescent="0.25">
      <c r="A106" s="18" t="s">
        <v>20</v>
      </c>
      <c r="B106">
        <v>244</v>
      </c>
      <c r="D106" s="20" t="s">
        <v>14</v>
      </c>
      <c r="E106">
        <v>7</v>
      </c>
    </row>
    <row r="107" spans="1:5" x14ac:dyDescent="0.25">
      <c r="A107" s="18" t="s">
        <v>20</v>
      </c>
      <c r="B107">
        <v>146</v>
      </c>
      <c r="D107" s="20" t="s">
        <v>14</v>
      </c>
      <c r="E107">
        <v>803</v>
      </c>
    </row>
    <row r="108" spans="1:5" x14ac:dyDescent="0.25">
      <c r="A108" s="18" t="s">
        <v>20</v>
      </c>
      <c r="B108">
        <v>1267</v>
      </c>
      <c r="D108" s="20" t="s">
        <v>14</v>
      </c>
      <c r="E108">
        <v>16</v>
      </c>
    </row>
    <row r="109" spans="1:5" x14ac:dyDescent="0.25">
      <c r="A109" s="18" t="s">
        <v>20</v>
      </c>
      <c r="B109">
        <v>1561</v>
      </c>
      <c r="D109" s="20" t="s">
        <v>14</v>
      </c>
      <c r="E109">
        <v>31</v>
      </c>
    </row>
    <row r="110" spans="1:5" x14ac:dyDescent="0.25">
      <c r="A110" s="18" t="s">
        <v>20</v>
      </c>
      <c r="B110">
        <v>48</v>
      </c>
      <c r="D110" s="20" t="s">
        <v>14</v>
      </c>
      <c r="E110">
        <v>108</v>
      </c>
    </row>
    <row r="111" spans="1:5" x14ac:dyDescent="0.25">
      <c r="A111" s="18" t="s">
        <v>20</v>
      </c>
      <c r="B111">
        <v>2739</v>
      </c>
      <c r="D111" s="20" t="s">
        <v>14</v>
      </c>
      <c r="E111">
        <v>30</v>
      </c>
    </row>
    <row r="112" spans="1:5" x14ac:dyDescent="0.25">
      <c r="A112" s="18" t="s">
        <v>20</v>
      </c>
      <c r="B112">
        <v>3537</v>
      </c>
      <c r="D112" s="20" t="s">
        <v>14</v>
      </c>
      <c r="E112">
        <v>17</v>
      </c>
    </row>
    <row r="113" spans="1:5" x14ac:dyDescent="0.25">
      <c r="A113" s="18" t="s">
        <v>20</v>
      </c>
      <c r="B113">
        <v>2107</v>
      </c>
      <c r="D113" s="20" t="s">
        <v>14</v>
      </c>
      <c r="E113">
        <v>80</v>
      </c>
    </row>
    <row r="114" spans="1:5" x14ac:dyDescent="0.25">
      <c r="A114" s="18" t="s">
        <v>20</v>
      </c>
      <c r="B114">
        <v>3318</v>
      </c>
      <c r="D114" s="20" t="s">
        <v>14</v>
      </c>
      <c r="E114">
        <v>2468</v>
      </c>
    </row>
    <row r="115" spans="1:5" x14ac:dyDescent="0.25">
      <c r="A115" s="18" t="s">
        <v>20</v>
      </c>
      <c r="B115">
        <v>340</v>
      </c>
      <c r="D115" s="20" t="s">
        <v>14</v>
      </c>
      <c r="E115">
        <v>26</v>
      </c>
    </row>
    <row r="116" spans="1:5" x14ac:dyDescent="0.25">
      <c r="A116" s="18" t="s">
        <v>20</v>
      </c>
      <c r="B116">
        <v>1442</v>
      </c>
      <c r="D116" s="20" t="s">
        <v>14</v>
      </c>
      <c r="E116">
        <v>73</v>
      </c>
    </row>
    <row r="117" spans="1:5" x14ac:dyDescent="0.25">
      <c r="A117" s="18" t="s">
        <v>20</v>
      </c>
      <c r="B117">
        <v>126</v>
      </c>
      <c r="D117" s="20" t="s">
        <v>14</v>
      </c>
      <c r="E117">
        <v>128</v>
      </c>
    </row>
    <row r="118" spans="1:5" x14ac:dyDescent="0.25">
      <c r="A118" s="18" t="s">
        <v>20</v>
      </c>
      <c r="B118">
        <v>524</v>
      </c>
      <c r="D118" s="20" t="s">
        <v>14</v>
      </c>
      <c r="E118">
        <v>33</v>
      </c>
    </row>
    <row r="119" spans="1:5" x14ac:dyDescent="0.25">
      <c r="A119" s="18" t="s">
        <v>20</v>
      </c>
      <c r="B119">
        <v>1989</v>
      </c>
      <c r="D119" s="20" t="s">
        <v>14</v>
      </c>
      <c r="E119">
        <v>1072</v>
      </c>
    </row>
    <row r="120" spans="1:5" x14ac:dyDescent="0.25">
      <c r="A120" s="18" t="s">
        <v>20</v>
      </c>
      <c r="B120">
        <v>157</v>
      </c>
      <c r="D120" s="20" t="s">
        <v>14</v>
      </c>
      <c r="E120">
        <v>393</v>
      </c>
    </row>
    <row r="121" spans="1:5" x14ac:dyDescent="0.25">
      <c r="A121" s="18" t="s">
        <v>20</v>
      </c>
      <c r="B121">
        <v>4498</v>
      </c>
      <c r="D121" s="20" t="s">
        <v>14</v>
      </c>
      <c r="E121">
        <v>1257</v>
      </c>
    </row>
    <row r="122" spans="1:5" x14ac:dyDescent="0.25">
      <c r="A122" s="18" t="s">
        <v>20</v>
      </c>
      <c r="B122">
        <v>80</v>
      </c>
      <c r="D122" s="20" t="s">
        <v>14</v>
      </c>
      <c r="E122">
        <v>328</v>
      </c>
    </row>
    <row r="123" spans="1:5" x14ac:dyDescent="0.25">
      <c r="A123" s="18" t="s">
        <v>20</v>
      </c>
      <c r="B123">
        <v>43</v>
      </c>
      <c r="D123" s="20" t="s">
        <v>14</v>
      </c>
      <c r="E123">
        <v>147</v>
      </c>
    </row>
    <row r="124" spans="1:5" x14ac:dyDescent="0.25">
      <c r="A124" s="18" t="s">
        <v>20</v>
      </c>
      <c r="B124">
        <v>2053</v>
      </c>
      <c r="D124" s="20" t="s">
        <v>14</v>
      </c>
      <c r="E124">
        <v>830</v>
      </c>
    </row>
    <row r="125" spans="1:5" x14ac:dyDescent="0.25">
      <c r="A125" s="18" t="s">
        <v>20</v>
      </c>
      <c r="B125">
        <v>168</v>
      </c>
      <c r="D125" s="20" t="s">
        <v>14</v>
      </c>
      <c r="E125">
        <v>331</v>
      </c>
    </row>
    <row r="126" spans="1:5" x14ac:dyDescent="0.25">
      <c r="A126" s="18" t="s">
        <v>20</v>
      </c>
      <c r="B126">
        <v>4289</v>
      </c>
      <c r="D126" s="20" t="s">
        <v>14</v>
      </c>
      <c r="E126">
        <v>25</v>
      </c>
    </row>
    <row r="127" spans="1:5" x14ac:dyDescent="0.25">
      <c r="A127" s="18" t="s">
        <v>20</v>
      </c>
      <c r="B127">
        <v>165</v>
      </c>
      <c r="D127" s="20" t="s">
        <v>14</v>
      </c>
      <c r="E127">
        <v>3483</v>
      </c>
    </row>
    <row r="128" spans="1:5" x14ac:dyDescent="0.25">
      <c r="A128" s="18" t="s">
        <v>20</v>
      </c>
      <c r="B128">
        <v>1815</v>
      </c>
      <c r="D128" s="20" t="s">
        <v>14</v>
      </c>
      <c r="E128">
        <v>923</v>
      </c>
    </row>
    <row r="129" spans="1:5" x14ac:dyDescent="0.25">
      <c r="A129" s="18" t="s">
        <v>20</v>
      </c>
      <c r="B129">
        <v>397</v>
      </c>
      <c r="D129" s="20" t="s">
        <v>14</v>
      </c>
      <c r="E129">
        <v>1</v>
      </c>
    </row>
    <row r="130" spans="1:5" x14ac:dyDescent="0.25">
      <c r="A130" s="18" t="s">
        <v>20</v>
      </c>
      <c r="B130">
        <v>1539</v>
      </c>
      <c r="D130" s="20" t="s">
        <v>14</v>
      </c>
      <c r="E130">
        <v>33</v>
      </c>
    </row>
    <row r="131" spans="1:5" x14ac:dyDescent="0.25">
      <c r="A131" s="18" t="s">
        <v>20</v>
      </c>
      <c r="B131">
        <v>138</v>
      </c>
      <c r="D131" s="20" t="s">
        <v>14</v>
      </c>
      <c r="E131">
        <v>40</v>
      </c>
    </row>
    <row r="132" spans="1:5" x14ac:dyDescent="0.25">
      <c r="A132" s="18" t="s">
        <v>20</v>
      </c>
      <c r="B132">
        <v>3594</v>
      </c>
      <c r="D132" s="20" t="s">
        <v>14</v>
      </c>
      <c r="E132">
        <v>23</v>
      </c>
    </row>
    <row r="133" spans="1:5" x14ac:dyDescent="0.25">
      <c r="A133" s="18" t="s">
        <v>20</v>
      </c>
      <c r="B133">
        <v>5880</v>
      </c>
      <c r="D133" s="20" t="s">
        <v>14</v>
      </c>
      <c r="E133">
        <v>75</v>
      </c>
    </row>
    <row r="134" spans="1:5" x14ac:dyDescent="0.25">
      <c r="A134" s="18" t="s">
        <v>20</v>
      </c>
      <c r="B134">
        <v>112</v>
      </c>
      <c r="D134" s="20" t="s">
        <v>14</v>
      </c>
      <c r="E134">
        <v>2176</v>
      </c>
    </row>
    <row r="135" spans="1:5" x14ac:dyDescent="0.25">
      <c r="A135" s="18" t="s">
        <v>20</v>
      </c>
      <c r="B135">
        <v>943</v>
      </c>
      <c r="D135" s="20" t="s">
        <v>14</v>
      </c>
      <c r="E135">
        <v>441</v>
      </c>
    </row>
    <row r="136" spans="1:5" x14ac:dyDescent="0.25">
      <c r="A136" s="18" t="s">
        <v>20</v>
      </c>
      <c r="B136">
        <v>2468</v>
      </c>
      <c r="D136" s="20" t="s">
        <v>14</v>
      </c>
      <c r="E136">
        <v>25</v>
      </c>
    </row>
    <row r="137" spans="1:5" x14ac:dyDescent="0.25">
      <c r="A137" s="18" t="s">
        <v>20</v>
      </c>
      <c r="B137">
        <v>2551</v>
      </c>
      <c r="D137" s="20" t="s">
        <v>14</v>
      </c>
      <c r="E137">
        <v>127</v>
      </c>
    </row>
    <row r="138" spans="1:5" x14ac:dyDescent="0.25">
      <c r="A138" s="18" t="s">
        <v>20</v>
      </c>
      <c r="B138">
        <v>101</v>
      </c>
      <c r="D138" s="20" t="s">
        <v>14</v>
      </c>
      <c r="E138">
        <v>355</v>
      </c>
    </row>
    <row r="139" spans="1:5" x14ac:dyDescent="0.25">
      <c r="A139" s="18" t="s">
        <v>20</v>
      </c>
      <c r="B139">
        <v>92</v>
      </c>
      <c r="D139" s="20" t="s">
        <v>14</v>
      </c>
      <c r="E139">
        <v>44</v>
      </c>
    </row>
    <row r="140" spans="1:5" x14ac:dyDescent="0.25">
      <c r="A140" s="18" t="s">
        <v>20</v>
      </c>
      <c r="B140">
        <v>62</v>
      </c>
      <c r="D140" s="20" t="s">
        <v>14</v>
      </c>
      <c r="E140">
        <v>67</v>
      </c>
    </row>
    <row r="141" spans="1:5" x14ac:dyDescent="0.25">
      <c r="A141" s="18" t="s">
        <v>20</v>
      </c>
      <c r="B141">
        <v>149</v>
      </c>
      <c r="D141" s="20" t="s">
        <v>14</v>
      </c>
      <c r="E141">
        <v>1068</v>
      </c>
    </row>
    <row r="142" spans="1:5" x14ac:dyDescent="0.25">
      <c r="A142" s="18" t="s">
        <v>20</v>
      </c>
      <c r="B142">
        <v>329</v>
      </c>
      <c r="D142" s="20" t="s">
        <v>14</v>
      </c>
      <c r="E142">
        <v>424</v>
      </c>
    </row>
    <row r="143" spans="1:5" x14ac:dyDescent="0.25">
      <c r="A143" s="18" t="s">
        <v>20</v>
      </c>
      <c r="B143">
        <v>97</v>
      </c>
      <c r="D143" s="20" t="s">
        <v>14</v>
      </c>
      <c r="E143">
        <v>151</v>
      </c>
    </row>
    <row r="144" spans="1:5" x14ac:dyDescent="0.25">
      <c r="A144" s="18" t="s">
        <v>20</v>
      </c>
      <c r="B144">
        <v>1784</v>
      </c>
      <c r="D144" s="20" t="s">
        <v>14</v>
      </c>
      <c r="E144">
        <v>1608</v>
      </c>
    </row>
    <row r="145" spans="1:5" x14ac:dyDescent="0.25">
      <c r="A145" s="18" t="s">
        <v>20</v>
      </c>
      <c r="B145">
        <v>1684</v>
      </c>
      <c r="D145" s="20" t="s">
        <v>14</v>
      </c>
      <c r="E145">
        <v>941</v>
      </c>
    </row>
    <row r="146" spans="1:5" x14ac:dyDescent="0.25">
      <c r="A146" s="18" t="s">
        <v>20</v>
      </c>
      <c r="B146">
        <v>250</v>
      </c>
      <c r="D146" s="20" t="s">
        <v>14</v>
      </c>
      <c r="E146">
        <v>1</v>
      </c>
    </row>
    <row r="147" spans="1:5" x14ac:dyDescent="0.25">
      <c r="A147" s="18" t="s">
        <v>20</v>
      </c>
      <c r="B147">
        <v>238</v>
      </c>
      <c r="D147" s="20" t="s">
        <v>14</v>
      </c>
      <c r="E147">
        <v>40</v>
      </c>
    </row>
    <row r="148" spans="1:5" x14ac:dyDescent="0.25">
      <c r="A148" s="18" t="s">
        <v>20</v>
      </c>
      <c r="B148">
        <v>53</v>
      </c>
      <c r="D148" s="20" t="s">
        <v>14</v>
      </c>
      <c r="E148">
        <v>3015</v>
      </c>
    </row>
    <row r="149" spans="1:5" x14ac:dyDescent="0.25">
      <c r="A149" s="18" t="s">
        <v>20</v>
      </c>
      <c r="B149">
        <v>214</v>
      </c>
      <c r="D149" s="20" t="s">
        <v>14</v>
      </c>
      <c r="E149">
        <v>435</v>
      </c>
    </row>
    <row r="150" spans="1:5" x14ac:dyDescent="0.25">
      <c r="A150" s="18" t="s">
        <v>20</v>
      </c>
      <c r="B150">
        <v>222</v>
      </c>
      <c r="D150" s="20" t="s">
        <v>14</v>
      </c>
      <c r="E150">
        <v>714</v>
      </c>
    </row>
    <row r="151" spans="1:5" x14ac:dyDescent="0.25">
      <c r="A151" s="18" t="s">
        <v>20</v>
      </c>
      <c r="B151">
        <v>1884</v>
      </c>
      <c r="D151" s="20" t="s">
        <v>14</v>
      </c>
      <c r="E151">
        <v>5497</v>
      </c>
    </row>
    <row r="152" spans="1:5" x14ac:dyDescent="0.25">
      <c r="A152" s="18" t="s">
        <v>20</v>
      </c>
      <c r="B152">
        <v>218</v>
      </c>
      <c r="D152" s="20" t="s">
        <v>14</v>
      </c>
      <c r="E152">
        <v>418</v>
      </c>
    </row>
    <row r="153" spans="1:5" x14ac:dyDescent="0.25">
      <c r="A153" s="18" t="s">
        <v>20</v>
      </c>
      <c r="B153">
        <v>6465</v>
      </c>
      <c r="D153" s="20" t="s">
        <v>14</v>
      </c>
      <c r="E153">
        <v>1439</v>
      </c>
    </row>
    <row r="154" spans="1:5" x14ac:dyDescent="0.25">
      <c r="A154" s="18" t="s">
        <v>20</v>
      </c>
      <c r="B154">
        <v>59</v>
      </c>
      <c r="D154" s="20" t="s">
        <v>14</v>
      </c>
      <c r="E154">
        <v>15</v>
      </c>
    </row>
    <row r="155" spans="1:5" x14ac:dyDescent="0.25">
      <c r="A155" s="18" t="s">
        <v>20</v>
      </c>
      <c r="B155">
        <v>88</v>
      </c>
      <c r="D155" s="20" t="s">
        <v>14</v>
      </c>
      <c r="E155">
        <v>1999</v>
      </c>
    </row>
    <row r="156" spans="1:5" x14ac:dyDescent="0.25">
      <c r="A156" s="18" t="s">
        <v>20</v>
      </c>
      <c r="B156">
        <v>1697</v>
      </c>
      <c r="D156" s="20" t="s">
        <v>14</v>
      </c>
      <c r="E156">
        <v>118</v>
      </c>
    </row>
    <row r="157" spans="1:5" x14ac:dyDescent="0.25">
      <c r="A157" s="18" t="s">
        <v>20</v>
      </c>
      <c r="B157">
        <v>92</v>
      </c>
      <c r="D157" s="20" t="s">
        <v>14</v>
      </c>
      <c r="E157">
        <v>162</v>
      </c>
    </row>
    <row r="158" spans="1:5" x14ac:dyDescent="0.25">
      <c r="A158" s="18" t="s">
        <v>20</v>
      </c>
      <c r="B158">
        <v>186</v>
      </c>
      <c r="D158" s="20" t="s">
        <v>14</v>
      </c>
      <c r="E158">
        <v>83</v>
      </c>
    </row>
    <row r="159" spans="1:5" x14ac:dyDescent="0.25">
      <c r="A159" s="18" t="s">
        <v>20</v>
      </c>
      <c r="B159">
        <v>138</v>
      </c>
      <c r="D159" s="20" t="s">
        <v>14</v>
      </c>
      <c r="E159">
        <v>747</v>
      </c>
    </row>
    <row r="160" spans="1:5" x14ac:dyDescent="0.25">
      <c r="A160" s="18" t="s">
        <v>20</v>
      </c>
      <c r="B160">
        <v>261</v>
      </c>
      <c r="D160" s="20" t="s">
        <v>14</v>
      </c>
      <c r="E160">
        <v>84</v>
      </c>
    </row>
    <row r="161" spans="1:5" x14ac:dyDescent="0.25">
      <c r="A161" s="18" t="s">
        <v>20</v>
      </c>
      <c r="B161">
        <v>107</v>
      </c>
      <c r="D161" s="20" t="s">
        <v>14</v>
      </c>
      <c r="E161">
        <v>91</v>
      </c>
    </row>
    <row r="162" spans="1:5" x14ac:dyDescent="0.25">
      <c r="A162" s="18" t="s">
        <v>20</v>
      </c>
      <c r="B162">
        <v>199</v>
      </c>
      <c r="D162" s="20" t="s">
        <v>14</v>
      </c>
      <c r="E162">
        <v>792</v>
      </c>
    </row>
    <row r="163" spans="1:5" x14ac:dyDescent="0.25">
      <c r="A163" s="18" t="s">
        <v>20</v>
      </c>
      <c r="B163">
        <v>5512</v>
      </c>
      <c r="D163" s="20" t="s">
        <v>14</v>
      </c>
      <c r="E163">
        <v>32</v>
      </c>
    </row>
    <row r="164" spans="1:5" x14ac:dyDescent="0.25">
      <c r="A164" s="18" t="s">
        <v>20</v>
      </c>
      <c r="B164">
        <v>86</v>
      </c>
      <c r="D164" s="20" t="s">
        <v>14</v>
      </c>
      <c r="E164">
        <v>186</v>
      </c>
    </row>
    <row r="165" spans="1:5" x14ac:dyDescent="0.25">
      <c r="A165" s="18" t="s">
        <v>20</v>
      </c>
      <c r="B165">
        <v>2768</v>
      </c>
      <c r="D165" s="20" t="s">
        <v>14</v>
      </c>
      <c r="E165">
        <v>605</v>
      </c>
    </row>
    <row r="166" spans="1:5" x14ac:dyDescent="0.25">
      <c r="A166" s="18" t="s">
        <v>20</v>
      </c>
      <c r="B166">
        <v>48</v>
      </c>
      <c r="D166" s="20" t="s">
        <v>14</v>
      </c>
      <c r="E166">
        <v>1</v>
      </c>
    </row>
    <row r="167" spans="1:5" x14ac:dyDescent="0.25">
      <c r="A167" s="18" t="s">
        <v>20</v>
      </c>
      <c r="B167">
        <v>87</v>
      </c>
      <c r="D167" s="20" t="s">
        <v>14</v>
      </c>
      <c r="E167">
        <v>31</v>
      </c>
    </row>
    <row r="168" spans="1:5" x14ac:dyDescent="0.25">
      <c r="A168" s="18" t="s">
        <v>20</v>
      </c>
      <c r="B168">
        <v>1894</v>
      </c>
      <c r="D168" s="20" t="s">
        <v>14</v>
      </c>
      <c r="E168">
        <v>1181</v>
      </c>
    </row>
    <row r="169" spans="1:5" x14ac:dyDescent="0.25">
      <c r="A169" s="18" t="s">
        <v>20</v>
      </c>
      <c r="B169">
        <v>282</v>
      </c>
      <c r="D169" s="20" t="s">
        <v>14</v>
      </c>
      <c r="E169">
        <v>39</v>
      </c>
    </row>
    <row r="170" spans="1:5" x14ac:dyDescent="0.25">
      <c r="A170" s="18" t="s">
        <v>20</v>
      </c>
      <c r="B170">
        <v>116</v>
      </c>
      <c r="D170" s="20" t="s">
        <v>14</v>
      </c>
      <c r="E170">
        <v>46</v>
      </c>
    </row>
    <row r="171" spans="1:5" x14ac:dyDescent="0.25">
      <c r="A171" s="18" t="s">
        <v>20</v>
      </c>
      <c r="B171">
        <v>83</v>
      </c>
      <c r="D171" s="20" t="s">
        <v>14</v>
      </c>
      <c r="E171">
        <v>105</v>
      </c>
    </row>
    <row r="172" spans="1:5" x14ac:dyDescent="0.25">
      <c r="A172" s="18" t="s">
        <v>20</v>
      </c>
      <c r="B172">
        <v>91</v>
      </c>
      <c r="D172" s="20" t="s">
        <v>14</v>
      </c>
      <c r="E172">
        <v>535</v>
      </c>
    </row>
    <row r="173" spans="1:5" x14ac:dyDescent="0.25">
      <c r="A173" s="18" t="s">
        <v>20</v>
      </c>
      <c r="B173">
        <v>546</v>
      </c>
      <c r="D173" s="20" t="s">
        <v>14</v>
      </c>
      <c r="E173">
        <v>16</v>
      </c>
    </row>
    <row r="174" spans="1:5" x14ac:dyDescent="0.25">
      <c r="A174" s="18" t="s">
        <v>20</v>
      </c>
      <c r="B174">
        <v>393</v>
      </c>
      <c r="D174" s="20" t="s">
        <v>14</v>
      </c>
      <c r="E174">
        <v>575</v>
      </c>
    </row>
    <row r="175" spans="1:5" x14ac:dyDescent="0.25">
      <c r="A175" s="18" t="s">
        <v>20</v>
      </c>
      <c r="B175">
        <v>133</v>
      </c>
      <c r="D175" s="20" t="s">
        <v>14</v>
      </c>
      <c r="E175">
        <v>1120</v>
      </c>
    </row>
    <row r="176" spans="1:5" x14ac:dyDescent="0.25">
      <c r="A176" s="18" t="s">
        <v>20</v>
      </c>
      <c r="B176">
        <v>254</v>
      </c>
      <c r="D176" s="20" t="s">
        <v>14</v>
      </c>
      <c r="E176">
        <v>113</v>
      </c>
    </row>
    <row r="177" spans="1:5" x14ac:dyDescent="0.25">
      <c r="A177" s="18" t="s">
        <v>20</v>
      </c>
      <c r="B177">
        <v>176</v>
      </c>
      <c r="D177" s="20" t="s">
        <v>14</v>
      </c>
      <c r="E177">
        <v>1538</v>
      </c>
    </row>
    <row r="178" spans="1:5" x14ac:dyDescent="0.25">
      <c r="A178" s="18" t="s">
        <v>20</v>
      </c>
      <c r="B178">
        <v>337</v>
      </c>
      <c r="D178" s="20" t="s">
        <v>14</v>
      </c>
      <c r="E178">
        <v>9</v>
      </c>
    </row>
    <row r="179" spans="1:5" x14ac:dyDescent="0.25">
      <c r="A179" s="18" t="s">
        <v>20</v>
      </c>
      <c r="B179">
        <v>107</v>
      </c>
      <c r="D179" s="20" t="s">
        <v>14</v>
      </c>
      <c r="E179">
        <v>554</v>
      </c>
    </row>
    <row r="180" spans="1:5" x14ac:dyDescent="0.25">
      <c r="A180" s="18" t="s">
        <v>20</v>
      </c>
      <c r="B180">
        <v>183</v>
      </c>
      <c r="D180" s="20" t="s">
        <v>14</v>
      </c>
      <c r="E180">
        <v>648</v>
      </c>
    </row>
    <row r="181" spans="1:5" x14ac:dyDescent="0.25">
      <c r="A181" s="18" t="s">
        <v>20</v>
      </c>
      <c r="B181">
        <v>72</v>
      </c>
      <c r="D181" s="20" t="s">
        <v>14</v>
      </c>
      <c r="E181">
        <v>21</v>
      </c>
    </row>
    <row r="182" spans="1:5" x14ac:dyDescent="0.25">
      <c r="A182" s="18" t="s">
        <v>20</v>
      </c>
      <c r="B182">
        <v>295</v>
      </c>
      <c r="D182" s="20" t="s">
        <v>14</v>
      </c>
      <c r="E182">
        <v>54</v>
      </c>
    </row>
    <row r="183" spans="1:5" x14ac:dyDescent="0.25">
      <c r="A183" s="18" t="s">
        <v>20</v>
      </c>
      <c r="B183">
        <v>142</v>
      </c>
      <c r="D183" s="20" t="s">
        <v>14</v>
      </c>
      <c r="E183">
        <v>120</v>
      </c>
    </row>
    <row r="184" spans="1:5" x14ac:dyDescent="0.25">
      <c r="A184" s="18" t="s">
        <v>20</v>
      </c>
      <c r="B184">
        <v>85</v>
      </c>
      <c r="D184" s="20" t="s">
        <v>14</v>
      </c>
      <c r="E184">
        <v>579</v>
      </c>
    </row>
    <row r="185" spans="1:5" x14ac:dyDescent="0.25">
      <c r="A185" s="18" t="s">
        <v>20</v>
      </c>
      <c r="B185">
        <v>659</v>
      </c>
      <c r="D185" s="20" t="s">
        <v>14</v>
      </c>
      <c r="E185">
        <v>2072</v>
      </c>
    </row>
    <row r="186" spans="1:5" x14ac:dyDescent="0.25">
      <c r="A186" s="18" t="s">
        <v>20</v>
      </c>
      <c r="B186">
        <v>121</v>
      </c>
      <c r="D186" s="20" t="s">
        <v>14</v>
      </c>
      <c r="E186">
        <v>0</v>
      </c>
    </row>
    <row r="187" spans="1:5" x14ac:dyDescent="0.25">
      <c r="A187" s="18" t="s">
        <v>20</v>
      </c>
      <c r="B187">
        <v>3742</v>
      </c>
      <c r="D187" s="20" t="s">
        <v>14</v>
      </c>
      <c r="E187">
        <v>1796</v>
      </c>
    </row>
    <row r="188" spans="1:5" x14ac:dyDescent="0.25">
      <c r="A188" s="18" t="s">
        <v>20</v>
      </c>
      <c r="B188">
        <v>223</v>
      </c>
      <c r="D188" s="20" t="s">
        <v>14</v>
      </c>
      <c r="E188">
        <v>62</v>
      </c>
    </row>
    <row r="189" spans="1:5" x14ac:dyDescent="0.25">
      <c r="A189" s="18" t="s">
        <v>20</v>
      </c>
      <c r="B189">
        <v>133</v>
      </c>
      <c r="D189" s="20" t="s">
        <v>14</v>
      </c>
      <c r="E189">
        <v>347</v>
      </c>
    </row>
    <row r="190" spans="1:5" x14ac:dyDescent="0.25">
      <c r="A190" s="18" t="s">
        <v>20</v>
      </c>
      <c r="B190">
        <v>5168</v>
      </c>
      <c r="D190" s="20" t="s">
        <v>14</v>
      </c>
      <c r="E190">
        <v>19</v>
      </c>
    </row>
    <row r="191" spans="1:5" x14ac:dyDescent="0.25">
      <c r="A191" s="18" t="s">
        <v>20</v>
      </c>
      <c r="B191">
        <v>307</v>
      </c>
      <c r="D191" s="20" t="s">
        <v>14</v>
      </c>
      <c r="E191">
        <v>1258</v>
      </c>
    </row>
    <row r="192" spans="1:5" x14ac:dyDescent="0.25">
      <c r="A192" s="18" t="s">
        <v>20</v>
      </c>
      <c r="B192">
        <v>2441</v>
      </c>
      <c r="D192" s="20" t="s">
        <v>14</v>
      </c>
      <c r="E192">
        <v>362</v>
      </c>
    </row>
    <row r="193" spans="1:5" x14ac:dyDescent="0.25">
      <c r="A193" s="18" t="s">
        <v>20</v>
      </c>
      <c r="B193">
        <v>1385</v>
      </c>
      <c r="D193" s="20" t="s">
        <v>14</v>
      </c>
      <c r="E193">
        <v>133</v>
      </c>
    </row>
    <row r="194" spans="1:5" x14ac:dyDescent="0.25">
      <c r="A194" s="18" t="s">
        <v>20</v>
      </c>
      <c r="B194">
        <v>190</v>
      </c>
      <c r="D194" s="20" t="s">
        <v>14</v>
      </c>
      <c r="E194">
        <v>846</v>
      </c>
    </row>
    <row r="195" spans="1:5" x14ac:dyDescent="0.25">
      <c r="A195" s="18" t="s">
        <v>20</v>
      </c>
      <c r="B195">
        <v>470</v>
      </c>
      <c r="D195" s="20" t="s">
        <v>14</v>
      </c>
      <c r="E195">
        <v>10</v>
      </c>
    </row>
    <row r="196" spans="1:5" x14ac:dyDescent="0.25">
      <c r="A196" s="18" t="s">
        <v>20</v>
      </c>
      <c r="B196">
        <v>253</v>
      </c>
      <c r="D196" s="20" t="s">
        <v>14</v>
      </c>
      <c r="E196">
        <v>191</v>
      </c>
    </row>
    <row r="197" spans="1:5" x14ac:dyDescent="0.25">
      <c r="A197" s="18" t="s">
        <v>20</v>
      </c>
      <c r="B197">
        <v>1113</v>
      </c>
      <c r="D197" s="20" t="s">
        <v>14</v>
      </c>
      <c r="E197">
        <v>1979</v>
      </c>
    </row>
    <row r="198" spans="1:5" x14ac:dyDescent="0.25">
      <c r="A198" s="18" t="s">
        <v>20</v>
      </c>
      <c r="B198">
        <v>2283</v>
      </c>
      <c r="D198" s="20" t="s">
        <v>14</v>
      </c>
      <c r="E198">
        <v>63</v>
      </c>
    </row>
    <row r="199" spans="1:5" x14ac:dyDescent="0.25">
      <c r="A199" s="18" t="s">
        <v>20</v>
      </c>
      <c r="B199">
        <v>1095</v>
      </c>
      <c r="D199" s="20" t="s">
        <v>14</v>
      </c>
      <c r="E199">
        <v>6080</v>
      </c>
    </row>
    <row r="200" spans="1:5" x14ac:dyDescent="0.25">
      <c r="A200" s="18" t="s">
        <v>20</v>
      </c>
      <c r="B200">
        <v>1690</v>
      </c>
      <c r="D200" s="20" t="s">
        <v>14</v>
      </c>
      <c r="E200">
        <v>80</v>
      </c>
    </row>
    <row r="201" spans="1:5" x14ac:dyDescent="0.25">
      <c r="A201" s="18" t="s">
        <v>20</v>
      </c>
      <c r="B201">
        <v>191</v>
      </c>
      <c r="D201" s="20" t="s">
        <v>14</v>
      </c>
      <c r="E201">
        <v>9</v>
      </c>
    </row>
    <row r="202" spans="1:5" x14ac:dyDescent="0.25">
      <c r="A202" s="18" t="s">
        <v>20</v>
      </c>
      <c r="B202">
        <v>2013</v>
      </c>
      <c r="D202" s="20" t="s">
        <v>14</v>
      </c>
      <c r="E202">
        <v>1784</v>
      </c>
    </row>
    <row r="203" spans="1:5" x14ac:dyDescent="0.25">
      <c r="A203" s="18" t="s">
        <v>20</v>
      </c>
      <c r="B203">
        <v>1703</v>
      </c>
      <c r="D203" s="20" t="s">
        <v>14</v>
      </c>
      <c r="E203">
        <v>243</v>
      </c>
    </row>
    <row r="204" spans="1:5" x14ac:dyDescent="0.25">
      <c r="A204" s="18" t="s">
        <v>20</v>
      </c>
      <c r="B204">
        <v>80</v>
      </c>
      <c r="D204" s="20" t="s">
        <v>14</v>
      </c>
      <c r="E204">
        <v>1296</v>
      </c>
    </row>
    <row r="205" spans="1:5" x14ac:dyDescent="0.25">
      <c r="A205" s="18" t="s">
        <v>20</v>
      </c>
      <c r="B205">
        <v>41</v>
      </c>
      <c r="D205" s="20" t="s">
        <v>14</v>
      </c>
      <c r="E205">
        <v>77</v>
      </c>
    </row>
    <row r="206" spans="1:5" x14ac:dyDescent="0.25">
      <c r="A206" s="18" t="s">
        <v>20</v>
      </c>
      <c r="B206">
        <v>187</v>
      </c>
      <c r="D206" s="20" t="s">
        <v>14</v>
      </c>
      <c r="E206">
        <v>395</v>
      </c>
    </row>
    <row r="207" spans="1:5" x14ac:dyDescent="0.25">
      <c r="A207" s="18" t="s">
        <v>20</v>
      </c>
      <c r="B207">
        <v>2875</v>
      </c>
      <c r="D207" s="20" t="s">
        <v>14</v>
      </c>
      <c r="E207">
        <v>49</v>
      </c>
    </row>
    <row r="208" spans="1:5" x14ac:dyDescent="0.25">
      <c r="A208" s="18" t="s">
        <v>20</v>
      </c>
      <c r="B208">
        <v>88</v>
      </c>
      <c r="D208" s="20" t="s">
        <v>14</v>
      </c>
      <c r="E208">
        <v>180</v>
      </c>
    </row>
    <row r="209" spans="1:5" x14ac:dyDescent="0.25">
      <c r="A209" s="18" t="s">
        <v>20</v>
      </c>
      <c r="B209">
        <v>191</v>
      </c>
      <c r="D209" s="20" t="s">
        <v>14</v>
      </c>
      <c r="E209">
        <v>2690</v>
      </c>
    </row>
    <row r="210" spans="1:5" x14ac:dyDescent="0.25">
      <c r="A210" s="18" t="s">
        <v>20</v>
      </c>
      <c r="B210">
        <v>139</v>
      </c>
      <c r="D210" s="20" t="s">
        <v>14</v>
      </c>
      <c r="E210">
        <v>2779</v>
      </c>
    </row>
    <row r="211" spans="1:5" x14ac:dyDescent="0.25">
      <c r="A211" s="18" t="s">
        <v>20</v>
      </c>
      <c r="B211">
        <v>186</v>
      </c>
      <c r="D211" s="20" t="s">
        <v>14</v>
      </c>
      <c r="E211">
        <v>92</v>
      </c>
    </row>
    <row r="212" spans="1:5" x14ac:dyDescent="0.25">
      <c r="A212" s="18" t="s">
        <v>20</v>
      </c>
      <c r="B212">
        <v>112</v>
      </c>
      <c r="D212" s="20" t="s">
        <v>14</v>
      </c>
      <c r="E212">
        <v>1028</v>
      </c>
    </row>
    <row r="213" spans="1:5" x14ac:dyDescent="0.25">
      <c r="A213" s="18" t="s">
        <v>20</v>
      </c>
      <c r="B213">
        <v>101</v>
      </c>
      <c r="D213" s="20" t="s">
        <v>14</v>
      </c>
      <c r="E213">
        <v>26</v>
      </c>
    </row>
    <row r="214" spans="1:5" x14ac:dyDescent="0.25">
      <c r="A214" s="18" t="s">
        <v>20</v>
      </c>
      <c r="B214">
        <v>206</v>
      </c>
      <c r="D214" s="20" t="s">
        <v>14</v>
      </c>
      <c r="E214">
        <v>1790</v>
      </c>
    </row>
    <row r="215" spans="1:5" x14ac:dyDescent="0.25">
      <c r="A215" s="18" t="s">
        <v>20</v>
      </c>
      <c r="B215">
        <v>154</v>
      </c>
      <c r="D215" s="20" t="s">
        <v>14</v>
      </c>
      <c r="E215">
        <v>37</v>
      </c>
    </row>
    <row r="216" spans="1:5" x14ac:dyDescent="0.25">
      <c r="A216" s="18" t="s">
        <v>20</v>
      </c>
      <c r="B216">
        <v>5966</v>
      </c>
      <c r="D216" s="20" t="s">
        <v>14</v>
      </c>
      <c r="E216">
        <v>35</v>
      </c>
    </row>
    <row r="217" spans="1:5" x14ac:dyDescent="0.25">
      <c r="A217" s="18" t="s">
        <v>20</v>
      </c>
      <c r="B217">
        <v>169</v>
      </c>
      <c r="D217" s="20" t="s">
        <v>14</v>
      </c>
      <c r="E217">
        <v>558</v>
      </c>
    </row>
    <row r="218" spans="1:5" x14ac:dyDescent="0.25">
      <c r="A218" s="18" t="s">
        <v>20</v>
      </c>
      <c r="B218">
        <v>2106</v>
      </c>
      <c r="D218" s="20" t="s">
        <v>14</v>
      </c>
      <c r="E218">
        <v>64</v>
      </c>
    </row>
    <row r="219" spans="1:5" x14ac:dyDescent="0.25">
      <c r="A219" s="18" t="s">
        <v>20</v>
      </c>
      <c r="B219">
        <v>131</v>
      </c>
      <c r="D219" s="20" t="s">
        <v>14</v>
      </c>
      <c r="E219">
        <v>245</v>
      </c>
    </row>
    <row r="220" spans="1:5" x14ac:dyDescent="0.25">
      <c r="A220" s="18" t="s">
        <v>20</v>
      </c>
      <c r="B220">
        <v>84</v>
      </c>
      <c r="D220" s="20" t="s">
        <v>14</v>
      </c>
      <c r="E220">
        <v>71</v>
      </c>
    </row>
    <row r="221" spans="1:5" x14ac:dyDescent="0.25">
      <c r="A221" s="18" t="s">
        <v>20</v>
      </c>
      <c r="B221">
        <v>155</v>
      </c>
      <c r="D221" s="20" t="s">
        <v>14</v>
      </c>
      <c r="E221">
        <v>42</v>
      </c>
    </row>
    <row r="222" spans="1:5" x14ac:dyDescent="0.25">
      <c r="A222" s="18" t="s">
        <v>20</v>
      </c>
      <c r="B222">
        <v>189</v>
      </c>
      <c r="D222" s="20" t="s">
        <v>14</v>
      </c>
      <c r="E222">
        <v>156</v>
      </c>
    </row>
    <row r="223" spans="1:5" x14ac:dyDescent="0.25">
      <c r="A223" s="18" t="s">
        <v>20</v>
      </c>
      <c r="B223">
        <v>4799</v>
      </c>
      <c r="D223" s="20" t="s">
        <v>14</v>
      </c>
      <c r="E223">
        <v>1368</v>
      </c>
    </row>
    <row r="224" spans="1:5" x14ac:dyDescent="0.25">
      <c r="A224" s="18" t="s">
        <v>20</v>
      </c>
      <c r="B224">
        <v>1137</v>
      </c>
      <c r="D224" s="20" t="s">
        <v>14</v>
      </c>
      <c r="E224">
        <v>102</v>
      </c>
    </row>
    <row r="225" spans="1:5" x14ac:dyDescent="0.25">
      <c r="A225" s="18" t="s">
        <v>20</v>
      </c>
      <c r="B225">
        <v>1152</v>
      </c>
      <c r="D225" s="20" t="s">
        <v>14</v>
      </c>
      <c r="E225">
        <v>86</v>
      </c>
    </row>
    <row r="226" spans="1:5" x14ac:dyDescent="0.25">
      <c r="A226" s="18" t="s">
        <v>20</v>
      </c>
      <c r="B226">
        <v>50</v>
      </c>
      <c r="D226" s="20" t="s">
        <v>14</v>
      </c>
      <c r="E226">
        <v>253</v>
      </c>
    </row>
    <row r="227" spans="1:5" x14ac:dyDescent="0.25">
      <c r="A227" s="18" t="s">
        <v>20</v>
      </c>
      <c r="B227">
        <v>3059</v>
      </c>
      <c r="D227" s="20" t="s">
        <v>14</v>
      </c>
      <c r="E227">
        <v>157</v>
      </c>
    </row>
    <row r="228" spans="1:5" x14ac:dyDescent="0.25">
      <c r="A228" s="18" t="s">
        <v>20</v>
      </c>
      <c r="B228">
        <v>34</v>
      </c>
      <c r="D228" s="20" t="s">
        <v>14</v>
      </c>
      <c r="E228">
        <v>183</v>
      </c>
    </row>
    <row r="229" spans="1:5" x14ac:dyDescent="0.25">
      <c r="A229" s="18" t="s">
        <v>20</v>
      </c>
      <c r="B229">
        <v>220</v>
      </c>
      <c r="D229" s="20" t="s">
        <v>14</v>
      </c>
      <c r="E229">
        <v>82</v>
      </c>
    </row>
    <row r="230" spans="1:5" x14ac:dyDescent="0.25">
      <c r="A230" s="18" t="s">
        <v>20</v>
      </c>
      <c r="B230">
        <v>1604</v>
      </c>
      <c r="D230" s="20" t="s">
        <v>14</v>
      </c>
      <c r="E230">
        <v>1</v>
      </c>
    </row>
    <row r="231" spans="1:5" x14ac:dyDescent="0.25">
      <c r="A231" s="18" t="s">
        <v>20</v>
      </c>
      <c r="B231">
        <v>454</v>
      </c>
      <c r="D231" s="20" t="s">
        <v>14</v>
      </c>
      <c r="E231">
        <v>1198</v>
      </c>
    </row>
    <row r="232" spans="1:5" x14ac:dyDescent="0.25">
      <c r="A232" s="18" t="s">
        <v>20</v>
      </c>
      <c r="B232">
        <v>123</v>
      </c>
      <c r="D232" s="20" t="s">
        <v>14</v>
      </c>
      <c r="E232">
        <v>648</v>
      </c>
    </row>
    <row r="233" spans="1:5" x14ac:dyDescent="0.25">
      <c r="A233" s="18" t="s">
        <v>20</v>
      </c>
      <c r="B233">
        <v>299</v>
      </c>
      <c r="D233" s="20" t="s">
        <v>14</v>
      </c>
      <c r="E233">
        <v>64</v>
      </c>
    </row>
    <row r="234" spans="1:5" x14ac:dyDescent="0.25">
      <c r="A234" s="18" t="s">
        <v>20</v>
      </c>
      <c r="B234">
        <v>2237</v>
      </c>
      <c r="D234" s="20" t="s">
        <v>14</v>
      </c>
      <c r="E234">
        <v>62</v>
      </c>
    </row>
    <row r="235" spans="1:5" x14ac:dyDescent="0.25">
      <c r="A235" s="18" t="s">
        <v>20</v>
      </c>
      <c r="B235">
        <v>645</v>
      </c>
      <c r="D235" s="20" t="s">
        <v>14</v>
      </c>
      <c r="E235">
        <v>750</v>
      </c>
    </row>
    <row r="236" spans="1:5" x14ac:dyDescent="0.25">
      <c r="A236" s="18" t="s">
        <v>20</v>
      </c>
      <c r="B236">
        <v>484</v>
      </c>
      <c r="D236" s="20" t="s">
        <v>14</v>
      </c>
      <c r="E236">
        <v>105</v>
      </c>
    </row>
    <row r="237" spans="1:5" x14ac:dyDescent="0.25">
      <c r="A237" s="18" t="s">
        <v>20</v>
      </c>
      <c r="B237">
        <v>154</v>
      </c>
      <c r="D237" s="20" t="s">
        <v>14</v>
      </c>
      <c r="E237">
        <v>2604</v>
      </c>
    </row>
    <row r="238" spans="1:5" x14ac:dyDescent="0.25">
      <c r="A238" s="18" t="s">
        <v>20</v>
      </c>
      <c r="B238">
        <v>82</v>
      </c>
      <c r="D238" s="20" t="s">
        <v>14</v>
      </c>
      <c r="E238">
        <v>65</v>
      </c>
    </row>
    <row r="239" spans="1:5" x14ac:dyDescent="0.25">
      <c r="A239" s="18" t="s">
        <v>20</v>
      </c>
      <c r="B239">
        <v>134</v>
      </c>
      <c r="D239" s="20" t="s">
        <v>14</v>
      </c>
      <c r="E239">
        <v>94</v>
      </c>
    </row>
    <row r="240" spans="1:5" x14ac:dyDescent="0.25">
      <c r="A240" s="18" t="s">
        <v>20</v>
      </c>
      <c r="B240">
        <v>5203</v>
      </c>
      <c r="D240" s="20" t="s">
        <v>14</v>
      </c>
      <c r="E240">
        <v>257</v>
      </c>
    </row>
    <row r="241" spans="1:5" x14ac:dyDescent="0.25">
      <c r="A241" s="18" t="s">
        <v>20</v>
      </c>
      <c r="B241">
        <v>94</v>
      </c>
      <c r="D241" s="20" t="s">
        <v>14</v>
      </c>
      <c r="E241">
        <v>2928</v>
      </c>
    </row>
    <row r="242" spans="1:5" x14ac:dyDescent="0.25">
      <c r="A242" s="18" t="s">
        <v>20</v>
      </c>
      <c r="B242">
        <v>205</v>
      </c>
      <c r="D242" s="20" t="s">
        <v>14</v>
      </c>
      <c r="E242">
        <v>4697</v>
      </c>
    </row>
    <row r="243" spans="1:5" x14ac:dyDescent="0.25">
      <c r="A243" s="18" t="s">
        <v>20</v>
      </c>
      <c r="B243">
        <v>92</v>
      </c>
      <c r="D243" s="20" t="s">
        <v>14</v>
      </c>
      <c r="E243">
        <v>2915</v>
      </c>
    </row>
    <row r="244" spans="1:5" x14ac:dyDescent="0.25">
      <c r="A244" s="18" t="s">
        <v>20</v>
      </c>
      <c r="B244">
        <v>219</v>
      </c>
      <c r="D244" s="20" t="s">
        <v>14</v>
      </c>
      <c r="E244">
        <v>18</v>
      </c>
    </row>
    <row r="245" spans="1:5" x14ac:dyDescent="0.25">
      <c r="A245" s="18" t="s">
        <v>20</v>
      </c>
      <c r="B245">
        <v>2526</v>
      </c>
      <c r="D245" s="20" t="s">
        <v>14</v>
      </c>
      <c r="E245">
        <v>602</v>
      </c>
    </row>
    <row r="246" spans="1:5" x14ac:dyDescent="0.25">
      <c r="A246" s="18" t="s">
        <v>20</v>
      </c>
      <c r="B246">
        <v>94</v>
      </c>
      <c r="D246" s="20" t="s">
        <v>14</v>
      </c>
      <c r="E246">
        <v>1</v>
      </c>
    </row>
    <row r="247" spans="1:5" x14ac:dyDescent="0.25">
      <c r="A247" s="18" t="s">
        <v>20</v>
      </c>
      <c r="B247">
        <v>1713</v>
      </c>
      <c r="D247" s="20" t="s">
        <v>14</v>
      </c>
      <c r="E247">
        <v>3868</v>
      </c>
    </row>
    <row r="248" spans="1:5" x14ac:dyDescent="0.25">
      <c r="A248" s="18" t="s">
        <v>20</v>
      </c>
      <c r="B248">
        <v>249</v>
      </c>
      <c r="D248" s="20" t="s">
        <v>14</v>
      </c>
      <c r="E248">
        <v>504</v>
      </c>
    </row>
    <row r="249" spans="1:5" x14ac:dyDescent="0.25">
      <c r="A249" s="18" t="s">
        <v>20</v>
      </c>
      <c r="B249">
        <v>192</v>
      </c>
      <c r="D249" s="20" t="s">
        <v>14</v>
      </c>
      <c r="E249">
        <v>14</v>
      </c>
    </row>
    <row r="250" spans="1:5" x14ac:dyDescent="0.25">
      <c r="A250" s="18" t="s">
        <v>20</v>
      </c>
      <c r="B250">
        <v>247</v>
      </c>
      <c r="D250" s="20" t="s">
        <v>14</v>
      </c>
      <c r="E250">
        <v>750</v>
      </c>
    </row>
    <row r="251" spans="1:5" x14ac:dyDescent="0.25">
      <c r="A251" s="18" t="s">
        <v>20</v>
      </c>
      <c r="B251">
        <v>2293</v>
      </c>
      <c r="D251" s="20" t="s">
        <v>14</v>
      </c>
      <c r="E251">
        <v>77</v>
      </c>
    </row>
    <row r="252" spans="1:5" x14ac:dyDescent="0.25">
      <c r="A252" s="18" t="s">
        <v>20</v>
      </c>
      <c r="B252">
        <v>3131</v>
      </c>
      <c r="D252" s="20" t="s">
        <v>14</v>
      </c>
      <c r="E252">
        <v>752</v>
      </c>
    </row>
    <row r="253" spans="1:5" x14ac:dyDescent="0.25">
      <c r="A253" s="18" t="s">
        <v>20</v>
      </c>
      <c r="B253">
        <v>143</v>
      </c>
      <c r="D253" s="20" t="s">
        <v>14</v>
      </c>
      <c r="E253">
        <v>131</v>
      </c>
    </row>
    <row r="254" spans="1:5" x14ac:dyDescent="0.25">
      <c r="A254" s="18" t="s">
        <v>20</v>
      </c>
      <c r="B254">
        <v>296</v>
      </c>
      <c r="D254" s="20" t="s">
        <v>14</v>
      </c>
      <c r="E254">
        <v>87</v>
      </c>
    </row>
    <row r="255" spans="1:5" x14ac:dyDescent="0.25">
      <c r="A255" s="18" t="s">
        <v>20</v>
      </c>
      <c r="B255">
        <v>170</v>
      </c>
      <c r="D255" s="20" t="s">
        <v>14</v>
      </c>
      <c r="E255">
        <v>1063</v>
      </c>
    </row>
    <row r="256" spans="1:5" x14ac:dyDescent="0.25">
      <c r="A256" s="18" t="s">
        <v>20</v>
      </c>
      <c r="B256">
        <v>86</v>
      </c>
      <c r="D256" s="20" t="s">
        <v>14</v>
      </c>
      <c r="E256">
        <v>76</v>
      </c>
    </row>
    <row r="257" spans="1:5" x14ac:dyDescent="0.25">
      <c r="A257" s="18" t="s">
        <v>20</v>
      </c>
      <c r="B257">
        <v>6286</v>
      </c>
      <c r="D257" s="20" t="s">
        <v>14</v>
      </c>
      <c r="E257">
        <v>4428</v>
      </c>
    </row>
    <row r="258" spans="1:5" x14ac:dyDescent="0.25">
      <c r="A258" s="18" t="s">
        <v>20</v>
      </c>
      <c r="B258">
        <v>3727</v>
      </c>
      <c r="D258" s="20" t="s">
        <v>14</v>
      </c>
      <c r="E258">
        <v>58</v>
      </c>
    </row>
    <row r="259" spans="1:5" x14ac:dyDescent="0.25">
      <c r="A259" s="18" t="s">
        <v>20</v>
      </c>
      <c r="B259">
        <v>1605</v>
      </c>
      <c r="D259" s="20" t="s">
        <v>14</v>
      </c>
      <c r="E259">
        <v>111</v>
      </c>
    </row>
    <row r="260" spans="1:5" x14ac:dyDescent="0.25">
      <c r="A260" s="18" t="s">
        <v>20</v>
      </c>
      <c r="B260">
        <v>2120</v>
      </c>
      <c r="D260" s="20" t="s">
        <v>14</v>
      </c>
      <c r="E260">
        <v>2955</v>
      </c>
    </row>
    <row r="261" spans="1:5" x14ac:dyDescent="0.25">
      <c r="A261" s="18" t="s">
        <v>20</v>
      </c>
      <c r="B261">
        <v>50</v>
      </c>
      <c r="D261" s="20" t="s">
        <v>14</v>
      </c>
      <c r="E261">
        <v>1657</v>
      </c>
    </row>
    <row r="262" spans="1:5" x14ac:dyDescent="0.25">
      <c r="A262" s="18" t="s">
        <v>20</v>
      </c>
      <c r="B262">
        <v>2080</v>
      </c>
      <c r="D262" s="20" t="s">
        <v>14</v>
      </c>
      <c r="E262">
        <v>926</v>
      </c>
    </row>
    <row r="263" spans="1:5" x14ac:dyDescent="0.25">
      <c r="A263" s="18" t="s">
        <v>20</v>
      </c>
      <c r="B263">
        <v>2105</v>
      </c>
      <c r="D263" s="20" t="s">
        <v>14</v>
      </c>
      <c r="E263">
        <v>77</v>
      </c>
    </row>
    <row r="264" spans="1:5" x14ac:dyDescent="0.25">
      <c r="A264" s="18" t="s">
        <v>20</v>
      </c>
      <c r="B264">
        <v>2436</v>
      </c>
      <c r="D264" s="20" t="s">
        <v>14</v>
      </c>
      <c r="E264">
        <v>1748</v>
      </c>
    </row>
    <row r="265" spans="1:5" x14ac:dyDescent="0.25">
      <c r="A265" s="18" t="s">
        <v>20</v>
      </c>
      <c r="B265">
        <v>80</v>
      </c>
      <c r="D265" s="20" t="s">
        <v>14</v>
      </c>
      <c r="E265">
        <v>79</v>
      </c>
    </row>
    <row r="266" spans="1:5" x14ac:dyDescent="0.25">
      <c r="A266" s="18" t="s">
        <v>20</v>
      </c>
      <c r="B266">
        <v>42</v>
      </c>
      <c r="D266" s="20" t="s">
        <v>14</v>
      </c>
      <c r="E266">
        <v>889</v>
      </c>
    </row>
    <row r="267" spans="1:5" x14ac:dyDescent="0.25">
      <c r="A267" s="18" t="s">
        <v>20</v>
      </c>
      <c r="B267">
        <v>139</v>
      </c>
      <c r="D267" s="20" t="s">
        <v>14</v>
      </c>
      <c r="E267">
        <v>56</v>
      </c>
    </row>
    <row r="268" spans="1:5" x14ac:dyDescent="0.25">
      <c r="A268" s="18" t="s">
        <v>20</v>
      </c>
      <c r="B268">
        <v>159</v>
      </c>
      <c r="D268" s="20" t="s">
        <v>14</v>
      </c>
      <c r="E268">
        <v>1</v>
      </c>
    </row>
    <row r="269" spans="1:5" x14ac:dyDescent="0.25">
      <c r="A269" s="18" t="s">
        <v>20</v>
      </c>
      <c r="B269">
        <v>381</v>
      </c>
      <c r="D269" s="20" t="s">
        <v>14</v>
      </c>
      <c r="E269">
        <v>83</v>
      </c>
    </row>
    <row r="270" spans="1:5" x14ac:dyDescent="0.25">
      <c r="A270" s="18" t="s">
        <v>20</v>
      </c>
      <c r="B270">
        <v>194</v>
      </c>
      <c r="D270" s="20" t="s">
        <v>14</v>
      </c>
      <c r="E270">
        <v>2025</v>
      </c>
    </row>
    <row r="271" spans="1:5" x14ac:dyDescent="0.25">
      <c r="A271" s="18" t="s">
        <v>20</v>
      </c>
      <c r="B271">
        <v>106</v>
      </c>
      <c r="D271" s="20" t="s">
        <v>14</v>
      </c>
      <c r="E271">
        <v>14</v>
      </c>
    </row>
    <row r="272" spans="1:5" x14ac:dyDescent="0.25">
      <c r="A272" s="18" t="s">
        <v>20</v>
      </c>
      <c r="B272">
        <v>142</v>
      </c>
      <c r="D272" s="20" t="s">
        <v>14</v>
      </c>
      <c r="E272">
        <v>656</v>
      </c>
    </row>
    <row r="273" spans="1:5" x14ac:dyDescent="0.25">
      <c r="A273" s="18" t="s">
        <v>20</v>
      </c>
      <c r="B273">
        <v>211</v>
      </c>
      <c r="D273" s="20" t="s">
        <v>14</v>
      </c>
      <c r="E273">
        <v>1596</v>
      </c>
    </row>
    <row r="274" spans="1:5" x14ac:dyDescent="0.25">
      <c r="A274" s="18" t="s">
        <v>20</v>
      </c>
      <c r="B274">
        <v>2756</v>
      </c>
      <c r="D274" s="20" t="s">
        <v>14</v>
      </c>
      <c r="E274">
        <v>10</v>
      </c>
    </row>
    <row r="275" spans="1:5" x14ac:dyDescent="0.25">
      <c r="A275" s="18" t="s">
        <v>20</v>
      </c>
      <c r="B275">
        <v>173</v>
      </c>
      <c r="D275" s="20" t="s">
        <v>14</v>
      </c>
      <c r="E275">
        <v>1121</v>
      </c>
    </row>
    <row r="276" spans="1:5" x14ac:dyDescent="0.25">
      <c r="A276" s="18" t="s">
        <v>20</v>
      </c>
      <c r="B276">
        <v>87</v>
      </c>
      <c r="D276" s="20" t="s">
        <v>14</v>
      </c>
      <c r="E276">
        <v>15</v>
      </c>
    </row>
    <row r="277" spans="1:5" x14ac:dyDescent="0.25">
      <c r="A277" s="18" t="s">
        <v>20</v>
      </c>
      <c r="B277">
        <v>1572</v>
      </c>
      <c r="D277" s="20" t="s">
        <v>14</v>
      </c>
      <c r="E277">
        <v>191</v>
      </c>
    </row>
    <row r="278" spans="1:5" x14ac:dyDescent="0.25">
      <c r="A278" s="18" t="s">
        <v>20</v>
      </c>
      <c r="B278">
        <v>2346</v>
      </c>
      <c r="D278" s="20" t="s">
        <v>14</v>
      </c>
      <c r="E278">
        <v>16</v>
      </c>
    </row>
    <row r="279" spans="1:5" x14ac:dyDescent="0.25">
      <c r="A279" s="18" t="s">
        <v>20</v>
      </c>
      <c r="B279">
        <v>115</v>
      </c>
      <c r="D279" s="20" t="s">
        <v>14</v>
      </c>
      <c r="E279">
        <v>17</v>
      </c>
    </row>
    <row r="280" spans="1:5" x14ac:dyDescent="0.25">
      <c r="A280" s="18" t="s">
        <v>20</v>
      </c>
      <c r="B280">
        <v>85</v>
      </c>
      <c r="D280" s="20" t="s">
        <v>14</v>
      </c>
      <c r="E280">
        <v>34</v>
      </c>
    </row>
    <row r="281" spans="1:5" x14ac:dyDescent="0.25">
      <c r="A281" s="18" t="s">
        <v>20</v>
      </c>
      <c r="B281">
        <v>144</v>
      </c>
      <c r="D281" s="20" t="s">
        <v>14</v>
      </c>
      <c r="E281">
        <v>1</v>
      </c>
    </row>
    <row r="282" spans="1:5" x14ac:dyDescent="0.25">
      <c r="A282" s="18" t="s">
        <v>20</v>
      </c>
      <c r="B282">
        <v>2443</v>
      </c>
      <c r="D282" s="20" t="s">
        <v>14</v>
      </c>
      <c r="E282">
        <v>1274</v>
      </c>
    </row>
    <row r="283" spans="1:5" x14ac:dyDescent="0.25">
      <c r="A283" s="18" t="s">
        <v>20</v>
      </c>
      <c r="B283">
        <v>64</v>
      </c>
      <c r="D283" s="20" t="s">
        <v>14</v>
      </c>
      <c r="E283">
        <v>210</v>
      </c>
    </row>
    <row r="284" spans="1:5" x14ac:dyDescent="0.25">
      <c r="A284" s="18" t="s">
        <v>20</v>
      </c>
      <c r="B284">
        <v>268</v>
      </c>
      <c r="D284" s="20" t="s">
        <v>14</v>
      </c>
      <c r="E284">
        <v>248</v>
      </c>
    </row>
    <row r="285" spans="1:5" x14ac:dyDescent="0.25">
      <c r="A285" s="18" t="s">
        <v>20</v>
      </c>
      <c r="B285">
        <v>195</v>
      </c>
      <c r="D285" s="20" t="s">
        <v>14</v>
      </c>
      <c r="E285">
        <v>513</v>
      </c>
    </row>
    <row r="286" spans="1:5" x14ac:dyDescent="0.25">
      <c r="A286" s="18" t="s">
        <v>20</v>
      </c>
      <c r="B286">
        <v>186</v>
      </c>
      <c r="D286" s="20" t="s">
        <v>14</v>
      </c>
      <c r="E286">
        <v>3410</v>
      </c>
    </row>
    <row r="287" spans="1:5" x14ac:dyDescent="0.25">
      <c r="A287" s="18" t="s">
        <v>20</v>
      </c>
      <c r="B287">
        <v>460</v>
      </c>
      <c r="D287" s="20" t="s">
        <v>14</v>
      </c>
      <c r="E287">
        <v>10</v>
      </c>
    </row>
    <row r="288" spans="1:5" x14ac:dyDescent="0.25">
      <c r="A288" s="18" t="s">
        <v>20</v>
      </c>
      <c r="B288">
        <v>2528</v>
      </c>
      <c r="D288" s="20" t="s">
        <v>14</v>
      </c>
      <c r="E288">
        <v>2201</v>
      </c>
    </row>
    <row r="289" spans="1:5" x14ac:dyDescent="0.25">
      <c r="A289" s="18" t="s">
        <v>20</v>
      </c>
      <c r="B289">
        <v>3657</v>
      </c>
      <c r="D289" s="20" t="s">
        <v>14</v>
      </c>
      <c r="E289">
        <v>676</v>
      </c>
    </row>
    <row r="290" spans="1:5" x14ac:dyDescent="0.25">
      <c r="A290" s="18" t="s">
        <v>20</v>
      </c>
      <c r="B290">
        <v>131</v>
      </c>
      <c r="D290" s="20" t="s">
        <v>14</v>
      </c>
      <c r="E290">
        <v>831</v>
      </c>
    </row>
    <row r="291" spans="1:5" x14ac:dyDescent="0.25">
      <c r="A291" s="18" t="s">
        <v>20</v>
      </c>
      <c r="B291">
        <v>239</v>
      </c>
      <c r="D291" s="20" t="s">
        <v>14</v>
      </c>
      <c r="E291">
        <v>859</v>
      </c>
    </row>
    <row r="292" spans="1:5" x14ac:dyDescent="0.25">
      <c r="A292" s="18" t="s">
        <v>20</v>
      </c>
      <c r="B292">
        <v>78</v>
      </c>
      <c r="D292" s="20" t="s">
        <v>14</v>
      </c>
      <c r="E292">
        <v>45</v>
      </c>
    </row>
    <row r="293" spans="1:5" x14ac:dyDescent="0.25">
      <c r="A293" s="18" t="s">
        <v>20</v>
      </c>
      <c r="B293">
        <v>1773</v>
      </c>
      <c r="D293" s="20" t="s">
        <v>14</v>
      </c>
      <c r="E293">
        <v>6</v>
      </c>
    </row>
    <row r="294" spans="1:5" x14ac:dyDescent="0.25">
      <c r="A294" s="18" t="s">
        <v>20</v>
      </c>
      <c r="B294">
        <v>32</v>
      </c>
      <c r="D294" s="20" t="s">
        <v>14</v>
      </c>
      <c r="E294">
        <v>7</v>
      </c>
    </row>
    <row r="295" spans="1:5" x14ac:dyDescent="0.25">
      <c r="A295" s="18" t="s">
        <v>20</v>
      </c>
      <c r="B295">
        <v>369</v>
      </c>
      <c r="D295" s="20" t="s">
        <v>14</v>
      </c>
      <c r="E295">
        <v>31</v>
      </c>
    </row>
    <row r="296" spans="1:5" x14ac:dyDescent="0.25">
      <c r="A296" s="18" t="s">
        <v>20</v>
      </c>
      <c r="B296">
        <v>89</v>
      </c>
      <c r="D296" s="20" t="s">
        <v>14</v>
      </c>
      <c r="E296">
        <v>78</v>
      </c>
    </row>
    <row r="297" spans="1:5" x14ac:dyDescent="0.25">
      <c r="A297" s="18" t="s">
        <v>20</v>
      </c>
      <c r="B297">
        <v>147</v>
      </c>
      <c r="D297" s="20" t="s">
        <v>14</v>
      </c>
      <c r="E297">
        <v>1225</v>
      </c>
    </row>
    <row r="298" spans="1:5" x14ac:dyDescent="0.25">
      <c r="A298" s="18" t="s">
        <v>20</v>
      </c>
      <c r="B298">
        <v>126</v>
      </c>
      <c r="D298" s="20" t="s">
        <v>14</v>
      </c>
      <c r="E298">
        <v>1</v>
      </c>
    </row>
    <row r="299" spans="1:5" x14ac:dyDescent="0.25">
      <c r="A299" s="18" t="s">
        <v>20</v>
      </c>
      <c r="B299">
        <v>2218</v>
      </c>
      <c r="D299" s="20" t="s">
        <v>14</v>
      </c>
      <c r="E299">
        <v>67</v>
      </c>
    </row>
    <row r="300" spans="1:5" x14ac:dyDescent="0.25">
      <c r="A300" s="18" t="s">
        <v>20</v>
      </c>
      <c r="B300">
        <v>202</v>
      </c>
      <c r="D300" s="20" t="s">
        <v>14</v>
      </c>
      <c r="E300">
        <v>19</v>
      </c>
    </row>
    <row r="301" spans="1:5" x14ac:dyDescent="0.25">
      <c r="A301" s="18" t="s">
        <v>20</v>
      </c>
      <c r="B301">
        <v>140</v>
      </c>
      <c r="D301" s="20" t="s">
        <v>14</v>
      </c>
      <c r="E301">
        <v>2108</v>
      </c>
    </row>
    <row r="302" spans="1:5" x14ac:dyDescent="0.25">
      <c r="A302" s="18" t="s">
        <v>20</v>
      </c>
      <c r="B302">
        <v>1052</v>
      </c>
      <c r="D302" s="20" t="s">
        <v>14</v>
      </c>
      <c r="E302">
        <v>679</v>
      </c>
    </row>
    <row r="303" spans="1:5" x14ac:dyDescent="0.25">
      <c r="A303" s="18" t="s">
        <v>20</v>
      </c>
      <c r="B303">
        <v>247</v>
      </c>
      <c r="D303" s="20" t="s">
        <v>14</v>
      </c>
      <c r="E303">
        <v>36</v>
      </c>
    </row>
    <row r="304" spans="1:5" x14ac:dyDescent="0.25">
      <c r="A304" s="18" t="s">
        <v>20</v>
      </c>
      <c r="B304">
        <v>84</v>
      </c>
      <c r="D304" s="20" t="s">
        <v>14</v>
      </c>
      <c r="E304">
        <v>47</v>
      </c>
    </row>
    <row r="305" spans="1:5" x14ac:dyDescent="0.25">
      <c r="A305" s="18" t="s">
        <v>20</v>
      </c>
      <c r="B305">
        <v>88</v>
      </c>
      <c r="D305" s="20" t="s">
        <v>14</v>
      </c>
      <c r="E305">
        <v>70</v>
      </c>
    </row>
    <row r="306" spans="1:5" x14ac:dyDescent="0.25">
      <c r="A306" s="18" t="s">
        <v>20</v>
      </c>
      <c r="B306">
        <v>156</v>
      </c>
      <c r="D306" s="20" t="s">
        <v>14</v>
      </c>
      <c r="E306">
        <v>154</v>
      </c>
    </row>
    <row r="307" spans="1:5" x14ac:dyDescent="0.25">
      <c r="A307" s="18" t="s">
        <v>20</v>
      </c>
      <c r="B307">
        <v>2985</v>
      </c>
      <c r="D307" s="20" t="s">
        <v>14</v>
      </c>
      <c r="E307">
        <v>22</v>
      </c>
    </row>
    <row r="308" spans="1:5" x14ac:dyDescent="0.25">
      <c r="A308" s="18" t="s">
        <v>20</v>
      </c>
      <c r="B308">
        <v>762</v>
      </c>
      <c r="D308" s="20" t="s">
        <v>14</v>
      </c>
      <c r="E308">
        <v>1758</v>
      </c>
    </row>
    <row r="309" spans="1:5" x14ac:dyDescent="0.25">
      <c r="A309" s="18" t="s">
        <v>20</v>
      </c>
      <c r="B309">
        <v>554</v>
      </c>
      <c r="D309" s="20" t="s">
        <v>14</v>
      </c>
      <c r="E309">
        <v>94</v>
      </c>
    </row>
    <row r="310" spans="1:5" x14ac:dyDescent="0.25">
      <c r="A310" s="18" t="s">
        <v>20</v>
      </c>
      <c r="B310">
        <v>135</v>
      </c>
      <c r="D310" s="20" t="s">
        <v>14</v>
      </c>
      <c r="E310">
        <v>33</v>
      </c>
    </row>
    <row r="311" spans="1:5" x14ac:dyDescent="0.25">
      <c r="A311" s="18" t="s">
        <v>20</v>
      </c>
      <c r="B311">
        <v>122</v>
      </c>
      <c r="D311" s="20" t="s">
        <v>14</v>
      </c>
      <c r="E311">
        <v>1</v>
      </c>
    </row>
    <row r="312" spans="1:5" x14ac:dyDescent="0.25">
      <c r="A312" s="18" t="s">
        <v>20</v>
      </c>
      <c r="B312">
        <v>221</v>
      </c>
      <c r="D312" s="20" t="s">
        <v>14</v>
      </c>
      <c r="E312">
        <v>31</v>
      </c>
    </row>
    <row r="313" spans="1:5" x14ac:dyDescent="0.25">
      <c r="A313" s="18" t="s">
        <v>20</v>
      </c>
      <c r="B313">
        <v>126</v>
      </c>
      <c r="D313" s="20" t="s">
        <v>14</v>
      </c>
      <c r="E313">
        <v>35</v>
      </c>
    </row>
    <row r="314" spans="1:5" x14ac:dyDescent="0.25">
      <c r="A314" s="18" t="s">
        <v>20</v>
      </c>
      <c r="B314">
        <v>1022</v>
      </c>
      <c r="D314" s="20" t="s">
        <v>14</v>
      </c>
      <c r="E314">
        <v>63</v>
      </c>
    </row>
    <row r="315" spans="1:5" x14ac:dyDescent="0.25">
      <c r="A315" s="18" t="s">
        <v>20</v>
      </c>
      <c r="B315">
        <v>3177</v>
      </c>
      <c r="D315" s="20" t="s">
        <v>14</v>
      </c>
      <c r="E315">
        <v>526</v>
      </c>
    </row>
    <row r="316" spans="1:5" x14ac:dyDescent="0.25">
      <c r="A316" s="18" t="s">
        <v>20</v>
      </c>
      <c r="B316">
        <v>198</v>
      </c>
      <c r="D316" s="20" t="s">
        <v>14</v>
      </c>
      <c r="E316">
        <v>121</v>
      </c>
    </row>
    <row r="317" spans="1:5" x14ac:dyDescent="0.25">
      <c r="A317" s="18" t="s">
        <v>20</v>
      </c>
      <c r="B317">
        <v>85</v>
      </c>
      <c r="D317" s="20" t="s">
        <v>14</v>
      </c>
      <c r="E317">
        <v>67</v>
      </c>
    </row>
    <row r="318" spans="1:5" x14ac:dyDescent="0.25">
      <c r="A318" s="18" t="s">
        <v>20</v>
      </c>
      <c r="B318">
        <v>3596</v>
      </c>
      <c r="D318" s="20" t="s">
        <v>14</v>
      </c>
      <c r="E318">
        <v>57</v>
      </c>
    </row>
    <row r="319" spans="1:5" x14ac:dyDescent="0.25">
      <c r="A319" s="18" t="s">
        <v>20</v>
      </c>
      <c r="B319">
        <v>244</v>
      </c>
      <c r="D319" s="20" t="s">
        <v>14</v>
      </c>
      <c r="E319">
        <v>1229</v>
      </c>
    </row>
    <row r="320" spans="1:5" x14ac:dyDescent="0.25">
      <c r="A320" s="18" t="s">
        <v>20</v>
      </c>
      <c r="B320">
        <v>5180</v>
      </c>
      <c r="D320" s="20" t="s">
        <v>14</v>
      </c>
      <c r="E320">
        <v>12</v>
      </c>
    </row>
    <row r="321" spans="1:5" x14ac:dyDescent="0.25">
      <c r="A321" s="18" t="s">
        <v>20</v>
      </c>
      <c r="B321">
        <v>589</v>
      </c>
      <c r="D321" s="20" t="s">
        <v>14</v>
      </c>
      <c r="E321">
        <v>452</v>
      </c>
    </row>
    <row r="322" spans="1:5" x14ac:dyDescent="0.25">
      <c r="A322" s="18" t="s">
        <v>20</v>
      </c>
      <c r="B322">
        <v>2725</v>
      </c>
      <c r="D322" s="20" t="s">
        <v>14</v>
      </c>
      <c r="E322">
        <v>1886</v>
      </c>
    </row>
    <row r="323" spans="1:5" x14ac:dyDescent="0.25">
      <c r="A323" s="18" t="s">
        <v>20</v>
      </c>
      <c r="B323">
        <v>300</v>
      </c>
      <c r="D323" s="20" t="s">
        <v>14</v>
      </c>
      <c r="E323">
        <v>1825</v>
      </c>
    </row>
    <row r="324" spans="1:5" x14ac:dyDescent="0.25">
      <c r="A324" s="18" t="s">
        <v>20</v>
      </c>
      <c r="B324">
        <v>144</v>
      </c>
      <c r="D324" s="20" t="s">
        <v>14</v>
      </c>
      <c r="E324">
        <v>31</v>
      </c>
    </row>
    <row r="325" spans="1:5" x14ac:dyDescent="0.25">
      <c r="A325" s="18" t="s">
        <v>20</v>
      </c>
      <c r="B325">
        <v>87</v>
      </c>
      <c r="D325" s="20" t="s">
        <v>14</v>
      </c>
      <c r="E325">
        <v>107</v>
      </c>
    </row>
    <row r="326" spans="1:5" x14ac:dyDescent="0.25">
      <c r="A326" s="18" t="s">
        <v>20</v>
      </c>
      <c r="B326">
        <v>3116</v>
      </c>
      <c r="D326" s="20" t="s">
        <v>14</v>
      </c>
      <c r="E326">
        <v>27</v>
      </c>
    </row>
    <row r="327" spans="1:5" x14ac:dyDescent="0.25">
      <c r="A327" s="18" t="s">
        <v>20</v>
      </c>
      <c r="B327">
        <v>909</v>
      </c>
      <c r="D327" s="20" t="s">
        <v>14</v>
      </c>
      <c r="E327">
        <v>1221</v>
      </c>
    </row>
    <row r="328" spans="1:5" x14ac:dyDescent="0.25">
      <c r="A328" s="18" t="s">
        <v>20</v>
      </c>
      <c r="B328">
        <v>1613</v>
      </c>
      <c r="D328" s="20" t="s">
        <v>14</v>
      </c>
      <c r="E328">
        <v>1</v>
      </c>
    </row>
    <row r="329" spans="1:5" x14ac:dyDescent="0.25">
      <c r="A329" s="18" t="s">
        <v>20</v>
      </c>
      <c r="B329">
        <v>136</v>
      </c>
      <c r="D329" s="20" t="s">
        <v>14</v>
      </c>
      <c r="E329">
        <v>16</v>
      </c>
    </row>
    <row r="330" spans="1:5" x14ac:dyDescent="0.25">
      <c r="A330" s="18" t="s">
        <v>20</v>
      </c>
      <c r="B330">
        <v>130</v>
      </c>
      <c r="D330" s="20" t="s">
        <v>14</v>
      </c>
      <c r="E330">
        <v>41</v>
      </c>
    </row>
    <row r="331" spans="1:5" x14ac:dyDescent="0.25">
      <c r="A331" s="18" t="s">
        <v>20</v>
      </c>
      <c r="B331">
        <v>102</v>
      </c>
      <c r="D331" s="20" t="s">
        <v>14</v>
      </c>
      <c r="E331">
        <v>523</v>
      </c>
    </row>
    <row r="332" spans="1:5" x14ac:dyDescent="0.25">
      <c r="A332" s="18" t="s">
        <v>20</v>
      </c>
      <c r="B332">
        <v>4006</v>
      </c>
      <c r="D332" s="20" t="s">
        <v>14</v>
      </c>
      <c r="E332">
        <v>141</v>
      </c>
    </row>
    <row r="333" spans="1:5" x14ac:dyDescent="0.25">
      <c r="A333" s="18" t="s">
        <v>20</v>
      </c>
      <c r="B333">
        <v>1629</v>
      </c>
      <c r="D333" s="20" t="s">
        <v>14</v>
      </c>
      <c r="E333">
        <v>52</v>
      </c>
    </row>
    <row r="334" spans="1:5" x14ac:dyDescent="0.25">
      <c r="A334" s="18" t="s">
        <v>20</v>
      </c>
      <c r="B334">
        <v>2188</v>
      </c>
      <c r="D334" s="20" t="s">
        <v>14</v>
      </c>
      <c r="E334">
        <v>225</v>
      </c>
    </row>
    <row r="335" spans="1:5" x14ac:dyDescent="0.25">
      <c r="A335" s="18" t="s">
        <v>20</v>
      </c>
      <c r="B335">
        <v>2409</v>
      </c>
      <c r="D335" s="20" t="s">
        <v>14</v>
      </c>
      <c r="E335">
        <v>38</v>
      </c>
    </row>
    <row r="336" spans="1:5" x14ac:dyDescent="0.25">
      <c r="A336" s="18" t="s">
        <v>20</v>
      </c>
      <c r="B336">
        <v>194</v>
      </c>
      <c r="D336" s="20" t="s">
        <v>14</v>
      </c>
      <c r="E336">
        <v>15</v>
      </c>
    </row>
    <row r="337" spans="1:5" x14ac:dyDescent="0.25">
      <c r="A337" s="18" t="s">
        <v>20</v>
      </c>
      <c r="B337">
        <v>1140</v>
      </c>
      <c r="D337" s="20" t="s">
        <v>14</v>
      </c>
      <c r="E337">
        <v>37</v>
      </c>
    </row>
    <row r="338" spans="1:5" x14ac:dyDescent="0.25">
      <c r="A338" s="18" t="s">
        <v>20</v>
      </c>
      <c r="B338">
        <v>102</v>
      </c>
      <c r="D338" s="20" t="s">
        <v>14</v>
      </c>
      <c r="E338">
        <v>112</v>
      </c>
    </row>
    <row r="339" spans="1:5" x14ac:dyDescent="0.25">
      <c r="A339" s="18" t="s">
        <v>20</v>
      </c>
      <c r="B339">
        <v>2857</v>
      </c>
      <c r="D339" s="20" t="s">
        <v>14</v>
      </c>
      <c r="E339">
        <v>21</v>
      </c>
    </row>
    <row r="340" spans="1:5" x14ac:dyDescent="0.25">
      <c r="A340" s="18" t="s">
        <v>20</v>
      </c>
      <c r="B340">
        <v>107</v>
      </c>
      <c r="D340" s="20" t="s">
        <v>14</v>
      </c>
      <c r="E340">
        <v>67</v>
      </c>
    </row>
    <row r="341" spans="1:5" x14ac:dyDescent="0.25">
      <c r="A341" s="18" t="s">
        <v>20</v>
      </c>
      <c r="B341">
        <v>160</v>
      </c>
      <c r="D341" s="20" t="s">
        <v>14</v>
      </c>
      <c r="E341">
        <v>78</v>
      </c>
    </row>
    <row r="342" spans="1:5" x14ac:dyDescent="0.25">
      <c r="A342" s="18" t="s">
        <v>20</v>
      </c>
      <c r="B342">
        <v>2230</v>
      </c>
      <c r="D342" s="20" t="s">
        <v>14</v>
      </c>
      <c r="E342">
        <v>67</v>
      </c>
    </row>
    <row r="343" spans="1:5" x14ac:dyDescent="0.25">
      <c r="A343" s="18" t="s">
        <v>20</v>
      </c>
      <c r="B343">
        <v>316</v>
      </c>
      <c r="D343" s="20" t="s">
        <v>14</v>
      </c>
      <c r="E343">
        <v>263</v>
      </c>
    </row>
    <row r="344" spans="1:5" x14ac:dyDescent="0.25">
      <c r="A344" s="18" t="s">
        <v>20</v>
      </c>
      <c r="B344">
        <v>117</v>
      </c>
      <c r="D344" s="20" t="s">
        <v>14</v>
      </c>
      <c r="E344">
        <v>1691</v>
      </c>
    </row>
    <row r="345" spans="1:5" x14ac:dyDescent="0.25">
      <c r="A345" s="18" t="s">
        <v>20</v>
      </c>
      <c r="B345">
        <v>6406</v>
      </c>
      <c r="D345" s="20" t="s">
        <v>14</v>
      </c>
      <c r="E345">
        <v>181</v>
      </c>
    </row>
    <row r="346" spans="1:5" x14ac:dyDescent="0.25">
      <c r="A346" s="18" t="s">
        <v>20</v>
      </c>
      <c r="B346">
        <v>192</v>
      </c>
      <c r="D346" s="20" t="s">
        <v>14</v>
      </c>
      <c r="E346">
        <v>13</v>
      </c>
    </row>
    <row r="347" spans="1:5" x14ac:dyDescent="0.25">
      <c r="A347" s="18" t="s">
        <v>20</v>
      </c>
      <c r="B347">
        <v>26</v>
      </c>
      <c r="D347" s="20" t="s">
        <v>14</v>
      </c>
      <c r="E347">
        <v>1</v>
      </c>
    </row>
    <row r="348" spans="1:5" x14ac:dyDescent="0.25">
      <c r="A348" s="18" t="s">
        <v>20</v>
      </c>
      <c r="B348">
        <v>723</v>
      </c>
      <c r="D348" s="20" t="s">
        <v>14</v>
      </c>
      <c r="E348">
        <v>21</v>
      </c>
    </row>
    <row r="349" spans="1:5" x14ac:dyDescent="0.25">
      <c r="A349" s="18" t="s">
        <v>20</v>
      </c>
      <c r="B349">
        <v>170</v>
      </c>
      <c r="D349" s="20" t="s">
        <v>14</v>
      </c>
      <c r="E349">
        <v>830</v>
      </c>
    </row>
    <row r="350" spans="1:5" x14ac:dyDescent="0.25">
      <c r="A350" s="18" t="s">
        <v>20</v>
      </c>
      <c r="B350">
        <v>238</v>
      </c>
      <c r="D350" s="20" t="s">
        <v>14</v>
      </c>
      <c r="E350">
        <v>130</v>
      </c>
    </row>
    <row r="351" spans="1:5" x14ac:dyDescent="0.25">
      <c r="A351" s="18" t="s">
        <v>20</v>
      </c>
      <c r="B351">
        <v>55</v>
      </c>
      <c r="D351" s="20" t="s">
        <v>14</v>
      </c>
      <c r="E351">
        <v>55</v>
      </c>
    </row>
    <row r="352" spans="1:5" x14ac:dyDescent="0.25">
      <c r="A352" s="18" t="s">
        <v>20</v>
      </c>
      <c r="B352">
        <v>128</v>
      </c>
      <c r="D352" s="20" t="s">
        <v>14</v>
      </c>
      <c r="E352">
        <v>114</v>
      </c>
    </row>
    <row r="353" spans="1:5" x14ac:dyDescent="0.25">
      <c r="A353" s="18" t="s">
        <v>20</v>
      </c>
      <c r="B353">
        <v>2144</v>
      </c>
      <c r="D353" s="20" t="s">
        <v>14</v>
      </c>
      <c r="E353">
        <v>594</v>
      </c>
    </row>
    <row r="354" spans="1:5" x14ac:dyDescent="0.25">
      <c r="A354" s="18" t="s">
        <v>20</v>
      </c>
      <c r="B354">
        <v>2693</v>
      </c>
      <c r="D354" s="20" t="s">
        <v>14</v>
      </c>
      <c r="E354">
        <v>24</v>
      </c>
    </row>
    <row r="355" spans="1:5" x14ac:dyDescent="0.25">
      <c r="A355" s="18" t="s">
        <v>20</v>
      </c>
      <c r="B355">
        <v>432</v>
      </c>
      <c r="D355" s="20" t="s">
        <v>14</v>
      </c>
      <c r="E355">
        <v>252</v>
      </c>
    </row>
    <row r="356" spans="1:5" x14ac:dyDescent="0.25">
      <c r="A356" s="18" t="s">
        <v>20</v>
      </c>
      <c r="B356">
        <v>189</v>
      </c>
      <c r="D356" s="20" t="s">
        <v>14</v>
      </c>
      <c r="E356">
        <v>67</v>
      </c>
    </row>
    <row r="357" spans="1:5" x14ac:dyDescent="0.25">
      <c r="A357" s="18" t="s">
        <v>20</v>
      </c>
      <c r="B357">
        <v>154</v>
      </c>
      <c r="D357" s="20" t="s">
        <v>14</v>
      </c>
      <c r="E357">
        <v>742</v>
      </c>
    </row>
    <row r="358" spans="1:5" x14ac:dyDescent="0.25">
      <c r="A358" s="18" t="s">
        <v>20</v>
      </c>
      <c r="B358">
        <v>96</v>
      </c>
      <c r="D358" s="20" t="s">
        <v>14</v>
      </c>
      <c r="E358">
        <v>75</v>
      </c>
    </row>
    <row r="359" spans="1:5" x14ac:dyDescent="0.25">
      <c r="A359" s="18" t="s">
        <v>20</v>
      </c>
      <c r="B359">
        <v>3063</v>
      </c>
      <c r="D359" s="20" t="s">
        <v>14</v>
      </c>
      <c r="E359">
        <v>4405</v>
      </c>
    </row>
    <row r="360" spans="1:5" x14ac:dyDescent="0.25">
      <c r="A360" s="18" t="s">
        <v>20</v>
      </c>
      <c r="B360">
        <v>2266</v>
      </c>
      <c r="D360" s="20" t="s">
        <v>14</v>
      </c>
      <c r="E360">
        <v>92</v>
      </c>
    </row>
    <row r="361" spans="1:5" x14ac:dyDescent="0.25">
      <c r="A361" s="18" t="s">
        <v>20</v>
      </c>
      <c r="B361">
        <v>194</v>
      </c>
      <c r="D361" s="20" t="s">
        <v>14</v>
      </c>
      <c r="E361">
        <v>64</v>
      </c>
    </row>
    <row r="362" spans="1:5" x14ac:dyDescent="0.25">
      <c r="A362" s="18" t="s">
        <v>20</v>
      </c>
      <c r="B362">
        <v>129</v>
      </c>
      <c r="D362" s="20" t="s">
        <v>14</v>
      </c>
      <c r="E362">
        <v>64</v>
      </c>
    </row>
    <row r="363" spans="1:5" x14ac:dyDescent="0.25">
      <c r="A363" s="18" t="s">
        <v>20</v>
      </c>
      <c r="B363">
        <v>375</v>
      </c>
      <c r="D363" s="20" t="s">
        <v>14</v>
      </c>
      <c r="E363">
        <v>842</v>
      </c>
    </row>
    <row r="364" spans="1:5" x14ac:dyDescent="0.25">
      <c r="A364" s="18" t="s">
        <v>20</v>
      </c>
      <c r="B364">
        <v>409</v>
      </c>
      <c r="D364" s="20" t="s">
        <v>14</v>
      </c>
      <c r="E364">
        <v>112</v>
      </c>
    </row>
    <row r="365" spans="1:5" x14ac:dyDescent="0.25">
      <c r="A365" s="18" t="s">
        <v>20</v>
      </c>
      <c r="B365">
        <v>234</v>
      </c>
      <c r="D365" s="20" t="s">
        <v>14</v>
      </c>
      <c r="E365">
        <v>374</v>
      </c>
    </row>
    <row r="366" spans="1:5" x14ac:dyDescent="0.25">
      <c r="A366" s="18" t="s">
        <v>20</v>
      </c>
      <c r="B366">
        <v>3016</v>
      </c>
    </row>
    <row r="367" spans="1:5" x14ac:dyDescent="0.25">
      <c r="A367" s="18" t="s">
        <v>20</v>
      </c>
      <c r="B367">
        <v>264</v>
      </c>
    </row>
    <row r="368" spans="1:5" x14ac:dyDescent="0.25">
      <c r="A368" s="18" t="s">
        <v>20</v>
      </c>
      <c r="B368">
        <v>272</v>
      </c>
    </row>
    <row r="369" spans="1:2" x14ac:dyDescent="0.25">
      <c r="A369" s="18" t="s">
        <v>20</v>
      </c>
      <c r="B369">
        <v>419</v>
      </c>
    </row>
    <row r="370" spans="1:2" x14ac:dyDescent="0.25">
      <c r="A370" s="18" t="s">
        <v>20</v>
      </c>
      <c r="B370">
        <v>1621</v>
      </c>
    </row>
    <row r="371" spans="1:2" x14ac:dyDescent="0.25">
      <c r="A371" s="18" t="s">
        <v>20</v>
      </c>
      <c r="B371">
        <v>1101</v>
      </c>
    </row>
    <row r="372" spans="1:2" x14ac:dyDescent="0.25">
      <c r="A372" s="18" t="s">
        <v>20</v>
      </c>
      <c r="B372">
        <v>1073</v>
      </c>
    </row>
    <row r="373" spans="1:2" x14ac:dyDescent="0.25">
      <c r="A373" s="18" t="s">
        <v>20</v>
      </c>
      <c r="B373">
        <v>331</v>
      </c>
    </row>
    <row r="374" spans="1:2" x14ac:dyDescent="0.25">
      <c r="A374" s="18" t="s">
        <v>20</v>
      </c>
      <c r="B374">
        <v>1170</v>
      </c>
    </row>
    <row r="375" spans="1:2" x14ac:dyDescent="0.25">
      <c r="A375" s="18" t="s">
        <v>20</v>
      </c>
      <c r="B375">
        <v>363</v>
      </c>
    </row>
    <row r="376" spans="1:2" x14ac:dyDescent="0.25">
      <c r="A376" s="18" t="s">
        <v>20</v>
      </c>
      <c r="B376">
        <v>103</v>
      </c>
    </row>
    <row r="377" spans="1:2" x14ac:dyDescent="0.25">
      <c r="A377" s="18" t="s">
        <v>20</v>
      </c>
      <c r="B377">
        <v>147</v>
      </c>
    </row>
    <row r="378" spans="1:2" x14ac:dyDescent="0.25">
      <c r="A378" s="18" t="s">
        <v>20</v>
      </c>
      <c r="B378">
        <v>110</v>
      </c>
    </row>
    <row r="379" spans="1:2" x14ac:dyDescent="0.25">
      <c r="A379" s="18" t="s">
        <v>20</v>
      </c>
      <c r="B379">
        <v>134</v>
      </c>
    </row>
    <row r="380" spans="1:2" x14ac:dyDescent="0.25">
      <c r="A380" s="18" t="s">
        <v>20</v>
      </c>
      <c r="B380">
        <v>269</v>
      </c>
    </row>
    <row r="381" spans="1:2" x14ac:dyDescent="0.25">
      <c r="A381" s="18" t="s">
        <v>20</v>
      </c>
      <c r="B381">
        <v>175</v>
      </c>
    </row>
    <row r="382" spans="1:2" x14ac:dyDescent="0.25">
      <c r="A382" s="18" t="s">
        <v>20</v>
      </c>
      <c r="B382">
        <v>69</v>
      </c>
    </row>
    <row r="383" spans="1:2" x14ac:dyDescent="0.25">
      <c r="A383" s="18" t="s">
        <v>20</v>
      </c>
      <c r="B383">
        <v>190</v>
      </c>
    </row>
    <row r="384" spans="1:2" x14ac:dyDescent="0.25">
      <c r="A384" s="18" t="s">
        <v>20</v>
      </c>
      <c r="B384">
        <v>237</v>
      </c>
    </row>
    <row r="385" spans="1:2" x14ac:dyDescent="0.25">
      <c r="A385" s="18" t="s">
        <v>20</v>
      </c>
      <c r="B385">
        <v>196</v>
      </c>
    </row>
    <row r="386" spans="1:2" x14ac:dyDescent="0.25">
      <c r="A386" s="18" t="s">
        <v>20</v>
      </c>
      <c r="B386">
        <v>7295</v>
      </c>
    </row>
    <row r="387" spans="1:2" x14ac:dyDescent="0.25">
      <c r="A387" s="18" t="s">
        <v>20</v>
      </c>
      <c r="B387">
        <v>2893</v>
      </c>
    </row>
    <row r="388" spans="1:2" x14ac:dyDescent="0.25">
      <c r="A388" s="18" t="s">
        <v>20</v>
      </c>
      <c r="B388">
        <v>820</v>
      </c>
    </row>
    <row r="389" spans="1:2" x14ac:dyDescent="0.25">
      <c r="A389" s="18" t="s">
        <v>20</v>
      </c>
      <c r="B389">
        <v>2038</v>
      </c>
    </row>
    <row r="390" spans="1:2" x14ac:dyDescent="0.25">
      <c r="A390" s="18" t="s">
        <v>20</v>
      </c>
      <c r="B390">
        <v>116</v>
      </c>
    </row>
    <row r="391" spans="1:2" x14ac:dyDescent="0.25">
      <c r="A391" s="18" t="s">
        <v>20</v>
      </c>
      <c r="B391">
        <v>1345</v>
      </c>
    </row>
    <row r="392" spans="1:2" x14ac:dyDescent="0.25">
      <c r="A392" s="18" t="s">
        <v>20</v>
      </c>
      <c r="B392">
        <v>168</v>
      </c>
    </row>
    <row r="393" spans="1:2" x14ac:dyDescent="0.25">
      <c r="A393" s="18" t="s">
        <v>20</v>
      </c>
      <c r="B393">
        <v>137</v>
      </c>
    </row>
    <row r="394" spans="1:2" x14ac:dyDescent="0.25">
      <c r="A394" s="18" t="s">
        <v>20</v>
      </c>
      <c r="B394">
        <v>186</v>
      </c>
    </row>
    <row r="395" spans="1:2" x14ac:dyDescent="0.25">
      <c r="A395" s="18" t="s">
        <v>20</v>
      </c>
      <c r="B395">
        <v>125</v>
      </c>
    </row>
    <row r="396" spans="1:2" x14ac:dyDescent="0.25">
      <c r="A396" s="18" t="s">
        <v>20</v>
      </c>
      <c r="B396">
        <v>202</v>
      </c>
    </row>
    <row r="397" spans="1:2" x14ac:dyDescent="0.25">
      <c r="A397" s="18" t="s">
        <v>20</v>
      </c>
      <c r="B397">
        <v>103</v>
      </c>
    </row>
    <row r="398" spans="1:2" x14ac:dyDescent="0.25">
      <c r="A398" s="18" t="s">
        <v>20</v>
      </c>
      <c r="B398">
        <v>1785</v>
      </c>
    </row>
    <row r="399" spans="1:2" x14ac:dyDescent="0.25">
      <c r="A399" s="18" t="s">
        <v>20</v>
      </c>
      <c r="B399">
        <v>157</v>
      </c>
    </row>
    <row r="400" spans="1:2" x14ac:dyDescent="0.25">
      <c r="A400" s="18" t="s">
        <v>20</v>
      </c>
      <c r="B400">
        <v>555</v>
      </c>
    </row>
    <row r="401" spans="1:2" x14ac:dyDescent="0.25">
      <c r="A401" s="18" t="s">
        <v>20</v>
      </c>
      <c r="B401">
        <v>297</v>
      </c>
    </row>
    <row r="402" spans="1:2" x14ac:dyDescent="0.25">
      <c r="A402" s="18" t="s">
        <v>20</v>
      </c>
      <c r="B402">
        <v>123</v>
      </c>
    </row>
    <row r="403" spans="1:2" x14ac:dyDescent="0.25">
      <c r="A403" s="18" t="s">
        <v>20</v>
      </c>
      <c r="B403">
        <v>3036</v>
      </c>
    </row>
    <row r="404" spans="1:2" x14ac:dyDescent="0.25">
      <c r="A404" s="18" t="s">
        <v>20</v>
      </c>
      <c r="B404">
        <v>144</v>
      </c>
    </row>
    <row r="405" spans="1:2" x14ac:dyDescent="0.25">
      <c r="A405" s="18" t="s">
        <v>20</v>
      </c>
      <c r="B405">
        <v>121</v>
      </c>
    </row>
    <row r="406" spans="1:2" x14ac:dyDescent="0.25">
      <c r="A406" s="18" t="s">
        <v>20</v>
      </c>
      <c r="B406">
        <v>181</v>
      </c>
    </row>
    <row r="407" spans="1:2" x14ac:dyDescent="0.25">
      <c r="A407" s="18" t="s">
        <v>20</v>
      </c>
      <c r="B407">
        <v>122</v>
      </c>
    </row>
    <row r="408" spans="1:2" x14ac:dyDescent="0.25">
      <c r="A408" s="18" t="s">
        <v>20</v>
      </c>
      <c r="B408">
        <v>1071</v>
      </c>
    </row>
    <row r="409" spans="1:2" x14ac:dyDescent="0.25">
      <c r="A409" s="18" t="s">
        <v>20</v>
      </c>
      <c r="B409">
        <v>980</v>
      </c>
    </row>
    <row r="410" spans="1:2" x14ac:dyDescent="0.25">
      <c r="A410" s="18" t="s">
        <v>20</v>
      </c>
      <c r="B410">
        <v>536</v>
      </c>
    </row>
    <row r="411" spans="1:2" x14ac:dyDescent="0.25">
      <c r="A411" s="18" t="s">
        <v>20</v>
      </c>
      <c r="B411">
        <v>1991</v>
      </c>
    </row>
    <row r="412" spans="1:2" x14ac:dyDescent="0.25">
      <c r="A412" s="18" t="s">
        <v>20</v>
      </c>
      <c r="B412">
        <v>180</v>
      </c>
    </row>
    <row r="413" spans="1:2" x14ac:dyDescent="0.25">
      <c r="A413" s="18" t="s">
        <v>20</v>
      </c>
      <c r="B413">
        <v>130</v>
      </c>
    </row>
    <row r="414" spans="1:2" x14ac:dyDescent="0.25">
      <c r="A414" s="18" t="s">
        <v>20</v>
      </c>
      <c r="B414">
        <v>122</v>
      </c>
    </row>
    <row r="415" spans="1:2" x14ac:dyDescent="0.25">
      <c r="A415" s="18" t="s">
        <v>20</v>
      </c>
      <c r="B415">
        <v>140</v>
      </c>
    </row>
    <row r="416" spans="1:2" x14ac:dyDescent="0.25">
      <c r="A416" s="18" t="s">
        <v>20</v>
      </c>
      <c r="B416">
        <v>3388</v>
      </c>
    </row>
    <row r="417" spans="1:2" x14ac:dyDescent="0.25">
      <c r="A417" s="18" t="s">
        <v>20</v>
      </c>
      <c r="B417">
        <v>280</v>
      </c>
    </row>
    <row r="418" spans="1:2" x14ac:dyDescent="0.25">
      <c r="A418" s="18" t="s">
        <v>20</v>
      </c>
      <c r="B418">
        <v>366</v>
      </c>
    </row>
    <row r="419" spans="1:2" x14ac:dyDescent="0.25">
      <c r="A419" s="18" t="s">
        <v>20</v>
      </c>
      <c r="B419">
        <v>270</v>
      </c>
    </row>
    <row r="420" spans="1:2" x14ac:dyDescent="0.25">
      <c r="A420" s="18" t="s">
        <v>20</v>
      </c>
      <c r="B420">
        <v>137</v>
      </c>
    </row>
    <row r="421" spans="1:2" x14ac:dyDescent="0.25">
      <c r="A421" s="18" t="s">
        <v>20</v>
      </c>
      <c r="B421">
        <v>3205</v>
      </c>
    </row>
    <row r="422" spans="1:2" x14ac:dyDescent="0.25">
      <c r="A422" s="18" t="s">
        <v>20</v>
      </c>
      <c r="B422">
        <v>288</v>
      </c>
    </row>
    <row r="423" spans="1:2" x14ac:dyDescent="0.25">
      <c r="A423" s="18" t="s">
        <v>20</v>
      </c>
      <c r="B423">
        <v>148</v>
      </c>
    </row>
    <row r="424" spans="1:2" x14ac:dyDescent="0.25">
      <c r="A424" s="18" t="s">
        <v>20</v>
      </c>
      <c r="B424">
        <v>114</v>
      </c>
    </row>
    <row r="425" spans="1:2" x14ac:dyDescent="0.25">
      <c r="A425" s="18" t="s">
        <v>20</v>
      </c>
      <c r="B425">
        <v>1518</v>
      </c>
    </row>
    <row r="426" spans="1:2" x14ac:dyDescent="0.25">
      <c r="A426" s="18" t="s">
        <v>20</v>
      </c>
      <c r="B426">
        <v>166</v>
      </c>
    </row>
    <row r="427" spans="1:2" x14ac:dyDescent="0.25">
      <c r="A427" s="18" t="s">
        <v>20</v>
      </c>
      <c r="B427">
        <v>100</v>
      </c>
    </row>
    <row r="428" spans="1:2" x14ac:dyDescent="0.25">
      <c r="A428" s="18" t="s">
        <v>20</v>
      </c>
      <c r="B428">
        <v>235</v>
      </c>
    </row>
    <row r="429" spans="1:2" x14ac:dyDescent="0.25">
      <c r="A429" s="18" t="s">
        <v>20</v>
      </c>
      <c r="B429">
        <v>148</v>
      </c>
    </row>
    <row r="430" spans="1:2" x14ac:dyDescent="0.25">
      <c r="A430" s="18" t="s">
        <v>20</v>
      </c>
      <c r="B430">
        <v>198</v>
      </c>
    </row>
    <row r="431" spans="1:2" x14ac:dyDescent="0.25">
      <c r="A431" s="18" t="s">
        <v>20</v>
      </c>
      <c r="B431">
        <v>150</v>
      </c>
    </row>
    <row r="432" spans="1:2" x14ac:dyDescent="0.25">
      <c r="A432" s="18" t="s">
        <v>20</v>
      </c>
      <c r="B432">
        <v>216</v>
      </c>
    </row>
    <row r="433" spans="1:2" x14ac:dyDescent="0.25">
      <c r="A433" s="18" t="s">
        <v>20</v>
      </c>
      <c r="B433">
        <v>5139</v>
      </c>
    </row>
    <row r="434" spans="1:2" x14ac:dyDescent="0.25">
      <c r="A434" s="18" t="s">
        <v>20</v>
      </c>
      <c r="B434">
        <v>2353</v>
      </c>
    </row>
    <row r="435" spans="1:2" x14ac:dyDescent="0.25">
      <c r="A435" s="18" t="s">
        <v>20</v>
      </c>
      <c r="B435">
        <v>78</v>
      </c>
    </row>
    <row r="436" spans="1:2" x14ac:dyDescent="0.25">
      <c r="A436" s="18" t="s">
        <v>20</v>
      </c>
      <c r="B436">
        <v>174</v>
      </c>
    </row>
    <row r="437" spans="1:2" x14ac:dyDescent="0.25">
      <c r="A437" s="18" t="s">
        <v>20</v>
      </c>
      <c r="B437">
        <v>164</v>
      </c>
    </row>
    <row r="438" spans="1:2" x14ac:dyDescent="0.25">
      <c r="A438" s="18" t="s">
        <v>20</v>
      </c>
      <c r="B438">
        <v>161</v>
      </c>
    </row>
    <row r="439" spans="1:2" x14ac:dyDescent="0.25">
      <c r="A439" s="18" t="s">
        <v>20</v>
      </c>
      <c r="B439">
        <v>138</v>
      </c>
    </row>
    <row r="440" spans="1:2" x14ac:dyDescent="0.25">
      <c r="A440" s="18" t="s">
        <v>20</v>
      </c>
      <c r="B440">
        <v>3308</v>
      </c>
    </row>
    <row r="441" spans="1:2" x14ac:dyDescent="0.25">
      <c r="A441" s="18" t="s">
        <v>20</v>
      </c>
      <c r="B441">
        <v>127</v>
      </c>
    </row>
    <row r="442" spans="1:2" x14ac:dyDescent="0.25">
      <c r="A442" s="18" t="s">
        <v>20</v>
      </c>
      <c r="B442">
        <v>207</v>
      </c>
    </row>
    <row r="443" spans="1:2" x14ac:dyDescent="0.25">
      <c r="A443" s="18" t="s">
        <v>20</v>
      </c>
      <c r="B443">
        <v>181</v>
      </c>
    </row>
    <row r="444" spans="1:2" x14ac:dyDescent="0.25">
      <c r="A444" s="18" t="s">
        <v>20</v>
      </c>
      <c r="B444">
        <v>110</v>
      </c>
    </row>
    <row r="445" spans="1:2" x14ac:dyDescent="0.25">
      <c r="A445" s="18" t="s">
        <v>20</v>
      </c>
      <c r="B445">
        <v>185</v>
      </c>
    </row>
    <row r="446" spans="1:2" x14ac:dyDescent="0.25">
      <c r="A446" s="18" t="s">
        <v>20</v>
      </c>
      <c r="B446">
        <v>121</v>
      </c>
    </row>
    <row r="447" spans="1:2" x14ac:dyDescent="0.25">
      <c r="A447" s="18" t="s">
        <v>20</v>
      </c>
      <c r="B447">
        <v>106</v>
      </c>
    </row>
    <row r="448" spans="1:2" x14ac:dyDescent="0.25">
      <c r="A448" s="18" t="s">
        <v>20</v>
      </c>
      <c r="B448">
        <v>142</v>
      </c>
    </row>
    <row r="449" spans="1:2" x14ac:dyDescent="0.25">
      <c r="A449" s="18" t="s">
        <v>20</v>
      </c>
      <c r="B449">
        <v>233</v>
      </c>
    </row>
    <row r="450" spans="1:2" x14ac:dyDescent="0.25">
      <c r="A450" s="18" t="s">
        <v>20</v>
      </c>
      <c r="B450">
        <v>218</v>
      </c>
    </row>
    <row r="451" spans="1:2" x14ac:dyDescent="0.25">
      <c r="A451" s="18" t="s">
        <v>20</v>
      </c>
      <c r="B451">
        <v>76</v>
      </c>
    </row>
    <row r="452" spans="1:2" x14ac:dyDescent="0.25">
      <c r="A452" s="18" t="s">
        <v>20</v>
      </c>
      <c r="B452">
        <v>43</v>
      </c>
    </row>
    <row r="453" spans="1:2" x14ac:dyDescent="0.25">
      <c r="A453" s="18" t="s">
        <v>20</v>
      </c>
      <c r="B453">
        <v>221</v>
      </c>
    </row>
    <row r="454" spans="1:2" x14ac:dyDescent="0.25">
      <c r="A454" s="18" t="s">
        <v>20</v>
      </c>
      <c r="B454">
        <v>2805</v>
      </c>
    </row>
    <row r="455" spans="1:2" x14ac:dyDescent="0.25">
      <c r="A455" s="18" t="s">
        <v>20</v>
      </c>
      <c r="B455">
        <v>68</v>
      </c>
    </row>
    <row r="456" spans="1:2" x14ac:dyDescent="0.25">
      <c r="A456" s="18" t="s">
        <v>20</v>
      </c>
      <c r="B456">
        <v>183</v>
      </c>
    </row>
    <row r="457" spans="1:2" x14ac:dyDescent="0.25">
      <c r="A457" s="18" t="s">
        <v>20</v>
      </c>
      <c r="B457">
        <v>133</v>
      </c>
    </row>
    <row r="458" spans="1:2" x14ac:dyDescent="0.25">
      <c r="A458" s="18" t="s">
        <v>20</v>
      </c>
      <c r="B458">
        <v>2489</v>
      </c>
    </row>
    <row r="459" spans="1:2" x14ac:dyDescent="0.25">
      <c r="A459" s="18" t="s">
        <v>20</v>
      </c>
      <c r="B459">
        <v>69</v>
      </c>
    </row>
    <row r="460" spans="1:2" x14ac:dyDescent="0.25">
      <c r="A460" s="18" t="s">
        <v>20</v>
      </c>
      <c r="B460">
        <v>279</v>
      </c>
    </row>
    <row r="461" spans="1:2" x14ac:dyDescent="0.25">
      <c r="A461" s="18" t="s">
        <v>20</v>
      </c>
      <c r="B461">
        <v>210</v>
      </c>
    </row>
    <row r="462" spans="1:2" x14ac:dyDescent="0.25">
      <c r="A462" s="18" t="s">
        <v>20</v>
      </c>
      <c r="B462">
        <v>2100</v>
      </c>
    </row>
    <row r="463" spans="1:2" x14ac:dyDescent="0.25">
      <c r="A463" s="18" t="s">
        <v>20</v>
      </c>
      <c r="B463">
        <v>252</v>
      </c>
    </row>
    <row r="464" spans="1:2" x14ac:dyDescent="0.25">
      <c r="A464" s="18" t="s">
        <v>20</v>
      </c>
      <c r="B464">
        <v>1280</v>
      </c>
    </row>
    <row r="465" spans="1:2" x14ac:dyDescent="0.25">
      <c r="A465" s="18" t="s">
        <v>20</v>
      </c>
      <c r="B465">
        <v>157</v>
      </c>
    </row>
    <row r="466" spans="1:2" x14ac:dyDescent="0.25">
      <c r="A466" s="18" t="s">
        <v>20</v>
      </c>
      <c r="B466">
        <v>194</v>
      </c>
    </row>
    <row r="467" spans="1:2" x14ac:dyDescent="0.25">
      <c r="A467" s="18" t="s">
        <v>20</v>
      </c>
      <c r="B467">
        <v>82</v>
      </c>
    </row>
    <row r="468" spans="1:2" x14ac:dyDescent="0.25">
      <c r="A468" s="18" t="s">
        <v>20</v>
      </c>
      <c r="B468">
        <v>4233</v>
      </c>
    </row>
    <row r="469" spans="1:2" x14ac:dyDescent="0.25">
      <c r="A469" s="18" t="s">
        <v>20</v>
      </c>
      <c r="B469">
        <v>1297</v>
      </c>
    </row>
    <row r="470" spans="1:2" x14ac:dyDescent="0.25">
      <c r="A470" s="18" t="s">
        <v>20</v>
      </c>
      <c r="B470">
        <v>165</v>
      </c>
    </row>
    <row r="471" spans="1:2" x14ac:dyDescent="0.25">
      <c r="A471" s="18" t="s">
        <v>20</v>
      </c>
      <c r="B471">
        <v>119</v>
      </c>
    </row>
    <row r="472" spans="1:2" x14ac:dyDescent="0.25">
      <c r="A472" s="18" t="s">
        <v>20</v>
      </c>
      <c r="B472">
        <v>1797</v>
      </c>
    </row>
    <row r="473" spans="1:2" x14ac:dyDescent="0.25">
      <c r="A473" s="18" t="s">
        <v>20</v>
      </c>
      <c r="B473">
        <v>261</v>
      </c>
    </row>
    <row r="474" spans="1:2" x14ac:dyDescent="0.25">
      <c r="A474" s="18" t="s">
        <v>20</v>
      </c>
      <c r="B474">
        <v>157</v>
      </c>
    </row>
    <row r="475" spans="1:2" x14ac:dyDescent="0.25">
      <c r="A475" s="18" t="s">
        <v>20</v>
      </c>
      <c r="B475">
        <v>3533</v>
      </c>
    </row>
    <row r="476" spans="1:2" x14ac:dyDescent="0.25">
      <c r="A476" s="18" t="s">
        <v>20</v>
      </c>
      <c r="B476">
        <v>155</v>
      </c>
    </row>
    <row r="477" spans="1:2" x14ac:dyDescent="0.25">
      <c r="A477" s="18" t="s">
        <v>20</v>
      </c>
      <c r="B477">
        <v>132</v>
      </c>
    </row>
    <row r="478" spans="1:2" x14ac:dyDescent="0.25">
      <c r="A478" s="18" t="s">
        <v>20</v>
      </c>
      <c r="B478">
        <v>1354</v>
      </c>
    </row>
    <row r="479" spans="1:2" x14ac:dyDescent="0.25">
      <c r="A479" s="18" t="s">
        <v>20</v>
      </c>
      <c r="B479">
        <v>48</v>
      </c>
    </row>
    <row r="480" spans="1:2" x14ac:dyDescent="0.25">
      <c r="A480" s="18" t="s">
        <v>20</v>
      </c>
      <c r="B480">
        <v>110</v>
      </c>
    </row>
    <row r="481" spans="1:2" x14ac:dyDescent="0.25">
      <c r="A481" s="18" t="s">
        <v>20</v>
      </c>
      <c r="B481">
        <v>172</v>
      </c>
    </row>
    <row r="482" spans="1:2" x14ac:dyDescent="0.25">
      <c r="A482" s="18" t="s">
        <v>20</v>
      </c>
      <c r="B482">
        <v>307</v>
      </c>
    </row>
    <row r="483" spans="1:2" x14ac:dyDescent="0.25">
      <c r="A483" s="18" t="s">
        <v>20</v>
      </c>
      <c r="B483">
        <v>160</v>
      </c>
    </row>
    <row r="484" spans="1:2" x14ac:dyDescent="0.25">
      <c r="A484" s="18" t="s">
        <v>20</v>
      </c>
      <c r="B484">
        <v>1467</v>
      </c>
    </row>
    <row r="485" spans="1:2" x14ac:dyDescent="0.25">
      <c r="A485" s="18" t="s">
        <v>20</v>
      </c>
      <c r="B485">
        <v>2662</v>
      </c>
    </row>
    <row r="486" spans="1:2" x14ac:dyDescent="0.25">
      <c r="A486" s="18" t="s">
        <v>20</v>
      </c>
      <c r="B486">
        <v>452</v>
      </c>
    </row>
    <row r="487" spans="1:2" x14ac:dyDescent="0.25">
      <c r="A487" s="18" t="s">
        <v>20</v>
      </c>
      <c r="B487">
        <v>158</v>
      </c>
    </row>
    <row r="488" spans="1:2" x14ac:dyDescent="0.25">
      <c r="A488" s="18" t="s">
        <v>20</v>
      </c>
      <c r="B488">
        <v>225</v>
      </c>
    </row>
    <row r="489" spans="1:2" x14ac:dyDescent="0.25">
      <c r="A489" s="18" t="s">
        <v>20</v>
      </c>
      <c r="B489">
        <v>65</v>
      </c>
    </row>
    <row r="490" spans="1:2" x14ac:dyDescent="0.25">
      <c r="A490" s="18" t="s">
        <v>20</v>
      </c>
      <c r="B490">
        <v>163</v>
      </c>
    </row>
    <row r="491" spans="1:2" x14ac:dyDescent="0.25">
      <c r="A491" s="18" t="s">
        <v>20</v>
      </c>
      <c r="B491">
        <v>85</v>
      </c>
    </row>
    <row r="492" spans="1:2" x14ac:dyDescent="0.25">
      <c r="A492" s="18" t="s">
        <v>20</v>
      </c>
      <c r="B492">
        <v>217</v>
      </c>
    </row>
    <row r="493" spans="1:2" x14ac:dyDescent="0.25">
      <c r="A493" s="18" t="s">
        <v>20</v>
      </c>
      <c r="B493">
        <v>150</v>
      </c>
    </row>
    <row r="494" spans="1:2" x14ac:dyDescent="0.25">
      <c r="A494" s="18" t="s">
        <v>20</v>
      </c>
      <c r="B494">
        <v>3272</v>
      </c>
    </row>
    <row r="495" spans="1:2" x14ac:dyDescent="0.25">
      <c r="A495" s="18" t="s">
        <v>20</v>
      </c>
      <c r="B495">
        <v>300</v>
      </c>
    </row>
    <row r="496" spans="1:2" x14ac:dyDescent="0.25">
      <c r="A496" s="18" t="s">
        <v>20</v>
      </c>
      <c r="B496">
        <v>126</v>
      </c>
    </row>
    <row r="497" spans="1:2" x14ac:dyDescent="0.25">
      <c r="A497" s="18" t="s">
        <v>20</v>
      </c>
      <c r="B497">
        <v>2320</v>
      </c>
    </row>
    <row r="498" spans="1:2" x14ac:dyDescent="0.25">
      <c r="A498" s="18" t="s">
        <v>20</v>
      </c>
      <c r="B498">
        <v>81</v>
      </c>
    </row>
    <row r="499" spans="1:2" x14ac:dyDescent="0.25">
      <c r="A499" s="18" t="s">
        <v>20</v>
      </c>
      <c r="B499">
        <v>1887</v>
      </c>
    </row>
    <row r="500" spans="1:2" x14ac:dyDescent="0.25">
      <c r="A500" s="18" t="s">
        <v>20</v>
      </c>
      <c r="B500">
        <v>4358</v>
      </c>
    </row>
    <row r="501" spans="1:2" x14ac:dyDescent="0.25">
      <c r="A501" s="18" t="s">
        <v>20</v>
      </c>
      <c r="B501">
        <v>53</v>
      </c>
    </row>
    <row r="502" spans="1:2" x14ac:dyDescent="0.25">
      <c r="A502" s="18" t="s">
        <v>20</v>
      </c>
      <c r="B502">
        <v>2414</v>
      </c>
    </row>
    <row r="503" spans="1:2" x14ac:dyDescent="0.25">
      <c r="A503" s="18" t="s">
        <v>20</v>
      </c>
      <c r="B503">
        <v>80</v>
      </c>
    </row>
    <row r="504" spans="1:2" x14ac:dyDescent="0.25">
      <c r="A504" s="18" t="s">
        <v>20</v>
      </c>
      <c r="B504">
        <v>193</v>
      </c>
    </row>
    <row r="505" spans="1:2" x14ac:dyDescent="0.25">
      <c r="A505" s="18" t="s">
        <v>20</v>
      </c>
      <c r="B505">
        <v>52</v>
      </c>
    </row>
    <row r="506" spans="1:2" x14ac:dyDescent="0.25">
      <c r="A506" s="18" t="s">
        <v>20</v>
      </c>
      <c r="B506">
        <v>290</v>
      </c>
    </row>
    <row r="507" spans="1:2" x14ac:dyDescent="0.25">
      <c r="A507" s="18" t="s">
        <v>20</v>
      </c>
      <c r="B507">
        <v>122</v>
      </c>
    </row>
    <row r="508" spans="1:2" x14ac:dyDescent="0.25">
      <c r="A508" s="18" t="s">
        <v>20</v>
      </c>
      <c r="B508">
        <v>1470</v>
      </c>
    </row>
    <row r="509" spans="1:2" x14ac:dyDescent="0.25">
      <c r="A509" s="18" t="s">
        <v>20</v>
      </c>
      <c r="B509">
        <v>165</v>
      </c>
    </row>
    <row r="510" spans="1:2" x14ac:dyDescent="0.25">
      <c r="A510" s="18" t="s">
        <v>20</v>
      </c>
      <c r="B510">
        <v>182</v>
      </c>
    </row>
    <row r="511" spans="1:2" x14ac:dyDescent="0.25">
      <c r="A511" s="18" t="s">
        <v>20</v>
      </c>
      <c r="B511">
        <v>199</v>
      </c>
    </row>
    <row r="512" spans="1:2" x14ac:dyDescent="0.25">
      <c r="A512" s="18" t="s">
        <v>20</v>
      </c>
      <c r="B512">
        <v>56</v>
      </c>
    </row>
    <row r="513" spans="1:2" x14ac:dyDescent="0.25">
      <c r="A513" s="18" t="s">
        <v>20</v>
      </c>
      <c r="B513">
        <v>1460</v>
      </c>
    </row>
    <row r="514" spans="1:2" x14ac:dyDescent="0.25">
      <c r="A514" s="18" t="s">
        <v>20</v>
      </c>
      <c r="B514">
        <v>123</v>
      </c>
    </row>
    <row r="515" spans="1:2" x14ac:dyDescent="0.25">
      <c r="A515" s="18" t="s">
        <v>20</v>
      </c>
      <c r="B515">
        <v>159</v>
      </c>
    </row>
    <row r="516" spans="1:2" x14ac:dyDescent="0.25">
      <c r="A516" s="18" t="s">
        <v>20</v>
      </c>
      <c r="B516">
        <v>110</v>
      </c>
    </row>
    <row r="517" spans="1:2" x14ac:dyDescent="0.25">
      <c r="A517" s="18" t="s">
        <v>20</v>
      </c>
      <c r="B517">
        <v>236</v>
      </c>
    </row>
    <row r="518" spans="1:2" x14ac:dyDescent="0.25">
      <c r="A518" s="18" t="s">
        <v>20</v>
      </c>
      <c r="B518">
        <v>191</v>
      </c>
    </row>
    <row r="519" spans="1:2" x14ac:dyDescent="0.25">
      <c r="A519" s="18" t="s">
        <v>20</v>
      </c>
      <c r="B519">
        <v>3934</v>
      </c>
    </row>
    <row r="520" spans="1:2" x14ac:dyDescent="0.25">
      <c r="A520" s="18" t="s">
        <v>20</v>
      </c>
      <c r="B520">
        <v>80</v>
      </c>
    </row>
    <row r="521" spans="1:2" x14ac:dyDescent="0.25">
      <c r="A521" s="18" t="s">
        <v>20</v>
      </c>
      <c r="B521">
        <v>462</v>
      </c>
    </row>
    <row r="522" spans="1:2" x14ac:dyDescent="0.25">
      <c r="A522" s="18" t="s">
        <v>20</v>
      </c>
      <c r="B522">
        <v>179</v>
      </c>
    </row>
    <row r="523" spans="1:2" x14ac:dyDescent="0.25">
      <c r="A523" s="18" t="s">
        <v>20</v>
      </c>
      <c r="B523">
        <v>1866</v>
      </c>
    </row>
    <row r="524" spans="1:2" x14ac:dyDescent="0.25">
      <c r="A524" s="18" t="s">
        <v>20</v>
      </c>
      <c r="B524">
        <v>156</v>
      </c>
    </row>
    <row r="525" spans="1:2" x14ac:dyDescent="0.25">
      <c r="A525" s="18" t="s">
        <v>20</v>
      </c>
      <c r="B525">
        <v>255</v>
      </c>
    </row>
    <row r="526" spans="1:2" x14ac:dyDescent="0.25">
      <c r="A526" s="18" t="s">
        <v>20</v>
      </c>
      <c r="B526">
        <v>2261</v>
      </c>
    </row>
    <row r="527" spans="1:2" x14ac:dyDescent="0.25">
      <c r="A527" s="18" t="s">
        <v>20</v>
      </c>
      <c r="B527">
        <v>40</v>
      </c>
    </row>
    <row r="528" spans="1:2" x14ac:dyDescent="0.25">
      <c r="A528" s="18" t="s">
        <v>20</v>
      </c>
      <c r="B528">
        <v>2289</v>
      </c>
    </row>
    <row r="529" spans="1:2" x14ac:dyDescent="0.25">
      <c r="A529" s="18" t="s">
        <v>20</v>
      </c>
      <c r="B529">
        <v>65</v>
      </c>
    </row>
    <row r="530" spans="1:2" x14ac:dyDescent="0.25">
      <c r="A530" s="18" t="s">
        <v>20</v>
      </c>
      <c r="B530">
        <v>3777</v>
      </c>
    </row>
    <row r="531" spans="1:2" x14ac:dyDescent="0.25">
      <c r="A531" s="18" t="s">
        <v>20</v>
      </c>
      <c r="B531">
        <v>184</v>
      </c>
    </row>
    <row r="532" spans="1:2" x14ac:dyDescent="0.25">
      <c r="A532" s="18" t="s">
        <v>20</v>
      </c>
      <c r="B532">
        <v>85</v>
      </c>
    </row>
    <row r="533" spans="1:2" x14ac:dyDescent="0.25">
      <c r="A533" s="18" t="s">
        <v>20</v>
      </c>
      <c r="B533">
        <v>144</v>
      </c>
    </row>
    <row r="534" spans="1:2" x14ac:dyDescent="0.25">
      <c r="A534" s="18" t="s">
        <v>20</v>
      </c>
      <c r="B534">
        <v>1902</v>
      </c>
    </row>
    <row r="535" spans="1:2" x14ac:dyDescent="0.25">
      <c r="A535" s="18" t="s">
        <v>20</v>
      </c>
      <c r="B535">
        <v>105</v>
      </c>
    </row>
    <row r="536" spans="1:2" x14ac:dyDescent="0.25">
      <c r="A536" s="18" t="s">
        <v>20</v>
      </c>
      <c r="B536">
        <v>132</v>
      </c>
    </row>
    <row r="537" spans="1:2" x14ac:dyDescent="0.25">
      <c r="A537" s="18" t="s">
        <v>20</v>
      </c>
      <c r="B537">
        <v>96</v>
      </c>
    </row>
    <row r="538" spans="1:2" x14ac:dyDescent="0.25">
      <c r="A538" s="18" t="s">
        <v>20</v>
      </c>
      <c r="B538">
        <v>114</v>
      </c>
    </row>
    <row r="539" spans="1:2" x14ac:dyDescent="0.25">
      <c r="A539" s="18" t="s">
        <v>20</v>
      </c>
      <c r="B539">
        <v>203</v>
      </c>
    </row>
    <row r="540" spans="1:2" x14ac:dyDescent="0.25">
      <c r="A540" s="18" t="s">
        <v>20</v>
      </c>
      <c r="B540">
        <v>1559</v>
      </c>
    </row>
    <row r="541" spans="1:2" x14ac:dyDescent="0.25">
      <c r="A541" s="18" t="s">
        <v>20</v>
      </c>
      <c r="B541">
        <v>1548</v>
      </c>
    </row>
    <row r="542" spans="1:2" x14ac:dyDescent="0.25">
      <c r="A542" s="18" t="s">
        <v>20</v>
      </c>
      <c r="B542">
        <v>80</v>
      </c>
    </row>
    <row r="543" spans="1:2" x14ac:dyDescent="0.25">
      <c r="A543" s="18" t="s">
        <v>20</v>
      </c>
      <c r="B543">
        <v>131</v>
      </c>
    </row>
    <row r="544" spans="1:2" x14ac:dyDescent="0.25">
      <c r="A544" s="18" t="s">
        <v>20</v>
      </c>
      <c r="B544">
        <v>112</v>
      </c>
    </row>
    <row r="545" spans="1:2" x14ac:dyDescent="0.25">
      <c r="A545" s="18" t="s">
        <v>20</v>
      </c>
      <c r="B545">
        <v>155</v>
      </c>
    </row>
    <row r="546" spans="1:2" x14ac:dyDescent="0.25">
      <c r="A546" s="18" t="s">
        <v>20</v>
      </c>
      <c r="B546">
        <v>266</v>
      </c>
    </row>
    <row r="547" spans="1:2" x14ac:dyDescent="0.25">
      <c r="A547" s="18" t="s">
        <v>20</v>
      </c>
      <c r="B547">
        <v>155</v>
      </c>
    </row>
    <row r="548" spans="1:2" x14ac:dyDescent="0.25">
      <c r="A548" s="18" t="s">
        <v>20</v>
      </c>
      <c r="B548">
        <v>207</v>
      </c>
    </row>
    <row r="549" spans="1:2" x14ac:dyDescent="0.25">
      <c r="A549" s="18" t="s">
        <v>20</v>
      </c>
      <c r="B549">
        <v>245</v>
      </c>
    </row>
    <row r="550" spans="1:2" x14ac:dyDescent="0.25">
      <c r="A550" s="18" t="s">
        <v>20</v>
      </c>
      <c r="B550">
        <v>1573</v>
      </c>
    </row>
    <row r="551" spans="1:2" x14ac:dyDescent="0.25">
      <c r="A551" s="18" t="s">
        <v>20</v>
      </c>
      <c r="B551">
        <v>114</v>
      </c>
    </row>
    <row r="552" spans="1:2" x14ac:dyDescent="0.25">
      <c r="A552" s="18" t="s">
        <v>20</v>
      </c>
      <c r="B552">
        <v>93</v>
      </c>
    </row>
    <row r="553" spans="1:2" x14ac:dyDescent="0.25">
      <c r="A553" s="18" t="s">
        <v>20</v>
      </c>
      <c r="B553">
        <v>1681</v>
      </c>
    </row>
    <row r="554" spans="1:2" x14ac:dyDescent="0.25">
      <c r="A554" s="18" t="s">
        <v>20</v>
      </c>
      <c r="B554">
        <v>32</v>
      </c>
    </row>
    <row r="555" spans="1:2" x14ac:dyDescent="0.25">
      <c r="A555" s="18" t="s">
        <v>20</v>
      </c>
      <c r="B555">
        <v>135</v>
      </c>
    </row>
    <row r="556" spans="1:2" x14ac:dyDescent="0.25">
      <c r="A556" s="18" t="s">
        <v>20</v>
      </c>
      <c r="B556">
        <v>140</v>
      </c>
    </row>
    <row r="557" spans="1:2" x14ac:dyDescent="0.25">
      <c r="A557" s="18" t="s">
        <v>20</v>
      </c>
      <c r="B557">
        <v>92</v>
      </c>
    </row>
    <row r="558" spans="1:2" x14ac:dyDescent="0.25">
      <c r="A558" s="18" t="s">
        <v>20</v>
      </c>
      <c r="B558">
        <v>1015</v>
      </c>
    </row>
    <row r="559" spans="1:2" x14ac:dyDescent="0.25">
      <c r="A559" s="18" t="s">
        <v>20</v>
      </c>
      <c r="B559">
        <v>323</v>
      </c>
    </row>
    <row r="560" spans="1:2" x14ac:dyDescent="0.25">
      <c r="A560" s="18" t="s">
        <v>20</v>
      </c>
      <c r="B560">
        <v>2326</v>
      </c>
    </row>
    <row r="561" spans="1:2" x14ac:dyDescent="0.25">
      <c r="A561" s="18" t="s">
        <v>20</v>
      </c>
      <c r="B561">
        <v>381</v>
      </c>
    </row>
    <row r="562" spans="1:2" x14ac:dyDescent="0.25">
      <c r="A562" s="18" t="s">
        <v>20</v>
      </c>
      <c r="B562">
        <v>480</v>
      </c>
    </row>
    <row r="563" spans="1:2" x14ac:dyDescent="0.25">
      <c r="A563" s="18" t="s">
        <v>20</v>
      </c>
      <c r="B563">
        <v>226</v>
      </c>
    </row>
    <row r="564" spans="1:2" x14ac:dyDescent="0.25">
      <c r="A564" s="18" t="s">
        <v>20</v>
      </c>
      <c r="B564">
        <v>241</v>
      </c>
    </row>
    <row r="565" spans="1:2" x14ac:dyDescent="0.25">
      <c r="A565" s="18" t="s">
        <v>20</v>
      </c>
      <c r="B565">
        <v>132</v>
      </c>
    </row>
    <row r="566" spans="1:2" x14ac:dyDescent="0.25">
      <c r="A566" s="18" t="s">
        <v>20</v>
      </c>
      <c r="B566">
        <v>2043</v>
      </c>
    </row>
  </sheetData>
  <autoFilter ref="A1:B566" xr:uid="{03AEDA6E-8C2A-4F1E-BB6E-9F98B8D30E7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0A2D-A4B2-47F3-9CCE-5794C0BC839C}">
  <dimension ref="F14:K1128"/>
  <sheetViews>
    <sheetView topLeftCell="A546" workbookViewId="0">
      <selection activeCell="F563" sqref="F563:G1128"/>
    </sheetView>
  </sheetViews>
  <sheetFormatPr defaultRowHeight="15.75" x14ac:dyDescent="0.25"/>
  <sheetData>
    <row r="14" spans="10:11" x14ac:dyDescent="0.25">
      <c r="J14" s="1" t="s">
        <v>4</v>
      </c>
      <c r="K14" s="1" t="s">
        <v>5</v>
      </c>
    </row>
    <row r="15" spans="10:11" x14ac:dyDescent="0.25">
      <c r="J15" t="s">
        <v>20</v>
      </c>
      <c r="K15">
        <v>158</v>
      </c>
    </row>
    <row r="16" spans="10:11" x14ac:dyDescent="0.25">
      <c r="J16" t="s">
        <v>20</v>
      </c>
      <c r="K16">
        <v>1425</v>
      </c>
    </row>
    <row r="17" spans="10:11" x14ac:dyDescent="0.25">
      <c r="J17" t="s">
        <v>20</v>
      </c>
      <c r="K17">
        <v>174</v>
      </c>
    </row>
    <row r="18" spans="10:11" x14ac:dyDescent="0.25">
      <c r="J18" t="s">
        <v>20</v>
      </c>
      <c r="K18">
        <v>227</v>
      </c>
    </row>
    <row r="19" spans="10:11" x14ac:dyDescent="0.25">
      <c r="J19" t="s">
        <v>20</v>
      </c>
      <c r="K19">
        <v>220</v>
      </c>
    </row>
    <row r="20" spans="10:11" x14ac:dyDescent="0.25">
      <c r="J20" t="s">
        <v>20</v>
      </c>
      <c r="K20">
        <v>98</v>
      </c>
    </row>
    <row r="21" spans="10:11" x14ac:dyDescent="0.25">
      <c r="J21" t="s">
        <v>20</v>
      </c>
      <c r="K21">
        <v>100</v>
      </c>
    </row>
    <row r="22" spans="10:11" x14ac:dyDescent="0.25">
      <c r="J22" t="s">
        <v>20</v>
      </c>
      <c r="K22">
        <v>1249</v>
      </c>
    </row>
    <row r="23" spans="10:11" x14ac:dyDescent="0.25">
      <c r="J23" t="s">
        <v>20</v>
      </c>
      <c r="K23">
        <v>1396</v>
      </c>
    </row>
    <row r="24" spans="10:11" x14ac:dyDescent="0.25">
      <c r="J24" t="s">
        <v>20</v>
      </c>
      <c r="K24">
        <v>890</v>
      </c>
    </row>
    <row r="25" spans="10:11" x14ac:dyDescent="0.25">
      <c r="J25" t="s">
        <v>20</v>
      </c>
      <c r="K25">
        <v>142</v>
      </c>
    </row>
    <row r="26" spans="10:11" x14ac:dyDescent="0.25">
      <c r="J26" t="s">
        <v>20</v>
      </c>
      <c r="K26">
        <v>2673</v>
      </c>
    </row>
    <row r="27" spans="10:11" x14ac:dyDescent="0.25">
      <c r="J27" t="s">
        <v>20</v>
      </c>
      <c r="K27">
        <v>163</v>
      </c>
    </row>
    <row r="28" spans="10:11" x14ac:dyDescent="0.25">
      <c r="J28" t="s">
        <v>20</v>
      </c>
      <c r="K28">
        <v>2220</v>
      </c>
    </row>
    <row r="29" spans="10:11" x14ac:dyDescent="0.25">
      <c r="J29" t="s">
        <v>20</v>
      </c>
      <c r="K29">
        <v>1606</v>
      </c>
    </row>
    <row r="30" spans="10:11" x14ac:dyDescent="0.25">
      <c r="J30" t="s">
        <v>20</v>
      </c>
      <c r="K30">
        <v>129</v>
      </c>
    </row>
    <row r="31" spans="10:11" x14ac:dyDescent="0.25">
      <c r="J31" t="s">
        <v>20</v>
      </c>
      <c r="K31">
        <v>226</v>
      </c>
    </row>
    <row r="32" spans="10:11" x14ac:dyDescent="0.25">
      <c r="J32" t="s">
        <v>20</v>
      </c>
      <c r="K32">
        <v>5419</v>
      </c>
    </row>
    <row r="33" spans="10:11" x14ac:dyDescent="0.25">
      <c r="J33" t="s">
        <v>20</v>
      </c>
      <c r="K33">
        <v>165</v>
      </c>
    </row>
    <row r="34" spans="10:11" x14ac:dyDescent="0.25">
      <c r="J34" t="s">
        <v>20</v>
      </c>
      <c r="K34">
        <v>1965</v>
      </c>
    </row>
    <row r="35" spans="10:11" x14ac:dyDescent="0.25">
      <c r="J35" t="s">
        <v>20</v>
      </c>
      <c r="K35">
        <v>16</v>
      </c>
    </row>
    <row r="36" spans="10:11" x14ac:dyDescent="0.25">
      <c r="J36" t="s">
        <v>20</v>
      </c>
      <c r="K36">
        <v>107</v>
      </c>
    </row>
    <row r="37" spans="10:11" x14ac:dyDescent="0.25">
      <c r="J37" t="s">
        <v>20</v>
      </c>
      <c r="K37">
        <v>134</v>
      </c>
    </row>
    <row r="38" spans="10:11" x14ac:dyDescent="0.25">
      <c r="J38" t="s">
        <v>20</v>
      </c>
      <c r="K38">
        <v>198</v>
      </c>
    </row>
    <row r="39" spans="10:11" x14ac:dyDescent="0.25">
      <c r="J39" t="s">
        <v>20</v>
      </c>
      <c r="K39">
        <v>111</v>
      </c>
    </row>
    <row r="40" spans="10:11" x14ac:dyDescent="0.25">
      <c r="J40" t="s">
        <v>20</v>
      </c>
      <c r="K40">
        <v>222</v>
      </c>
    </row>
    <row r="41" spans="10:11" x14ac:dyDescent="0.25">
      <c r="J41" t="s">
        <v>20</v>
      </c>
      <c r="K41">
        <v>6212</v>
      </c>
    </row>
    <row r="42" spans="10:11" x14ac:dyDescent="0.25">
      <c r="J42" t="s">
        <v>20</v>
      </c>
      <c r="K42">
        <v>98</v>
      </c>
    </row>
    <row r="43" spans="10:11" x14ac:dyDescent="0.25">
      <c r="J43" t="s">
        <v>20</v>
      </c>
      <c r="K43">
        <v>92</v>
      </c>
    </row>
    <row r="44" spans="10:11" x14ac:dyDescent="0.25">
      <c r="J44" t="s">
        <v>20</v>
      </c>
      <c r="K44">
        <v>149</v>
      </c>
    </row>
    <row r="45" spans="10:11" x14ac:dyDescent="0.25">
      <c r="J45" t="s">
        <v>20</v>
      </c>
      <c r="K45">
        <v>2431</v>
      </c>
    </row>
    <row r="46" spans="10:11" x14ac:dyDescent="0.25">
      <c r="J46" t="s">
        <v>20</v>
      </c>
      <c r="K46">
        <v>303</v>
      </c>
    </row>
    <row r="47" spans="10:11" x14ac:dyDescent="0.25">
      <c r="J47" t="s">
        <v>20</v>
      </c>
      <c r="K47">
        <v>209</v>
      </c>
    </row>
    <row r="48" spans="10:11" x14ac:dyDescent="0.25">
      <c r="J48" t="s">
        <v>20</v>
      </c>
      <c r="K48">
        <v>131</v>
      </c>
    </row>
    <row r="49" spans="10:11" x14ac:dyDescent="0.25">
      <c r="J49" t="s">
        <v>20</v>
      </c>
      <c r="K49">
        <v>164</v>
      </c>
    </row>
    <row r="50" spans="10:11" x14ac:dyDescent="0.25">
      <c r="J50" t="s">
        <v>20</v>
      </c>
      <c r="K50">
        <v>201</v>
      </c>
    </row>
    <row r="51" spans="10:11" x14ac:dyDescent="0.25">
      <c r="J51" t="s">
        <v>20</v>
      </c>
      <c r="K51">
        <v>211</v>
      </c>
    </row>
    <row r="52" spans="10:11" x14ac:dyDescent="0.25">
      <c r="J52" t="s">
        <v>20</v>
      </c>
      <c r="K52">
        <v>128</v>
      </c>
    </row>
    <row r="53" spans="10:11" x14ac:dyDescent="0.25">
      <c r="J53" t="s">
        <v>20</v>
      </c>
      <c r="K53">
        <v>1600</v>
      </c>
    </row>
    <row r="54" spans="10:11" x14ac:dyDescent="0.25">
      <c r="J54" t="s">
        <v>20</v>
      </c>
      <c r="K54">
        <v>249</v>
      </c>
    </row>
    <row r="55" spans="10:11" x14ac:dyDescent="0.25">
      <c r="J55" t="s">
        <v>20</v>
      </c>
      <c r="K55">
        <v>236</v>
      </c>
    </row>
    <row r="56" spans="10:11" x14ac:dyDescent="0.25">
      <c r="J56" t="s">
        <v>20</v>
      </c>
      <c r="K56">
        <v>4065</v>
      </c>
    </row>
    <row r="57" spans="10:11" x14ac:dyDescent="0.25">
      <c r="J57" t="s">
        <v>20</v>
      </c>
      <c r="K57">
        <v>246</v>
      </c>
    </row>
    <row r="58" spans="10:11" x14ac:dyDescent="0.25">
      <c r="J58" t="s">
        <v>20</v>
      </c>
      <c r="K58">
        <v>2475</v>
      </c>
    </row>
    <row r="59" spans="10:11" x14ac:dyDescent="0.25">
      <c r="J59" t="s">
        <v>20</v>
      </c>
      <c r="K59">
        <v>76</v>
      </c>
    </row>
    <row r="60" spans="10:11" x14ac:dyDescent="0.25">
      <c r="J60" t="s">
        <v>20</v>
      </c>
      <c r="K60">
        <v>54</v>
      </c>
    </row>
    <row r="61" spans="10:11" x14ac:dyDescent="0.25">
      <c r="J61" t="s">
        <v>20</v>
      </c>
      <c r="K61">
        <v>88</v>
      </c>
    </row>
    <row r="62" spans="10:11" x14ac:dyDescent="0.25">
      <c r="J62" t="s">
        <v>20</v>
      </c>
      <c r="K62">
        <v>85</v>
      </c>
    </row>
    <row r="63" spans="10:11" x14ac:dyDescent="0.25">
      <c r="J63" t="s">
        <v>20</v>
      </c>
      <c r="K63">
        <v>170</v>
      </c>
    </row>
    <row r="64" spans="10:11" x14ac:dyDescent="0.25">
      <c r="J64" t="s">
        <v>20</v>
      </c>
      <c r="K64">
        <v>330</v>
      </c>
    </row>
    <row r="65" spans="10:11" x14ac:dyDescent="0.25">
      <c r="J65" t="s">
        <v>20</v>
      </c>
      <c r="K65">
        <v>127</v>
      </c>
    </row>
    <row r="66" spans="10:11" x14ac:dyDescent="0.25">
      <c r="J66" t="s">
        <v>20</v>
      </c>
      <c r="K66">
        <v>411</v>
      </c>
    </row>
    <row r="67" spans="10:11" x14ac:dyDescent="0.25">
      <c r="J67" t="s">
        <v>20</v>
      </c>
      <c r="K67">
        <v>180</v>
      </c>
    </row>
    <row r="68" spans="10:11" x14ac:dyDescent="0.25">
      <c r="J68" t="s">
        <v>20</v>
      </c>
      <c r="K68">
        <v>374</v>
      </c>
    </row>
    <row r="69" spans="10:11" x14ac:dyDescent="0.25">
      <c r="J69" t="s">
        <v>20</v>
      </c>
      <c r="K69">
        <v>71</v>
      </c>
    </row>
    <row r="70" spans="10:11" x14ac:dyDescent="0.25">
      <c r="J70" t="s">
        <v>20</v>
      </c>
      <c r="K70">
        <v>203</v>
      </c>
    </row>
    <row r="71" spans="10:11" x14ac:dyDescent="0.25">
      <c r="J71" t="s">
        <v>20</v>
      </c>
      <c r="K71">
        <v>113</v>
      </c>
    </row>
    <row r="72" spans="10:11" x14ac:dyDescent="0.25">
      <c r="J72" t="s">
        <v>20</v>
      </c>
      <c r="K72">
        <v>96</v>
      </c>
    </row>
    <row r="73" spans="10:11" x14ac:dyDescent="0.25">
      <c r="J73" t="s">
        <v>20</v>
      </c>
      <c r="K73">
        <v>498</v>
      </c>
    </row>
    <row r="74" spans="10:11" x14ac:dyDescent="0.25">
      <c r="J74" t="s">
        <v>20</v>
      </c>
      <c r="K74">
        <v>180</v>
      </c>
    </row>
    <row r="75" spans="10:11" x14ac:dyDescent="0.25">
      <c r="J75" t="s">
        <v>20</v>
      </c>
      <c r="K75">
        <v>27</v>
      </c>
    </row>
    <row r="76" spans="10:11" x14ac:dyDescent="0.25">
      <c r="J76" t="s">
        <v>20</v>
      </c>
      <c r="K76">
        <v>2331</v>
      </c>
    </row>
    <row r="77" spans="10:11" x14ac:dyDescent="0.25">
      <c r="J77" t="s">
        <v>20</v>
      </c>
      <c r="K77">
        <v>113</v>
      </c>
    </row>
    <row r="78" spans="10:11" x14ac:dyDescent="0.25">
      <c r="J78" t="s">
        <v>20</v>
      </c>
      <c r="K78">
        <v>164</v>
      </c>
    </row>
    <row r="79" spans="10:11" x14ac:dyDescent="0.25">
      <c r="J79" t="s">
        <v>20</v>
      </c>
      <c r="K79">
        <v>164</v>
      </c>
    </row>
    <row r="80" spans="10:11" x14ac:dyDescent="0.25">
      <c r="J80" t="s">
        <v>20</v>
      </c>
      <c r="K80">
        <v>336</v>
      </c>
    </row>
    <row r="81" spans="10:11" x14ac:dyDescent="0.25">
      <c r="J81" t="s">
        <v>20</v>
      </c>
      <c r="K81">
        <v>1917</v>
      </c>
    </row>
    <row r="82" spans="10:11" x14ac:dyDescent="0.25">
      <c r="J82" t="s">
        <v>20</v>
      </c>
      <c r="K82">
        <v>95</v>
      </c>
    </row>
    <row r="83" spans="10:11" x14ac:dyDescent="0.25">
      <c r="J83" t="s">
        <v>20</v>
      </c>
      <c r="K83">
        <v>147</v>
      </c>
    </row>
    <row r="84" spans="10:11" x14ac:dyDescent="0.25">
      <c r="J84" t="s">
        <v>20</v>
      </c>
      <c r="K84">
        <v>86</v>
      </c>
    </row>
    <row r="85" spans="10:11" x14ac:dyDescent="0.25">
      <c r="J85" t="s">
        <v>20</v>
      </c>
      <c r="K85">
        <v>83</v>
      </c>
    </row>
    <row r="86" spans="10:11" x14ac:dyDescent="0.25">
      <c r="J86" t="s">
        <v>20</v>
      </c>
      <c r="K86">
        <v>676</v>
      </c>
    </row>
    <row r="87" spans="10:11" x14ac:dyDescent="0.25">
      <c r="J87" t="s">
        <v>20</v>
      </c>
      <c r="K87">
        <v>361</v>
      </c>
    </row>
    <row r="88" spans="10:11" x14ac:dyDescent="0.25">
      <c r="J88" t="s">
        <v>20</v>
      </c>
      <c r="K88">
        <v>131</v>
      </c>
    </row>
    <row r="89" spans="10:11" x14ac:dyDescent="0.25">
      <c r="J89" t="s">
        <v>20</v>
      </c>
      <c r="K89">
        <v>126</v>
      </c>
    </row>
    <row r="90" spans="10:11" x14ac:dyDescent="0.25">
      <c r="J90" t="s">
        <v>20</v>
      </c>
      <c r="K90">
        <v>275</v>
      </c>
    </row>
    <row r="91" spans="10:11" x14ac:dyDescent="0.25">
      <c r="J91" t="s">
        <v>20</v>
      </c>
      <c r="K91">
        <v>67</v>
      </c>
    </row>
    <row r="92" spans="10:11" x14ac:dyDescent="0.25">
      <c r="J92" t="s">
        <v>20</v>
      </c>
      <c r="K92">
        <v>154</v>
      </c>
    </row>
    <row r="93" spans="10:11" x14ac:dyDescent="0.25">
      <c r="J93" t="s">
        <v>20</v>
      </c>
      <c r="K93">
        <v>1782</v>
      </c>
    </row>
    <row r="94" spans="10:11" x14ac:dyDescent="0.25">
      <c r="J94" t="s">
        <v>20</v>
      </c>
      <c r="K94">
        <v>903</v>
      </c>
    </row>
    <row r="95" spans="10:11" x14ac:dyDescent="0.25">
      <c r="J95" t="s">
        <v>20</v>
      </c>
      <c r="K95">
        <v>94</v>
      </c>
    </row>
    <row r="96" spans="10:11" x14ac:dyDescent="0.25">
      <c r="J96" t="s">
        <v>20</v>
      </c>
      <c r="K96">
        <v>180</v>
      </c>
    </row>
    <row r="97" spans="10:11" x14ac:dyDescent="0.25">
      <c r="J97" t="s">
        <v>20</v>
      </c>
      <c r="K97">
        <v>533</v>
      </c>
    </row>
    <row r="98" spans="10:11" x14ac:dyDescent="0.25">
      <c r="J98" t="s">
        <v>20</v>
      </c>
      <c r="K98">
        <v>2443</v>
      </c>
    </row>
    <row r="99" spans="10:11" x14ac:dyDescent="0.25">
      <c r="J99" t="s">
        <v>20</v>
      </c>
      <c r="K99">
        <v>89</v>
      </c>
    </row>
    <row r="100" spans="10:11" x14ac:dyDescent="0.25">
      <c r="J100" t="s">
        <v>20</v>
      </c>
      <c r="K100">
        <v>159</v>
      </c>
    </row>
    <row r="101" spans="10:11" x14ac:dyDescent="0.25">
      <c r="J101" t="s">
        <v>20</v>
      </c>
      <c r="K101">
        <v>50</v>
      </c>
    </row>
    <row r="102" spans="10:11" x14ac:dyDescent="0.25">
      <c r="J102" t="s">
        <v>20</v>
      </c>
      <c r="K102">
        <v>186</v>
      </c>
    </row>
    <row r="103" spans="10:11" x14ac:dyDescent="0.25">
      <c r="J103" t="s">
        <v>20</v>
      </c>
      <c r="K103">
        <v>1071</v>
      </c>
    </row>
    <row r="104" spans="10:11" x14ac:dyDescent="0.25">
      <c r="J104" t="s">
        <v>20</v>
      </c>
      <c r="K104">
        <v>117</v>
      </c>
    </row>
    <row r="105" spans="10:11" x14ac:dyDescent="0.25">
      <c r="J105" t="s">
        <v>20</v>
      </c>
      <c r="K105">
        <v>70</v>
      </c>
    </row>
    <row r="106" spans="10:11" x14ac:dyDescent="0.25">
      <c r="J106" t="s">
        <v>20</v>
      </c>
      <c r="K106">
        <v>135</v>
      </c>
    </row>
    <row r="107" spans="10:11" x14ac:dyDescent="0.25">
      <c r="J107" t="s">
        <v>20</v>
      </c>
      <c r="K107">
        <v>768</v>
      </c>
    </row>
    <row r="108" spans="10:11" x14ac:dyDescent="0.25">
      <c r="J108" t="s">
        <v>20</v>
      </c>
      <c r="K108">
        <v>199</v>
      </c>
    </row>
    <row r="109" spans="10:11" x14ac:dyDescent="0.25">
      <c r="J109" t="s">
        <v>20</v>
      </c>
      <c r="K109">
        <v>107</v>
      </c>
    </row>
    <row r="110" spans="10:11" x14ac:dyDescent="0.25">
      <c r="J110" t="s">
        <v>20</v>
      </c>
      <c r="K110">
        <v>195</v>
      </c>
    </row>
    <row r="111" spans="10:11" x14ac:dyDescent="0.25">
      <c r="J111" t="s">
        <v>20</v>
      </c>
      <c r="K111">
        <v>3376</v>
      </c>
    </row>
    <row r="112" spans="10:11" x14ac:dyDescent="0.25">
      <c r="J112" t="s">
        <v>20</v>
      </c>
      <c r="K112">
        <v>41</v>
      </c>
    </row>
    <row r="113" spans="10:11" x14ac:dyDescent="0.25">
      <c r="J113" t="s">
        <v>20</v>
      </c>
      <c r="K113">
        <v>1821</v>
      </c>
    </row>
    <row r="114" spans="10:11" x14ac:dyDescent="0.25">
      <c r="J114" t="s">
        <v>20</v>
      </c>
      <c r="K114">
        <v>164</v>
      </c>
    </row>
    <row r="115" spans="10:11" x14ac:dyDescent="0.25">
      <c r="J115" t="s">
        <v>20</v>
      </c>
      <c r="K115">
        <v>157</v>
      </c>
    </row>
    <row r="116" spans="10:11" x14ac:dyDescent="0.25">
      <c r="J116" t="s">
        <v>20</v>
      </c>
      <c r="K116">
        <v>246</v>
      </c>
    </row>
    <row r="117" spans="10:11" x14ac:dyDescent="0.25">
      <c r="J117" t="s">
        <v>20</v>
      </c>
      <c r="K117">
        <v>1396</v>
      </c>
    </row>
    <row r="118" spans="10:11" x14ac:dyDescent="0.25">
      <c r="J118" t="s">
        <v>20</v>
      </c>
      <c r="K118">
        <v>2506</v>
      </c>
    </row>
    <row r="119" spans="10:11" x14ac:dyDescent="0.25">
      <c r="J119" t="s">
        <v>20</v>
      </c>
      <c r="K119">
        <v>244</v>
      </c>
    </row>
    <row r="120" spans="10:11" x14ac:dyDescent="0.25">
      <c r="J120" t="s">
        <v>20</v>
      </c>
      <c r="K120">
        <v>146</v>
      </c>
    </row>
    <row r="121" spans="10:11" x14ac:dyDescent="0.25">
      <c r="J121" t="s">
        <v>20</v>
      </c>
      <c r="K121">
        <v>1267</v>
      </c>
    </row>
    <row r="122" spans="10:11" x14ac:dyDescent="0.25">
      <c r="J122" t="s">
        <v>20</v>
      </c>
      <c r="K122">
        <v>1561</v>
      </c>
    </row>
    <row r="123" spans="10:11" x14ac:dyDescent="0.25">
      <c r="J123" t="s">
        <v>20</v>
      </c>
      <c r="K123">
        <v>48</v>
      </c>
    </row>
    <row r="124" spans="10:11" x14ac:dyDescent="0.25">
      <c r="J124" t="s">
        <v>20</v>
      </c>
      <c r="K124">
        <v>2739</v>
      </c>
    </row>
    <row r="125" spans="10:11" x14ac:dyDescent="0.25">
      <c r="J125" t="s">
        <v>20</v>
      </c>
      <c r="K125">
        <v>3537</v>
      </c>
    </row>
    <row r="126" spans="10:11" x14ac:dyDescent="0.25">
      <c r="J126" t="s">
        <v>20</v>
      </c>
      <c r="K126">
        <v>2107</v>
      </c>
    </row>
    <row r="127" spans="10:11" x14ac:dyDescent="0.25">
      <c r="J127" t="s">
        <v>20</v>
      </c>
      <c r="K127">
        <v>3318</v>
      </c>
    </row>
    <row r="128" spans="10:11" x14ac:dyDescent="0.25">
      <c r="J128" t="s">
        <v>20</v>
      </c>
      <c r="K128">
        <v>340</v>
      </c>
    </row>
    <row r="129" spans="10:11" x14ac:dyDescent="0.25">
      <c r="J129" t="s">
        <v>20</v>
      </c>
      <c r="K129">
        <v>1442</v>
      </c>
    </row>
    <row r="130" spans="10:11" x14ac:dyDescent="0.25">
      <c r="J130" t="s">
        <v>20</v>
      </c>
      <c r="K130">
        <v>126</v>
      </c>
    </row>
    <row r="131" spans="10:11" x14ac:dyDescent="0.25">
      <c r="J131" t="s">
        <v>20</v>
      </c>
      <c r="K131">
        <v>524</v>
      </c>
    </row>
    <row r="132" spans="10:11" x14ac:dyDescent="0.25">
      <c r="J132" t="s">
        <v>20</v>
      </c>
      <c r="K132">
        <v>1989</v>
      </c>
    </row>
    <row r="133" spans="10:11" x14ac:dyDescent="0.25">
      <c r="J133" t="s">
        <v>20</v>
      </c>
      <c r="K133">
        <v>157</v>
      </c>
    </row>
    <row r="134" spans="10:11" x14ac:dyDescent="0.25">
      <c r="J134" t="s">
        <v>20</v>
      </c>
      <c r="K134">
        <v>4498</v>
      </c>
    </row>
    <row r="135" spans="10:11" x14ac:dyDescent="0.25">
      <c r="J135" t="s">
        <v>20</v>
      </c>
      <c r="K135">
        <v>80</v>
      </c>
    </row>
    <row r="136" spans="10:11" x14ac:dyDescent="0.25">
      <c r="J136" t="s">
        <v>20</v>
      </c>
      <c r="K136">
        <v>43</v>
      </c>
    </row>
    <row r="137" spans="10:11" x14ac:dyDescent="0.25">
      <c r="J137" t="s">
        <v>20</v>
      </c>
      <c r="K137">
        <v>2053</v>
      </c>
    </row>
    <row r="138" spans="10:11" x14ac:dyDescent="0.25">
      <c r="J138" t="s">
        <v>20</v>
      </c>
      <c r="K138">
        <v>168</v>
      </c>
    </row>
    <row r="139" spans="10:11" x14ac:dyDescent="0.25">
      <c r="J139" t="s">
        <v>20</v>
      </c>
      <c r="K139">
        <v>4289</v>
      </c>
    </row>
    <row r="140" spans="10:11" x14ac:dyDescent="0.25">
      <c r="J140" t="s">
        <v>20</v>
      </c>
      <c r="K140">
        <v>165</v>
      </c>
    </row>
    <row r="141" spans="10:11" x14ac:dyDescent="0.25">
      <c r="J141" t="s">
        <v>20</v>
      </c>
      <c r="K141">
        <v>1815</v>
      </c>
    </row>
    <row r="142" spans="10:11" x14ac:dyDescent="0.25">
      <c r="J142" t="s">
        <v>20</v>
      </c>
      <c r="K142">
        <v>397</v>
      </c>
    </row>
    <row r="143" spans="10:11" x14ac:dyDescent="0.25">
      <c r="J143" t="s">
        <v>20</v>
      </c>
      <c r="K143">
        <v>1539</v>
      </c>
    </row>
    <row r="144" spans="10:11" x14ac:dyDescent="0.25">
      <c r="J144" t="s">
        <v>20</v>
      </c>
      <c r="K144">
        <v>138</v>
      </c>
    </row>
    <row r="145" spans="10:11" x14ac:dyDescent="0.25">
      <c r="J145" t="s">
        <v>20</v>
      </c>
      <c r="K145">
        <v>3594</v>
      </c>
    </row>
    <row r="146" spans="10:11" x14ac:dyDescent="0.25">
      <c r="J146" t="s">
        <v>20</v>
      </c>
      <c r="K146">
        <v>5880</v>
      </c>
    </row>
    <row r="147" spans="10:11" x14ac:dyDescent="0.25">
      <c r="J147" t="s">
        <v>20</v>
      </c>
      <c r="K147">
        <v>112</v>
      </c>
    </row>
    <row r="148" spans="10:11" x14ac:dyDescent="0.25">
      <c r="J148" t="s">
        <v>20</v>
      </c>
      <c r="K148">
        <v>943</v>
      </c>
    </row>
    <row r="149" spans="10:11" x14ac:dyDescent="0.25">
      <c r="J149" t="s">
        <v>20</v>
      </c>
      <c r="K149">
        <v>2468</v>
      </c>
    </row>
    <row r="150" spans="10:11" x14ac:dyDescent="0.25">
      <c r="J150" t="s">
        <v>20</v>
      </c>
      <c r="K150">
        <v>2551</v>
      </c>
    </row>
    <row r="151" spans="10:11" x14ac:dyDescent="0.25">
      <c r="J151" t="s">
        <v>20</v>
      </c>
      <c r="K151">
        <v>101</v>
      </c>
    </row>
    <row r="152" spans="10:11" x14ac:dyDescent="0.25">
      <c r="J152" t="s">
        <v>20</v>
      </c>
      <c r="K152">
        <v>92</v>
      </c>
    </row>
    <row r="153" spans="10:11" x14ac:dyDescent="0.25">
      <c r="J153" t="s">
        <v>20</v>
      </c>
      <c r="K153">
        <v>62</v>
      </c>
    </row>
    <row r="154" spans="10:11" x14ac:dyDescent="0.25">
      <c r="J154" t="s">
        <v>20</v>
      </c>
      <c r="K154">
        <v>149</v>
      </c>
    </row>
    <row r="155" spans="10:11" x14ac:dyDescent="0.25">
      <c r="J155" t="s">
        <v>20</v>
      </c>
      <c r="K155">
        <v>329</v>
      </c>
    </row>
    <row r="156" spans="10:11" x14ac:dyDescent="0.25">
      <c r="J156" t="s">
        <v>20</v>
      </c>
      <c r="K156">
        <v>97</v>
      </c>
    </row>
    <row r="157" spans="10:11" x14ac:dyDescent="0.25">
      <c r="J157" t="s">
        <v>20</v>
      </c>
      <c r="K157">
        <v>1784</v>
      </c>
    </row>
    <row r="158" spans="10:11" x14ac:dyDescent="0.25">
      <c r="J158" t="s">
        <v>20</v>
      </c>
      <c r="K158">
        <v>1684</v>
      </c>
    </row>
    <row r="159" spans="10:11" x14ac:dyDescent="0.25">
      <c r="J159" t="s">
        <v>20</v>
      </c>
      <c r="K159">
        <v>250</v>
      </c>
    </row>
    <row r="160" spans="10:11" x14ac:dyDescent="0.25">
      <c r="J160" t="s">
        <v>20</v>
      </c>
      <c r="K160">
        <v>238</v>
      </c>
    </row>
    <row r="161" spans="10:11" x14ac:dyDescent="0.25">
      <c r="J161" t="s">
        <v>20</v>
      </c>
      <c r="K161">
        <v>53</v>
      </c>
    </row>
    <row r="162" spans="10:11" x14ac:dyDescent="0.25">
      <c r="J162" t="s">
        <v>20</v>
      </c>
      <c r="K162">
        <v>214</v>
      </c>
    </row>
    <row r="163" spans="10:11" x14ac:dyDescent="0.25">
      <c r="J163" t="s">
        <v>20</v>
      </c>
      <c r="K163">
        <v>222</v>
      </c>
    </row>
    <row r="164" spans="10:11" x14ac:dyDescent="0.25">
      <c r="J164" t="s">
        <v>20</v>
      </c>
      <c r="K164">
        <v>1884</v>
      </c>
    </row>
    <row r="165" spans="10:11" x14ac:dyDescent="0.25">
      <c r="J165" t="s">
        <v>20</v>
      </c>
      <c r="K165">
        <v>218</v>
      </c>
    </row>
    <row r="166" spans="10:11" x14ac:dyDescent="0.25">
      <c r="J166" t="s">
        <v>20</v>
      </c>
      <c r="K166">
        <v>6465</v>
      </c>
    </row>
    <row r="167" spans="10:11" x14ac:dyDescent="0.25">
      <c r="J167" t="s">
        <v>20</v>
      </c>
      <c r="K167">
        <v>59</v>
      </c>
    </row>
    <row r="168" spans="10:11" x14ac:dyDescent="0.25">
      <c r="J168" t="s">
        <v>20</v>
      </c>
      <c r="K168">
        <v>88</v>
      </c>
    </row>
    <row r="169" spans="10:11" x14ac:dyDescent="0.25">
      <c r="J169" t="s">
        <v>20</v>
      </c>
      <c r="K169">
        <v>1697</v>
      </c>
    </row>
    <row r="170" spans="10:11" x14ac:dyDescent="0.25">
      <c r="J170" t="s">
        <v>20</v>
      </c>
      <c r="K170">
        <v>92</v>
      </c>
    </row>
    <row r="171" spans="10:11" x14ac:dyDescent="0.25">
      <c r="J171" t="s">
        <v>20</v>
      </c>
      <c r="K171">
        <v>186</v>
      </c>
    </row>
    <row r="172" spans="10:11" x14ac:dyDescent="0.25">
      <c r="J172" t="s">
        <v>20</v>
      </c>
      <c r="K172">
        <v>138</v>
      </c>
    </row>
    <row r="173" spans="10:11" x14ac:dyDescent="0.25">
      <c r="J173" t="s">
        <v>20</v>
      </c>
      <c r="K173">
        <v>261</v>
      </c>
    </row>
    <row r="174" spans="10:11" x14ac:dyDescent="0.25">
      <c r="J174" t="s">
        <v>20</v>
      </c>
      <c r="K174">
        <v>107</v>
      </c>
    </row>
    <row r="175" spans="10:11" x14ac:dyDescent="0.25">
      <c r="J175" t="s">
        <v>20</v>
      </c>
      <c r="K175">
        <v>199</v>
      </c>
    </row>
    <row r="176" spans="10:11" x14ac:dyDescent="0.25">
      <c r="J176" t="s">
        <v>20</v>
      </c>
      <c r="K176">
        <v>5512</v>
      </c>
    </row>
    <row r="177" spans="10:11" x14ac:dyDescent="0.25">
      <c r="J177" t="s">
        <v>20</v>
      </c>
      <c r="K177">
        <v>86</v>
      </c>
    </row>
    <row r="178" spans="10:11" x14ac:dyDescent="0.25">
      <c r="J178" t="s">
        <v>20</v>
      </c>
      <c r="K178">
        <v>2768</v>
      </c>
    </row>
    <row r="179" spans="10:11" x14ac:dyDescent="0.25">
      <c r="J179" t="s">
        <v>20</v>
      </c>
      <c r="K179">
        <v>48</v>
      </c>
    </row>
    <row r="180" spans="10:11" x14ac:dyDescent="0.25">
      <c r="J180" t="s">
        <v>20</v>
      </c>
      <c r="K180">
        <v>87</v>
      </c>
    </row>
    <row r="181" spans="10:11" x14ac:dyDescent="0.25">
      <c r="J181" t="s">
        <v>20</v>
      </c>
      <c r="K181">
        <v>1894</v>
      </c>
    </row>
    <row r="182" spans="10:11" x14ac:dyDescent="0.25">
      <c r="J182" t="s">
        <v>20</v>
      </c>
      <c r="K182">
        <v>282</v>
      </c>
    </row>
    <row r="183" spans="10:11" x14ac:dyDescent="0.25">
      <c r="J183" t="s">
        <v>20</v>
      </c>
      <c r="K183">
        <v>116</v>
      </c>
    </row>
    <row r="184" spans="10:11" x14ac:dyDescent="0.25">
      <c r="J184" t="s">
        <v>20</v>
      </c>
      <c r="K184">
        <v>83</v>
      </c>
    </row>
    <row r="185" spans="10:11" x14ac:dyDescent="0.25">
      <c r="J185" t="s">
        <v>20</v>
      </c>
      <c r="K185">
        <v>91</v>
      </c>
    </row>
    <row r="186" spans="10:11" x14ac:dyDescent="0.25">
      <c r="J186" t="s">
        <v>20</v>
      </c>
      <c r="K186">
        <v>546</v>
      </c>
    </row>
    <row r="187" spans="10:11" x14ac:dyDescent="0.25">
      <c r="J187" t="s">
        <v>20</v>
      </c>
      <c r="K187">
        <v>393</v>
      </c>
    </row>
    <row r="188" spans="10:11" x14ac:dyDescent="0.25">
      <c r="J188" t="s">
        <v>20</v>
      </c>
      <c r="K188">
        <v>133</v>
      </c>
    </row>
    <row r="189" spans="10:11" x14ac:dyDescent="0.25">
      <c r="J189" t="s">
        <v>20</v>
      </c>
      <c r="K189">
        <v>254</v>
      </c>
    </row>
    <row r="190" spans="10:11" x14ac:dyDescent="0.25">
      <c r="J190" t="s">
        <v>20</v>
      </c>
      <c r="K190">
        <v>176</v>
      </c>
    </row>
    <row r="191" spans="10:11" x14ac:dyDescent="0.25">
      <c r="J191" t="s">
        <v>20</v>
      </c>
      <c r="K191">
        <v>337</v>
      </c>
    </row>
    <row r="192" spans="10:11" x14ac:dyDescent="0.25">
      <c r="J192" t="s">
        <v>20</v>
      </c>
      <c r="K192">
        <v>107</v>
      </c>
    </row>
    <row r="193" spans="10:11" x14ac:dyDescent="0.25">
      <c r="J193" t="s">
        <v>20</v>
      </c>
      <c r="K193">
        <v>183</v>
      </c>
    </row>
    <row r="194" spans="10:11" x14ac:dyDescent="0.25">
      <c r="J194" t="s">
        <v>20</v>
      </c>
      <c r="K194">
        <v>72</v>
      </c>
    </row>
    <row r="195" spans="10:11" x14ac:dyDescent="0.25">
      <c r="J195" t="s">
        <v>20</v>
      </c>
      <c r="K195">
        <v>295</v>
      </c>
    </row>
    <row r="196" spans="10:11" x14ac:dyDescent="0.25">
      <c r="J196" t="s">
        <v>20</v>
      </c>
      <c r="K196">
        <v>142</v>
      </c>
    </row>
    <row r="197" spans="10:11" x14ac:dyDescent="0.25">
      <c r="J197" t="s">
        <v>20</v>
      </c>
      <c r="K197">
        <v>85</v>
      </c>
    </row>
    <row r="198" spans="10:11" x14ac:dyDescent="0.25">
      <c r="J198" t="s">
        <v>20</v>
      </c>
      <c r="K198">
        <v>659</v>
      </c>
    </row>
    <row r="199" spans="10:11" x14ac:dyDescent="0.25">
      <c r="J199" t="s">
        <v>20</v>
      </c>
      <c r="K199">
        <v>121</v>
      </c>
    </row>
    <row r="200" spans="10:11" x14ac:dyDescent="0.25">
      <c r="J200" t="s">
        <v>20</v>
      </c>
      <c r="K200">
        <v>3742</v>
      </c>
    </row>
    <row r="201" spans="10:11" x14ac:dyDescent="0.25">
      <c r="J201" t="s">
        <v>20</v>
      </c>
      <c r="K201">
        <v>223</v>
      </c>
    </row>
    <row r="202" spans="10:11" x14ac:dyDescent="0.25">
      <c r="J202" t="s">
        <v>20</v>
      </c>
      <c r="K202">
        <v>133</v>
      </c>
    </row>
    <row r="203" spans="10:11" x14ac:dyDescent="0.25">
      <c r="J203" t="s">
        <v>20</v>
      </c>
      <c r="K203">
        <v>5168</v>
      </c>
    </row>
    <row r="204" spans="10:11" x14ac:dyDescent="0.25">
      <c r="J204" t="s">
        <v>20</v>
      </c>
      <c r="K204">
        <v>307</v>
      </c>
    </row>
    <row r="205" spans="10:11" x14ac:dyDescent="0.25">
      <c r="J205" t="s">
        <v>20</v>
      </c>
      <c r="K205">
        <v>2441</v>
      </c>
    </row>
    <row r="206" spans="10:11" x14ac:dyDescent="0.25">
      <c r="J206" t="s">
        <v>20</v>
      </c>
      <c r="K206">
        <v>1385</v>
      </c>
    </row>
    <row r="207" spans="10:11" x14ac:dyDescent="0.25">
      <c r="J207" t="s">
        <v>20</v>
      </c>
      <c r="K207">
        <v>190</v>
      </c>
    </row>
    <row r="208" spans="10:11" x14ac:dyDescent="0.25">
      <c r="J208" t="s">
        <v>20</v>
      </c>
      <c r="K208">
        <v>470</v>
      </c>
    </row>
    <row r="209" spans="10:11" x14ac:dyDescent="0.25">
      <c r="J209" t="s">
        <v>20</v>
      </c>
      <c r="K209">
        <v>253</v>
      </c>
    </row>
    <row r="210" spans="10:11" x14ac:dyDescent="0.25">
      <c r="J210" t="s">
        <v>20</v>
      </c>
      <c r="K210">
        <v>1113</v>
      </c>
    </row>
    <row r="211" spans="10:11" x14ac:dyDescent="0.25">
      <c r="J211" t="s">
        <v>20</v>
      </c>
      <c r="K211">
        <v>2283</v>
      </c>
    </row>
    <row r="212" spans="10:11" x14ac:dyDescent="0.25">
      <c r="J212" t="s">
        <v>20</v>
      </c>
      <c r="K212">
        <v>1095</v>
      </c>
    </row>
    <row r="213" spans="10:11" x14ac:dyDescent="0.25">
      <c r="J213" t="s">
        <v>20</v>
      </c>
      <c r="K213">
        <v>1690</v>
      </c>
    </row>
    <row r="214" spans="10:11" x14ac:dyDescent="0.25">
      <c r="J214" t="s">
        <v>20</v>
      </c>
      <c r="K214">
        <v>191</v>
      </c>
    </row>
    <row r="215" spans="10:11" x14ac:dyDescent="0.25">
      <c r="J215" t="s">
        <v>20</v>
      </c>
      <c r="K215">
        <v>2013</v>
      </c>
    </row>
    <row r="216" spans="10:11" x14ac:dyDescent="0.25">
      <c r="J216" t="s">
        <v>20</v>
      </c>
      <c r="K216">
        <v>1703</v>
      </c>
    </row>
    <row r="217" spans="10:11" x14ac:dyDescent="0.25">
      <c r="J217" t="s">
        <v>20</v>
      </c>
      <c r="K217">
        <v>80</v>
      </c>
    </row>
    <row r="218" spans="10:11" x14ac:dyDescent="0.25">
      <c r="J218" t="s">
        <v>20</v>
      </c>
      <c r="K218">
        <v>41</v>
      </c>
    </row>
    <row r="219" spans="10:11" x14ac:dyDescent="0.25">
      <c r="J219" t="s">
        <v>20</v>
      </c>
      <c r="K219">
        <v>187</v>
      </c>
    </row>
    <row r="220" spans="10:11" x14ac:dyDescent="0.25">
      <c r="J220" t="s">
        <v>20</v>
      </c>
      <c r="K220">
        <v>2875</v>
      </c>
    </row>
    <row r="221" spans="10:11" x14ac:dyDescent="0.25">
      <c r="J221" t="s">
        <v>20</v>
      </c>
      <c r="K221">
        <v>88</v>
      </c>
    </row>
    <row r="222" spans="10:11" x14ac:dyDescent="0.25">
      <c r="J222" t="s">
        <v>20</v>
      </c>
      <c r="K222">
        <v>191</v>
      </c>
    </row>
    <row r="223" spans="10:11" x14ac:dyDescent="0.25">
      <c r="J223" t="s">
        <v>20</v>
      </c>
      <c r="K223">
        <v>139</v>
      </c>
    </row>
    <row r="224" spans="10:11" x14ac:dyDescent="0.25">
      <c r="J224" t="s">
        <v>20</v>
      </c>
      <c r="K224">
        <v>186</v>
      </c>
    </row>
    <row r="225" spans="10:11" x14ac:dyDescent="0.25">
      <c r="J225" t="s">
        <v>20</v>
      </c>
      <c r="K225">
        <v>112</v>
      </c>
    </row>
    <row r="226" spans="10:11" x14ac:dyDescent="0.25">
      <c r="J226" t="s">
        <v>20</v>
      </c>
      <c r="K226">
        <v>101</v>
      </c>
    </row>
    <row r="227" spans="10:11" x14ac:dyDescent="0.25">
      <c r="J227" t="s">
        <v>20</v>
      </c>
      <c r="K227">
        <v>206</v>
      </c>
    </row>
    <row r="228" spans="10:11" x14ac:dyDescent="0.25">
      <c r="J228" t="s">
        <v>20</v>
      </c>
      <c r="K228">
        <v>154</v>
      </c>
    </row>
    <row r="229" spans="10:11" x14ac:dyDescent="0.25">
      <c r="J229" t="s">
        <v>20</v>
      </c>
      <c r="K229">
        <v>5966</v>
      </c>
    </row>
    <row r="230" spans="10:11" x14ac:dyDescent="0.25">
      <c r="J230" t="s">
        <v>20</v>
      </c>
      <c r="K230">
        <v>169</v>
      </c>
    </row>
    <row r="231" spans="10:11" x14ac:dyDescent="0.25">
      <c r="J231" t="s">
        <v>20</v>
      </c>
      <c r="K231">
        <v>2106</v>
      </c>
    </row>
    <row r="232" spans="10:11" x14ac:dyDescent="0.25">
      <c r="J232" t="s">
        <v>20</v>
      </c>
      <c r="K232">
        <v>131</v>
      </c>
    </row>
    <row r="233" spans="10:11" x14ac:dyDescent="0.25">
      <c r="J233" t="s">
        <v>20</v>
      </c>
      <c r="K233">
        <v>84</v>
      </c>
    </row>
    <row r="234" spans="10:11" x14ac:dyDescent="0.25">
      <c r="J234" t="s">
        <v>20</v>
      </c>
      <c r="K234">
        <v>155</v>
      </c>
    </row>
    <row r="235" spans="10:11" x14ac:dyDescent="0.25">
      <c r="J235" t="s">
        <v>20</v>
      </c>
      <c r="K235">
        <v>189</v>
      </c>
    </row>
    <row r="236" spans="10:11" x14ac:dyDescent="0.25">
      <c r="J236" t="s">
        <v>20</v>
      </c>
      <c r="K236">
        <v>4799</v>
      </c>
    </row>
    <row r="237" spans="10:11" x14ac:dyDescent="0.25">
      <c r="J237" t="s">
        <v>20</v>
      </c>
      <c r="K237">
        <v>1137</v>
      </c>
    </row>
    <row r="238" spans="10:11" x14ac:dyDescent="0.25">
      <c r="J238" t="s">
        <v>20</v>
      </c>
      <c r="K238">
        <v>1152</v>
      </c>
    </row>
    <row r="239" spans="10:11" x14ac:dyDescent="0.25">
      <c r="J239" t="s">
        <v>20</v>
      </c>
      <c r="K239">
        <v>50</v>
      </c>
    </row>
    <row r="240" spans="10:11" x14ac:dyDescent="0.25">
      <c r="J240" t="s">
        <v>20</v>
      </c>
      <c r="K240">
        <v>3059</v>
      </c>
    </row>
    <row r="241" spans="10:11" x14ac:dyDescent="0.25">
      <c r="J241" t="s">
        <v>20</v>
      </c>
      <c r="K241">
        <v>34</v>
      </c>
    </row>
    <row r="242" spans="10:11" x14ac:dyDescent="0.25">
      <c r="J242" t="s">
        <v>20</v>
      </c>
      <c r="K242">
        <v>220</v>
      </c>
    </row>
    <row r="243" spans="10:11" x14ac:dyDescent="0.25">
      <c r="J243" t="s">
        <v>20</v>
      </c>
      <c r="K243">
        <v>1604</v>
      </c>
    </row>
    <row r="244" spans="10:11" x14ac:dyDescent="0.25">
      <c r="J244" t="s">
        <v>20</v>
      </c>
      <c r="K244">
        <v>454</v>
      </c>
    </row>
    <row r="245" spans="10:11" x14ac:dyDescent="0.25">
      <c r="J245" t="s">
        <v>20</v>
      </c>
      <c r="K245">
        <v>123</v>
      </c>
    </row>
    <row r="246" spans="10:11" x14ac:dyDescent="0.25">
      <c r="J246" t="s">
        <v>20</v>
      </c>
      <c r="K246">
        <v>299</v>
      </c>
    </row>
    <row r="247" spans="10:11" x14ac:dyDescent="0.25">
      <c r="J247" t="s">
        <v>20</v>
      </c>
      <c r="K247">
        <v>2237</v>
      </c>
    </row>
    <row r="248" spans="10:11" x14ac:dyDescent="0.25">
      <c r="J248" t="s">
        <v>20</v>
      </c>
      <c r="K248">
        <v>645</v>
      </c>
    </row>
    <row r="249" spans="10:11" x14ac:dyDescent="0.25">
      <c r="J249" t="s">
        <v>20</v>
      </c>
      <c r="K249">
        <v>484</v>
      </c>
    </row>
    <row r="250" spans="10:11" x14ac:dyDescent="0.25">
      <c r="J250" t="s">
        <v>20</v>
      </c>
      <c r="K250">
        <v>154</v>
      </c>
    </row>
    <row r="251" spans="10:11" x14ac:dyDescent="0.25">
      <c r="J251" t="s">
        <v>20</v>
      </c>
      <c r="K251">
        <v>82</v>
      </c>
    </row>
    <row r="252" spans="10:11" x14ac:dyDescent="0.25">
      <c r="J252" t="s">
        <v>20</v>
      </c>
      <c r="K252">
        <v>134</v>
      </c>
    </row>
    <row r="253" spans="10:11" x14ac:dyDescent="0.25">
      <c r="J253" t="s">
        <v>20</v>
      </c>
      <c r="K253">
        <v>5203</v>
      </c>
    </row>
    <row r="254" spans="10:11" x14ac:dyDescent="0.25">
      <c r="J254" t="s">
        <v>20</v>
      </c>
      <c r="K254">
        <v>94</v>
      </c>
    </row>
    <row r="255" spans="10:11" x14ac:dyDescent="0.25">
      <c r="J255" t="s">
        <v>20</v>
      </c>
      <c r="K255">
        <v>205</v>
      </c>
    </row>
    <row r="256" spans="10:11" x14ac:dyDescent="0.25">
      <c r="J256" t="s">
        <v>20</v>
      </c>
      <c r="K256">
        <v>92</v>
      </c>
    </row>
    <row r="257" spans="10:11" x14ac:dyDescent="0.25">
      <c r="J257" t="s">
        <v>20</v>
      </c>
      <c r="K257">
        <v>219</v>
      </c>
    </row>
    <row r="258" spans="10:11" x14ac:dyDescent="0.25">
      <c r="J258" t="s">
        <v>20</v>
      </c>
      <c r="K258">
        <v>2526</v>
      </c>
    </row>
    <row r="259" spans="10:11" x14ac:dyDescent="0.25">
      <c r="J259" t="s">
        <v>20</v>
      </c>
      <c r="K259">
        <v>94</v>
      </c>
    </row>
    <row r="260" spans="10:11" x14ac:dyDescent="0.25">
      <c r="J260" t="s">
        <v>20</v>
      </c>
      <c r="K260">
        <v>1713</v>
      </c>
    </row>
    <row r="261" spans="10:11" x14ac:dyDescent="0.25">
      <c r="J261" t="s">
        <v>20</v>
      </c>
      <c r="K261">
        <v>249</v>
      </c>
    </row>
    <row r="262" spans="10:11" x14ac:dyDescent="0.25">
      <c r="J262" t="s">
        <v>20</v>
      </c>
      <c r="K262">
        <v>192</v>
      </c>
    </row>
    <row r="263" spans="10:11" x14ac:dyDescent="0.25">
      <c r="J263" t="s">
        <v>20</v>
      </c>
      <c r="K263">
        <v>247</v>
      </c>
    </row>
    <row r="264" spans="10:11" x14ac:dyDescent="0.25">
      <c r="J264" t="s">
        <v>20</v>
      </c>
      <c r="K264">
        <v>2293</v>
      </c>
    </row>
    <row r="265" spans="10:11" x14ac:dyDescent="0.25">
      <c r="J265" t="s">
        <v>20</v>
      </c>
      <c r="K265">
        <v>3131</v>
      </c>
    </row>
    <row r="266" spans="10:11" x14ac:dyDescent="0.25">
      <c r="J266" t="s">
        <v>20</v>
      </c>
      <c r="K266">
        <v>143</v>
      </c>
    </row>
    <row r="267" spans="10:11" x14ac:dyDescent="0.25">
      <c r="J267" t="s">
        <v>20</v>
      </c>
      <c r="K267">
        <v>296</v>
      </c>
    </row>
    <row r="268" spans="10:11" x14ac:dyDescent="0.25">
      <c r="J268" t="s">
        <v>20</v>
      </c>
      <c r="K268">
        <v>170</v>
      </c>
    </row>
    <row r="269" spans="10:11" x14ac:dyDescent="0.25">
      <c r="J269" t="s">
        <v>20</v>
      </c>
      <c r="K269">
        <v>86</v>
      </c>
    </row>
    <row r="270" spans="10:11" x14ac:dyDescent="0.25">
      <c r="J270" t="s">
        <v>20</v>
      </c>
      <c r="K270">
        <v>6286</v>
      </c>
    </row>
    <row r="271" spans="10:11" x14ac:dyDescent="0.25">
      <c r="J271" t="s">
        <v>20</v>
      </c>
      <c r="K271">
        <v>3727</v>
      </c>
    </row>
    <row r="272" spans="10:11" x14ac:dyDescent="0.25">
      <c r="J272" t="s">
        <v>20</v>
      </c>
      <c r="K272">
        <v>1605</v>
      </c>
    </row>
    <row r="273" spans="10:11" x14ac:dyDescent="0.25">
      <c r="J273" t="s">
        <v>20</v>
      </c>
      <c r="K273">
        <v>2120</v>
      </c>
    </row>
    <row r="274" spans="10:11" x14ac:dyDescent="0.25">
      <c r="J274" t="s">
        <v>20</v>
      </c>
      <c r="K274">
        <v>50</v>
      </c>
    </row>
    <row r="275" spans="10:11" x14ac:dyDescent="0.25">
      <c r="J275" t="s">
        <v>20</v>
      </c>
      <c r="K275">
        <v>2080</v>
      </c>
    </row>
    <row r="276" spans="10:11" x14ac:dyDescent="0.25">
      <c r="J276" t="s">
        <v>20</v>
      </c>
      <c r="K276">
        <v>2105</v>
      </c>
    </row>
    <row r="277" spans="10:11" x14ac:dyDescent="0.25">
      <c r="J277" t="s">
        <v>20</v>
      </c>
      <c r="K277">
        <v>2436</v>
      </c>
    </row>
    <row r="278" spans="10:11" x14ac:dyDescent="0.25">
      <c r="J278" t="s">
        <v>20</v>
      </c>
      <c r="K278">
        <v>80</v>
      </c>
    </row>
    <row r="279" spans="10:11" x14ac:dyDescent="0.25">
      <c r="J279" t="s">
        <v>20</v>
      </c>
      <c r="K279">
        <v>42</v>
      </c>
    </row>
    <row r="280" spans="10:11" x14ac:dyDescent="0.25">
      <c r="J280" t="s">
        <v>20</v>
      </c>
      <c r="K280">
        <v>139</v>
      </c>
    </row>
    <row r="281" spans="10:11" x14ac:dyDescent="0.25">
      <c r="J281" t="s">
        <v>20</v>
      </c>
      <c r="K281">
        <v>159</v>
      </c>
    </row>
    <row r="282" spans="10:11" x14ac:dyDescent="0.25">
      <c r="J282" t="s">
        <v>20</v>
      </c>
      <c r="K282">
        <v>381</v>
      </c>
    </row>
    <row r="283" spans="10:11" x14ac:dyDescent="0.25">
      <c r="J283" t="s">
        <v>20</v>
      </c>
      <c r="K283">
        <v>194</v>
      </c>
    </row>
    <row r="284" spans="10:11" x14ac:dyDescent="0.25">
      <c r="J284" t="s">
        <v>20</v>
      </c>
      <c r="K284">
        <v>106</v>
      </c>
    </row>
    <row r="285" spans="10:11" x14ac:dyDescent="0.25">
      <c r="J285" t="s">
        <v>20</v>
      </c>
      <c r="K285">
        <v>142</v>
      </c>
    </row>
    <row r="286" spans="10:11" x14ac:dyDescent="0.25">
      <c r="J286" t="s">
        <v>20</v>
      </c>
      <c r="K286">
        <v>211</v>
      </c>
    </row>
    <row r="287" spans="10:11" x14ac:dyDescent="0.25">
      <c r="J287" t="s">
        <v>20</v>
      </c>
      <c r="K287">
        <v>2756</v>
      </c>
    </row>
    <row r="288" spans="10:11" x14ac:dyDescent="0.25">
      <c r="J288" t="s">
        <v>20</v>
      </c>
      <c r="K288">
        <v>173</v>
      </c>
    </row>
    <row r="289" spans="10:11" x14ac:dyDescent="0.25">
      <c r="J289" t="s">
        <v>20</v>
      </c>
      <c r="K289">
        <v>87</v>
      </c>
    </row>
    <row r="290" spans="10:11" x14ac:dyDescent="0.25">
      <c r="J290" t="s">
        <v>20</v>
      </c>
      <c r="K290">
        <v>1572</v>
      </c>
    </row>
    <row r="291" spans="10:11" x14ac:dyDescent="0.25">
      <c r="J291" t="s">
        <v>20</v>
      </c>
      <c r="K291">
        <v>2346</v>
      </c>
    </row>
    <row r="292" spans="10:11" x14ac:dyDescent="0.25">
      <c r="J292" t="s">
        <v>20</v>
      </c>
      <c r="K292">
        <v>115</v>
      </c>
    </row>
    <row r="293" spans="10:11" x14ac:dyDescent="0.25">
      <c r="J293" t="s">
        <v>20</v>
      </c>
      <c r="K293">
        <v>85</v>
      </c>
    </row>
    <row r="294" spans="10:11" x14ac:dyDescent="0.25">
      <c r="J294" t="s">
        <v>20</v>
      </c>
      <c r="K294">
        <v>144</v>
      </c>
    </row>
    <row r="295" spans="10:11" x14ac:dyDescent="0.25">
      <c r="J295" t="s">
        <v>20</v>
      </c>
      <c r="K295">
        <v>2443</v>
      </c>
    </row>
    <row r="296" spans="10:11" x14ac:dyDescent="0.25">
      <c r="J296" t="s">
        <v>20</v>
      </c>
      <c r="K296">
        <v>64</v>
      </c>
    </row>
    <row r="297" spans="10:11" x14ac:dyDescent="0.25">
      <c r="J297" t="s">
        <v>20</v>
      </c>
      <c r="K297">
        <v>268</v>
      </c>
    </row>
    <row r="298" spans="10:11" x14ac:dyDescent="0.25">
      <c r="J298" t="s">
        <v>20</v>
      </c>
      <c r="K298">
        <v>195</v>
      </c>
    </row>
    <row r="299" spans="10:11" x14ac:dyDescent="0.25">
      <c r="J299" t="s">
        <v>20</v>
      </c>
      <c r="K299">
        <v>186</v>
      </c>
    </row>
    <row r="300" spans="10:11" x14ac:dyDescent="0.25">
      <c r="J300" t="s">
        <v>20</v>
      </c>
      <c r="K300">
        <v>460</v>
      </c>
    </row>
    <row r="301" spans="10:11" x14ac:dyDescent="0.25">
      <c r="J301" t="s">
        <v>20</v>
      </c>
      <c r="K301">
        <v>2528</v>
      </c>
    </row>
    <row r="302" spans="10:11" x14ac:dyDescent="0.25">
      <c r="J302" t="s">
        <v>20</v>
      </c>
      <c r="K302">
        <v>3657</v>
      </c>
    </row>
    <row r="303" spans="10:11" x14ac:dyDescent="0.25">
      <c r="J303" t="s">
        <v>20</v>
      </c>
      <c r="K303">
        <v>131</v>
      </c>
    </row>
    <row r="304" spans="10:11" x14ac:dyDescent="0.25">
      <c r="J304" t="s">
        <v>20</v>
      </c>
      <c r="K304">
        <v>239</v>
      </c>
    </row>
    <row r="305" spans="10:11" x14ac:dyDescent="0.25">
      <c r="J305" t="s">
        <v>20</v>
      </c>
      <c r="K305">
        <v>78</v>
      </c>
    </row>
    <row r="306" spans="10:11" x14ac:dyDescent="0.25">
      <c r="J306" t="s">
        <v>20</v>
      </c>
      <c r="K306">
        <v>1773</v>
      </c>
    </row>
    <row r="307" spans="10:11" x14ac:dyDescent="0.25">
      <c r="J307" t="s">
        <v>20</v>
      </c>
      <c r="K307">
        <v>32</v>
      </c>
    </row>
    <row r="308" spans="10:11" x14ac:dyDescent="0.25">
      <c r="J308" t="s">
        <v>20</v>
      </c>
      <c r="K308">
        <v>369</v>
      </c>
    </row>
    <row r="309" spans="10:11" x14ac:dyDescent="0.25">
      <c r="J309" t="s">
        <v>20</v>
      </c>
      <c r="K309">
        <v>89</v>
      </c>
    </row>
    <row r="310" spans="10:11" x14ac:dyDescent="0.25">
      <c r="J310" t="s">
        <v>20</v>
      </c>
      <c r="K310">
        <v>147</v>
      </c>
    </row>
    <row r="311" spans="10:11" x14ac:dyDescent="0.25">
      <c r="J311" t="s">
        <v>20</v>
      </c>
      <c r="K311">
        <v>126</v>
      </c>
    </row>
    <row r="312" spans="10:11" x14ac:dyDescent="0.25">
      <c r="J312" t="s">
        <v>20</v>
      </c>
      <c r="K312">
        <v>2218</v>
      </c>
    </row>
    <row r="313" spans="10:11" x14ac:dyDescent="0.25">
      <c r="J313" t="s">
        <v>20</v>
      </c>
      <c r="K313">
        <v>202</v>
      </c>
    </row>
    <row r="314" spans="10:11" x14ac:dyDescent="0.25">
      <c r="J314" t="s">
        <v>20</v>
      </c>
      <c r="K314">
        <v>140</v>
      </c>
    </row>
    <row r="315" spans="10:11" x14ac:dyDescent="0.25">
      <c r="J315" t="s">
        <v>20</v>
      </c>
      <c r="K315">
        <v>1052</v>
      </c>
    </row>
    <row r="316" spans="10:11" x14ac:dyDescent="0.25">
      <c r="J316" t="s">
        <v>20</v>
      </c>
      <c r="K316">
        <v>247</v>
      </c>
    </row>
    <row r="317" spans="10:11" x14ac:dyDescent="0.25">
      <c r="J317" t="s">
        <v>20</v>
      </c>
      <c r="K317">
        <v>84</v>
      </c>
    </row>
    <row r="318" spans="10:11" x14ac:dyDescent="0.25">
      <c r="J318" t="s">
        <v>20</v>
      </c>
      <c r="K318">
        <v>88</v>
      </c>
    </row>
    <row r="319" spans="10:11" x14ac:dyDescent="0.25">
      <c r="J319" t="s">
        <v>20</v>
      </c>
      <c r="K319">
        <v>156</v>
      </c>
    </row>
    <row r="320" spans="10:11" x14ac:dyDescent="0.25">
      <c r="J320" t="s">
        <v>20</v>
      </c>
      <c r="K320">
        <v>2985</v>
      </c>
    </row>
    <row r="321" spans="10:11" x14ac:dyDescent="0.25">
      <c r="J321" t="s">
        <v>20</v>
      </c>
      <c r="K321">
        <v>762</v>
      </c>
    </row>
    <row r="322" spans="10:11" x14ac:dyDescent="0.25">
      <c r="J322" t="s">
        <v>20</v>
      </c>
      <c r="K322">
        <v>554</v>
      </c>
    </row>
    <row r="323" spans="10:11" x14ac:dyDescent="0.25">
      <c r="J323" t="s">
        <v>20</v>
      </c>
      <c r="K323">
        <v>135</v>
      </c>
    </row>
    <row r="324" spans="10:11" x14ac:dyDescent="0.25">
      <c r="J324" t="s">
        <v>20</v>
      </c>
      <c r="K324">
        <v>122</v>
      </c>
    </row>
    <row r="325" spans="10:11" x14ac:dyDescent="0.25">
      <c r="J325" t="s">
        <v>20</v>
      </c>
      <c r="K325">
        <v>221</v>
      </c>
    </row>
    <row r="326" spans="10:11" x14ac:dyDescent="0.25">
      <c r="J326" t="s">
        <v>20</v>
      </c>
      <c r="K326">
        <v>126</v>
      </c>
    </row>
    <row r="327" spans="10:11" x14ac:dyDescent="0.25">
      <c r="J327" t="s">
        <v>20</v>
      </c>
      <c r="K327">
        <v>1022</v>
      </c>
    </row>
    <row r="328" spans="10:11" x14ac:dyDescent="0.25">
      <c r="J328" t="s">
        <v>20</v>
      </c>
      <c r="K328">
        <v>3177</v>
      </c>
    </row>
    <row r="329" spans="10:11" x14ac:dyDescent="0.25">
      <c r="J329" t="s">
        <v>20</v>
      </c>
      <c r="K329">
        <v>198</v>
      </c>
    </row>
    <row r="330" spans="10:11" x14ac:dyDescent="0.25">
      <c r="J330" t="s">
        <v>20</v>
      </c>
      <c r="K330">
        <v>85</v>
      </c>
    </row>
    <row r="331" spans="10:11" x14ac:dyDescent="0.25">
      <c r="J331" t="s">
        <v>20</v>
      </c>
      <c r="K331">
        <v>3596</v>
      </c>
    </row>
    <row r="332" spans="10:11" x14ac:dyDescent="0.25">
      <c r="J332" t="s">
        <v>20</v>
      </c>
      <c r="K332">
        <v>244</v>
      </c>
    </row>
    <row r="333" spans="10:11" x14ac:dyDescent="0.25">
      <c r="J333" t="s">
        <v>20</v>
      </c>
      <c r="K333">
        <v>5180</v>
      </c>
    </row>
    <row r="334" spans="10:11" x14ac:dyDescent="0.25">
      <c r="J334" t="s">
        <v>20</v>
      </c>
      <c r="K334">
        <v>589</v>
      </c>
    </row>
    <row r="335" spans="10:11" x14ac:dyDescent="0.25">
      <c r="J335" t="s">
        <v>20</v>
      </c>
      <c r="K335">
        <v>2725</v>
      </c>
    </row>
    <row r="336" spans="10:11" x14ac:dyDescent="0.25">
      <c r="J336" t="s">
        <v>20</v>
      </c>
      <c r="K336">
        <v>300</v>
      </c>
    </row>
    <row r="337" spans="10:11" x14ac:dyDescent="0.25">
      <c r="J337" t="s">
        <v>20</v>
      </c>
      <c r="K337">
        <v>144</v>
      </c>
    </row>
    <row r="338" spans="10:11" x14ac:dyDescent="0.25">
      <c r="J338" t="s">
        <v>20</v>
      </c>
      <c r="K338">
        <v>87</v>
      </c>
    </row>
    <row r="339" spans="10:11" x14ac:dyDescent="0.25">
      <c r="J339" t="s">
        <v>20</v>
      </c>
      <c r="K339">
        <v>3116</v>
      </c>
    </row>
    <row r="340" spans="10:11" x14ac:dyDescent="0.25">
      <c r="J340" t="s">
        <v>20</v>
      </c>
      <c r="K340">
        <v>909</v>
      </c>
    </row>
    <row r="341" spans="10:11" x14ac:dyDescent="0.25">
      <c r="J341" t="s">
        <v>20</v>
      </c>
      <c r="K341">
        <v>1613</v>
      </c>
    </row>
    <row r="342" spans="10:11" x14ac:dyDescent="0.25">
      <c r="J342" t="s">
        <v>20</v>
      </c>
      <c r="K342">
        <v>136</v>
      </c>
    </row>
    <row r="343" spans="10:11" x14ac:dyDescent="0.25">
      <c r="J343" t="s">
        <v>20</v>
      </c>
      <c r="K343">
        <v>130</v>
      </c>
    </row>
    <row r="344" spans="10:11" x14ac:dyDescent="0.25">
      <c r="J344" t="s">
        <v>20</v>
      </c>
      <c r="K344">
        <v>102</v>
      </c>
    </row>
    <row r="345" spans="10:11" x14ac:dyDescent="0.25">
      <c r="J345" t="s">
        <v>20</v>
      </c>
      <c r="K345">
        <v>4006</v>
      </c>
    </row>
    <row r="346" spans="10:11" x14ac:dyDescent="0.25">
      <c r="J346" t="s">
        <v>20</v>
      </c>
      <c r="K346">
        <v>1629</v>
      </c>
    </row>
    <row r="347" spans="10:11" x14ac:dyDescent="0.25">
      <c r="J347" t="s">
        <v>20</v>
      </c>
      <c r="K347">
        <v>2188</v>
      </c>
    </row>
    <row r="348" spans="10:11" x14ac:dyDescent="0.25">
      <c r="J348" t="s">
        <v>20</v>
      </c>
      <c r="K348">
        <v>2409</v>
      </c>
    </row>
    <row r="349" spans="10:11" x14ac:dyDescent="0.25">
      <c r="J349" t="s">
        <v>20</v>
      </c>
      <c r="K349">
        <v>194</v>
      </c>
    </row>
    <row r="350" spans="10:11" x14ac:dyDescent="0.25">
      <c r="J350" t="s">
        <v>20</v>
      </c>
      <c r="K350">
        <v>1140</v>
      </c>
    </row>
    <row r="351" spans="10:11" x14ac:dyDescent="0.25">
      <c r="J351" t="s">
        <v>20</v>
      </c>
      <c r="K351">
        <v>102</v>
      </c>
    </row>
    <row r="352" spans="10:11" x14ac:dyDescent="0.25">
      <c r="J352" t="s">
        <v>20</v>
      </c>
      <c r="K352">
        <v>2857</v>
      </c>
    </row>
    <row r="353" spans="10:11" x14ac:dyDescent="0.25">
      <c r="J353" t="s">
        <v>20</v>
      </c>
      <c r="K353">
        <v>107</v>
      </c>
    </row>
    <row r="354" spans="10:11" x14ac:dyDescent="0.25">
      <c r="J354" t="s">
        <v>20</v>
      </c>
      <c r="K354">
        <v>160</v>
      </c>
    </row>
    <row r="355" spans="10:11" x14ac:dyDescent="0.25">
      <c r="J355" t="s">
        <v>20</v>
      </c>
      <c r="K355">
        <v>2230</v>
      </c>
    </row>
    <row r="356" spans="10:11" x14ac:dyDescent="0.25">
      <c r="J356" t="s">
        <v>20</v>
      </c>
      <c r="K356">
        <v>316</v>
      </c>
    </row>
    <row r="357" spans="10:11" x14ac:dyDescent="0.25">
      <c r="J357" t="s">
        <v>20</v>
      </c>
      <c r="K357">
        <v>117</v>
      </c>
    </row>
    <row r="358" spans="10:11" x14ac:dyDescent="0.25">
      <c r="J358" t="s">
        <v>20</v>
      </c>
      <c r="K358">
        <v>6406</v>
      </c>
    </row>
    <row r="359" spans="10:11" x14ac:dyDescent="0.25">
      <c r="J359" t="s">
        <v>20</v>
      </c>
      <c r="K359">
        <v>192</v>
      </c>
    </row>
    <row r="360" spans="10:11" x14ac:dyDescent="0.25">
      <c r="J360" t="s">
        <v>20</v>
      </c>
      <c r="K360">
        <v>26</v>
      </c>
    </row>
    <row r="361" spans="10:11" x14ac:dyDescent="0.25">
      <c r="J361" t="s">
        <v>20</v>
      </c>
      <c r="K361">
        <v>723</v>
      </c>
    </row>
    <row r="362" spans="10:11" x14ac:dyDescent="0.25">
      <c r="J362" t="s">
        <v>20</v>
      </c>
      <c r="K362">
        <v>170</v>
      </c>
    </row>
    <row r="363" spans="10:11" x14ac:dyDescent="0.25">
      <c r="J363" t="s">
        <v>20</v>
      </c>
      <c r="K363">
        <v>238</v>
      </c>
    </row>
    <row r="364" spans="10:11" x14ac:dyDescent="0.25">
      <c r="J364" t="s">
        <v>20</v>
      </c>
      <c r="K364">
        <v>55</v>
      </c>
    </row>
    <row r="365" spans="10:11" x14ac:dyDescent="0.25">
      <c r="J365" t="s">
        <v>20</v>
      </c>
      <c r="K365">
        <v>128</v>
      </c>
    </row>
    <row r="366" spans="10:11" x14ac:dyDescent="0.25">
      <c r="J366" t="s">
        <v>20</v>
      </c>
      <c r="K366">
        <v>2144</v>
      </c>
    </row>
    <row r="367" spans="10:11" x14ac:dyDescent="0.25">
      <c r="J367" t="s">
        <v>20</v>
      </c>
      <c r="K367">
        <v>2693</v>
      </c>
    </row>
    <row r="368" spans="10:11" x14ac:dyDescent="0.25">
      <c r="J368" t="s">
        <v>20</v>
      </c>
      <c r="K368">
        <v>432</v>
      </c>
    </row>
    <row r="369" spans="10:11" x14ac:dyDescent="0.25">
      <c r="J369" t="s">
        <v>20</v>
      </c>
      <c r="K369">
        <v>189</v>
      </c>
    </row>
    <row r="370" spans="10:11" x14ac:dyDescent="0.25">
      <c r="J370" t="s">
        <v>20</v>
      </c>
      <c r="K370">
        <v>154</v>
      </c>
    </row>
    <row r="371" spans="10:11" x14ac:dyDescent="0.25">
      <c r="J371" t="s">
        <v>20</v>
      </c>
      <c r="K371">
        <v>96</v>
      </c>
    </row>
    <row r="372" spans="10:11" x14ac:dyDescent="0.25">
      <c r="J372" t="s">
        <v>20</v>
      </c>
      <c r="K372">
        <v>3063</v>
      </c>
    </row>
    <row r="373" spans="10:11" x14ac:dyDescent="0.25">
      <c r="J373" t="s">
        <v>20</v>
      </c>
      <c r="K373">
        <v>2266</v>
      </c>
    </row>
    <row r="374" spans="10:11" x14ac:dyDescent="0.25">
      <c r="J374" t="s">
        <v>20</v>
      </c>
      <c r="K374">
        <v>194</v>
      </c>
    </row>
    <row r="375" spans="10:11" x14ac:dyDescent="0.25">
      <c r="J375" t="s">
        <v>20</v>
      </c>
      <c r="K375">
        <v>129</v>
      </c>
    </row>
    <row r="376" spans="10:11" x14ac:dyDescent="0.25">
      <c r="J376" t="s">
        <v>20</v>
      </c>
      <c r="K376">
        <v>375</v>
      </c>
    </row>
    <row r="377" spans="10:11" x14ac:dyDescent="0.25">
      <c r="J377" t="s">
        <v>20</v>
      </c>
      <c r="K377">
        <v>409</v>
      </c>
    </row>
    <row r="378" spans="10:11" x14ac:dyDescent="0.25">
      <c r="J378" t="s">
        <v>20</v>
      </c>
      <c r="K378">
        <v>234</v>
      </c>
    </row>
    <row r="379" spans="10:11" x14ac:dyDescent="0.25">
      <c r="J379" t="s">
        <v>20</v>
      </c>
      <c r="K379">
        <v>3016</v>
      </c>
    </row>
    <row r="380" spans="10:11" x14ac:dyDescent="0.25">
      <c r="J380" t="s">
        <v>20</v>
      </c>
      <c r="K380">
        <v>264</v>
      </c>
    </row>
    <row r="381" spans="10:11" x14ac:dyDescent="0.25">
      <c r="J381" t="s">
        <v>20</v>
      </c>
      <c r="K381">
        <v>272</v>
      </c>
    </row>
    <row r="382" spans="10:11" x14ac:dyDescent="0.25">
      <c r="J382" t="s">
        <v>20</v>
      </c>
      <c r="K382">
        <v>419</v>
      </c>
    </row>
    <row r="383" spans="10:11" x14ac:dyDescent="0.25">
      <c r="J383" t="s">
        <v>20</v>
      </c>
      <c r="K383">
        <v>1621</v>
      </c>
    </row>
    <row r="384" spans="10:11" x14ac:dyDescent="0.25">
      <c r="J384" t="s">
        <v>20</v>
      </c>
      <c r="K384">
        <v>1101</v>
      </c>
    </row>
    <row r="385" spans="10:11" x14ac:dyDescent="0.25">
      <c r="J385" t="s">
        <v>20</v>
      </c>
      <c r="K385">
        <v>1073</v>
      </c>
    </row>
    <row r="386" spans="10:11" x14ac:dyDescent="0.25">
      <c r="J386" t="s">
        <v>20</v>
      </c>
      <c r="K386">
        <v>331</v>
      </c>
    </row>
    <row r="387" spans="10:11" x14ac:dyDescent="0.25">
      <c r="J387" t="s">
        <v>20</v>
      </c>
      <c r="K387">
        <v>1170</v>
      </c>
    </row>
    <row r="388" spans="10:11" x14ac:dyDescent="0.25">
      <c r="J388" t="s">
        <v>20</v>
      </c>
      <c r="K388">
        <v>363</v>
      </c>
    </row>
    <row r="389" spans="10:11" x14ac:dyDescent="0.25">
      <c r="J389" t="s">
        <v>20</v>
      </c>
      <c r="K389">
        <v>103</v>
      </c>
    </row>
    <row r="390" spans="10:11" x14ac:dyDescent="0.25">
      <c r="J390" t="s">
        <v>20</v>
      </c>
      <c r="K390">
        <v>147</v>
      </c>
    </row>
    <row r="391" spans="10:11" x14ac:dyDescent="0.25">
      <c r="J391" t="s">
        <v>20</v>
      </c>
      <c r="K391">
        <v>110</v>
      </c>
    </row>
    <row r="392" spans="10:11" x14ac:dyDescent="0.25">
      <c r="J392" t="s">
        <v>20</v>
      </c>
      <c r="K392">
        <v>134</v>
      </c>
    </row>
    <row r="393" spans="10:11" x14ac:dyDescent="0.25">
      <c r="J393" t="s">
        <v>20</v>
      </c>
      <c r="K393">
        <v>269</v>
      </c>
    </row>
    <row r="394" spans="10:11" x14ac:dyDescent="0.25">
      <c r="J394" t="s">
        <v>20</v>
      </c>
      <c r="K394">
        <v>175</v>
      </c>
    </row>
    <row r="395" spans="10:11" x14ac:dyDescent="0.25">
      <c r="J395" t="s">
        <v>20</v>
      </c>
      <c r="K395">
        <v>69</v>
      </c>
    </row>
    <row r="396" spans="10:11" x14ac:dyDescent="0.25">
      <c r="J396" t="s">
        <v>20</v>
      </c>
      <c r="K396">
        <v>190</v>
      </c>
    </row>
    <row r="397" spans="10:11" x14ac:dyDescent="0.25">
      <c r="J397" t="s">
        <v>20</v>
      </c>
      <c r="K397">
        <v>237</v>
      </c>
    </row>
    <row r="398" spans="10:11" x14ac:dyDescent="0.25">
      <c r="J398" t="s">
        <v>20</v>
      </c>
      <c r="K398">
        <v>196</v>
      </c>
    </row>
    <row r="399" spans="10:11" x14ac:dyDescent="0.25">
      <c r="J399" t="s">
        <v>20</v>
      </c>
      <c r="K399">
        <v>7295</v>
      </c>
    </row>
    <row r="400" spans="10:11" x14ac:dyDescent="0.25">
      <c r="J400" t="s">
        <v>20</v>
      </c>
      <c r="K400">
        <v>2893</v>
      </c>
    </row>
    <row r="401" spans="10:11" x14ac:dyDescent="0.25">
      <c r="J401" t="s">
        <v>20</v>
      </c>
      <c r="K401">
        <v>820</v>
      </c>
    </row>
    <row r="402" spans="10:11" x14ac:dyDescent="0.25">
      <c r="J402" t="s">
        <v>20</v>
      </c>
      <c r="K402">
        <v>2038</v>
      </c>
    </row>
    <row r="403" spans="10:11" x14ac:dyDescent="0.25">
      <c r="J403" t="s">
        <v>20</v>
      </c>
      <c r="K403">
        <v>116</v>
      </c>
    </row>
    <row r="404" spans="10:11" x14ac:dyDescent="0.25">
      <c r="J404" t="s">
        <v>20</v>
      </c>
      <c r="K404">
        <v>1345</v>
      </c>
    </row>
    <row r="405" spans="10:11" x14ac:dyDescent="0.25">
      <c r="J405" t="s">
        <v>20</v>
      </c>
      <c r="K405">
        <v>168</v>
      </c>
    </row>
    <row r="406" spans="10:11" x14ac:dyDescent="0.25">
      <c r="J406" t="s">
        <v>20</v>
      </c>
      <c r="K406">
        <v>137</v>
      </c>
    </row>
    <row r="407" spans="10:11" x14ac:dyDescent="0.25">
      <c r="J407" t="s">
        <v>20</v>
      </c>
      <c r="K407">
        <v>186</v>
      </c>
    </row>
    <row r="408" spans="10:11" x14ac:dyDescent="0.25">
      <c r="J408" t="s">
        <v>20</v>
      </c>
      <c r="K408">
        <v>125</v>
      </c>
    </row>
    <row r="409" spans="10:11" x14ac:dyDescent="0.25">
      <c r="J409" t="s">
        <v>20</v>
      </c>
      <c r="K409">
        <v>202</v>
      </c>
    </row>
    <row r="410" spans="10:11" x14ac:dyDescent="0.25">
      <c r="J410" t="s">
        <v>20</v>
      </c>
      <c r="K410">
        <v>103</v>
      </c>
    </row>
    <row r="411" spans="10:11" x14ac:dyDescent="0.25">
      <c r="J411" t="s">
        <v>20</v>
      </c>
      <c r="K411">
        <v>1785</v>
      </c>
    </row>
    <row r="412" spans="10:11" x14ac:dyDescent="0.25">
      <c r="J412" t="s">
        <v>20</v>
      </c>
      <c r="K412">
        <v>157</v>
      </c>
    </row>
    <row r="413" spans="10:11" x14ac:dyDescent="0.25">
      <c r="J413" t="s">
        <v>20</v>
      </c>
      <c r="K413">
        <v>555</v>
      </c>
    </row>
    <row r="414" spans="10:11" x14ac:dyDescent="0.25">
      <c r="J414" t="s">
        <v>20</v>
      </c>
      <c r="K414">
        <v>297</v>
      </c>
    </row>
    <row r="415" spans="10:11" x14ac:dyDescent="0.25">
      <c r="J415" t="s">
        <v>20</v>
      </c>
      <c r="K415">
        <v>123</v>
      </c>
    </row>
    <row r="416" spans="10:11" x14ac:dyDescent="0.25">
      <c r="J416" t="s">
        <v>20</v>
      </c>
      <c r="K416">
        <v>3036</v>
      </c>
    </row>
    <row r="417" spans="10:11" x14ac:dyDescent="0.25">
      <c r="J417" t="s">
        <v>20</v>
      </c>
      <c r="K417">
        <v>144</v>
      </c>
    </row>
    <row r="418" spans="10:11" x14ac:dyDescent="0.25">
      <c r="J418" t="s">
        <v>20</v>
      </c>
      <c r="K418">
        <v>121</v>
      </c>
    </row>
    <row r="419" spans="10:11" x14ac:dyDescent="0.25">
      <c r="J419" t="s">
        <v>20</v>
      </c>
      <c r="K419">
        <v>181</v>
      </c>
    </row>
    <row r="420" spans="10:11" x14ac:dyDescent="0.25">
      <c r="J420" t="s">
        <v>20</v>
      </c>
      <c r="K420">
        <v>122</v>
      </c>
    </row>
    <row r="421" spans="10:11" x14ac:dyDescent="0.25">
      <c r="J421" t="s">
        <v>20</v>
      </c>
      <c r="K421">
        <v>1071</v>
      </c>
    </row>
    <row r="422" spans="10:11" x14ac:dyDescent="0.25">
      <c r="J422" t="s">
        <v>20</v>
      </c>
      <c r="K422">
        <v>980</v>
      </c>
    </row>
    <row r="423" spans="10:11" x14ac:dyDescent="0.25">
      <c r="J423" t="s">
        <v>20</v>
      </c>
      <c r="K423">
        <v>536</v>
      </c>
    </row>
    <row r="424" spans="10:11" x14ac:dyDescent="0.25">
      <c r="J424" t="s">
        <v>20</v>
      </c>
      <c r="K424">
        <v>1991</v>
      </c>
    </row>
    <row r="425" spans="10:11" x14ac:dyDescent="0.25">
      <c r="J425" t="s">
        <v>20</v>
      </c>
      <c r="K425">
        <v>180</v>
      </c>
    </row>
    <row r="426" spans="10:11" x14ac:dyDescent="0.25">
      <c r="J426" t="s">
        <v>20</v>
      </c>
      <c r="K426">
        <v>130</v>
      </c>
    </row>
    <row r="427" spans="10:11" x14ac:dyDescent="0.25">
      <c r="J427" t="s">
        <v>20</v>
      </c>
      <c r="K427">
        <v>122</v>
      </c>
    </row>
    <row r="428" spans="10:11" x14ac:dyDescent="0.25">
      <c r="J428" t="s">
        <v>20</v>
      </c>
      <c r="K428">
        <v>140</v>
      </c>
    </row>
    <row r="429" spans="10:11" x14ac:dyDescent="0.25">
      <c r="J429" t="s">
        <v>20</v>
      </c>
      <c r="K429">
        <v>3388</v>
      </c>
    </row>
    <row r="430" spans="10:11" x14ac:dyDescent="0.25">
      <c r="J430" t="s">
        <v>20</v>
      </c>
      <c r="K430">
        <v>280</v>
      </c>
    </row>
    <row r="431" spans="10:11" x14ac:dyDescent="0.25">
      <c r="J431" t="s">
        <v>20</v>
      </c>
      <c r="K431">
        <v>366</v>
      </c>
    </row>
    <row r="432" spans="10:11" x14ac:dyDescent="0.25">
      <c r="J432" t="s">
        <v>20</v>
      </c>
      <c r="K432">
        <v>270</v>
      </c>
    </row>
    <row r="433" spans="10:11" x14ac:dyDescent="0.25">
      <c r="J433" t="s">
        <v>20</v>
      </c>
      <c r="K433">
        <v>137</v>
      </c>
    </row>
    <row r="434" spans="10:11" x14ac:dyDescent="0.25">
      <c r="J434" t="s">
        <v>20</v>
      </c>
      <c r="K434">
        <v>3205</v>
      </c>
    </row>
    <row r="435" spans="10:11" x14ac:dyDescent="0.25">
      <c r="J435" t="s">
        <v>20</v>
      </c>
      <c r="K435">
        <v>288</v>
      </c>
    </row>
    <row r="436" spans="10:11" x14ac:dyDescent="0.25">
      <c r="J436" t="s">
        <v>20</v>
      </c>
      <c r="K436">
        <v>148</v>
      </c>
    </row>
    <row r="437" spans="10:11" x14ac:dyDescent="0.25">
      <c r="J437" t="s">
        <v>20</v>
      </c>
      <c r="K437">
        <v>114</v>
      </c>
    </row>
    <row r="438" spans="10:11" x14ac:dyDescent="0.25">
      <c r="J438" t="s">
        <v>20</v>
      </c>
      <c r="K438">
        <v>1518</v>
      </c>
    </row>
    <row r="439" spans="10:11" x14ac:dyDescent="0.25">
      <c r="J439" t="s">
        <v>20</v>
      </c>
      <c r="K439">
        <v>166</v>
      </c>
    </row>
    <row r="440" spans="10:11" x14ac:dyDescent="0.25">
      <c r="J440" t="s">
        <v>20</v>
      </c>
      <c r="K440">
        <v>100</v>
      </c>
    </row>
    <row r="441" spans="10:11" x14ac:dyDescent="0.25">
      <c r="J441" t="s">
        <v>20</v>
      </c>
      <c r="K441">
        <v>235</v>
      </c>
    </row>
    <row r="442" spans="10:11" x14ac:dyDescent="0.25">
      <c r="J442" t="s">
        <v>20</v>
      </c>
      <c r="K442">
        <v>148</v>
      </c>
    </row>
    <row r="443" spans="10:11" x14ac:dyDescent="0.25">
      <c r="J443" t="s">
        <v>20</v>
      </c>
      <c r="K443">
        <v>198</v>
      </c>
    </row>
    <row r="444" spans="10:11" x14ac:dyDescent="0.25">
      <c r="J444" t="s">
        <v>20</v>
      </c>
      <c r="K444">
        <v>150</v>
      </c>
    </row>
    <row r="445" spans="10:11" x14ac:dyDescent="0.25">
      <c r="J445" t="s">
        <v>20</v>
      </c>
      <c r="K445">
        <v>216</v>
      </c>
    </row>
    <row r="446" spans="10:11" x14ac:dyDescent="0.25">
      <c r="J446" t="s">
        <v>20</v>
      </c>
      <c r="K446">
        <v>5139</v>
      </c>
    </row>
    <row r="447" spans="10:11" x14ac:dyDescent="0.25">
      <c r="J447" t="s">
        <v>20</v>
      </c>
      <c r="K447">
        <v>2353</v>
      </c>
    </row>
    <row r="448" spans="10:11" x14ac:dyDescent="0.25">
      <c r="J448" t="s">
        <v>20</v>
      </c>
      <c r="K448">
        <v>78</v>
      </c>
    </row>
    <row r="449" spans="10:11" x14ac:dyDescent="0.25">
      <c r="J449" t="s">
        <v>20</v>
      </c>
      <c r="K449">
        <v>174</v>
      </c>
    </row>
    <row r="450" spans="10:11" x14ac:dyDescent="0.25">
      <c r="J450" t="s">
        <v>20</v>
      </c>
      <c r="K450">
        <v>164</v>
      </c>
    </row>
    <row r="451" spans="10:11" x14ac:dyDescent="0.25">
      <c r="J451" t="s">
        <v>20</v>
      </c>
      <c r="K451">
        <v>161</v>
      </c>
    </row>
    <row r="452" spans="10:11" x14ac:dyDescent="0.25">
      <c r="J452" t="s">
        <v>20</v>
      </c>
      <c r="K452">
        <v>138</v>
      </c>
    </row>
    <row r="453" spans="10:11" x14ac:dyDescent="0.25">
      <c r="J453" t="s">
        <v>20</v>
      </c>
      <c r="K453">
        <v>3308</v>
      </c>
    </row>
    <row r="454" spans="10:11" x14ac:dyDescent="0.25">
      <c r="J454" t="s">
        <v>20</v>
      </c>
      <c r="K454">
        <v>127</v>
      </c>
    </row>
    <row r="455" spans="10:11" x14ac:dyDescent="0.25">
      <c r="J455" t="s">
        <v>20</v>
      </c>
      <c r="K455">
        <v>207</v>
      </c>
    </row>
    <row r="456" spans="10:11" x14ac:dyDescent="0.25">
      <c r="J456" t="s">
        <v>20</v>
      </c>
      <c r="K456">
        <v>181</v>
      </c>
    </row>
    <row r="457" spans="10:11" x14ac:dyDescent="0.25">
      <c r="J457" t="s">
        <v>20</v>
      </c>
      <c r="K457">
        <v>110</v>
      </c>
    </row>
    <row r="458" spans="10:11" x14ac:dyDescent="0.25">
      <c r="J458" t="s">
        <v>20</v>
      </c>
      <c r="K458">
        <v>185</v>
      </c>
    </row>
    <row r="459" spans="10:11" x14ac:dyDescent="0.25">
      <c r="J459" t="s">
        <v>20</v>
      </c>
      <c r="K459">
        <v>121</v>
      </c>
    </row>
    <row r="460" spans="10:11" x14ac:dyDescent="0.25">
      <c r="J460" t="s">
        <v>20</v>
      </c>
      <c r="K460">
        <v>106</v>
      </c>
    </row>
    <row r="461" spans="10:11" x14ac:dyDescent="0.25">
      <c r="J461" t="s">
        <v>20</v>
      </c>
      <c r="K461">
        <v>142</v>
      </c>
    </row>
    <row r="462" spans="10:11" x14ac:dyDescent="0.25">
      <c r="J462" t="s">
        <v>20</v>
      </c>
      <c r="K462">
        <v>233</v>
      </c>
    </row>
    <row r="463" spans="10:11" x14ac:dyDescent="0.25">
      <c r="J463" t="s">
        <v>20</v>
      </c>
      <c r="K463">
        <v>218</v>
      </c>
    </row>
    <row r="464" spans="10:11" x14ac:dyDescent="0.25">
      <c r="J464" t="s">
        <v>20</v>
      </c>
      <c r="K464">
        <v>76</v>
      </c>
    </row>
    <row r="465" spans="10:11" x14ac:dyDescent="0.25">
      <c r="J465" t="s">
        <v>20</v>
      </c>
      <c r="K465">
        <v>43</v>
      </c>
    </row>
    <row r="466" spans="10:11" x14ac:dyDescent="0.25">
      <c r="J466" t="s">
        <v>20</v>
      </c>
      <c r="K466">
        <v>221</v>
      </c>
    </row>
    <row r="467" spans="10:11" x14ac:dyDescent="0.25">
      <c r="J467" t="s">
        <v>20</v>
      </c>
      <c r="K467">
        <v>2805</v>
      </c>
    </row>
    <row r="468" spans="10:11" x14ac:dyDescent="0.25">
      <c r="J468" t="s">
        <v>20</v>
      </c>
      <c r="K468">
        <v>68</v>
      </c>
    </row>
    <row r="469" spans="10:11" x14ac:dyDescent="0.25">
      <c r="J469" t="s">
        <v>20</v>
      </c>
      <c r="K469">
        <v>183</v>
      </c>
    </row>
    <row r="470" spans="10:11" x14ac:dyDescent="0.25">
      <c r="J470" t="s">
        <v>20</v>
      </c>
      <c r="K470">
        <v>133</v>
      </c>
    </row>
    <row r="471" spans="10:11" x14ac:dyDescent="0.25">
      <c r="J471" t="s">
        <v>20</v>
      </c>
      <c r="K471">
        <v>2489</v>
      </c>
    </row>
    <row r="472" spans="10:11" x14ac:dyDescent="0.25">
      <c r="J472" t="s">
        <v>20</v>
      </c>
      <c r="K472">
        <v>69</v>
      </c>
    </row>
    <row r="473" spans="10:11" x14ac:dyDescent="0.25">
      <c r="J473" t="s">
        <v>20</v>
      </c>
      <c r="K473">
        <v>279</v>
      </c>
    </row>
    <row r="474" spans="10:11" x14ac:dyDescent="0.25">
      <c r="J474" t="s">
        <v>20</v>
      </c>
      <c r="K474">
        <v>210</v>
      </c>
    </row>
    <row r="475" spans="10:11" x14ac:dyDescent="0.25">
      <c r="J475" t="s">
        <v>20</v>
      </c>
      <c r="K475">
        <v>2100</v>
      </c>
    </row>
    <row r="476" spans="10:11" x14ac:dyDescent="0.25">
      <c r="J476" t="s">
        <v>20</v>
      </c>
      <c r="K476">
        <v>252</v>
      </c>
    </row>
    <row r="477" spans="10:11" x14ac:dyDescent="0.25">
      <c r="J477" t="s">
        <v>20</v>
      </c>
      <c r="K477">
        <v>1280</v>
      </c>
    </row>
    <row r="478" spans="10:11" x14ac:dyDescent="0.25">
      <c r="J478" t="s">
        <v>20</v>
      </c>
      <c r="K478">
        <v>157</v>
      </c>
    </row>
    <row r="479" spans="10:11" x14ac:dyDescent="0.25">
      <c r="J479" t="s">
        <v>20</v>
      </c>
      <c r="K479">
        <v>194</v>
      </c>
    </row>
    <row r="480" spans="10:11" x14ac:dyDescent="0.25">
      <c r="J480" t="s">
        <v>20</v>
      </c>
      <c r="K480">
        <v>82</v>
      </c>
    </row>
    <row r="481" spans="10:11" x14ac:dyDescent="0.25">
      <c r="J481" t="s">
        <v>20</v>
      </c>
      <c r="K481">
        <v>4233</v>
      </c>
    </row>
    <row r="482" spans="10:11" x14ac:dyDescent="0.25">
      <c r="J482" t="s">
        <v>20</v>
      </c>
      <c r="K482">
        <v>1297</v>
      </c>
    </row>
    <row r="483" spans="10:11" x14ac:dyDescent="0.25">
      <c r="J483" t="s">
        <v>20</v>
      </c>
      <c r="K483">
        <v>165</v>
      </c>
    </row>
    <row r="484" spans="10:11" x14ac:dyDescent="0.25">
      <c r="J484" t="s">
        <v>20</v>
      </c>
      <c r="K484">
        <v>119</v>
      </c>
    </row>
    <row r="485" spans="10:11" x14ac:dyDescent="0.25">
      <c r="J485" t="s">
        <v>20</v>
      </c>
      <c r="K485">
        <v>1797</v>
      </c>
    </row>
    <row r="486" spans="10:11" x14ac:dyDescent="0.25">
      <c r="J486" t="s">
        <v>20</v>
      </c>
      <c r="K486">
        <v>261</v>
      </c>
    </row>
    <row r="487" spans="10:11" x14ac:dyDescent="0.25">
      <c r="J487" t="s">
        <v>20</v>
      </c>
      <c r="K487">
        <v>157</v>
      </c>
    </row>
    <row r="488" spans="10:11" x14ac:dyDescent="0.25">
      <c r="J488" t="s">
        <v>20</v>
      </c>
      <c r="K488">
        <v>3533</v>
      </c>
    </row>
    <row r="489" spans="10:11" x14ac:dyDescent="0.25">
      <c r="J489" t="s">
        <v>20</v>
      </c>
      <c r="K489">
        <v>155</v>
      </c>
    </row>
    <row r="490" spans="10:11" x14ac:dyDescent="0.25">
      <c r="J490" t="s">
        <v>20</v>
      </c>
      <c r="K490">
        <v>132</v>
      </c>
    </row>
    <row r="491" spans="10:11" x14ac:dyDescent="0.25">
      <c r="J491" t="s">
        <v>20</v>
      </c>
      <c r="K491">
        <v>1354</v>
      </c>
    </row>
    <row r="492" spans="10:11" x14ac:dyDescent="0.25">
      <c r="J492" t="s">
        <v>20</v>
      </c>
      <c r="K492">
        <v>48</v>
      </c>
    </row>
    <row r="493" spans="10:11" x14ac:dyDescent="0.25">
      <c r="J493" t="s">
        <v>20</v>
      </c>
      <c r="K493">
        <v>110</v>
      </c>
    </row>
    <row r="494" spans="10:11" x14ac:dyDescent="0.25">
      <c r="J494" t="s">
        <v>20</v>
      </c>
      <c r="K494">
        <v>172</v>
      </c>
    </row>
    <row r="495" spans="10:11" x14ac:dyDescent="0.25">
      <c r="J495" t="s">
        <v>20</v>
      </c>
      <c r="K495">
        <v>307</v>
      </c>
    </row>
    <row r="496" spans="10:11" x14ac:dyDescent="0.25">
      <c r="J496" t="s">
        <v>20</v>
      </c>
      <c r="K496">
        <v>160</v>
      </c>
    </row>
    <row r="497" spans="10:11" x14ac:dyDescent="0.25">
      <c r="J497" t="s">
        <v>20</v>
      </c>
      <c r="K497">
        <v>1467</v>
      </c>
    </row>
    <row r="498" spans="10:11" x14ac:dyDescent="0.25">
      <c r="J498" t="s">
        <v>20</v>
      </c>
      <c r="K498">
        <v>2662</v>
      </c>
    </row>
    <row r="499" spans="10:11" x14ac:dyDescent="0.25">
      <c r="J499" t="s">
        <v>20</v>
      </c>
      <c r="K499">
        <v>452</v>
      </c>
    </row>
    <row r="500" spans="10:11" x14ac:dyDescent="0.25">
      <c r="J500" t="s">
        <v>20</v>
      </c>
      <c r="K500">
        <v>158</v>
      </c>
    </row>
    <row r="501" spans="10:11" x14ac:dyDescent="0.25">
      <c r="J501" t="s">
        <v>20</v>
      </c>
      <c r="K501">
        <v>225</v>
      </c>
    </row>
    <row r="502" spans="10:11" x14ac:dyDescent="0.25">
      <c r="J502" t="s">
        <v>20</v>
      </c>
      <c r="K502">
        <v>65</v>
      </c>
    </row>
    <row r="503" spans="10:11" x14ac:dyDescent="0.25">
      <c r="J503" t="s">
        <v>20</v>
      </c>
      <c r="K503">
        <v>163</v>
      </c>
    </row>
    <row r="504" spans="10:11" x14ac:dyDescent="0.25">
      <c r="J504" t="s">
        <v>20</v>
      </c>
      <c r="K504">
        <v>85</v>
      </c>
    </row>
    <row r="505" spans="10:11" x14ac:dyDescent="0.25">
      <c r="J505" t="s">
        <v>20</v>
      </c>
      <c r="K505">
        <v>217</v>
      </c>
    </row>
    <row r="506" spans="10:11" x14ac:dyDescent="0.25">
      <c r="J506" t="s">
        <v>20</v>
      </c>
      <c r="K506">
        <v>150</v>
      </c>
    </row>
    <row r="507" spans="10:11" x14ac:dyDescent="0.25">
      <c r="J507" t="s">
        <v>20</v>
      </c>
      <c r="K507">
        <v>3272</v>
      </c>
    </row>
    <row r="508" spans="10:11" x14ac:dyDescent="0.25">
      <c r="J508" t="s">
        <v>20</v>
      </c>
      <c r="K508">
        <v>300</v>
      </c>
    </row>
    <row r="509" spans="10:11" x14ac:dyDescent="0.25">
      <c r="J509" t="s">
        <v>20</v>
      </c>
      <c r="K509">
        <v>126</v>
      </c>
    </row>
    <row r="510" spans="10:11" x14ac:dyDescent="0.25">
      <c r="J510" t="s">
        <v>20</v>
      </c>
      <c r="K510">
        <v>2320</v>
      </c>
    </row>
    <row r="511" spans="10:11" x14ac:dyDescent="0.25">
      <c r="J511" t="s">
        <v>20</v>
      </c>
      <c r="K511">
        <v>81</v>
      </c>
    </row>
    <row r="512" spans="10:11" x14ac:dyDescent="0.25">
      <c r="J512" t="s">
        <v>20</v>
      </c>
      <c r="K512">
        <v>1887</v>
      </c>
    </row>
    <row r="513" spans="10:11" x14ac:dyDescent="0.25">
      <c r="J513" t="s">
        <v>20</v>
      </c>
      <c r="K513">
        <v>4358</v>
      </c>
    </row>
    <row r="514" spans="10:11" x14ac:dyDescent="0.25">
      <c r="J514" t="s">
        <v>20</v>
      </c>
      <c r="K514">
        <v>53</v>
      </c>
    </row>
    <row r="515" spans="10:11" x14ac:dyDescent="0.25">
      <c r="J515" t="s">
        <v>20</v>
      </c>
      <c r="K515">
        <v>2414</v>
      </c>
    </row>
    <row r="516" spans="10:11" x14ac:dyDescent="0.25">
      <c r="J516" t="s">
        <v>20</v>
      </c>
      <c r="K516">
        <v>80</v>
      </c>
    </row>
    <row r="517" spans="10:11" x14ac:dyDescent="0.25">
      <c r="J517" t="s">
        <v>20</v>
      </c>
      <c r="K517">
        <v>193</v>
      </c>
    </row>
    <row r="518" spans="10:11" x14ac:dyDescent="0.25">
      <c r="J518" t="s">
        <v>20</v>
      </c>
      <c r="K518">
        <v>52</v>
      </c>
    </row>
    <row r="519" spans="10:11" x14ac:dyDescent="0.25">
      <c r="J519" t="s">
        <v>20</v>
      </c>
      <c r="K519">
        <v>290</v>
      </c>
    </row>
    <row r="520" spans="10:11" x14ac:dyDescent="0.25">
      <c r="J520" t="s">
        <v>20</v>
      </c>
      <c r="K520">
        <v>122</v>
      </c>
    </row>
    <row r="521" spans="10:11" x14ac:dyDescent="0.25">
      <c r="J521" t="s">
        <v>20</v>
      </c>
      <c r="K521">
        <v>1470</v>
      </c>
    </row>
    <row r="522" spans="10:11" x14ac:dyDescent="0.25">
      <c r="J522" t="s">
        <v>20</v>
      </c>
      <c r="K522">
        <v>165</v>
      </c>
    </row>
    <row r="523" spans="10:11" x14ac:dyDescent="0.25">
      <c r="J523" t="s">
        <v>20</v>
      </c>
      <c r="K523">
        <v>182</v>
      </c>
    </row>
    <row r="524" spans="10:11" x14ac:dyDescent="0.25">
      <c r="J524" t="s">
        <v>20</v>
      </c>
      <c r="K524">
        <v>199</v>
      </c>
    </row>
    <row r="525" spans="10:11" x14ac:dyDescent="0.25">
      <c r="J525" t="s">
        <v>20</v>
      </c>
      <c r="K525">
        <v>56</v>
      </c>
    </row>
    <row r="526" spans="10:11" x14ac:dyDescent="0.25">
      <c r="J526" t="s">
        <v>20</v>
      </c>
      <c r="K526">
        <v>1460</v>
      </c>
    </row>
    <row r="527" spans="10:11" x14ac:dyDescent="0.25">
      <c r="J527" t="s">
        <v>20</v>
      </c>
      <c r="K527">
        <v>123</v>
      </c>
    </row>
    <row r="528" spans="10:11" x14ac:dyDescent="0.25">
      <c r="J528" t="s">
        <v>20</v>
      </c>
      <c r="K528">
        <v>159</v>
      </c>
    </row>
    <row r="529" spans="10:11" x14ac:dyDescent="0.25">
      <c r="J529" t="s">
        <v>20</v>
      </c>
      <c r="K529">
        <v>110</v>
      </c>
    </row>
    <row r="530" spans="10:11" x14ac:dyDescent="0.25">
      <c r="J530" t="s">
        <v>20</v>
      </c>
      <c r="K530">
        <v>236</v>
      </c>
    </row>
    <row r="531" spans="10:11" x14ac:dyDescent="0.25">
      <c r="J531" t="s">
        <v>20</v>
      </c>
      <c r="K531">
        <v>191</v>
      </c>
    </row>
    <row r="532" spans="10:11" x14ac:dyDescent="0.25">
      <c r="J532" t="s">
        <v>20</v>
      </c>
      <c r="K532">
        <v>3934</v>
      </c>
    </row>
    <row r="533" spans="10:11" x14ac:dyDescent="0.25">
      <c r="J533" t="s">
        <v>20</v>
      </c>
      <c r="K533">
        <v>80</v>
      </c>
    </row>
    <row r="534" spans="10:11" x14ac:dyDescent="0.25">
      <c r="J534" t="s">
        <v>20</v>
      </c>
      <c r="K534">
        <v>462</v>
      </c>
    </row>
    <row r="535" spans="10:11" x14ac:dyDescent="0.25">
      <c r="J535" t="s">
        <v>20</v>
      </c>
      <c r="K535">
        <v>179</v>
      </c>
    </row>
    <row r="536" spans="10:11" x14ac:dyDescent="0.25">
      <c r="J536" t="s">
        <v>20</v>
      </c>
      <c r="K536">
        <v>1866</v>
      </c>
    </row>
    <row r="537" spans="10:11" x14ac:dyDescent="0.25">
      <c r="J537" t="s">
        <v>20</v>
      </c>
      <c r="K537">
        <v>156</v>
      </c>
    </row>
    <row r="538" spans="10:11" x14ac:dyDescent="0.25">
      <c r="J538" t="s">
        <v>20</v>
      </c>
      <c r="K538">
        <v>255</v>
      </c>
    </row>
    <row r="539" spans="10:11" x14ac:dyDescent="0.25">
      <c r="J539" t="s">
        <v>20</v>
      </c>
      <c r="K539">
        <v>2261</v>
      </c>
    </row>
    <row r="540" spans="10:11" x14ac:dyDescent="0.25">
      <c r="J540" t="s">
        <v>20</v>
      </c>
      <c r="K540">
        <v>40</v>
      </c>
    </row>
    <row r="541" spans="10:11" x14ac:dyDescent="0.25">
      <c r="J541" t="s">
        <v>20</v>
      </c>
      <c r="K541">
        <v>2289</v>
      </c>
    </row>
    <row r="542" spans="10:11" x14ac:dyDescent="0.25">
      <c r="J542" t="s">
        <v>20</v>
      </c>
      <c r="K542">
        <v>65</v>
      </c>
    </row>
    <row r="543" spans="10:11" x14ac:dyDescent="0.25">
      <c r="J543" t="s">
        <v>20</v>
      </c>
      <c r="K543">
        <v>3777</v>
      </c>
    </row>
    <row r="544" spans="10:11" x14ac:dyDescent="0.25">
      <c r="J544" t="s">
        <v>20</v>
      </c>
      <c r="K544">
        <v>184</v>
      </c>
    </row>
    <row r="545" spans="10:11" x14ac:dyDescent="0.25">
      <c r="J545" t="s">
        <v>20</v>
      </c>
      <c r="K545">
        <v>85</v>
      </c>
    </row>
    <row r="546" spans="10:11" x14ac:dyDescent="0.25">
      <c r="J546" t="s">
        <v>20</v>
      </c>
      <c r="K546">
        <v>144</v>
      </c>
    </row>
    <row r="547" spans="10:11" x14ac:dyDescent="0.25">
      <c r="J547" t="s">
        <v>20</v>
      </c>
      <c r="K547">
        <v>1902</v>
      </c>
    </row>
    <row r="548" spans="10:11" x14ac:dyDescent="0.25">
      <c r="J548" t="s">
        <v>20</v>
      </c>
      <c r="K548">
        <v>105</v>
      </c>
    </row>
    <row r="549" spans="10:11" x14ac:dyDescent="0.25">
      <c r="J549" t="s">
        <v>20</v>
      </c>
      <c r="K549">
        <v>132</v>
      </c>
    </row>
    <row r="550" spans="10:11" x14ac:dyDescent="0.25">
      <c r="J550" t="s">
        <v>20</v>
      </c>
      <c r="K550">
        <v>96</v>
      </c>
    </row>
    <row r="551" spans="10:11" x14ac:dyDescent="0.25">
      <c r="J551" t="s">
        <v>20</v>
      </c>
      <c r="K551">
        <v>114</v>
      </c>
    </row>
    <row r="552" spans="10:11" x14ac:dyDescent="0.25">
      <c r="J552" t="s">
        <v>20</v>
      </c>
      <c r="K552">
        <v>203</v>
      </c>
    </row>
    <row r="553" spans="10:11" x14ac:dyDescent="0.25">
      <c r="J553" t="s">
        <v>20</v>
      </c>
      <c r="K553">
        <v>1559</v>
      </c>
    </row>
    <row r="554" spans="10:11" x14ac:dyDescent="0.25">
      <c r="J554" t="s">
        <v>20</v>
      </c>
      <c r="K554">
        <v>1548</v>
      </c>
    </row>
    <row r="555" spans="10:11" x14ac:dyDescent="0.25">
      <c r="J555" t="s">
        <v>20</v>
      </c>
      <c r="K555">
        <v>80</v>
      </c>
    </row>
    <row r="556" spans="10:11" x14ac:dyDescent="0.25">
      <c r="J556" t="s">
        <v>20</v>
      </c>
      <c r="K556">
        <v>131</v>
      </c>
    </row>
    <row r="557" spans="10:11" x14ac:dyDescent="0.25">
      <c r="J557" t="s">
        <v>20</v>
      </c>
      <c r="K557">
        <v>112</v>
      </c>
    </row>
    <row r="558" spans="10:11" x14ac:dyDescent="0.25">
      <c r="J558" t="s">
        <v>20</v>
      </c>
      <c r="K558">
        <v>155</v>
      </c>
    </row>
    <row r="559" spans="10:11" x14ac:dyDescent="0.25">
      <c r="J559" t="s">
        <v>20</v>
      </c>
      <c r="K559">
        <v>266</v>
      </c>
    </row>
    <row r="560" spans="10:11" x14ac:dyDescent="0.25">
      <c r="J560" t="s">
        <v>20</v>
      </c>
      <c r="K560">
        <v>155</v>
      </c>
    </row>
    <row r="561" spans="6:11" x14ac:dyDescent="0.25">
      <c r="J561" t="s">
        <v>20</v>
      </c>
      <c r="K561">
        <v>207</v>
      </c>
    </row>
    <row r="562" spans="6:11" x14ac:dyDescent="0.25">
      <c r="J562" t="s">
        <v>20</v>
      </c>
      <c r="K562">
        <v>245</v>
      </c>
    </row>
    <row r="563" spans="6:11" x14ac:dyDescent="0.25">
      <c r="F563" s="19" t="s">
        <v>4</v>
      </c>
      <c r="G563" s="19" t="s">
        <v>5</v>
      </c>
      <c r="J563" t="s">
        <v>20</v>
      </c>
      <c r="K563">
        <v>1573</v>
      </c>
    </row>
    <row r="564" spans="6:11" x14ac:dyDescent="0.25">
      <c r="F564" s="18" t="s">
        <v>20</v>
      </c>
      <c r="G564" s="18">
        <v>158</v>
      </c>
      <c r="J564" t="s">
        <v>20</v>
      </c>
      <c r="K564">
        <v>114</v>
      </c>
    </row>
    <row r="565" spans="6:11" x14ac:dyDescent="0.25">
      <c r="F565" s="18" t="s">
        <v>20</v>
      </c>
      <c r="G565" s="18">
        <v>1425</v>
      </c>
      <c r="J565" t="s">
        <v>20</v>
      </c>
      <c r="K565">
        <v>93</v>
      </c>
    </row>
    <row r="566" spans="6:11" x14ac:dyDescent="0.25">
      <c r="F566" s="18" t="s">
        <v>20</v>
      </c>
      <c r="G566" s="18">
        <v>174</v>
      </c>
      <c r="J566" t="s">
        <v>20</v>
      </c>
      <c r="K566">
        <v>1681</v>
      </c>
    </row>
    <row r="567" spans="6:11" x14ac:dyDescent="0.25">
      <c r="F567" s="18" t="s">
        <v>20</v>
      </c>
      <c r="G567" s="18">
        <v>227</v>
      </c>
      <c r="J567" t="s">
        <v>20</v>
      </c>
      <c r="K567">
        <v>32</v>
      </c>
    </row>
    <row r="568" spans="6:11" x14ac:dyDescent="0.25">
      <c r="F568" s="18" t="s">
        <v>20</v>
      </c>
      <c r="G568" s="18">
        <v>220</v>
      </c>
      <c r="J568" t="s">
        <v>20</v>
      </c>
      <c r="K568">
        <v>135</v>
      </c>
    </row>
    <row r="569" spans="6:11" x14ac:dyDescent="0.25">
      <c r="F569" s="18" t="s">
        <v>20</v>
      </c>
      <c r="G569" s="18">
        <v>98</v>
      </c>
      <c r="J569" t="s">
        <v>20</v>
      </c>
      <c r="K569">
        <v>140</v>
      </c>
    </row>
    <row r="570" spans="6:11" x14ac:dyDescent="0.25">
      <c r="F570" s="18" t="s">
        <v>20</v>
      </c>
      <c r="G570" s="18">
        <v>100</v>
      </c>
      <c r="J570" t="s">
        <v>20</v>
      </c>
      <c r="K570">
        <v>92</v>
      </c>
    </row>
    <row r="571" spans="6:11" x14ac:dyDescent="0.25">
      <c r="F571" s="18" t="s">
        <v>20</v>
      </c>
      <c r="G571" s="18">
        <v>1249</v>
      </c>
      <c r="J571" t="s">
        <v>20</v>
      </c>
      <c r="K571">
        <v>1015</v>
      </c>
    </row>
    <row r="572" spans="6:11" x14ac:dyDescent="0.25">
      <c r="F572" s="18" t="s">
        <v>20</v>
      </c>
      <c r="G572" s="18">
        <v>1396</v>
      </c>
      <c r="J572" t="s">
        <v>20</v>
      </c>
      <c r="K572">
        <v>323</v>
      </c>
    </row>
    <row r="573" spans="6:11" x14ac:dyDescent="0.25">
      <c r="F573" s="18" t="s">
        <v>20</v>
      </c>
      <c r="G573" s="18">
        <v>890</v>
      </c>
      <c r="J573" t="s">
        <v>20</v>
      </c>
      <c r="K573">
        <v>2326</v>
      </c>
    </row>
    <row r="574" spans="6:11" x14ac:dyDescent="0.25">
      <c r="F574" s="18" t="s">
        <v>20</v>
      </c>
      <c r="G574" s="18">
        <v>142</v>
      </c>
      <c r="J574" t="s">
        <v>20</v>
      </c>
      <c r="K574">
        <v>381</v>
      </c>
    </row>
    <row r="575" spans="6:11" x14ac:dyDescent="0.25">
      <c r="F575" s="18" t="s">
        <v>20</v>
      </c>
      <c r="G575" s="18">
        <v>2673</v>
      </c>
      <c r="J575" t="s">
        <v>20</v>
      </c>
      <c r="K575">
        <v>480</v>
      </c>
    </row>
    <row r="576" spans="6:11" x14ac:dyDescent="0.25">
      <c r="F576" s="18" t="s">
        <v>20</v>
      </c>
      <c r="G576" s="18">
        <v>163</v>
      </c>
      <c r="J576" t="s">
        <v>20</v>
      </c>
      <c r="K576">
        <v>226</v>
      </c>
    </row>
    <row r="577" spans="6:11" x14ac:dyDescent="0.25">
      <c r="F577" s="18" t="s">
        <v>20</v>
      </c>
      <c r="G577" s="18">
        <v>2220</v>
      </c>
      <c r="J577" t="s">
        <v>20</v>
      </c>
      <c r="K577">
        <v>241</v>
      </c>
    </row>
    <row r="578" spans="6:11" x14ac:dyDescent="0.25">
      <c r="F578" s="18" t="s">
        <v>20</v>
      </c>
      <c r="G578" s="18">
        <v>1606</v>
      </c>
      <c r="J578" t="s">
        <v>20</v>
      </c>
      <c r="K578">
        <v>132</v>
      </c>
    </row>
    <row r="579" spans="6:11" x14ac:dyDescent="0.25">
      <c r="F579" s="18" t="s">
        <v>20</v>
      </c>
      <c r="G579" s="18">
        <v>129</v>
      </c>
      <c r="J579" t="s">
        <v>20</v>
      </c>
      <c r="K579">
        <v>2043</v>
      </c>
    </row>
    <row r="580" spans="6:11" x14ac:dyDescent="0.25">
      <c r="F580" s="18" t="s">
        <v>20</v>
      </c>
      <c r="G580" s="18">
        <v>226</v>
      </c>
    </row>
    <row r="581" spans="6:11" x14ac:dyDescent="0.25">
      <c r="F581" s="18" t="s">
        <v>20</v>
      </c>
      <c r="G581" s="18">
        <v>5419</v>
      </c>
    </row>
    <row r="582" spans="6:11" x14ac:dyDescent="0.25">
      <c r="F582" s="18" t="s">
        <v>20</v>
      </c>
      <c r="G582" s="18">
        <v>165</v>
      </c>
    </row>
    <row r="583" spans="6:11" x14ac:dyDescent="0.25">
      <c r="F583" s="18" t="s">
        <v>20</v>
      </c>
      <c r="G583" s="18">
        <v>1965</v>
      </c>
    </row>
    <row r="584" spans="6:11" x14ac:dyDescent="0.25">
      <c r="F584" s="18" t="s">
        <v>20</v>
      </c>
      <c r="G584" s="18">
        <v>16</v>
      </c>
    </row>
    <row r="585" spans="6:11" x14ac:dyDescent="0.25">
      <c r="F585" s="18" t="s">
        <v>20</v>
      </c>
      <c r="G585" s="18">
        <v>107</v>
      </c>
    </row>
    <row r="586" spans="6:11" x14ac:dyDescent="0.25">
      <c r="F586" s="18" t="s">
        <v>20</v>
      </c>
      <c r="G586" s="18">
        <v>134</v>
      </c>
    </row>
    <row r="587" spans="6:11" x14ac:dyDescent="0.25">
      <c r="F587" s="18" t="s">
        <v>20</v>
      </c>
      <c r="G587" s="18">
        <v>198</v>
      </c>
    </row>
    <row r="588" spans="6:11" x14ac:dyDescent="0.25">
      <c r="F588" s="18" t="s">
        <v>20</v>
      </c>
      <c r="G588" s="18">
        <v>111</v>
      </c>
    </row>
    <row r="589" spans="6:11" x14ac:dyDescent="0.25">
      <c r="F589" s="18" t="s">
        <v>20</v>
      </c>
      <c r="G589" s="18">
        <v>222</v>
      </c>
    </row>
    <row r="590" spans="6:11" x14ac:dyDescent="0.25">
      <c r="F590" s="18" t="s">
        <v>20</v>
      </c>
      <c r="G590" s="18">
        <v>6212</v>
      </c>
    </row>
    <row r="591" spans="6:11" x14ac:dyDescent="0.25">
      <c r="F591" s="18" t="s">
        <v>20</v>
      </c>
      <c r="G591" s="18">
        <v>98</v>
      </c>
    </row>
    <row r="592" spans="6:11" x14ac:dyDescent="0.25">
      <c r="F592" s="18" t="s">
        <v>20</v>
      </c>
      <c r="G592" s="18">
        <v>92</v>
      </c>
    </row>
    <row r="593" spans="6:7" x14ac:dyDescent="0.25">
      <c r="F593" s="18" t="s">
        <v>20</v>
      </c>
      <c r="G593" s="18">
        <v>149</v>
      </c>
    </row>
    <row r="594" spans="6:7" x14ac:dyDescent="0.25">
      <c r="F594" s="18" t="s">
        <v>20</v>
      </c>
      <c r="G594" s="18">
        <v>2431</v>
      </c>
    </row>
    <row r="595" spans="6:7" x14ac:dyDescent="0.25">
      <c r="F595" s="18" t="s">
        <v>20</v>
      </c>
      <c r="G595" s="18">
        <v>303</v>
      </c>
    </row>
    <row r="596" spans="6:7" x14ac:dyDescent="0.25">
      <c r="F596" s="18" t="s">
        <v>20</v>
      </c>
      <c r="G596" s="18">
        <v>209</v>
      </c>
    </row>
    <row r="597" spans="6:7" x14ac:dyDescent="0.25">
      <c r="F597" s="18" t="s">
        <v>20</v>
      </c>
      <c r="G597" s="18">
        <v>131</v>
      </c>
    </row>
    <row r="598" spans="6:7" x14ac:dyDescent="0.25">
      <c r="F598" s="18" t="s">
        <v>20</v>
      </c>
      <c r="G598" s="18">
        <v>164</v>
      </c>
    </row>
    <row r="599" spans="6:7" x14ac:dyDescent="0.25">
      <c r="F599" s="18" t="s">
        <v>20</v>
      </c>
      <c r="G599" s="18">
        <v>201</v>
      </c>
    </row>
    <row r="600" spans="6:7" x14ac:dyDescent="0.25">
      <c r="F600" s="18" t="s">
        <v>20</v>
      </c>
      <c r="G600" s="18">
        <v>211</v>
      </c>
    </row>
    <row r="601" spans="6:7" x14ac:dyDescent="0.25">
      <c r="F601" s="18" t="s">
        <v>20</v>
      </c>
      <c r="G601" s="18">
        <v>128</v>
      </c>
    </row>
    <row r="602" spans="6:7" x14ac:dyDescent="0.25">
      <c r="F602" s="18" t="s">
        <v>20</v>
      </c>
      <c r="G602" s="18">
        <v>1600</v>
      </c>
    </row>
    <row r="603" spans="6:7" x14ac:dyDescent="0.25">
      <c r="F603" s="18" t="s">
        <v>20</v>
      </c>
      <c r="G603" s="18">
        <v>249</v>
      </c>
    </row>
    <row r="604" spans="6:7" x14ac:dyDescent="0.25">
      <c r="F604" s="18" t="s">
        <v>20</v>
      </c>
      <c r="G604" s="18">
        <v>236</v>
      </c>
    </row>
    <row r="605" spans="6:7" x14ac:dyDescent="0.25">
      <c r="F605" s="18" t="s">
        <v>20</v>
      </c>
      <c r="G605" s="18">
        <v>4065</v>
      </c>
    </row>
    <row r="606" spans="6:7" x14ac:dyDescent="0.25">
      <c r="F606" s="18" t="s">
        <v>20</v>
      </c>
      <c r="G606" s="18">
        <v>246</v>
      </c>
    </row>
    <row r="607" spans="6:7" x14ac:dyDescent="0.25">
      <c r="F607" s="18" t="s">
        <v>20</v>
      </c>
      <c r="G607" s="18">
        <v>2475</v>
      </c>
    </row>
    <row r="608" spans="6:7" x14ac:dyDescent="0.25">
      <c r="F608" s="18" t="s">
        <v>20</v>
      </c>
      <c r="G608" s="18">
        <v>76</v>
      </c>
    </row>
    <row r="609" spans="6:7" x14ac:dyDescent="0.25">
      <c r="F609" s="18" t="s">
        <v>20</v>
      </c>
      <c r="G609" s="18">
        <v>54</v>
      </c>
    </row>
    <row r="610" spans="6:7" x14ac:dyDescent="0.25">
      <c r="F610" s="18" t="s">
        <v>20</v>
      </c>
      <c r="G610" s="18">
        <v>88</v>
      </c>
    </row>
    <row r="611" spans="6:7" x14ac:dyDescent="0.25">
      <c r="F611" s="18" t="s">
        <v>20</v>
      </c>
      <c r="G611" s="18">
        <v>85</v>
      </c>
    </row>
    <row r="612" spans="6:7" x14ac:dyDescent="0.25">
      <c r="F612" s="18" t="s">
        <v>20</v>
      </c>
      <c r="G612" s="18">
        <v>170</v>
      </c>
    </row>
    <row r="613" spans="6:7" x14ac:dyDescent="0.25">
      <c r="F613" s="18" t="s">
        <v>20</v>
      </c>
      <c r="G613" s="18">
        <v>330</v>
      </c>
    </row>
    <row r="614" spans="6:7" x14ac:dyDescent="0.25">
      <c r="F614" s="18" t="s">
        <v>20</v>
      </c>
      <c r="G614" s="18">
        <v>127</v>
      </c>
    </row>
    <row r="615" spans="6:7" x14ac:dyDescent="0.25">
      <c r="F615" s="18" t="s">
        <v>20</v>
      </c>
      <c r="G615" s="18">
        <v>411</v>
      </c>
    </row>
    <row r="616" spans="6:7" x14ac:dyDescent="0.25">
      <c r="F616" s="18" t="s">
        <v>20</v>
      </c>
      <c r="G616" s="18">
        <v>180</v>
      </c>
    </row>
    <row r="617" spans="6:7" x14ac:dyDescent="0.25">
      <c r="F617" s="18" t="s">
        <v>20</v>
      </c>
      <c r="G617" s="18">
        <v>374</v>
      </c>
    </row>
    <row r="618" spans="6:7" x14ac:dyDescent="0.25">
      <c r="F618" s="18" t="s">
        <v>20</v>
      </c>
      <c r="G618" s="18">
        <v>71</v>
      </c>
    </row>
    <row r="619" spans="6:7" x14ac:dyDescent="0.25">
      <c r="F619" s="18" t="s">
        <v>20</v>
      </c>
      <c r="G619" s="18">
        <v>203</v>
      </c>
    </row>
    <row r="620" spans="6:7" x14ac:dyDescent="0.25">
      <c r="F620" s="18" t="s">
        <v>20</v>
      </c>
      <c r="G620" s="18">
        <v>113</v>
      </c>
    </row>
    <row r="621" spans="6:7" x14ac:dyDescent="0.25">
      <c r="F621" s="18" t="s">
        <v>20</v>
      </c>
      <c r="G621" s="18">
        <v>96</v>
      </c>
    </row>
    <row r="622" spans="6:7" x14ac:dyDescent="0.25">
      <c r="F622" s="18" t="s">
        <v>20</v>
      </c>
      <c r="G622" s="18">
        <v>498</v>
      </c>
    </row>
    <row r="623" spans="6:7" x14ac:dyDescent="0.25">
      <c r="F623" s="18" t="s">
        <v>20</v>
      </c>
      <c r="G623" s="18">
        <v>180</v>
      </c>
    </row>
    <row r="624" spans="6:7" x14ac:dyDescent="0.25">
      <c r="F624" s="18" t="s">
        <v>20</v>
      </c>
      <c r="G624" s="18">
        <v>27</v>
      </c>
    </row>
    <row r="625" spans="6:7" x14ac:dyDescent="0.25">
      <c r="F625" s="18" t="s">
        <v>20</v>
      </c>
      <c r="G625" s="18">
        <v>2331</v>
      </c>
    </row>
    <row r="626" spans="6:7" x14ac:dyDescent="0.25">
      <c r="F626" s="18" t="s">
        <v>20</v>
      </c>
      <c r="G626" s="18">
        <v>113</v>
      </c>
    </row>
    <row r="627" spans="6:7" x14ac:dyDescent="0.25">
      <c r="F627" s="18" t="s">
        <v>20</v>
      </c>
      <c r="G627" s="18">
        <v>164</v>
      </c>
    </row>
    <row r="628" spans="6:7" x14ac:dyDescent="0.25">
      <c r="F628" s="18" t="s">
        <v>20</v>
      </c>
      <c r="G628" s="18">
        <v>164</v>
      </c>
    </row>
    <row r="629" spans="6:7" x14ac:dyDescent="0.25">
      <c r="F629" s="18" t="s">
        <v>20</v>
      </c>
      <c r="G629" s="18">
        <v>336</v>
      </c>
    </row>
    <row r="630" spans="6:7" x14ac:dyDescent="0.25">
      <c r="F630" s="18" t="s">
        <v>20</v>
      </c>
      <c r="G630" s="18">
        <v>1917</v>
      </c>
    </row>
    <row r="631" spans="6:7" x14ac:dyDescent="0.25">
      <c r="F631" s="18" t="s">
        <v>20</v>
      </c>
      <c r="G631" s="18">
        <v>95</v>
      </c>
    </row>
    <row r="632" spans="6:7" x14ac:dyDescent="0.25">
      <c r="F632" s="18" t="s">
        <v>20</v>
      </c>
      <c r="G632" s="18">
        <v>147</v>
      </c>
    </row>
    <row r="633" spans="6:7" x14ac:dyDescent="0.25">
      <c r="F633" s="18" t="s">
        <v>20</v>
      </c>
      <c r="G633" s="18">
        <v>86</v>
      </c>
    </row>
    <row r="634" spans="6:7" x14ac:dyDescent="0.25">
      <c r="F634" s="18" t="s">
        <v>20</v>
      </c>
      <c r="G634" s="18">
        <v>83</v>
      </c>
    </row>
    <row r="635" spans="6:7" x14ac:dyDescent="0.25">
      <c r="F635" s="18" t="s">
        <v>20</v>
      </c>
      <c r="G635" s="18">
        <v>676</v>
      </c>
    </row>
    <row r="636" spans="6:7" x14ac:dyDescent="0.25">
      <c r="F636" s="18" t="s">
        <v>20</v>
      </c>
      <c r="G636" s="18">
        <v>361</v>
      </c>
    </row>
    <row r="637" spans="6:7" x14ac:dyDescent="0.25">
      <c r="F637" s="18" t="s">
        <v>20</v>
      </c>
      <c r="G637" s="18">
        <v>131</v>
      </c>
    </row>
    <row r="638" spans="6:7" x14ac:dyDescent="0.25">
      <c r="F638" s="18" t="s">
        <v>20</v>
      </c>
      <c r="G638" s="18">
        <v>126</v>
      </c>
    </row>
    <row r="639" spans="6:7" x14ac:dyDescent="0.25">
      <c r="F639" s="18" t="s">
        <v>20</v>
      </c>
      <c r="G639" s="18">
        <v>275</v>
      </c>
    </row>
    <row r="640" spans="6:7" x14ac:dyDescent="0.25">
      <c r="F640" s="18" t="s">
        <v>20</v>
      </c>
      <c r="G640" s="18">
        <v>67</v>
      </c>
    </row>
    <row r="641" spans="6:7" x14ac:dyDescent="0.25">
      <c r="F641" s="18" t="s">
        <v>20</v>
      </c>
      <c r="G641" s="18">
        <v>154</v>
      </c>
    </row>
    <row r="642" spans="6:7" x14ac:dyDescent="0.25">
      <c r="F642" s="18" t="s">
        <v>20</v>
      </c>
      <c r="G642" s="18">
        <v>1782</v>
      </c>
    </row>
    <row r="643" spans="6:7" x14ac:dyDescent="0.25">
      <c r="F643" s="18" t="s">
        <v>20</v>
      </c>
      <c r="G643" s="18">
        <v>903</v>
      </c>
    </row>
    <row r="644" spans="6:7" x14ac:dyDescent="0.25">
      <c r="F644" s="18" t="s">
        <v>20</v>
      </c>
      <c r="G644" s="18">
        <v>94</v>
      </c>
    </row>
    <row r="645" spans="6:7" x14ac:dyDescent="0.25">
      <c r="F645" s="18" t="s">
        <v>20</v>
      </c>
      <c r="G645" s="18">
        <v>180</v>
      </c>
    </row>
    <row r="646" spans="6:7" x14ac:dyDescent="0.25">
      <c r="F646" s="18" t="s">
        <v>20</v>
      </c>
      <c r="G646" s="18">
        <v>533</v>
      </c>
    </row>
    <row r="647" spans="6:7" x14ac:dyDescent="0.25">
      <c r="F647" s="18" t="s">
        <v>20</v>
      </c>
      <c r="G647" s="18">
        <v>2443</v>
      </c>
    </row>
    <row r="648" spans="6:7" x14ac:dyDescent="0.25">
      <c r="F648" s="18" t="s">
        <v>20</v>
      </c>
      <c r="G648" s="18">
        <v>89</v>
      </c>
    </row>
    <row r="649" spans="6:7" x14ac:dyDescent="0.25">
      <c r="F649" s="18" t="s">
        <v>20</v>
      </c>
      <c r="G649" s="18">
        <v>159</v>
      </c>
    </row>
    <row r="650" spans="6:7" x14ac:dyDescent="0.25">
      <c r="F650" s="18" t="s">
        <v>20</v>
      </c>
      <c r="G650" s="18">
        <v>50</v>
      </c>
    </row>
    <row r="651" spans="6:7" x14ac:dyDescent="0.25">
      <c r="F651" s="18" t="s">
        <v>20</v>
      </c>
      <c r="G651" s="18">
        <v>186</v>
      </c>
    </row>
    <row r="652" spans="6:7" x14ac:dyDescent="0.25">
      <c r="F652" s="18" t="s">
        <v>20</v>
      </c>
      <c r="G652" s="18">
        <v>1071</v>
      </c>
    </row>
    <row r="653" spans="6:7" x14ac:dyDescent="0.25">
      <c r="F653" s="18" t="s">
        <v>20</v>
      </c>
      <c r="G653" s="18">
        <v>117</v>
      </c>
    </row>
    <row r="654" spans="6:7" x14ac:dyDescent="0.25">
      <c r="F654" s="18" t="s">
        <v>20</v>
      </c>
      <c r="G654" s="18">
        <v>70</v>
      </c>
    </row>
    <row r="655" spans="6:7" x14ac:dyDescent="0.25">
      <c r="F655" s="18" t="s">
        <v>20</v>
      </c>
      <c r="G655" s="18">
        <v>135</v>
      </c>
    </row>
    <row r="656" spans="6:7" x14ac:dyDescent="0.25">
      <c r="F656" s="18" t="s">
        <v>20</v>
      </c>
      <c r="G656" s="18">
        <v>768</v>
      </c>
    </row>
    <row r="657" spans="6:7" x14ac:dyDescent="0.25">
      <c r="F657" s="18" t="s">
        <v>20</v>
      </c>
      <c r="G657" s="18">
        <v>199</v>
      </c>
    </row>
    <row r="658" spans="6:7" x14ac:dyDescent="0.25">
      <c r="F658" s="18" t="s">
        <v>20</v>
      </c>
      <c r="G658" s="18">
        <v>107</v>
      </c>
    </row>
    <row r="659" spans="6:7" x14ac:dyDescent="0.25">
      <c r="F659" s="18" t="s">
        <v>20</v>
      </c>
      <c r="G659" s="18">
        <v>195</v>
      </c>
    </row>
    <row r="660" spans="6:7" x14ac:dyDescent="0.25">
      <c r="F660" s="18" t="s">
        <v>20</v>
      </c>
      <c r="G660" s="18">
        <v>3376</v>
      </c>
    </row>
    <row r="661" spans="6:7" x14ac:dyDescent="0.25">
      <c r="F661" s="18" t="s">
        <v>20</v>
      </c>
      <c r="G661" s="18">
        <v>41</v>
      </c>
    </row>
    <row r="662" spans="6:7" x14ac:dyDescent="0.25">
      <c r="F662" s="18" t="s">
        <v>20</v>
      </c>
      <c r="G662" s="18">
        <v>1821</v>
      </c>
    </row>
    <row r="663" spans="6:7" x14ac:dyDescent="0.25">
      <c r="F663" s="18" t="s">
        <v>20</v>
      </c>
      <c r="G663" s="18">
        <v>164</v>
      </c>
    </row>
    <row r="664" spans="6:7" x14ac:dyDescent="0.25">
      <c r="F664" s="18" t="s">
        <v>20</v>
      </c>
      <c r="G664" s="18">
        <v>157</v>
      </c>
    </row>
    <row r="665" spans="6:7" x14ac:dyDescent="0.25">
      <c r="F665" s="18" t="s">
        <v>20</v>
      </c>
      <c r="G665" s="18">
        <v>246</v>
      </c>
    </row>
    <row r="666" spans="6:7" x14ac:dyDescent="0.25">
      <c r="F666" s="18" t="s">
        <v>20</v>
      </c>
      <c r="G666" s="18">
        <v>1396</v>
      </c>
    </row>
    <row r="667" spans="6:7" x14ac:dyDescent="0.25">
      <c r="F667" s="18" t="s">
        <v>20</v>
      </c>
      <c r="G667" s="18">
        <v>2506</v>
      </c>
    </row>
    <row r="668" spans="6:7" x14ac:dyDescent="0.25">
      <c r="F668" s="18" t="s">
        <v>20</v>
      </c>
      <c r="G668" s="18">
        <v>244</v>
      </c>
    </row>
    <row r="669" spans="6:7" x14ac:dyDescent="0.25">
      <c r="F669" s="18" t="s">
        <v>20</v>
      </c>
      <c r="G669" s="18">
        <v>146</v>
      </c>
    </row>
    <row r="670" spans="6:7" x14ac:dyDescent="0.25">
      <c r="F670" s="18" t="s">
        <v>20</v>
      </c>
      <c r="G670" s="18">
        <v>1267</v>
      </c>
    </row>
    <row r="671" spans="6:7" x14ac:dyDescent="0.25">
      <c r="F671" s="18" t="s">
        <v>20</v>
      </c>
      <c r="G671" s="18">
        <v>1561</v>
      </c>
    </row>
    <row r="672" spans="6:7" x14ac:dyDescent="0.25">
      <c r="F672" s="18" t="s">
        <v>20</v>
      </c>
      <c r="G672" s="18">
        <v>48</v>
      </c>
    </row>
    <row r="673" spans="6:7" x14ac:dyDescent="0.25">
      <c r="F673" s="18" t="s">
        <v>20</v>
      </c>
      <c r="G673" s="18">
        <v>2739</v>
      </c>
    </row>
    <row r="674" spans="6:7" x14ac:dyDescent="0.25">
      <c r="F674" s="18" t="s">
        <v>20</v>
      </c>
      <c r="G674" s="18">
        <v>3537</v>
      </c>
    </row>
    <row r="675" spans="6:7" x14ac:dyDescent="0.25">
      <c r="F675" s="18" t="s">
        <v>20</v>
      </c>
      <c r="G675" s="18">
        <v>2107</v>
      </c>
    </row>
    <row r="676" spans="6:7" x14ac:dyDescent="0.25">
      <c r="F676" s="18" t="s">
        <v>20</v>
      </c>
      <c r="G676" s="18">
        <v>3318</v>
      </c>
    </row>
    <row r="677" spans="6:7" x14ac:dyDescent="0.25">
      <c r="F677" s="18" t="s">
        <v>20</v>
      </c>
      <c r="G677" s="18">
        <v>340</v>
      </c>
    </row>
    <row r="678" spans="6:7" x14ac:dyDescent="0.25">
      <c r="F678" s="18" t="s">
        <v>20</v>
      </c>
      <c r="G678" s="18">
        <v>1442</v>
      </c>
    </row>
    <row r="679" spans="6:7" x14ac:dyDescent="0.25">
      <c r="F679" s="18" t="s">
        <v>20</v>
      </c>
      <c r="G679" s="18">
        <v>126</v>
      </c>
    </row>
    <row r="680" spans="6:7" x14ac:dyDescent="0.25">
      <c r="F680" s="18" t="s">
        <v>20</v>
      </c>
      <c r="G680" s="18">
        <v>524</v>
      </c>
    </row>
    <row r="681" spans="6:7" x14ac:dyDescent="0.25">
      <c r="F681" s="18" t="s">
        <v>20</v>
      </c>
      <c r="G681" s="18">
        <v>1989</v>
      </c>
    </row>
    <row r="682" spans="6:7" x14ac:dyDescent="0.25">
      <c r="F682" s="18" t="s">
        <v>20</v>
      </c>
      <c r="G682" s="18">
        <v>157</v>
      </c>
    </row>
    <row r="683" spans="6:7" x14ac:dyDescent="0.25">
      <c r="F683" s="18" t="s">
        <v>20</v>
      </c>
      <c r="G683" s="18">
        <v>4498</v>
      </c>
    </row>
    <row r="684" spans="6:7" x14ac:dyDescent="0.25">
      <c r="F684" s="18" t="s">
        <v>20</v>
      </c>
      <c r="G684" s="18">
        <v>80</v>
      </c>
    </row>
    <row r="685" spans="6:7" x14ac:dyDescent="0.25">
      <c r="F685" s="18" t="s">
        <v>20</v>
      </c>
      <c r="G685" s="18">
        <v>43</v>
      </c>
    </row>
    <row r="686" spans="6:7" x14ac:dyDescent="0.25">
      <c r="F686" s="18" t="s">
        <v>20</v>
      </c>
      <c r="G686" s="18">
        <v>2053</v>
      </c>
    </row>
    <row r="687" spans="6:7" x14ac:dyDescent="0.25">
      <c r="F687" s="18" t="s">
        <v>20</v>
      </c>
      <c r="G687" s="18">
        <v>168</v>
      </c>
    </row>
    <row r="688" spans="6:7" x14ac:dyDescent="0.25">
      <c r="F688" s="18" t="s">
        <v>20</v>
      </c>
      <c r="G688" s="18">
        <v>4289</v>
      </c>
    </row>
    <row r="689" spans="6:7" x14ac:dyDescent="0.25">
      <c r="F689" s="18" t="s">
        <v>20</v>
      </c>
      <c r="G689" s="18">
        <v>165</v>
      </c>
    </row>
    <row r="690" spans="6:7" x14ac:dyDescent="0.25">
      <c r="F690" s="18" t="s">
        <v>20</v>
      </c>
      <c r="G690" s="18">
        <v>1815</v>
      </c>
    </row>
    <row r="691" spans="6:7" x14ac:dyDescent="0.25">
      <c r="F691" s="18" t="s">
        <v>20</v>
      </c>
      <c r="G691" s="18">
        <v>397</v>
      </c>
    </row>
    <row r="692" spans="6:7" x14ac:dyDescent="0.25">
      <c r="F692" s="18" t="s">
        <v>20</v>
      </c>
      <c r="G692" s="18">
        <v>1539</v>
      </c>
    </row>
    <row r="693" spans="6:7" x14ac:dyDescent="0.25">
      <c r="F693" s="18" t="s">
        <v>20</v>
      </c>
      <c r="G693" s="18">
        <v>138</v>
      </c>
    </row>
    <row r="694" spans="6:7" x14ac:dyDescent="0.25">
      <c r="F694" s="18" t="s">
        <v>20</v>
      </c>
      <c r="G694" s="18">
        <v>3594</v>
      </c>
    </row>
    <row r="695" spans="6:7" x14ac:dyDescent="0.25">
      <c r="F695" s="18" t="s">
        <v>20</v>
      </c>
      <c r="G695" s="18">
        <v>5880</v>
      </c>
    </row>
    <row r="696" spans="6:7" x14ac:dyDescent="0.25">
      <c r="F696" s="18" t="s">
        <v>20</v>
      </c>
      <c r="G696" s="18">
        <v>112</v>
      </c>
    </row>
    <row r="697" spans="6:7" x14ac:dyDescent="0.25">
      <c r="F697" s="18" t="s">
        <v>20</v>
      </c>
      <c r="G697" s="18">
        <v>943</v>
      </c>
    </row>
    <row r="698" spans="6:7" x14ac:dyDescent="0.25">
      <c r="F698" s="18" t="s">
        <v>20</v>
      </c>
      <c r="G698" s="18">
        <v>2468</v>
      </c>
    </row>
    <row r="699" spans="6:7" x14ac:dyDescent="0.25">
      <c r="F699" s="18" t="s">
        <v>20</v>
      </c>
      <c r="G699" s="18">
        <v>2551</v>
      </c>
    </row>
    <row r="700" spans="6:7" x14ac:dyDescent="0.25">
      <c r="F700" s="18" t="s">
        <v>20</v>
      </c>
      <c r="G700" s="18">
        <v>101</v>
      </c>
    </row>
    <row r="701" spans="6:7" x14ac:dyDescent="0.25">
      <c r="F701" s="18" t="s">
        <v>20</v>
      </c>
      <c r="G701" s="18">
        <v>92</v>
      </c>
    </row>
    <row r="702" spans="6:7" x14ac:dyDescent="0.25">
      <c r="F702" s="18" t="s">
        <v>20</v>
      </c>
      <c r="G702" s="18">
        <v>62</v>
      </c>
    </row>
    <row r="703" spans="6:7" x14ac:dyDescent="0.25">
      <c r="F703" s="18" t="s">
        <v>20</v>
      </c>
      <c r="G703" s="18">
        <v>149</v>
      </c>
    </row>
    <row r="704" spans="6:7" x14ac:dyDescent="0.25">
      <c r="F704" s="18" t="s">
        <v>20</v>
      </c>
      <c r="G704" s="18">
        <v>329</v>
      </c>
    </row>
    <row r="705" spans="6:7" x14ac:dyDescent="0.25">
      <c r="F705" s="18" t="s">
        <v>20</v>
      </c>
      <c r="G705" s="18">
        <v>97</v>
      </c>
    </row>
    <row r="706" spans="6:7" x14ac:dyDescent="0.25">
      <c r="F706" s="18" t="s">
        <v>20</v>
      </c>
      <c r="G706" s="18">
        <v>1784</v>
      </c>
    </row>
    <row r="707" spans="6:7" x14ac:dyDescent="0.25">
      <c r="F707" s="18" t="s">
        <v>20</v>
      </c>
      <c r="G707" s="18">
        <v>1684</v>
      </c>
    </row>
    <row r="708" spans="6:7" x14ac:dyDescent="0.25">
      <c r="F708" s="18" t="s">
        <v>20</v>
      </c>
      <c r="G708" s="18">
        <v>250</v>
      </c>
    </row>
    <row r="709" spans="6:7" x14ac:dyDescent="0.25">
      <c r="F709" s="18" t="s">
        <v>20</v>
      </c>
      <c r="G709" s="18">
        <v>238</v>
      </c>
    </row>
    <row r="710" spans="6:7" x14ac:dyDescent="0.25">
      <c r="F710" s="18" t="s">
        <v>20</v>
      </c>
      <c r="G710" s="18">
        <v>53</v>
      </c>
    </row>
    <row r="711" spans="6:7" x14ac:dyDescent="0.25">
      <c r="F711" s="18" t="s">
        <v>20</v>
      </c>
      <c r="G711" s="18">
        <v>214</v>
      </c>
    </row>
    <row r="712" spans="6:7" x14ac:dyDescent="0.25">
      <c r="F712" s="18" t="s">
        <v>20</v>
      </c>
      <c r="G712" s="18">
        <v>222</v>
      </c>
    </row>
    <row r="713" spans="6:7" x14ac:dyDescent="0.25">
      <c r="F713" s="18" t="s">
        <v>20</v>
      </c>
      <c r="G713" s="18">
        <v>1884</v>
      </c>
    </row>
    <row r="714" spans="6:7" x14ac:dyDescent="0.25">
      <c r="F714" s="18" t="s">
        <v>20</v>
      </c>
      <c r="G714" s="18">
        <v>218</v>
      </c>
    </row>
    <row r="715" spans="6:7" x14ac:dyDescent="0.25">
      <c r="F715" s="18" t="s">
        <v>20</v>
      </c>
      <c r="G715" s="18">
        <v>6465</v>
      </c>
    </row>
    <row r="716" spans="6:7" x14ac:dyDescent="0.25">
      <c r="F716" s="18" t="s">
        <v>20</v>
      </c>
      <c r="G716" s="18">
        <v>59</v>
      </c>
    </row>
    <row r="717" spans="6:7" x14ac:dyDescent="0.25">
      <c r="F717" s="18" t="s">
        <v>20</v>
      </c>
      <c r="G717" s="18">
        <v>88</v>
      </c>
    </row>
    <row r="718" spans="6:7" x14ac:dyDescent="0.25">
      <c r="F718" s="18" t="s">
        <v>20</v>
      </c>
      <c r="G718" s="18">
        <v>1697</v>
      </c>
    </row>
    <row r="719" spans="6:7" x14ac:dyDescent="0.25">
      <c r="F719" s="18" t="s">
        <v>20</v>
      </c>
      <c r="G719" s="18">
        <v>92</v>
      </c>
    </row>
    <row r="720" spans="6:7" x14ac:dyDescent="0.25">
      <c r="F720" s="18" t="s">
        <v>20</v>
      </c>
      <c r="G720" s="18">
        <v>186</v>
      </c>
    </row>
    <row r="721" spans="6:7" x14ac:dyDescent="0.25">
      <c r="F721" s="18" t="s">
        <v>20</v>
      </c>
      <c r="G721" s="18">
        <v>138</v>
      </c>
    </row>
    <row r="722" spans="6:7" x14ac:dyDescent="0.25">
      <c r="F722" s="18" t="s">
        <v>20</v>
      </c>
      <c r="G722" s="18">
        <v>261</v>
      </c>
    </row>
    <row r="723" spans="6:7" x14ac:dyDescent="0.25">
      <c r="F723" s="18" t="s">
        <v>20</v>
      </c>
      <c r="G723" s="18">
        <v>107</v>
      </c>
    </row>
    <row r="724" spans="6:7" x14ac:dyDescent="0.25">
      <c r="F724" s="18" t="s">
        <v>20</v>
      </c>
      <c r="G724" s="18">
        <v>199</v>
      </c>
    </row>
    <row r="725" spans="6:7" x14ac:dyDescent="0.25">
      <c r="F725" s="18" t="s">
        <v>20</v>
      </c>
      <c r="G725" s="18">
        <v>5512</v>
      </c>
    </row>
    <row r="726" spans="6:7" x14ac:dyDescent="0.25">
      <c r="F726" s="18" t="s">
        <v>20</v>
      </c>
      <c r="G726" s="18">
        <v>86</v>
      </c>
    </row>
    <row r="727" spans="6:7" x14ac:dyDescent="0.25">
      <c r="F727" s="18" t="s">
        <v>20</v>
      </c>
      <c r="G727" s="18">
        <v>2768</v>
      </c>
    </row>
    <row r="728" spans="6:7" x14ac:dyDescent="0.25">
      <c r="F728" s="18" t="s">
        <v>20</v>
      </c>
      <c r="G728" s="18">
        <v>48</v>
      </c>
    </row>
    <row r="729" spans="6:7" x14ac:dyDescent="0.25">
      <c r="F729" s="18" t="s">
        <v>20</v>
      </c>
      <c r="G729" s="18">
        <v>87</v>
      </c>
    </row>
    <row r="730" spans="6:7" x14ac:dyDescent="0.25">
      <c r="F730" s="18" t="s">
        <v>20</v>
      </c>
      <c r="G730" s="18">
        <v>1894</v>
      </c>
    </row>
    <row r="731" spans="6:7" x14ac:dyDescent="0.25">
      <c r="F731" s="18" t="s">
        <v>20</v>
      </c>
      <c r="G731" s="18">
        <v>282</v>
      </c>
    </row>
    <row r="732" spans="6:7" x14ac:dyDescent="0.25">
      <c r="F732" s="18" t="s">
        <v>20</v>
      </c>
      <c r="G732" s="18">
        <v>116</v>
      </c>
    </row>
    <row r="733" spans="6:7" x14ac:dyDescent="0.25">
      <c r="F733" s="18" t="s">
        <v>20</v>
      </c>
      <c r="G733" s="18">
        <v>83</v>
      </c>
    </row>
    <row r="734" spans="6:7" x14ac:dyDescent="0.25">
      <c r="F734" s="18" t="s">
        <v>20</v>
      </c>
      <c r="G734" s="18">
        <v>91</v>
      </c>
    </row>
    <row r="735" spans="6:7" x14ac:dyDescent="0.25">
      <c r="F735" s="18" t="s">
        <v>20</v>
      </c>
      <c r="G735" s="18">
        <v>546</v>
      </c>
    </row>
    <row r="736" spans="6:7" x14ac:dyDescent="0.25">
      <c r="F736" s="18" t="s">
        <v>20</v>
      </c>
      <c r="G736" s="18">
        <v>393</v>
      </c>
    </row>
    <row r="737" spans="6:7" x14ac:dyDescent="0.25">
      <c r="F737" s="18" t="s">
        <v>20</v>
      </c>
      <c r="G737" s="18">
        <v>133</v>
      </c>
    </row>
    <row r="738" spans="6:7" x14ac:dyDescent="0.25">
      <c r="F738" s="18" t="s">
        <v>20</v>
      </c>
      <c r="G738" s="18">
        <v>254</v>
      </c>
    </row>
    <row r="739" spans="6:7" x14ac:dyDescent="0.25">
      <c r="F739" s="18" t="s">
        <v>20</v>
      </c>
      <c r="G739" s="18">
        <v>176</v>
      </c>
    </row>
    <row r="740" spans="6:7" x14ac:dyDescent="0.25">
      <c r="F740" s="18" t="s">
        <v>20</v>
      </c>
      <c r="G740" s="18">
        <v>337</v>
      </c>
    </row>
    <row r="741" spans="6:7" x14ac:dyDescent="0.25">
      <c r="F741" s="18" t="s">
        <v>20</v>
      </c>
      <c r="G741" s="18">
        <v>107</v>
      </c>
    </row>
    <row r="742" spans="6:7" x14ac:dyDescent="0.25">
      <c r="F742" s="18" t="s">
        <v>20</v>
      </c>
      <c r="G742" s="18">
        <v>183</v>
      </c>
    </row>
    <row r="743" spans="6:7" x14ac:dyDescent="0.25">
      <c r="F743" s="18" t="s">
        <v>20</v>
      </c>
      <c r="G743" s="18">
        <v>72</v>
      </c>
    </row>
    <row r="744" spans="6:7" x14ac:dyDescent="0.25">
      <c r="F744" s="18" t="s">
        <v>20</v>
      </c>
      <c r="G744" s="18">
        <v>295</v>
      </c>
    </row>
    <row r="745" spans="6:7" x14ac:dyDescent="0.25">
      <c r="F745" s="18" t="s">
        <v>20</v>
      </c>
      <c r="G745" s="18">
        <v>142</v>
      </c>
    </row>
    <row r="746" spans="6:7" x14ac:dyDescent="0.25">
      <c r="F746" s="18" t="s">
        <v>20</v>
      </c>
      <c r="G746" s="18">
        <v>85</v>
      </c>
    </row>
    <row r="747" spans="6:7" x14ac:dyDescent="0.25">
      <c r="F747" s="18" t="s">
        <v>20</v>
      </c>
      <c r="G747" s="18">
        <v>659</v>
      </c>
    </row>
    <row r="748" spans="6:7" x14ac:dyDescent="0.25">
      <c r="F748" s="18" t="s">
        <v>20</v>
      </c>
      <c r="G748" s="18">
        <v>121</v>
      </c>
    </row>
    <row r="749" spans="6:7" x14ac:dyDescent="0.25">
      <c r="F749" s="18" t="s">
        <v>20</v>
      </c>
      <c r="G749" s="18">
        <v>3742</v>
      </c>
    </row>
    <row r="750" spans="6:7" x14ac:dyDescent="0.25">
      <c r="F750" s="18" t="s">
        <v>20</v>
      </c>
      <c r="G750" s="18">
        <v>223</v>
      </c>
    </row>
    <row r="751" spans="6:7" x14ac:dyDescent="0.25">
      <c r="F751" s="18" t="s">
        <v>20</v>
      </c>
      <c r="G751" s="18">
        <v>133</v>
      </c>
    </row>
    <row r="752" spans="6:7" x14ac:dyDescent="0.25">
      <c r="F752" s="18" t="s">
        <v>20</v>
      </c>
      <c r="G752" s="18">
        <v>5168</v>
      </c>
    </row>
    <row r="753" spans="6:7" x14ac:dyDescent="0.25">
      <c r="F753" s="18" t="s">
        <v>20</v>
      </c>
      <c r="G753" s="18">
        <v>307</v>
      </c>
    </row>
    <row r="754" spans="6:7" x14ac:dyDescent="0.25">
      <c r="F754" s="18" t="s">
        <v>20</v>
      </c>
      <c r="G754" s="18">
        <v>2441</v>
      </c>
    </row>
    <row r="755" spans="6:7" x14ac:dyDescent="0.25">
      <c r="F755" s="18" t="s">
        <v>20</v>
      </c>
      <c r="G755" s="18">
        <v>1385</v>
      </c>
    </row>
    <row r="756" spans="6:7" x14ac:dyDescent="0.25">
      <c r="F756" s="18" t="s">
        <v>20</v>
      </c>
      <c r="G756" s="18">
        <v>190</v>
      </c>
    </row>
    <row r="757" spans="6:7" x14ac:dyDescent="0.25">
      <c r="F757" s="18" t="s">
        <v>20</v>
      </c>
      <c r="G757" s="18">
        <v>470</v>
      </c>
    </row>
    <row r="758" spans="6:7" x14ac:dyDescent="0.25">
      <c r="F758" s="18" t="s">
        <v>20</v>
      </c>
      <c r="G758" s="18">
        <v>253</v>
      </c>
    </row>
    <row r="759" spans="6:7" x14ac:dyDescent="0.25">
      <c r="F759" s="18" t="s">
        <v>20</v>
      </c>
      <c r="G759" s="18">
        <v>1113</v>
      </c>
    </row>
    <row r="760" spans="6:7" x14ac:dyDescent="0.25">
      <c r="F760" s="18" t="s">
        <v>20</v>
      </c>
      <c r="G760" s="18">
        <v>2283</v>
      </c>
    </row>
    <row r="761" spans="6:7" x14ac:dyDescent="0.25">
      <c r="F761" s="18" t="s">
        <v>20</v>
      </c>
      <c r="G761" s="18">
        <v>1095</v>
      </c>
    </row>
    <row r="762" spans="6:7" x14ac:dyDescent="0.25">
      <c r="F762" s="18" t="s">
        <v>20</v>
      </c>
      <c r="G762" s="18">
        <v>1690</v>
      </c>
    </row>
    <row r="763" spans="6:7" x14ac:dyDescent="0.25">
      <c r="F763" s="18" t="s">
        <v>20</v>
      </c>
      <c r="G763" s="18">
        <v>191</v>
      </c>
    </row>
    <row r="764" spans="6:7" x14ac:dyDescent="0.25">
      <c r="F764" s="18" t="s">
        <v>20</v>
      </c>
      <c r="G764" s="18">
        <v>2013</v>
      </c>
    </row>
    <row r="765" spans="6:7" x14ac:dyDescent="0.25">
      <c r="F765" s="18" t="s">
        <v>20</v>
      </c>
      <c r="G765" s="18">
        <v>1703</v>
      </c>
    </row>
    <row r="766" spans="6:7" x14ac:dyDescent="0.25">
      <c r="F766" s="18" t="s">
        <v>20</v>
      </c>
      <c r="G766" s="18">
        <v>80</v>
      </c>
    </row>
    <row r="767" spans="6:7" x14ac:dyDescent="0.25">
      <c r="F767" s="18" t="s">
        <v>20</v>
      </c>
      <c r="G767" s="18">
        <v>41</v>
      </c>
    </row>
    <row r="768" spans="6:7" x14ac:dyDescent="0.25">
      <c r="F768" s="18" t="s">
        <v>20</v>
      </c>
      <c r="G768" s="18">
        <v>187</v>
      </c>
    </row>
    <row r="769" spans="6:7" x14ac:dyDescent="0.25">
      <c r="F769" s="18" t="s">
        <v>20</v>
      </c>
      <c r="G769" s="18">
        <v>2875</v>
      </c>
    </row>
    <row r="770" spans="6:7" x14ac:dyDescent="0.25">
      <c r="F770" s="18" t="s">
        <v>20</v>
      </c>
      <c r="G770" s="18">
        <v>88</v>
      </c>
    </row>
    <row r="771" spans="6:7" x14ac:dyDescent="0.25">
      <c r="F771" s="18" t="s">
        <v>20</v>
      </c>
      <c r="G771" s="18">
        <v>191</v>
      </c>
    </row>
    <row r="772" spans="6:7" x14ac:dyDescent="0.25">
      <c r="F772" s="18" t="s">
        <v>20</v>
      </c>
      <c r="G772" s="18">
        <v>139</v>
      </c>
    </row>
    <row r="773" spans="6:7" x14ac:dyDescent="0.25">
      <c r="F773" s="18" t="s">
        <v>20</v>
      </c>
      <c r="G773" s="18">
        <v>186</v>
      </c>
    </row>
    <row r="774" spans="6:7" x14ac:dyDescent="0.25">
      <c r="F774" s="18" t="s">
        <v>20</v>
      </c>
      <c r="G774" s="18">
        <v>112</v>
      </c>
    </row>
    <row r="775" spans="6:7" x14ac:dyDescent="0.25">
      <c r="F775" s="18" t="s">
        <v>20</v>
      </c>
      <c r="G775" s="18">
        <v>101</v>
      </c>
    </row>
    <row r="776" spans="6:7" x14ac:dyDescent="0.25">
      <c r="F776" s="18" t="s">
        <v>20</v>
      </c>
      <c r="G776" s="18">
        <v>206</v>
      </c>
    </row>
    <row r="777" spans="6:7" x14ac:dyDescent="0.25">
      <c r="F777" s="18" t="s">
        <v>20</v>
      </c>
      <c r="G777" s="18">
        <v>154</v>
      </c>
    </row>
    <row r="778" spans="6:7" x14ac:dyDescent="0.25">
      <c r="F778" s="18" t="s">
        <v>20</v>
      </c>
      <c r="G778" s="18">
        <v>5966</v>
      </c>
    </row>
    <row r="779" spans="6:7" x14ac:dyDescent="0.25">
      <c r="F779" s="18" t="s">
        <v>20</v>
      </c>
      <c r="G779" s="18">
        <v>169</v>
      </c>
    </row>
    <row r="780" spans="6:7" x14ac:dyDescent="0.25">
      <c r="F780" s="18" t="s">
        <v>20</v>
      </c>
      <c r="G780" s="18">
        <v>2106</v>
      </c>
    </row>
    <row r="781" spans="6:7" x14ac:dyDescent="0.25">
      <c r="F781" s="18" t="s">
        <v>20</v>
      </c>
      <c r="G781" s="18">
        <v>131</v>
      </c>
    </row>
    <row r="782" spans="6:7" x14ac:dyDescent="0.25">
      <c r="F782" s="18" t="s">
        <v>20</v>
      </c>
      <c r="G782" s="18">
        <v>84</v>
      </c>
    </row>
    <row r="783" spans="6:7" x14ac:dyDescent="0.25">
      <c r="F783" s="18" t="s">
        <v>20</v>
      </c>
      <c r="G783" s="18">
        <v>155</v>
      </c>
    </row>
    <row r="784" spans="6:7" x14ac:dyDescent="0.25">
      <c r="F784" s="18" t="s">
        <v>20</v>
      </c>
      <c r="G784" s="18">
        <v>189</v>
      </c>
    </row>
    <row r="785" spans="6:7" x14ac:dyDescent="0.25">
      <c r="F785" s="18" t="s">
        <v>20</v>
      </c>
      <c r="G785" s="18">
        <v>4799</v>
      </c>
    </row>
    <row r="786" spans="6:7" x14ac:dyDescent="0.25">
      <c r="F786" s="18" t="s">
        <v>20</v>
      </c>
      <c r="G786" s="18">
        <v>1137</v>
      </c>
    </row>
    <row r="787" spans="6:7" x14ac:dyDescent="0.25">
      <c r="F787" s="18" t="s">
        <v>20</v>
      </c>
      <c r="G787" s="18">
        <v>1152</v>
      </c>
    </row>
    <row r="788" spans="6:7" x14ac:dyDescent="0.25">
      <c r="F788" s="18" t="s">
        <v>20</v>
      </c>
      <c r="G788" s="18">
        <v>50</v>
      </c>
    </row>
    <row r="789" spans="6:7" x14ac:dyDescent="0.25">
      <c r="F789" s="18" t="s">
        <v>20</v>
      </c>
      <c r="G789" s="18">
        <v>3059</v>
      </c>
    </row>
    <row r="790" spans="6:7" x14ac:dyDescent="0.25">
      <c r="F790" s="18" t="s">
        <v>20</v>
      </c>
      <c r="G790" s="18">
        <v>34</v>
      </c>
    </row>
    <row r="791" spans="6:7" x14ac:dyDescent="0.25">
      <c r="F791" s="18" t="s">
        <v>20</v>
      </c>
      <c r="G791" s="18">
        <v>220</v>
      </c>
    </row>
    <row r="792" spans="6:7" x14ac:dyDescent="0.25">
      <c r="F792" s="18" t="s">
        <v>20</v>
      </c>
      <c r="G792" s="18">
        <v>1604</v>
      </c>
    </row>
    <row r="793" spans="6:7" x14ac:dyDescent="0.25">
      <c r="F793" s="18" t="s">
        <v>20</v>
      </c>
      <c r="G793" s="18">
        <v>454</v>
      </c>
    </row>
    <row r="794" spans="6:7" x14ac:dyDescent="0.25">
      <c r="F794" s="18" t="s">
        <v>20</v>
      </c>
      <c r="G794" s="18">
        <v>123</v>
      </c>
    </row>
    <row r="795" spans="6:7" x14ac:dyDescent="0.25">
      <c r="F795" s="18" t="s">
        <v>20</v>
      </c>
      <c r="G795" s="18">
        <v>299</v>
      </c>
    </row>
    <row r="796" spans="6:7" x14ac:dyDescent="0.25">
      <c r="F796" s="18" t="s">
        <v>20</v>
      </c>
      <c r="G796" s="18">
        <v>2237</v>
      </c>
    </row>
    <row r="797" spans="6:7" x14ac:dyDescent="0.25">
      <c r="F797" s="18" t="s">
        <v>20</v>
      </c>
      <c r="G797" s="18">
        <v>645</v>
      </c>
    </row>
    <row r="798" spans="6:7" x14ac:dyDescent="0.25">
      <c r="F798" s="18" t="s">
        <v>20</v>
      </c>
      <c r="G798" s="18">
        <v>484</v>
      </c>
    </row>
    <row r="799" spans="6:7" x14ac:dyDescent="0.25">
      <c r="F799" s="18" t="s">
        <v>20</v>
      </c>
      <c r="G799" s="18">
        <v>154</v>
      </c>
    </row>
    <row r="800" spans="6:7" x14ac:dyDescent="0.25">
      <c r="F800" s="18" t="s">
        <v>20</v>
      </c>
      <c r="G800" s="18">
        <v>82</v>
      </c>
    </row>
    <row r="801" spans="6:7" x14ac:dyDescent="0.25">
      <c r="F801" s="18" t="s">
        <v>20</v>
      </c>
      <c r="G801" s="18">
        <v>134</v>
      </c>
    </row>
    <row r="802" spans="6:7" x14ac:dyDescent="0.25">
      <c r="F802" s="18" t="s">
        <v>20</v>
      </c>
      <c r="G802" s="18">
        <v>5203</v>
      </c>
    </row>
    <row r="803" spans="6:7" x14ac:dyDescent="0.25">
      <c r="F803" s="18" t="s">
        <v>20</v>
      </c>
      <c r="G803" s="18">
        <v>94</v>
      </c>
    </row>
    <row r="804" spans="6:7" x14ac:dyDescent="0.25">
      <c r="F804" s="18" t="s">
        <v>20</v>
      </c>
      <c r="G804" s="18">
        <v>205</v>
      </c>
    </row>
    <row r="805" spans="6:7" x14ac:dyDescent="0.25">
      <c r="F805" s="18" t="s">
        <v>20</v>
      </c>
      <c r="G805" s="18">
        <v>92</v>
      </c>
    </row>
    <row r="806" spans="6:7" x14ac:dyDescent="0.25">
      <c r="F806" s="18" t="s">
        <v>20</v>
      </c>
      <c r="G806" s="18">
        <v>219</v>
      </c>
    </row>
    <row r="807" spans="6:7" x14ac:dyDescent="0.25">
      <c r="F807" s="18" t="s">
        <v>20</v>
      </c>
      <c r="G807" s="18">
        <v>2526</v>
      </c>
    </row>
    <row r="808" spans="6:7" x14ac:dyDescent="0.25">
      <c r="F808" s="18" t="s">
        <v>20</v>
      </c>
      <c r="G808" s="18">
        <v>94</v>
      </c>
    </row>
    <row r="809" spans="6:7" x14ac:dyDescent="0.25">
      <c r="F809" s="18" t="s">
        <v>20</v>
      </c>
      <c r="G809" s="18">
        <v>1713</v>
      </c>
    </row>
    <row r="810" spans="6:7" x14ac:dyDescent="0.25">
      <c r="F810" s="18" t="s">
        <v>20</v>
      </c>
      <c r="G810" s="18">
        <v>249</v>
      </c>
    </row>
    <row r="811" spans="6:7" x14ac:dyDescent="0.25">
      <c r="F811" s="18" t="s">
        <v>20</v>
      </c>
      <c r="G811" s="18">
        <v>192</v>
      </c>
    </row>
    <row r="812" spans="6:7" x14ac:dyDescent="0.25">
      <c r="F812" s="18" t="s">
        <v>20</v>
      </c>
      <c r="G812" s="18">
        <v>247</v>
      </c>
    </row>
    <row r="813" spans="6:7" x14ac:dyDescent="0.25">
      <c r="F813" s="18" t="s">
        <v>20</v>
      </c>
      <c r="G813" s="18">
        <v>2293</v>
      </c>
    </row>
    <row r="814" spans="6:7" x14ac:dyDescent="0.25">
      <c r="F814" s="18" t="s">
        <v>20</v>
      </c>
      <c r="G814" s="18">
        <v>3131</v>
      </c>
    </row>
    <row r="815" spans="6:7" x14ac:dyDescent="0.25">
      <c r="F815" s="18" t="s">
        <v>20</v>
      </c>
      <c r="G815" s="18">
        <v>143</v>
      </c>
    </row>
    <row r="816" spans="6:7" x14ac:dyDescent="0.25">
      <c r="F816" s="18" t="s">
        <v>20</v>
      </c>
      <c r="G816" s="18">
        <v>296</v>
      </c>
    </row>
    <row r="817" spans="6:7" x14ac:dyDescent="0.25">
      <c r="F817" s="18" t="s">
        <v>20</v>
      </c>
      <c r="G817" s="18">
        <v>170</v>
      </c>
    </row>
    <row r="818" spans="6:7" x14ac:dyDescent="0.25">
      <c r="F818" s="18" t="s">
        <v>20</v>
      </c>
      <c r="G818" s="18">
        <v>86</v>
      </c>
    </row>
    <row r="819" spans="6:7" x14ac:dyDescent="0.25">
      <c r="F819" s="18" t="s">
        <v>20</v>
      </c>
      <c r="G819" s="18">
        <v>6286</v>
      </c>
    </row>
    <row r="820" spans="6:7" x14ac:dyDescent="0.25">
      <c r="F820" s="18" t="s">
        <v>20</v>
      </c>
      <c r="G820" s="18">
        <v>3727</v>
      </c>
    </row>
    <row r="821" spans="6:7" x14ac:dyDescent="0.25">
      <c r="F821" s="18" t="s">
        <v>20</v>
      </c>
      <c r="G821" s="18">
        <v>1605</v>
      </c>
    </row>
    <row r="822" spans="6:7" x14ac:dyDescent="0.25">
      <c r="F822" s="18" t="s">
        <v>20</v>
      </c>
      <c r="G822" s="18">
        <v>2120</v>
      </c>
    </row>
    <row r="823" spans="6:7" x14ac:dyDescent="0.25">
      <c r="F823" s="18" t="s">
        <v>20</v>
      </c>
      <c r="G823" s="18">
        <v>50</v>
      </c>
    </row>
    <row r="824" spans="6:7" x14ac:dyDescent="0.25">
      <c r="F824" s="18" t="s">
        <v>20</v>
      </c>
      <c r="G824" s="18">
        <v>2080</v>
      </c>
    </row>
    <row r="825" spans="6:7" x14ac:dyDescent="0.25">
      <c r="F825" s="18" t="s">
        <v>20</v>
      </c>
      <c r="G825" s="18">
        <v>2105</v>
      </c>
    </row>
    <row r="826" spans="6:7" x14ac:dyDescent="0.25">
      <c r="F826" s="18" t="s">
        <v>20</v>
      </c>
      <c r="G826" s="18">
        <v>2436</v>
      </c>
    </row>
    <row r="827" spans="6:7" x14ac:dyDescent="0.25">
      <c r="F827" s="18" t="s">
        <v>20</v>
      </c>
      <c r="G827" s="18">
        <v>80</v>
      </c>
    </row>
    <row r="828" spans="6:7" x14ac:dyDescent="0.25">
      <c r="F828" s="18" t="s">
        <v>20</v>
      </c>
      <c r="G828" s="18">
        <v>42</v>
      </c>
    </row>
    <row r="829" spans="6:7" x14ac:dyDescent="0.25">
      <c r="F829" s="18" t="s">
        <v>20</v>
      </c>
      <c r="G829" s="18">
        <v>139</v>
      </c>
    </row>
    <row r="830" spans="6:7" x14ac:dyDescent="0.25">
      <c r="F830" s="18" t="s">
        <v>20</v>
      </c>
      <c r="G830" s="18">
        <v>159</v>
      </c>
    </row>
    <row r="831" spans="6:7" x14ac:dyDescent="0.25">
      <c r="F831" s="18" t="s">
        <v>20</v>
      </c>
      <c r="G831" s="18">
        <v>381</v>
      </c>
    </row>
    <row r="832" spans="6:7" x14ac:dyDescent="0.25">
      <c r="F832" s="18" t="s">
        <v>20</v>
      </c>
      <c r="G832" s="18">
        <v>194</v>
      </c>
    </row>
    <row r="833" spans="6:7" x14ac:dyDescent="0.25">
      <c r="F833" s="18" t="s">
        <v>20</v>
      </c>
      <c r="G833" s="18">
        <v>106</v>
      </c>
    </row>
    <row r="834" spans="6:7" x14ac:dyDescent="0.25">
      <c r="F834" s="18" t="s">
        <v>20</v>
      </c>
      <c r="G834" s="18">
        <v>142</v>
      </c>
    </row>
    <row r="835" spans="6:7" x14ac:dyDescent="0.25">
      <c r="F835" s="18" t="s">
        <v>20</v>
      </c>
      <c r="G835" s="18">
        <v>211</v>
      </c>
    </row>
    <row r="836" spans="6:7" x14ac:dyDescent="0.25">
      <c r="F836" s="18" t="s">
        <v>20</v>
      </c>
      <c r="G836" s="18">
        <v>2756</v>
      </c>
    </row>
    <row r="837" spans="6:7" x14ac:dyDescent="0.25">
      <c r="F837" s="18" t="s">
        <v>20</v>
      </c>
      <c r="G837" s="18">
        <v>173</v>
      </c>
    </row>
    <row r="838" spans="6:7" x14ac:dyDescent="0.25">
      <c r="F838" s="18" t="s">
        <v>20</v>
      </c>
      <c r="G838" s="18">
        <v>87</v>
      </c>
    </row>
    <row r="839" spans="6:7" x14ac:dyDescent="0.25">
      <c r="F839" s="18" t="s">
        <v>20</v>
      </c>
      <c r="G839" s="18">
        <v>1572</v>
      </c>
    </row>
    <row r="840" spans="6:7" x14ac:dyDescent="0.25">
      <c r="F840" s="18" t="s">
        <v>20</v>
      </c>
      <c r="G840" s="18">
        <v>2346</v>
      </c>
    </row>
    <row r="841" spans="6:7" x14ac:dyDescent="0.25">
      <c r="F841" s="18" t="s">
        <v>20</v>
      </c>
      <c r="G841" s="18">
        <v>115</v>
      </c>
    </row>
    <row r="842" spans="6:7" x14ac:dyDescent="0.25">
      <c r="F842" s="18" t="s">
        <v>20</v>
      </c>
      <c r="G842" s="18">
        <v>85</v>
      </c>
    </row>
    <row r="843" spans="6:7" x14ac:dyDescent="0.25">
      <c r="F843" s="18" t="s">
        <v>20</v>
      </c>
      <c r="G843" s="18">
        <v>144</v>
      </c>
    </row>
    <row r="844" spans="6:7" x14ac:dyDescent="0.25">
      <c r="F844" s="18" t="s">
        <v>20</v>
      </c>
      <c r="G844" s="18">
        <v>2443</v>
      </c>
    </row>
    <row r="845" spans="6:7" x14ac:dyDescent="0.25">
      <c r="F845" s="18" t="s">
        <v>20</v>
      </c>
      <c r="G845" s="18">
        <v>64</v>
      </c>
    </row>
    <row r="846" spans="6:7" x14ac:dyDescent="0.25">
      <c r="F846" s="18" t="s">
        <v>20</v>
      </c>
      <c r="G846" s="18">
        <v>268</v>
      </c>
    </row>
    <row r="847" spans="6:7" x14ac:dyDescent="0.25">
      <c r="F847" s="18" t="s">
        <v>20</v>
      </c>
      <c r="G847" s="18">
        <v>195</v>
      </c>
    </row>
    <row r="848" spans="6:7" x14ac:dyDescent="0.25">
      <c r="F848" s="18" t="s">
        <v>20</v>
      </c>
      <c r="G848" s="18">
        <v>186</v>
      </c>
    </row>
    <row r="849" spans="6:7" x14ac:dyDescent="0.25">
      <c r="F849" s="18" t="s">
        <v>20</v>
      </c>
      <c r="G849" s="18">
        <v>460</v>
      </c>
    </row>
    <row r="850" spans="6:7" x14ac:dyDescent="0.25">
      <c r="F850" s="18" t="s">
        <v>20</v>
      </c>
      <c r="G850" s="18">
        <v>2528</v>
      </c>
    </row>
    <row r="851" spans="6:7" x14ac:dyDescent="0.25">
      <c r="F851" s="18" t="s">
        <v>20</v>
      </c>
      <c r="G851" s="18">
        <v>3657</v>
      </c>
    </row>
    <row r="852" spans="6:7" x14ac:dyDescent="0.25">
      <c r="F852" s="18" t="s">
        <v>20</v>
      </c>
      <c r="G852" s="18">
        <v>131</v>
      </c>
    </row>
    <row r="853" spans="6:7" x14ac:dyDescent="0.25">
      <c r="F853" s="18" t="s">
        <v>20</v>
      </c>
      <c r="G853" s="18">
        <v>239</v>
      </c>
    </row>
    <row r="854" spans="6:7" x14ac:dyDescent="0.25">
      <c r="F854" s="18" t="s">
        <v>20</v>
      </c>
      <c r="G854" s="18">
        <v>78</v>
      </c>
    </row>
    <row r="855" spans="6:7" x14ac:dyDescent="0.25">
      <c r="F855" s="18" t="s">
        <v>20</v>
      </c>
      <c r="G855" s="18">
        <v>1773</v>
      </c>
    </row>
    <row r="856" spans="6:7" x14ac:dyDescent="0.25">
      <c r="F856" s="18" t="s">
        <v>20</v>
      </c>
      <c r="G856" s="18">
        <v>32</v>
      </c>
    </row>
    <row r="857" spans="6:7" x14ac:dyDescent="0.25">
      <c r="F857" s="18" t="s">
        <v>20</v>
      </c>
      <c r="G857" s="18">
        <v>369</v>
      </c>
    </row>
    <row r="858" spans="6:7" x14ac:dyDescent="0.25">
      <c r="F858" s="18" t="s">
        <v>20</v>
      </c>
      <c r="G858" s="18">
        <v>89</v>
      </c>
    </row>
    <row r="859" spans="6:7" x14ac:dyDescent="0.25">
      <c r="F859" s="18" t="s">
        <v>20</v>
      </c>
      <c r="G859" s="18">
        <v>147</v>
      </c>
    </row>
    <row r="860" spans="6:7" x14ac:dyDescent="0.25">
      <c r="F860" s="18" t="s">
        <v>20</v>
      </c>
      <c r="G860" s="18">
        <v>126</v>
      </c>
    </row>
    <row r="861" spans="6:7" x14ac:dyDescent="0.25">
      <c r="F861" s="18" t="s">
        <v>20</v>
      </c>
      <c r="G861" s="18">
        <v>2218</v>
      </c>
    </row>
    <row r="862" spans="6:7" x14ac:dyDescent="0.25">
      <c r="F862" s="18" t="s">
        <v>20</v>
      </c>
      <c r="G862" s="18">
        <v>202</v>
      </c>
    </row>
    <row r="863" spans="6:7" x14ac:dyDescent="0.25">
      <c r="F863" s="18" t="s">
        <v>20</v>
      </c>
      <c r="G863" s="18">
        <v>140</v>
      </c>
    </row>
    <row r="864" spans="6:7" x14ac:dyDescent="0.25">
      <c r="F864" s="18" t="s">
        <v>20</v>
      </c>
      <c r="G864" s="18">
        <v>1052</v>
      </c>
    </row>
    <row r="865" spans="6:7" x14ac:dyDescent="0.25">
      <c r="F865" s="18" t="s">
        <v>20</v>
      </c>
      <c r="G865" s="18">
        <v>247</v>
      </c>
    </row>
    <row r="866" spans="6:7" x14ac:dyDescent="0.25">
      <c r="F866" s="18" t="s">
        <v>20</v>
      </c>
      <c r="G866" s="18">
        <v>84</v>
      </c>
    </row>
    <row r="867" spans="6:7" x14ac:dyDescent="0.25">
      <c r="F867" s="18" t="s">
        <v>20</v>
      </c>
      <c r="G867" s="18">
        <v>88</v>
      </c>
    </row>
    <row r="868" spans="6:7" x14ac:dyDescent="0.25">
      <c r="F868" s="18" t="s">
        <v>20</v>
      </c>
      <c r="G868" s="18">
        <v>156</v>
      </c>
    </row>
    <row r="869" spans="6:7" x14ac:dyDescent="0.25">
      <c r="F869" s="18" t="s">
        <v>20</v>
      </c>
      <c r="G869" s="18">
        <v>2985</v>
      </c>
    </row>
    <row r="870" spans="6:7" x14ac:dyDescent="0.25">
      <c r="F870" s="18" t="s">
        <v>20</v>
      </c>
      <c r="G870" s="18">
        <v>762</v>
      </c>
    </row>
    <row r="871" spans="6:7" x14ac:dyDescent="0.25">
      <c r="F871" s="18" t="s">
        <v>20</v>
      </c>
      <c r="G871" s="18">
        <v>554</v>
      </c>
    </row>
    <row r="872" spans="6:7" x14ac:dyDescent="0.25">
      <c r="F872" s="18" t="s">
        <v>20</v>
      </c>
      <c r="G872" s="18">
        <v>135</v>
      </c>
    </row>
    <row r="873" spans="6:7" x14ac:dyDescent="0.25">
      <c r="F873" s="18" t="s">
        <v>20</v>
      </c>
      <c r="G873" s="18">
        <v>122</v>
      </c>
    </row>
    <row r="874" spans="6:7" x14ac:dyDescent="0.25">
      <c r="F874" s="18" t="s">
        <v>20</v>
      </c>
      <c r="G874" s="18">
        <v>221</v>
      </c>
    </row>
    <row r="875" spans="6:7" x14ac:dyDescent="0.25">
      <c r="F875" s="18" t="s">
        <v>20</v>
      </c>
      <c r="G875" s="18">
        <v>126</v>
      </c>
    </row>
    <row r="876" spans="6:7" x14ac:dyDescent="0.25">
      <c r="F876" s="18" t="s">
        <v>20</v>
      </c>
      <c r="G876" s="18">
        <v>1022</v>
      </c>
    </row>
    <row r="877" spans="6:7" x14ac:dyDescent="0.25">
      <c r="F877" s="18" t="s">
        <v>20</v>
      </c>
      <c r="G877" s="18">
        <v>3177</v>
      </c>
    </row>
    <row r="878" spans="6:7" x14ac:dyDescent="0.25">
      <c r="F878" s="18" t="s">
        <v>20</v>
      </c>
      <c r="G878" s="18">
        <v>198</v>
      </c>
    </row>
    <row r="879" spans="6:7" x14ac:dyDescent="0.25">
      <c r="F879" s="18" t="s">
        <v>20</v>
      </c>
      <c r="G879" s="18">
        <v>85</v>
      </c>
    </row>
    <row r="880" spans="6:7" x14ac:dyDescent="0.25">
      <c r="F880" s="18" t="s">
        <v>20</v>
      </c>
      <c r="G880" s="18">
        <v>3596</v>
      </c>
    </row>
    <row r="881" spans="6:7" x14ac:dyDescent="0.25">
      <c r="F881" s="18" t="s">
        <v>20</v>
      </c>
      <c r="G881" s="18">
        <v>244</v>
      </c>
    </row>
    <row r="882" spans="6:7" x14ac:dyDescent="0.25">
      <c r="F882" s="18" t="s">
        <v>20</v>
      </c>
      <c r="G882" s="18">
        <v>5180</v>
      </c>
    </row>
    <row r="883" spans="6:7" x14ac:dyDescent="0.25">
      <c r="F883" s="18" t="s">
        <v>20</v>
      </c>
      <c r="G883" s="18">
        <v>589</v>
      </c>
    </row>
    <row r="884" spans="6:7" x14ac:dyDescent="0.25">
      <c r="F884" s="18" t="s">
        <v>20</v>
      </c>
      <c r="G884" s="18">
        <v>2725</v>
      </c>
    </row>
    <row r="885" spans="6:7" x14ac:dyDescent="0.25">
      <c r="F885" s="18" t="s">
        <v>20</v>
      </c>
      <c r="G885" s="18">
        <v>300</v>
      </c>
    </row>
    <row r="886" spans="6:7" x14ac:dyDescent="0.25">
      <c r="F886" s="18" t="s">
        <v>20</v>
      </c>
      <c r="G886" s="18">
        <v>144</v>
      </c>
    </row>
    <row r="887" spans="6:7" x14ac:dyDescent="0.25">
      <c r="F887" s="18" t="s">
        <v>20</v>
      </c>
      <c r="G887" s="18">
        <v>87</v>
      </c>
    </row>
    <row r="888" spans="6:7" x14ac:dyDescent="0.25">
      <c r="F888" s="18" t="s">
        <v>20</v>
      </c>
      <c r="G888" s="18">
        <v>3116</v>
      </c>
    </row>
    <row r="889" spans="6:7" x14ac:dyDescent="0.25">
      <c r="F889" s="18" t="s">
        <v>20</v>
      </c>
      <c r="G889" s="18">
        <v>909</v>
      </c>
    </row>
    <row r="890" spans="6:7" x14ac:dyDescent="0.25">
      <c r="F890" s="18" t="s">
        <v>20</v>
      </c>
      <c r="G890" s="18">
        <v>1613</v>
      </c>
    </row>
    <row r="891" spans="6:7" x14ac:dyDescent="0.25">
      <c r="F891" s="18" t="s">
        <v>20</v>
      </c>
      <c r="G891" s="18">
        <v>136</v>
      </c>
    </row>
    <row r="892" spans="6:7" x14ac:dyDescent="0.25">
      <c r="F892" s="18" t="s">
        <v>20</v>
      </c>
      <c r="G892" s="18">
        <v>130</v>
      </c>
    </row>
    <row r="893" spans="6:7" x14ac:dyDescent="0.25">
      <c r="F893" s="18" t="s">
        <v>20</v>
      </c>
      <c r="G893" s="18">
        <v>102</v>
      </c>
    </row>
    <row r="894" spans="6:7" x14ac:dyDescent="0.25">
      <c r="F894" s="18" t="s">
        <v>20</v>
      </c>
      <c r="G894" s="18">
        <v>4006</v>
      </c>
    </row>
    <row r="895" spans="6:7" x14ac:dyDescent="0.25">
      <c r="F895" s="18" t="s">
        <v>20</v>
      </c>
      <c r="G895" s="18">
        <v>1629</v>
      </c>
    </row>
    <row r="896" spans="6:7" x14ac:dyDescent="0.25">
      <c r="F896" s="18" t="s">
        <v>20</v>
      </c>
      <c r="G896" s="18">
        <v>2188</v>
      </c>
    </row>
    <row r="897" spans="6:7" x14ac:dyDescent="0.25">
      <c r="F897" s="18" t="s">
        <v>20</v>
      </c>
      <c r="G897" s="18">
        <v>2409</v>
      </c>
    </row>
    <row r="898" spans="6:7" x14ac:dyDescent="0.25">
      <c r="F898" s="18" t="s">
        <v>20</v>
      </c>
      <c r="G898" s="18">
        <v>194</v>
      </c>
    </row>
    <row r="899" spans="6:7" x14ac:dyDescent="0.25">
      <c r="F899" s="18" t="s">
        <v>20</v>
      </c>
      <c r="G899" s="18">
        <v>1140</v>
      </c>
    </row>
    <row r="900" spans="6:7" x14ac:dyDescent="0.25">
      <c r="F900" s="18" t="s">
        <v>20</v>
      </c>
      <c r="G900" s="18">
        <v>102</v>
      </c>
    </row>
    <row r="901" spans="6:7" x14ac:dyDescent="0.25">
      <c r="F901" s="18" t="s">
        <v>20</v>
      </c>
      <c r="G901" s="18">
        <v>2857</v>
      </c>
    </row>
    <row r="902" spans="6:7" x14ac:dyDescent="0.25">
      <c r="F902" s="18" t="s">
        <v>20</v>
      </c>
      <c r="G902" s="18">
        <v>107</v>
      </c>
    </row>
    <row r="903" spans="6:7" x14ac:dyDescent="0.25">
      <c r="F903" s="18" t="s">
        <v>20</v>
      </c>
      <c r="G903" s="18">
        <v>160</v>
      </c>
    </row>
    <row r="904" spans="6:7" x14ac:dyDescent="0.25">
      <c r="F904" s="18" t="s">
        <v>20</v>
      </c>
      <c r="G904" s="18">
        <v>2230</v>
      </c>
    </row>
    <row r="905" spans="6:7" x14ac:dyDescent="0.25">
      <c r="F905" s="18" t="s">
        <v>20</v>
      </c>
      <c r="G905" s="18">
        <v>316</v>
      </c>
    </row>
    <row r="906" spans="6:7" x14ac:dyDescent="0.25">
      <c r="F906" s="18" t="s">
        <v>20</v>
      </c>
      <c r="G906" s="18">
        <v>117</v>
      </c>
    </row>
    <row r="907" spans="6:7" x14ac:dyDescent="0.25">
      <c r="F907" s="18" t="s">
        <v>20</v>
      </c>
      <c r="G907" s="18">
        <v>6406</v>
      </c>
    </row>
    <row r="908" spans="6:7" x14ac:dyDescent="0.25">
      <c r="F908" s="18" t="s">
        <v>20</v>
      </c>
      <c r="G908" s="18">
        <v>192</v>
      </c>
    </row>
    <row r="909" spans="6:7" x14ac:dyDescent="0.25">
      <c r="F909" s="18" t="s">
        <v>20</v>
      </c>
      <c r="G909" s="18">
        <v>26</v>
      </c>
    </row>
    <row r="910" spans="6:7" x14ac:dyDescent="0.25">
      <c r="F910" s="18" t="s">
        <v>20</v>
      </c>
      <c r="G910" s="18">
        <v>723</v>
      </c>
    </row>
    <row r="911" spans="6:7" x14ac:dyDescent="0.25">
      <c r="F911" s="18" t="s">
        <v>20</v>
      </c>
      <c r="G911" s="18">
        <v>170</v>
      </c>
    </row>
    <row r="912" spans="6:7" x14ac:dyDescent="0.25">
      <c r="F912" s="18" t="s">
        <v>20</v>
      </c>
      <c r="G912" s="18">
        <v>238</v>
      </c>
    </row>
    <row r="913" spans="6:7" x14ac:dyDescent="0.25">
      <c r="F913" s="18" t="s">
        <v>20</v>
      </c>
      <c r="G913" s="18">
        <v>55</v>
      </c>
    </row>
    <row r="914" spans="6:7" x14ac:dyDescent="0.25">
      <c r="F914" s="18" t="s">
        <v>20</v>
      </c>
      <c r="G914" s="18">
        <v>128</v>
      </c>
    </row>
    <row r="915" spans="6:7" x14ac:dyDescent="0.25">
      <c r="F915" s="18" t="s">
        <v>20</v>
      </c>
      <c r="G915" s="18">
        <v>2144</v>
      </c>
    </row>
    <row r="916" spans="6:7" x14ac:dyDescent="0.25">
      <c r="F916" s="18" t="s">
        <v>20</v>
      </c>
      <c r="G916" s="18">
        <v>2693</v>
      </c>
    </row>
    <row r="917" spans="6:7" x14ac:dyDescent="0.25">
      <c r="F917" s="18" t="s">
        <v>20</v>
      </c>
      <c r="G917" s="18">
        <v>432</v>
      </c>
    </row>
    <row r="918" spans="6:7" x14ac:dyDescent="0.25">
      <c r="F918" s="18" t="s">
        <v>20</v>
      </c>
      <c r="G918" s="18">
        <v>189</v>
      </c>
    </row>
    <row r="919" spans="6:7" x14ac:dyDescent="0.25">
      <c r="F919" s="18" t="s">
        <v>20</v>
      </c>
      <c r="G919" s="18">
        <v>154</v>
      </c>
    </row>
    <row r="920" spans="6:7" x14ac:dyDescent="0.25">
      <c r="F920" s="18" t="s">
        <v>20</v>
      </c>
      <c r="G920" s="18">
        <v>96</v>
      </c>
    </row>
    <row r="921" spans="6:7" x14ac:dyDescent="0.25">
      <c r="F921" s="18" t="s">
        <v>20</v>
      </c>
      <c r="G921" s="18">
        <v>3063</v>
      </c>
    </row>
    <row r="922" spans="6:7" x14ac:dyDescent="0.25">
      <c r="F922" s="18" t="s">
        <v>20</v>
      </c>
      <c r="G922" s="18">
        <v>2266</v>
      </c>
    </row>
    <row r="923" spans="6:7" x14ac:dyDescent="0.25">
      <c r="F923" s="18" t="s">
        <v>20</v>
      </c>
      <c r="G923" s="18">
        <v>194</v>
      </c>
    </row>
    <row r="924" spans="6:7" x14ac:dyDescent="0.25">
      <c r="F924" s="18" t="s">
        <v>20</v>
      </c>
      <c r="G924" s="18">
        <v>129</v>
      </c>
    </row>
    <row r="925" spans="6:7" x14ac:dyDescent="0.25">
      <c r="F925" s="18" t="s">
        <v>20</v>
      </c>
      <c r="G925" s="18">
        <v>375</v>
      </c>
    </row>
    <row r="926" spans="6:7" x14ac:dyDescent="0.25">
      <c r="F926" s="18" t="s">
        <v>20</v>
      </c>
      <c r="G926" s="18">
        <v>409</v>
      </c>
    </row>
    <row r="927" spans="6:7" x14ac:dyDescent="0.25">
      <c r="F927" s="18" t="s">
        <v>20</v>
      </c>
      <c r="G927" s="18">
        <v>234</v>
      </c>
    </row>
    <row r="928" spans="6:7" x14ac:dyDescent="0.25">
      <c r="F928" s="18" t="s">
        <v>20</v>
      </c>
      <c r="G928" s="18">
        <v>3016</v>
      </c>
    </row>
    <row r="929" spans="6:7" x14ac:dyDescent="0.25">
      <c r="F929" s="18" t="s">
        <v>20</v>
      </c>
      <c r="G929" s="18">
        <v>264</v>
      </c>
    </row>
    <row r="930" spans="6:7" x14ac:dyDescent="0.25">
      <c r="F930" s="18" t="s">
        <v>20</v>
      </c>
      <c r="G930" s="18">
        <v>272</v>
      </c>
    </row>
    <row r="931" spans="6:7" x14ac:dyDescent="0.25">
      <c r="F931" s="18" t="s">
        <v>20</v>
      </c>
      <c r="G931" s="18">
        <v>419</v>
      </c>
    </row>
    <row r="932" spans="6:7" x14ac:dyDescent="0.25">
      <c r="F932" s="18" t="s">
        <v>20</v>
      </c>
      <c r="G932" s="18">
        <v>1621</v>
      </c>
    </row>
    <row r="933" spans="6:7" x14ac:dyDescent="0.25">
      <c r="F933" s="18" t="s">
        <v>20</v>
      </c>
      <c r="G933" s="18">
        <v>1101</v>
      </c>
    </row>
    <row r="934" spans="6:7" x14ac:dyDescent="0.25">
      <c r="F934" s="18" t="s">
        <v>20</v>
      </c>
      <c r="G934" s="18">
        <v>1073</v>
      </c>
    </row>
    <row r="935" spans="6:7" x14ac:dyDescent="0.25">
      <c r="F935" s="18" t="s">
        <v>20</v>
      </c>
      <c r="G935" s="18">
        <v>331</v>
      </c>
    </row>
    <row r="936" spans="6:7" x14ac:dyDescent="0.25">
      <c r="F936" s="18" t="s">
        <v>20</v>
      </c>
      <c r="G936" s="18">
        <v>1170</v>
      </c>
    </row>
    <row r="937" spans="6:7" x14ac:dyDescent="0.25">
      <c r="F937" s="18" t="s">
        <v>20</v>
      </c>
      <c r="G937" s="18">
        <v>363</v>
      </c>
    </row>
    <row r="938" spans="6:7" x14ac:dyDescent="0.25">
      <c r="F938" s="18" t="s">
        <v>20</v>
      </c>
      <c r="G938" s="18">
        <v>103</v>
      </c>
    </row>
    <row r="939" spans="6:7" x14ac:dyDescent="0.25">
      <c r="F939" s="18" t="s">
        <v>20</v>
      </c>
      <c r="G939" s="18">
        <v>147</v>
      </c>
    </row>
    <row r="940" spans="6:7" x14ac:dyDescent="0.25">
      <c r="F940" s="18" t="s">
        <v>20</v>
      </c>
      <c r="G940" s="18">
        <v>110</v>
      </c>
    </row>
    <row r="941" spans="6:7" x14ac:dyDescent="0.25">
      <c r="F941" s="18" t="s">
        <v>20</v>
      </c>
      <c r="G941" s="18">
        <v>134</v>
      </c>
    </row>
    <row r="942" spans="6:7" x14ac:dyDescent="0.25">
      <c r="F942" s="18" t="s">
        <v>20</v>
      </c>
      <c r="G942" s="18">
        <v>269</v>
      </c>
    </row>
    <row r="943" spans="6:7" x14ac:dyDescent="0.25">
      <c r="F943" s="18" t="s">
        <v>20</v>
      </c>
      <c r="G943" s="18">
        <v>175</v>
      </c>
    </row>
    <row r="944" spans="6:7" x14ac:dyDescent="0.25">
      <c r="F944" s="18" t="s">
        <v>20</v>
      </c>
      <c r="G944" s="18">
        <v>69</v>
      </c>
    </row>
    <row r="945" spans="6:7" x14ac:dyDescent="0.25">
      <c r="F945" s="18" t="s">
        <v>20</v>
      </c>
      <c r="G945" s="18">
        <v>190</v>
      </c>
    </row>
    <row r="946" spans="6:7" x14ac:dyDescent="0.25">
      <c r="F946" s="18" t="s">
        <v>20</v>
      </c>
      <c r="G946" s="18">
        <v>237</v>
      </c>
    </row>
    <row r="947" spans="6:7" x14ac:dyDescent="0.25">
      <c r="F947" s="18" t="s">
        <v>20</v>
      </c>
      <c r="G947" s="18">
        <v>196</v>
      </c>
    </row>
    <row r="948" spans="6:7" x14ac:dyDescent="0.25">
      <c r="F948" s="18" t="s">
        <v>20</v>
      </c>
      <c r="G948" s="18">
        <v>7295</v>
      </c>
    </row>
    <row r="949" spans="6:7" x14ac:dyDescent="0.25">
      <c r="F949" s="18" t="s">
        <v>20</v>
      </c>
      <c r="G949" s="18">
        <v>2893</v>
      </c>
    </row>
    <row r="950" spans="6:7" x14ac:dyDescent="0.25">
      <c r="F950" s="18" t="s">
        <v>20</v>
      </c>
      <c r="G950" s="18">
        <v>820</v>
      </c>
    </row>
    <row r="951" spans="6:7" x14ac:dyDescent="0.25">
      <c r="F951" s="18" t="s">
        <v>20</v>
      </c>
      <c r="G951" s="18">
        <v>2038</v>
      </c>
    </row>
    <row r="952" spans="6:7" x14ac:dyDescent="0.25">
      <c r="F952" s="18" t="s">
        <v>20</v>
      </c>
      <c r="G952" s="18">
        <v>116</v>
      </c>
    </row>
    <row r="953" spans="6:7" x14ac:dyDescent="0.25">
      <c r="F953" s="18" t="s">
        <v>20</v>
      </c>
      <c r="G953" s="18">
        <v>1345</v>
      </c>
    </row>
    <row r="954" spans="6:7" x14ac:dyDescent="0.25">
      <c r="F954" s="18" t="s">
        <v>20</v>
      </c>
      <c r="G954" s="18">
        <v>168</v>
      </c>
    </row>
    <row r="955" spans="6:7" x14ac:dyDescent="0.25">
      <c r="F955" s="18" t="s">
        <v>20</v>
      </c>
      <c r="G955" s="18">
        <v>137</v>
      </c>
    </row>
    <row r="956" spans="6:7" x14ac:dyDescent="0.25">
      <c r="F956" s="18" t="s">
        <v>20</v>
      </c>
      <c r="G956" s="18">
        <v>186</v>
      </c>
    </row>
    <row r="957" spans="6:7" x14ac:dyDescent="0.25">
      <c r="F957" s="18" t="s">
        <v>20</v>
      </c>
      <c r="G957" s="18">
        <v>125</v>
      </c>
    </row>
    <row r="958" spans="6:7" x14ac:dyDescent="0.25">
      <c r="F958" s="18" t="s">
        <v>20</v>
      </c>
      <c r="G958" s="18">
        <v>202</v>
      </c>
    </row>
    <row r="959" spans="6:7" x14ac:dyDescent="0.25">
      <c r="F959" s="18" t="s">
        <v>20</v>
      </c>
      <c r="G959" s="18">
        <v>103</v>
      </c>
    </row>
    <row r="960" spans="6:7" x14ac:dyDescent="0.25">
      <c r="F960" s="18" t="s">
        <v>20</v>
      </c>
      <c r="G960" s="18">
        <v>1785</v>
      </c>
    </row>
    <row r="961" spans="6:7" x14ac:dyDescent="0.25">
      <c r="F961" s="18" t="s">
        <v>20</v>
      </c>
      <c r="G961" s="18">
        <v>157</v>
      </c>
    </row>
    <row r="962" spans="6:7" x14ac:dyDescent="0.25">
      <c r="F962" s="18" t="s">
        <v>20</v>
      </c>
      <c r="G962" s="18">
        <v>555</v>
      </c>
    </row>
    <row r="963" spans="6:7" x14ac:dyDescent="0.25">
      <c r="F963" s="18" t="s">
        <v>20</v>
      </c>
      <c r="G963" s="18">
        <v>297</v>
      </c>
    </row>
    <row r="964" spans="6:7" x14ac:dyDescent="0.25">
      <c r="F964" s="18" t="s">
        <v>20</v>
      </c>
      <c r="G964" s="18">
        <v>123</v>
      </c>
    </row>
    <row r="965" spans="6:7" x14ac:dyDescent="0.25">
      <c r="F965" s="18" t="s">
        <v>20</v>
      </c>
      <c r="G965" s="18">
        <v>3036</v>
      </c>
    </row>
    <row r="966" spans="6:7" x14ac:dyDescent="0.25">
      <c r="F966" s="18" t="s">
        <v>20</v>
      </c>
      <c r="G966" s="18">
        <v>144</v>
      </c>
    </row>
    <row r="967" spans="6:7" x14ac:dyDescent="0.25">
      <c r="F967" s="18" t="s">
        <v>20</v>
      </c>
      <c r="G967" s="18">
        <v>121</v>
      </c>
    </row>
    <row r="968" spans="6:7" x14ac:dyDescent="0.25">
      <c r="F968" s="18" t="s">
        <v>20</v>
      </c>
      <c r="G968" s="18">
        <v>181</v>
      </c>
    </row>
    <row r="969" spans="6:7" x14ac:dyDescent="0.25">
      <c r="F969" s="18" t="s">
        <v>20</v>
      </c>
      <c r="G969" s="18">
        <v>122</v>
      </c>
    </row>
    <row r="970" spans="6:7" x14ac:dyDescent="0.25">
      <c r="F970" s="18" t="s">
        <v>20</v>
      </c>
      <c r="G970" s="18">
        <v>1071</v>
      </c>
    </row>
    <row r="971" spans="6:7" x14ac:dyDescent="0.25">
      <c r="F971" s="18" t="s">
        <v>20</v>
      </c>
      <c r="G971" s="18">
        <v>980</v>
      </c>
    </row>
    <row r="972" spans="6:7" x14ac:dyDescent="0.25">
      <c r="F972" s="18" t="s">
        <v>20</v>
      </c>
      <c r="G972" s="18">
        <v>536</v>
      </c>
    </row>
    <row r="973" spans="6:7" x14ac:dyDescent="0.25">
      <c r="F973" s="18" t="s">
        <v>20</v>
      </c>
      <c r="G973" s="18">
        <v>1991</v>
      </c>
    </row>
    <row r="974" spans="6:7" x14ac:dyDescent="0.25">
      <c r="F974" s="18" t="s">
        <v>20</v>
      </c>
      <c r="G974" s="18">
        <v>180</v>
      </c>
    </row>
    <row r="975" spans="6:7" x14ac:dyDescent="0.25">
      <c r="F975" s="18" t="s">
        <v>20</v>
      </c>
      <c r="G975" s="18">
        <v>130</v>
      </c>
    </row>
    <row r="976" spans="6:7" x14ac:dyDescent="0.25">
      <c r="F976" s="18" t="s">
        <v>20</v>
      </c>
      <c r="G976" s="18">
        <v>122</v>
      </c>
    </row>
    <row r="977" spans="6:7" x14ac:dyDescent="0.25">
      <c r="F977" s="18" t="s">
        <v>20</v>
      </c>
      <c r="G977" s="18">
        <v>140</v>
      </c>
    </row>
    <row r="978" spans="6:7" x14ac:dyDescent="0.25">
      <c r="F978" s="18" t="s">
        <v>20</v>
      </c>
      <c r="G978" s="18">
        <v>3388</v>
      </c>
    </row>
    <row r="979" spans="6:7" x14ac:dyDescent="0.25">
      <c r="F979" s="18" t="s">
        <v>20</v>
      </c>
      <c r="G979" s="18">
        <v>280</v>
      </c>
    </row>
    <row r="980" spans="6:7" x14ac:dyDescent="0.25">
      <c r="F980" s="18" t="s">
        <v>20</v>
      </c>
      <c r="G980" s="18">
        <v>366</v>
      </c>
    </row>
    <row r="981" spans="6:7" x14ac:dyDescent="0.25">
      <c r="F981" s="18" t="s">
        <v>20</v>
      </c>
      <c r="G981" s="18">
        <v>270</v>
      </c>
    </row>
    <row r="982" spans="6:7" x14ac:dyDescent="0.25">
      <c r="F982" s="18" t="s">
        <v>20</v>
      </c>
      <c r="G982" s="18">
        <v>137</v>
      </c>
    </row>
    <row r="983" spans="6:7" x14ac:dyDescent="0.25">
      <c r="F983" s="18" t="s">
        <v>20</v>
      </c>
      <c r="G983" s="18">
        <v>3205</v>
      </c>
    </row>
    <row r="984" spans="6:7" x14ac:dyDescent="0.25">
      <c r="F984" s="18" t="s">
        <v>20</v>
      </c>
      <c r="G984" s="18">
        <v>288</v>
      </c>
    </row>
    <row r="985" spans="6:7" x14ac:dyDescent="0.25">
      <c r="F985" s="18" t="s">
        <v>20</v>
      </c>
      <c r="G985" s="18">
        <v>148</v>
      </c>
    </row>
    <row r="986" spans="6:7" x14ac:dyDescent="0.25">
      <c r="F986" s="18" t="s">
        <v>20</v>
      </c>
      <c r="G986" s="18">
        <v>114</v>
      </c>
    </row>
    <row r="987" spans="6:7" x14ac:dyDescent="0.25">
      <c r="F987" s="18" t="s">
        <v>20</v>
      </c>
      <c r="G987" s="18">
        <v>1518</v>
      </c>
    </row>
    <row r="988" spans="6:7" x14ac:dyDescent="0.25">
      <c r="F988" s="18" t="s">
        <v>20</v>
      </c>
      <c r="G988" s="18">
        <v>166</v>
      </c>
    </row>
    <row r="989" spans="6:7" x14ac:dyDescent="0.25">
      <c r="F989" s="18" t="s">
        <v>20</v>
      </c>
      <c r="G989" s="18">
        <v>100</v>
      </c>
    </row>
    <row r="990" spans="6:7" x14ac:dyDescent="0.25">
      <c r="F990" s="18" t="s">
        <v>20</v>
      </c>
      <c r="G990" s="18">
        <v>235</v>
      </c>
    </row>
    <row r="991" spans="6:7" x14ac:dyDescent="0.25">
      <c r="F991" s="18" t="s">
        <v>20</v>
      </c>
      <c r="G991" s="18">
        <v>148</v>
      </c>
    </row>
    <row r="992" spans="6:7" x14ac:dyDescent="0.25">
      <c r="F992" s="18" t="s">
        <v>20</v>
      </c>
      <c r="G992" s="18">
        <v>198</v>
      </c>
    </row>
    <row r="993" spans="6:7" x14ac:dyDescent="0.25">
      <c r="F993" s="18" t="s">
        <v>20</v>
      </c>
      <c r="G993" s="18">
        <v>150</v>
      </c>
    </row>
    <row r="994" spans="6:7" x14ac:dyDescent="0.25">
      <c r="F994" s="18" t="s">
        <v>20</v>
      </c>
      <c r="G994" s="18">
        <v>216</v>
      </c>
    </row>
    <row r="995" spans="6:7" x14ac:dyDescent="0.25">
      <c r="F995" s="18" t="s">
        <v>20</v>
      </c>
      <c r="G995" s="18">
        <v>5139</v>
      </c>
    </row>
    <row r="996" spans="6:7" x14ac:dyDescent="0.25">
      <c r="F996" s="18" t="s">
        <v>20</v>
      </c>
      <c r="G996" s="18">
        <v>2353</v>
      </c>
    </row>
    <row r="997" spans="6:7" x14ac:dyDescent="0.25">
      <c r="F997" s="18" t="s">
        <v>20</v>
      </c>
      <c r="G997" s="18">
        <v>78</v>
      </c>
    </row>
    <row r="998" spans="6:7" x14ac:dyDescent="0.25">
      <c r="F998" s="18" t="s">
        <v>20</v>
      </c>
      <c r="G998" s="18">
        <v>174</v>
      </c>
    </row>
    <row r="999" spans="6:7" x14ac:dyDescent="0.25">
      <c r="F999" s="18" t="s">
        <v>20</v>
      </c>
      <c r="G999" s="18">
        <v>164</v>
      </c>
    </row>
    <row r="1000" spans="6:7" x14ac:dyDescent="0.25">
      <c r="F1000" s="18" t="s">
        <v>20</v>
      </c>
      <c r="G1000" s="18">
        <v>161</v>
      </c>
    </row>
    <row r="1001" spans="6:7" x14ac:dyDescent="0.25">
      <c r="F1001" s="18" t="s">
        <v>20</v>
      </c>
      <c r="G1001" s="18">
        <v>138</v>
      </c>
    </row>
    <row r="1002" spans="6:7" x14ac:dyDescent="0.25">
      <c r="F1002" s="18" t="s">
        <v>20</v>
      </c>
      <c r="G1002" s="18">
        <v>3308</v>
      </c>
    </row>
    <row r="1003" spans="6:7" x14ac:dyDescent="0.25">
      <c r="F1003" s="18" t="s">
        <v>20</v>
      </c>
      <c r="G1003" s="18">
        <v>127</v>
      </c>
    </row>
    <row r="1004" spans="6:7" x14ac:dyDescent="0.25">
      <c r="F1004" s="18" t="s">
        <v>20</v>
      </c>
      <c r="G1004" s="18">
        <v>207</v>
      </c>
    </row>
    <row r="1005" spans="6:7" x14ac:dyDescent="0.25">
      <c r="F1005" s="18" t="s">
        <v>20</v>
      </c>
      <c r="G1005" s="18">
        <v>181</v>
      </c>
    </row>
    <row r="1006" spans="6:7" x14ac:dyDescent="0.25">
      <c r="F1006" s="18" t="s">
        <v>20</v>
      </c>
      <c r="G1006" s="18">
        <v>110</v>
      </c>
    </row>
    <row r="1007" spans="6:7" x14ac:dyDescent="0.25">
      <c r="F1007" s="18" t="s">
        <v>20</v>
      </c>
      <c r="G1007" s="18">
        <v>185</v>
      </c>
    </row>
    <row r="1008" spans="6:7" x14ac:dyDescent="0.25">
      <c r="F1008" s="18" t="s">
        <v>20</v>
      </c>
      <c r="G1008" s="18">
        <v>121</v>
      </c>
    </row>
    <row r="1009" spans="6:7" x14ac:dyDescent="0.25">
      <c r="F1009" s="18" t="s">
        <v>20</v>
      </c>
      <c r="G1009" s="18">
        <v>106</v>
      </c>
    </row>
    <row r="1010" spans="6:7" x14ac:dyDescent="0.25">
      <c r="F1010" s="18" t="s">
        <v>20</v>
      </c>
      <c r="G1010" s="18">
        <v>142</v>
      </c>
    </row>
    <row r="1011" spans="6:7" x14ac:dyDescent="0.25">
      <c r="F1011" s="18" t="s">
        <v>20</v>
      </c>
      <c r="G1011" s="18">
        <v>233</v>
      </c>
    </row>
    <row r="1012" spans="6:7" x14ac:dyDescent="0.25">
      <c r="F1012" s="18" t="s">
        <v>20</v>
      </c>
      <c r="G1012" s="18">
        <v>218</v>
      </c>
    </row>
    <row r="1013" spans="6:7" x14ac:dyDescent="0.25">
      <c r="F1013" s="18" t="s">
        <v>20</v>
      </c>
      <c r="G1013" s="18">
        <v>76</v>
      </c>
    </row>
    <row r="1014" spans="6:7" x14ac:dyDescent="0.25">
      <c r="F1014" s="18" t="s">
        <v>20</v>
      </c>
      <c r="G1014" s="18">
        <v>43</v>
      </c>
    </row>
    <row r="1015" spans="6:7" x14ac:dyDescent="0.25">
      <c r="F1015" s="18" t="s">
        <v>20</v>
      </c>
      <c r="G1015" s="18">
        <v>221</v>
      </c>
    </row>
    <row r="1016" spans="6:7" x14ac:dyDescent="0.25">
      <c r="F1016" s="18" t="s">
        <v>20</v>
      </c>
      <c r="G1016" s="18">
        <v>2805</v>
      </c>
    </row>
    <row r="1017" spans="6:7" x14ac:dyDescent="0.25">
      <c r="F1017" s="18" t="s">
        <v>20</v>
      </c>
      <c r="G1017" s="18">
        <v>68</v>
      </c>
    </row>
    <row r="1018" spans="6:7" x14ac:dyDescent="0.25">
      <c r="F1018" s="18" t="s">
        <v>20</v>
      </c>
      <c r="G1018" s="18">
        <v>183</v>
      </c>
    </row>
    <row r="1019" spans="6:7" x14ac:dyDescent="0.25">
      <c r="F1019" s="18" t="s">
        <v>20</v>
      </c>
      <c r="G1019" s="18">
        <v>133</v>
      </c>
    </row>
    <row r="1020" spans="6:7" x14ac:dyDescent="0.25">
      <c r="F1020" s="18" t="s">
        <v>20</v>
      </c>
      <c r="G1020" s="18">
        <v>2489</v>
      </c>
    </row>
    <row r="1021" spans="6:7" x14ac:dyDescent="0.25">
      <c r="F1021" s="18" t="s">
        <v>20</v>
      </c>
      <c r="G1021" s="18">
        <v>69</v>
      </c>
    </row>
    <row r="1022" spans="6:7" x14ac:dyDescent="0.25">
      <c r="F1022" s="18" t="s">
        <v>20</v>
      </c>
      <c r="G1022" s="18">
        <v>279</v>
      </c>
    </row>
    <row r="1023" spans="6:7" x14ac:dyDescent="0.25">
      <c r="F1023" s="18" t="s">
        <v>20</v>
      </c>
      <c r="G1023" s="18">
        <v>210</v>
      </c>
    </row>
    <row r="1024" spans="6:7" x14ac:dyDescent="0.25">
      <c r="F1024" s="18" t="s">
        <v>20</v>
      </c>
      <c r="G1024" s="18">
        <v>2100</v>
      </c>
    </row>
    <row r="1025" spans="6:7" x14ac:dyDescent="0.25">
      <c r="F1025" s="18" t="s">
        <v>20</v>
      </c>
      <c r="G1025" s="18">
        <v>252</v>
      </c>
    </row>
    <row r="1026" spans="6:7" x14ac:dyDescent="0.25">
      <c r="F1026" s="18" t="s">
        <v>20</v>
      </c>
      <c r="G1026" s="18">
        <v>1280</v>
      </c>
    </row>
    <row r="1027" spans="6:7" x14ac:dyDescent="0.25">
      <c r="F1027" s="18" t="s">
        <v>20</v>
      </c>
      <c r="G1027" s="18">
        <v>157</v>
      </c>
    </row>
    <row r="1028" spans="6:7" x14ac:dyDescent="0.25">
      <c r="F1028" s="18" t="s">
        <v>20</v>
      </c>
      <c r="G1028" s="18">
        <v>194</v>
      </c>
    </row>
    <row r="1029" spans="6:7" x14ac:dyDescent="0.25">
      <c r="F1029" s="18" t="s">
        <v>20</v>
      </c>
      <c r="G1029" s="18">
        <v>82</v>
      </c>
    </row>
    <row r="1030" spans="6:7" x14ac:dyDescent="0.25">
      <c r="F1030" s="18" t="s">
        <v>20</v>
      </c>
      <c r="G1030" s="18">
        <v>4233</v>
      </c>
    </row>
    <row r="1031" spans="6:7" x14ac:dyDescent="0.25">
      <c r="F1031" s="18" t="s">
        <v>20</v>
      </c>
      <c r="G1031" s="18">
        <v>1297</v>
      </c>
    </row>
    <row r="1032" spans="6:7" x14ac:dyDescent="0.25">
      <c r="F1032" s="18" t="s">
        <v>20</v>
      </c>
      <c r="G1032" s="18">
        <v>165</v>
      </c>
    </row>
    <row r="1033" spans="6:7" x14ac:dyDescent="0.25">
      <c r="F1033" s="18" t="s">
        <v>20</v>
      </c>
      <c r="G1033" s="18">
        <v>119</v>
      </c>
    </row>
    <row r="1034" spans="6:7" x14ac:dyDescent="0.25">
      <c r="F1034" s="18" t="s">
        <v>20</v>
      </c>
      <c r="G1034" s="18">
        <v>1797</v>
      </c>
    </row>
    <row r="1035" spans="6:7" x14ac:dyDescent="0.25">
      <c r="F1035" s="18" t="s">
        <v>20</v>
      </c>
      <c r="G1035" s="18">
        <v>261</v>
      </c>
    </row>
    <row r="1036" spans="6:7" x14ac:dyDescent="0.25">
      <c r="F1036" s="18" t="s">
        <v>20</v>
      </c>
      <c r="G1036" s="18">
        <v>157</v>
      </c>
    </row>
    <row r="1037" spans="6:7" x14ac:dyDescent="0.25">
      <c r="F1037" s="18" t="s">
        <v>20</v>
      </c>
      <c r="G1037" s="18">
        <v>3533</v>
      </c>
    </row>
    <row r="1038" spans="6:7" x14ac:dyDescent="0.25">
      <c r="F1038" s="18" t="s">
        <v>20</v>
      </c>
      <c r="G1038" s="18">
        <v>155</v>
      </c>
    </row>
    <row r="1039" spans="6:7" x14ac:dyDescent="0.25">
      <c r="F1039" s="18" t="s">
        <v>20</v>
      </c>
      <c r="G1039" s="18">
        <v>132</v>
      </c>
    </row>
    <row r="1040" spans="6:7" x14ac:dyDescent="0.25">
      <c r="F1040" s="18" t="s">
        <v>20</v>
      </c>
      <c r="G1040" s="18">
        <v>1354</v>
      </c>
    </row>
    <row r="1041" spans="6:7" x14ac:dyDescent="0.25">
      <c r="F1041" s="18" t="s">
        <v>20</v>
      </c>
      <c r="G1041" s="18">
        <v>48</v>
      </c>
    </row>
    <row r="1042" spans="6:7" x14ac:dyDescent="0.25">
      <c r="F1042" s="18" t="s">
        <v>20</v>
      </c>
      <c r="G1042" s="18">
        <v>110</v>
      </c>
    </row>
    <row r="1043" spans="6:7" x14ac:dyDescent="0.25">
      <c r="F1043" s="18" t="s">
        <v>20</v>
      </c>
      <c r="G1043" s="18">
        <v>172</v>
      </c>
    </row>
    <row r="1044" spans="6:7" x14ac:dyDescent="0.25">
      <c r="F1044" s="18" t="s">
        <v>20</v>
      </c>
      <c r="G1044" s="18">
        <v>307</v>
      </c>
    </row>
    <row r="1045" spans="6:7" x14ac:dyDescent="0.25">
      <c r="F1045" s="18" t="s">
        <v>20</v>
      </c>
      <c r="G1045" s="18">
        <v>160</v>
      </c>
    </row>
    <row r="1046" spans="6:7" x14ac:dyDescent="0.25">
      <c r="F1046" s="18" t="s">
        <v>20</v>
      </c>
      <c r="G1046" s="18">
        <v>1467</v>
      </c>
    </row>
    <row r="1047" spans="6:7" x14ac:dyDescent="0.25">
      <c r="F1047" s="18" t="s">
        <v>20</v>
      </c>
      <c r="G1047" s="18">
        <v>2662</v>
      </c>
    </row>
    <row r="1048" spans="6:7" x14ac:dyDescent="0.25">
      <c r="F1048" s="18" t="s">
        <v>20</v>
      </c>
      <c r="G1048" s="18">
        <v>452</v>
      </c>
    </row>
    <row r="1049" spans="6:7" x14ac:dyDescent="0.25">
      <c r="F1049" s="18" t="s">
        <v>20</v>
      </c>
      <c r="G1049" s="18">
        <v>158</v>
      </c>
    </row>
    <row r="1050" spans="6:7" x14ac:dyDescent="0.25">
      <c r="F1050" s="18" t="s">
        <v>20</v>
      </c>
      <c r="G1050" s="18">
        <v>225</v>
      </c>
    </row>
    <row r="1051" spans="6:7" x14ac:dyDescent="0.25">
      <c r="F1051" s="18" t="s">
        <v>20</v>
      </c>
      <c r="G1051" s="18">
        <v>65</v>
      </c>
    </row>
    <row r="1052" spans="6:7" x14ac:dyDescent="0.25">
      <c r="F1052" s="18" t="s">
        <v>20</v>
      </c>
      <c r="G1052" s="18">
        <v>163</v>
      </c>
    </row>
    <row r="1053" spans="6:7" x14ac:dyDescent="0.25">
      <c r="F1053" s="18" t="s">
        <v>20</v>
      </c>
      <c r="G1053" s="18">
        <v>85</v>
      </c>
    </row>
    <row r="1054" spans="6:7" x14ac:dyDescent="0.25">
      <c r="F1054" s="18" t="s">
        <v>20</v>
      </c>
      <c r="G1054" s="18">
        <v>217</v>
      </c>
    </row>
    <row r="1055" spans="6:7" x14ac:dyDescent="0.25">
      <c r="F1055" s="18" t="s">
        <v>20</v>
      </c>
      <c r="G1055" s="18">
        <v>150</v>
      </c>
    </row>
    <row r="1056" spans="6:7" x14ac:dyDescent="0.25">
      <c r="F1056" s="18" t="s">
        <v>20</v>
      </c>
      <c r="G1056" s="18">
        <v>3272</v>
      </c>
    </row>
    <row r="1057" spans="6:7" x14ac:dyDescent="0.25">
      <c r="F1057" s="18" t="s">
        <v>20</v>
      </c>
      <c r="G1057" s="18">
        <v>300</v>
      </c>
    </row>
    <row r="1058" spans="6:7" x14ac:dyDescent="0.25">
      <c r="F1058" s="18" t="s">
        <v>20</v>
      </c>
      <c r="G1058" s="18">
        <v>126</v>
      </c>
    </row>
    <row r="1059" spans="6:7" x14ac:dyDescent="0.25">
      <c r="F1059" s="18" t="s">
        <v>20</v>
      </c>
      <c r="G1059" s="18">
        <v>2320</v>
      </c>
    </row>
    <row r="1060" spans="6:7" x14ac:dyDescent="0.25">
      <c r="F1060" s="18" t="s">
        <v>20</v>
      </c>
      <c r="G1060" s="18">
        <v>81</v>
      </c>
    </row>
    <row r="1061" spans="6:7" x14ac:dyDescent="0.25">
      <c r="F1061" s="18" t="s">
        <v>20</v>
      </c>
      <c r="G1061" s="18">
        <v>1887</v>
      </c>
    </row>
    <row r="1062" spans="6:7" x14ac:dyDescent="0.25">
      <c r="F1062" s="18" t="s">
        <v>20</v>
      </c>
      <c r="G1062" s="18">
        <v>4358</v>
      </c>
    </row>
    <row r="1063" spans="6:7" x14ac:dyDescent="0.25">
      <c r="F1063" s="18" t="s">
        <v>20</v>
      </c>
      <c r="G1063" s="18">
        <v>53</v>
      </c>
    </row>
    <row r="1064" spans="6:7" x14ac:dyDescent="0.25">
      <c r="F1064" s="18" t="s">
        <v>20</v>
      </c>
      <c r="G1064" s="18">
        <v>2414</v>
      </c>
    </row>
    <row r="1065" spans="6:7" x14ac:dyDescent="0.25">
      <c r="F1065" s="18" t="s">
        <v>20</v>
      </c>
      <c r="G1065" s="18">
        <v>80</v>
      </c>
    </row>
    <row r="1066" spans="6:7" x14ac:dyDescent="0.25">
      <c r="F1066" s="18" t="s">
        <v>20</v>
      </c>
      <c r="G1066" s="18">
        <v>193</v>
      </c>
    </row>
    <row r="1067" spans="6:7" x14ac:dyDescent="0.25">
      <c r="F1067" s="18" t="s">
        <v>20</v>
      </c>
      <c r="G1067" s="18">
        <v>52</v>
      </c>
    </row>
    <row r="1068" spans="6:7" x14ac:dyDescent="0.25">
      <c r="F1068" s="18" t="s">
        <v>20</v>
      </c>
      <c r="G1068" s="18">
        <v>290</v>
      </c>
    </row>
    <row r="1069" spans="6:7" x14ac:dyDescent="0.25">
      <c r="F1069" s="18" t="s">
        <v>20</v>
      </c>
      <c r="G1069" s="18">
        <v>122</v>
      </c>
    </row>
    <row r="1070" spans="6:7" x14ac:dyDescent="0.25">
      <c r="F1070" s="18" t="s">
        <v>20</v>
      </c>
      <c r="G1070" s="18">
        <v>1470</v>
      </c>
    </row>
    <row r="1071" spans="6:7" x14ac:dyDescent="0.25">
      <c r="F1071" s="18" t="s">
        <v>20</v>
      </c>
      <c r="G1071" s="18">
        <v>165</v>
      </c>
    </row>
    <row r="1072" spans="6:7" x14ac:dyDescent="0.25">
      <c r="F1072" s="18" t="s">
        <v>20</v>
      </c>
      <c r="G1072" s="18">
        <v>182</v>
      </c>
    </row>
    <row r="1073" spans="6:7" x14ac:dyDescent="0.25">
      <c r="F1073" s="18" t="s">
        <v>20</v>
      </c>
      <c r="G1073" s="18">
        <v>199</v>
      </c>
    </row>
    <row r="1074" spans="6:7" x14ac:dyDescent="0.25">
      <c r="F1074" s="18" t="s">
        <v>20</v>
      </c>
      <c r="G1074" s="18">
        <v>56</v>
      </c>
    </row>
    <row r="1075" spans="6:7" x14ac:dyDescent="0.25">
      <c r="F1075" s="18" t="s">
        <v>20</v>
      </c>
      <c r="G1075" s="18">
        <v>1460</v>
      </c>
    </row>
    <row r="1076" spans="6:7" x14ac:dyDescent="0.25">
      <c r="F1076" s="18" t="s">
        <v>20</v>
      </c>
      <c r="G1076" s="18">
        <v>123</v>
      </c>
    </row>
    <row r="1077" spans="6:7" x14ac:dyDescent="0.25">
      <c r="F1077" s="18" t="s">
        <v>20</v>
      </c>
      <c r="G1077" s="18">
        <v>159</v>
      </c>
    </row>
    <row r="1078" spans="6:7" x14ac:dyDescent="0.25">
      <c r="F1078" s="18" t="s">
        <v>20</v>
      </c>
      <c r="G1078" s="18">
        <v>110</v>
      </c>
    </row>
    <row r="1079" spans="6:7" x14ac:dyDescent="0.25">
      <c r="F1079" s="18" t="s">
        <v>20</v>
      </c>
      <c r="G1079" s="18">
        <v>236</v>
      </c>
    </row>
    <row r="1080" spans="6:7" x14ac:dyDescent="0.25">
      <c r="F1080" s="18" t="s">
        <v>20</v>
      </c>
      <c r="G1080" s="18">
        <v>191</v>
      </c>
    </row>
    <row r="1081" spans="6:7" x14ac:dyDescent="0.25">
      <c r="F1081" s="18" t="s">
        <v>20</v>
      </c>
      <c r="G1081" s="18">
        <v>3934</v>
      </c>
    </row>
    <row r="1082" spans="6:7" x14ac:dyDescent="0.25">
      <c r="F1082" s="18" t="s">
        <v>20</v>
      </c>
      <c r="G1082" s="18">
        <v>80</v>
      </c>
    </row>
    <row r="1083" spans="6:7" x14ac:dyDescent="0.25">
      <c r="F1083" s="18" t="s">
        <v>20</v>
      </c>
      <c r="G1083" s="18">
        <v>462</v>
      </c>
    </row>
    <row r="1084" spans="6:7" x14ac:dyDescent="0.25">
      <c r="F1084" s="18" t="s">
        <v>20</v>
      </c>
      <c r="G1084" s="18">
        <v>179</v>
      </c>
    </row>
    <row r="1085" spans="6:7" x14ac:dyDescent="0.25">
      <c r="F1085" s="18" t="s">
        <v>20</v>
      </c>
      <c r="G1085" s="18">
        <v>1866</v>
      </c>
    </row>
    <row r="1086" spans="6:7" x14ac:dyDescent="0.25">
      <c r="F1086" s="18" t="s">
        <v>20</v>
      </c>
      <c r="G1086" s="18">
        <v>156</v>
      </c>
    </row>
    <row r="1087" spans="6:7" x14ac:dyDescent="0.25">
      <c r="F1087" s="18" t="s">
        <v>20</v>
      </c>
      <c r="G1087" s="18">
        <v>255</v>
      </c>
    </row>
    <row r="1088" spans="6:7" x14ac:dyDescent="0.25">
      <c r="F1088" s="18" t="s">
        <v>20</v>
      </c>
      <c r="G1088" s="18">
        <v>2261</v>
      </c>
    </row>
    <row r="1089" spans="6:7" x14ac:dyDescent="0.25">
      <c r="F1089" s="18" t="s">
        <v>20</v>
      </c>
      <c r="G1089" s="18">
        <v>40</v>
      </c>
    </row>
    <row r="1090" spans="6:7" x14ac:dyDescent="0.25">
      <c r="F1090" s="18" t="s">
        <v>20</v>
      </c>
      <c r="G1090" s="18">
        <v>2289</v>
      </c>
    </row>
    <row r="1091" spans="6:7" x14ac:dyDescent="0.25">
      <c r="F1091" s="18" t="s">
        <v>20</v>
      </c>
      <c r="G1091" s="18">
        <v>65</v>
      </c>
    </row>
    <row r="1092" spans="6:7" x14ac:dyDescent="0.25">
      <c r="F1092" s="18" t="s">
        <v>20</v>
      </c>
      <c r="G1092" s="18">
        <v>3777</v>
      </c>
    </row>
    <row r="1093" spans="6:7" x14ac:dyDescent="0.25">
      <c r="F1093" s="18" t="s">
        <v>20</v>
      </c>
      <c r="G1093" s="18">
        <v>184</v>
      </c>
    </row>
    <row r="1094" spans="6:7" x14ac:dyDescent="0.25">
      <c r="F1094" s="18" t="s">
        <v>20</v>
      </c>
      <c r="G1094" s="18">
        <v>85</v>
      </c>
    </row>
    <row r="1095" spans="6:7" x14ac:dyDescent="0.25">
      <c r="F1095" s="18" t="s">
        <v>20</v>
      </c>
      <c r="G1095" s="18">
        <v>144</v>
      </c>
    </row>
    <row r="1096" spans="6:7" x14ac:dyDescent="0.25">
      <c r="F1096" s="18" t="s">
        <v>20</v>
      </c>
      <c r="G1096" s="18">
        <v>1902</v>
      </c>
    </row>
    <row r="1097" spans="6:7" x14ac:dyDescent="0.25">
      <c r="F1097" s="18" t="s">
        <v>20</v>
      </c>
      <c r="G1097" s="18">
        <v>105</v>
      </c>
    </row>
    <row r="1098" spans="6:7" x14ac:dyDescent="0.25">
      <c r="F1098" s="18" t="s">
        <v>20</v>
      </c>
      <c r="G1098" s="18">
        <v>132</v>
      </c>
    </row>
    <row r="1099" spans="6:7" x14ac:dyDescent="0.25">
      <c r="F1099" s="18" t="s">
        <v>20</v>
      </c>
      <c r="G1099" s="18">
        <v>96</v>
      </c>
    </row>
    <row r="1100" spans="6:7" x14ac:dyDescent="0.25">
      <c r="F1100" s="18" t="s">
        <v>20</v>
      </c>
      <c r="G1100" s="18">
        <v>114</v>
      </c>
    </row>
    <row r="1101" spans="6:7" x14ac:dyDescent="0.25">
      <c r="F1101" s="18" t="s">
        <v>20</v>
      </c>
      <c r="G1101" s="18">
        <v>203</v>
      </c>
    </row>
    <row r="1102" spans="6:7" x14ac:dyDescent="0.25">
      <c r="F1102" s="18" t="s">
        <v>20</v>
      </c>
      <c r="G1102" s="18">
        <v>1559</v>
      </c>
    </row>
    <row r="1103" spans="6:7" x14ac:dyDescent="0.25">
      <c r="F1103" s="18" t="s">
        <v>20</v>
      </c>
      <c r="G1103" s="18">
        <v>1548</v>
      </c>
    </row>
    <row r="1104" spans="6:7" x14ac:dyDescent="0.25">
      <c r="F1104" s="18" t="s">
        <v>20</v>
      </c>
      <c r="G1104" s="18">
        <v>80</v>
      </c>
    </row>
    <row r="1105" spans="6:7" x14ac:dyDescent="0.25">
      <c r="F1105" s="18" t="s">
        <v>20</v>
      </c>
      <c r="G1105" s="18">
        <v>131</v>
      </c>
    </row>
    <row r="1106" spans="6:7" x14ac:dyDescent="0.25">
      <c r="F1106" s="18" t="s">
        <v>20</v>
      </c>
      <c r="G1106" s="18">
        <v>112</v>
      </c>
    </row>
    <row r="1107" spans="6:7" x14ac:dyDescent="0.25">
      <c r="F1107" s="18" t="s">
        <v>20</v>
      </c>
      <c r="G1107" s="18">
        <v>155</v>
      </c>
    </row>
    <row r="1108" spans="6:7" x14ac:dyDescent="0.25">
      <c r="F1108" s="18" t="s">
        <v>20</v>
      </c>
      <c r="G1108" s="18">
        <v>266</v>
      </c>
    </row>
    <row r="1109" spans="6:7" x14ac:dyDescent="0.25">
      <c r="F1109" s="18" t="s">
        <v>20</v>
      </c>
      <c r="G1109" s="18">
        <v>155</v>
      </c>
    </row>
    <row r="1110" spans="6:7" x14ac:dyDescent="0.25">
      <c r="F1110" s="18" t="s">
        <v>20</v>
      </c>
      <c r="G1110" s="18">
        <v>207</v>
      </c>
    </row>
    <row r="1111" spans="6:7" x14ac:dyDescent="0.25">
      <c r="F1111" s="18" t="s">
        <v>20</v>
      </c>
      <c r="G1111" s="18">
        <v>245</v>
      </c>
    </row>
    <row r="1112" spans="6:7" x14ac:dyDescent="0.25">
      <c r="F1112" s="18" t="s">
        <v>20</v>
      </c>
      <c r="G1112" s="18">
        <v>1573</v>
      </c>
    </row>
    <row r="1113" spans="6:7" x14ac:dyDescent="0.25">
      <c r="F1113" s="18" t="s">
        <v>20</v>
      </c>
      <c r="G1113" s="18">
        <v>114</v>
      </c>
    </row>
    <row r="1114" spans="6:7" x14ac:dyDescent="0.25">
      <c r="F1114" s="18" t="s">
        <v>20</v>
      </c>
      <c r="G1114" s="18">
        <v>93</v>
      </c>
    </row>
    <row r="1115" spans="6:7" x14ac:dyDescent="0.25">
      <c r="F1115" s="18" t="s">
        <v>20</v>
      </c>
      <c r="G1115" s="18">
        <v>1681</v>
      </c>
    </row>
    <row r="1116" spans="6:7" x14ac:dyDescent="0.25">
      <c r="F1116" s="18" t="s">
        <v>20</v>
      </c>
      <c r="G1116" s="18">
        <v>32</v>
      </c>
    </row>
    <row r="1117" spans="6:7" x14ac:dyDescent="0.25">
      <c r="F1117" s="18" t="s">
        <v>20</v>
      </c>
      <c r="G1117" s="18">
        <v>135</v>
      </c>
    </row>
    <row r="1118" spans="6:7" x14ac:dyDescent="0.25">
      <c r="F1118" s="18" t="s">
        <v>20</v>
      </c>
      <c r="G1118" s="18">
        <v>140</v>
      </c>
    </row>
    <row r="1119" spans="6:7" x14ac:dyDescent="0.25">
      <c r="F1119" s="18" t="s">
        <v>20</v>
      </c>
      <c r="G1119" s="18">
        <v>92</v>
      </c>
    </row>
    <row r="1120" spans="6:7" x14ac:dyDescent="0.25">
      <c r="F1120" s="18" t="s">
        <v>20</v>
      </c>
      <c r="G1120" s="18">
        <v>1015</v>
      </c>
    </row>
    <row r="1121" spans="6:7" x14ac:dyDescent="0.25">
      <c r="F1121" s="18" t="s">
        <v>20</v>
      </c>
      <c r="G1121" s="18">
        <v>323</v>
      </c>
    </row>
    <row r="1122" spans="6:7" x14ac:dyDescent="0.25">
      <c r="F1122" s="18" t="s">
        <v>20</v>
      </c>
      <c r="G1122" s="18">
        <v>2326</v>
      </c>
    </row>
    <row r="1123" spans="6:7" x14ac:dyDescent="0.25">
      <c r="F1123" s="18" t="s">
        <v>20</v>
      </c>
      <c r="G1123" s="18">
        <v>381</v>
      </c>
    </row>
    <row r="1124" spans="6:7" x14ac:dyDescent="0.25">
      <c r="F1124" s="18" t="s">
        <v>20</v>
      </c>
      <c r="G1124" s="18">
        <v>480</v>
      </c>
    </row>
    <row r="1125" spans="6:7" x14ac:dyDescent="0.25">
      <c r="F1125" s="18" t="s">
        <v>20</v>
      </c>
      <c r="G1125" s="18">
        <v>226</v>
      </c>
    </row>
    <row r="1126" spans="6:7" x14ac:dyDescent="0.25">
      <c r="F1126" s="18" t="s">
        <v>20</v>
      </c>
      <c r="G1126" s="18">
        <v>241</v>
      </c>
    </row>
    <row r="1127" spans="6:7" x14ac:dyDescent="0.25">
      <c r="F1127" s="18" t="s">
        <v>20</v>
      </c>
      <c r="G1127" s="18">
        <v>132</v>
      </c>
    </row>
    <row r="1128" spans="6:7" x14ac:dyDescent="0.25">
      <c r="F1128" s="18" t="s">
        <v>20</v>
      </c>
      <c r="G1128" s="18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961E51D-BF29-4236-875F-9A1F93C68CDB}">
            <xm:f>NOT(ISERROR(SEARCH($A$20,J14)))</xm:f>
            <xm:f>$A$20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106F4FA9-C1E3-42E5-B98C-484E863FBEEC}">
            <xm:f>NOT(ISERROR(SEARCH($A$10,J14)))</xm:f>
            <xm:f>$A$10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7" operator="containsText" id="{791AC8CB-128E-4446-A790-F14B495863C8}">
            <xm:f>NOT(ISERROR(SEARCH($A$3,J14)))</xm:f>
            <xm:f>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DBC7720F-33AE-432A-8778-022C7CEC8739}">
            <xm:f>NOT(ISERROR(SEARCH($A$2,J14)))</xm:f>
            <xm:f>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J14:J579</xm:sqref>
        </x14:conditionalFormatting>
        <x14:conditionalFormatting xmlns:xm="http://schemas.microsoft.com/office/excel/2006/main">
          <x14:cfRule type="containsText" priority="1" operator="containsText" id="{BE6090E4-A14D-4F95-BE0B-FD801B742A4E}">
            <xm:f>NOT(ISERROR(SEARCH($A$20,F563)))</xm:f>
            <xm:f>$A$20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id="{463EE1E0-9D89-46CB-8B30-B19681B59296}">
            <xm:f>NOT(ISERROR(SEARCH($A$10,F563)))</xm:f>
            <xm:f>$A$10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DB9BDC9E-B276-445B-96F9-CA739D8857AD}">
            <xm:f>NOT(ISERROR(SEARCH($A$3,F563)))</xm:f>
            <xm:f>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88DD012B-1705-4F9C-B752-A41757464102}">
            <xm:f>NOT(ISERROR(SEARCH($A$2,F563)))</xm:f>
            <xm:f>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F563:F1128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- Category</vt:lpstr>
      <vt:lpstr>Stacked-Column Pivot Chart</vt:lpstr>
      <vt:lpstr>Line Graph - Pivot Table</vt:lpstr>
      <vt:lpstr>Total - Percentage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omer sen</cp:lastModifiedBy>
  <dcterms:created xsi:type="dcterms:W3CDTF">2021-09-29T18:52:28Z</dcterms:created>
  <dcterms:modified xsi:type="dcterms:W3CDTF">2023-02-27T22:26:06Z</dcterms:modified>
</cp:coreProperties>
</file>