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en\Desktop\RecentHomework\365\365Project\Excel File\"/>
    </mc:Choice>
  </mc:AlternateContent>
  <xr:revisionPtr revIDLastSave="0" documentId="13_ncr:1_{FD20E1E5-E384-4BED-9874-31C17DA07250}" xr6:coauthVersionLast="45" xr6:coauthVersionMax="45" xr10:uidLastSave="{00000000-0000-0000-0000-000000000000}"/>
  <bookViews>
    <workbookView xWindow="-120" yWindow="-120" windowWidth="38640" windowHeight="21240" activeTab="1" xr2:uid="{00000000-000D-0000-FFFF-FFFF00000000}"/>
  </bookViews>
  <sheets>
    <sheet name="2005-20018 Milisary spending US" sheetId="2" r:id="rId1"/>
    <sheet name="This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2" l="1"/>
  <c r="G25" i="2"/>
  <c r="G26" i="2"/>
  <c r="G27" i="2"/>
  <c r="G28" i="2"/>
  <c r="G29" i="2"/>
  <c r="E25" i="2"/>
  <c r="E26" i="2"/>
  <c r="E27" i="2"/>
  <c r="E28" i="2"/>
  <c r="E29" i="2"/>
  <c r="D25" i="2"/>
  <c r="D26" i="2"/>
  <c r="D27" i="2"/>
  <c r="D28" i="2"/>
  <c r="D29" i="2"/>
  <c r="L25" i="2"/>
  <c r="L26" i="2"/>
  <c r="L27" i="2"/>
  <c r="L28" i="2"/>
  <c r="L29" i="2"/>
  <c r="L23" i="2"/>
  <c r="K25" i="2"/>
  <c r="K26" i="2"/>
  <c r="K27" i="2"/>
  <c r="K28" i="2"/>
  <c r="K29" i="2"/>
  <c r="K23" i="2"/>
  <c r="J25" i="2"/>
  <c r="J26" i="2"/>
  <c r="J27" i="2"/>
  <c r="J28" i="2"/>
  <c r="J29" i="2"/>
  <c r="J23" i="2"/>
  <c r="F23" i="2"/>
  <c r="F25" i="2"/>
  <c r="F26" i="2"/>
  <c r="F27" i="2"/>
  <c r="F28" i="2"/>
  <c r="F29" i="2"/>
  <c r="L9" i="2"/>
  <c r="C34" i="2"/>
  <c r="D34" i="2"/>
  <c r="E34" i="2"/>
  <c r="F34" i="2"/>
  <c r="G34" i="2"/>
  <c r="H34" i="2"/>
  <c r="I34" i="2"/>
  <c r="J34" i="2"/>
  <c r="K34" i="2"/>
  <c r="L34" i="2"/>
  <c r="C35" i="2"/>
  <c r="D35" i="2"/>
  <c r="E35" i="2"/>
  <c r="F35" i="2"/>
  <c r="G35" i="2"/>
  <c r="H35" i="2"/>
  <c r="I35" i="2"/>
  <c r="J35" i="2"/>
  <c r="K35" i="2"/>
  <c r="L35" i="2"/>
  <c r="C36" i="2"/>
  <c r="D36" i="2"/>
  <c r="E36" i="2"/>
  <c r="F36" i="2"/>
  <c r="G36" i="2"/>
  <c r="H36" i="2"/>
  <c r="I36" i="2"/>
  <c r="J36" i="2"/>
  <c r="K36" i="2"/>
  <c r="L36" i="2"/>
  <c r="C37" i="2"/>
  <c r="D37" i="2"/>
  <c r="E37" i="2"/>
  <c r="F37" i="2"/>
  <c r="G37" i="2"/>
  <c r="H37" i="2"/>
  <c r="I37" i="2"/>
  <c r="J37" i="2"/>
  <c r="K37" i="2"/>
  <c r="L37" i="2"/>
  <c r="C38" i="2"/>
  <c r="D38" i="2"/>
  <c r="E38" i="2"/>
  <c r="F38" i="2"/>
  <c r="G38" i="2"/>
  <c r="H38" i="2"/>
  <c r="I38" i="2"/>
  <c r="J38" i="2"/>
  <c r="K38" i="2"/>
  <c r="L38" i="2"/>
  <c r="C39" i="2"/>
  <c r="D39" i="2"/>
  <c r="E39" i="2"/>
  <c r="F39" i="2"/>
  <c r="G39" i="2"/>
  <c r="H39" i="2"/>
  <c r="I39" i="2"/>
  <c r="J39" i="2"/>
  <c r="K39" i="2"/>
  <c r="L39" i="2"/>
  <c r="C40" i="2"/>
  <c r="D40" i="2"/>
  <c r="E40" i="2"/>
  <c r="F40" i="2"/>
  <c r="G40" i="2"/>
  <c r="H40" i="2"/>
  <c r="J40" i="2"/>
  <c r="K40" i="2"/>
  <c r="L40" i="2"/>
  <c r="B42" i="2"/>
  <c r="B31" i="2"/>
  <c r="K24" i="2" l="1"/>
  <c r="J24" i="2"/>
  <c r="L24" i="2"/>
  <c r="W6" i="2"/>
</calcChain>
</file>

<file path=xl/sharedStrings.xml><?xml version="1.0" encoding="utf-8"?>
<sst xmlns="http://schemas.openxmlformats.org/spreadsheetml/2006/main" count="57" uniqueCount="27">
  <si>
    <t>Turkey</t>
  </si>
  <si>
    <t>United Kingdom</t>
  </si>
  <si>
    <t>Israel</t>
  </si>
  <si>
    <t>Egypt</t>
  </si>
  <si>
    <t>Greece</t>
  </si>
  <si>
    <t>Iran</t>
  </si>
  <si>
    <t>United Arab Emirates</t>
  </si>
  <si>
    <t>Count, maximum and minimum.</t>
  </si>
  <si>
    <t>Skewness.</t>
  </si>
  <si>
    <t>Variance and standard deviation.</t>
  </si>
  <si>
    <t>The mean, mode, median and range.</t>
  </si>
  <si>
    <t>UAE</t>
  </si>
  <si>
    <t>Kur</t>
  </si>
  <si>
    <t>Skw</t>
  </si>
  <si>
    <t>Std</t>
  </si>
  <si>
    <t>Min</t>
  </si>
  <si>
    <t>Average</t>
  </si>
  <si>
    <t>Max</t>
  </si>
  <si>
    <t>#of Values</t>
  </si>
  <si>
    <t>Country Defense budgets</t>
  </si>
  <si>
    <t>UAV Numbers</t>
  </si>
  <si>
    <t>Eg</t>
  </si>
  <si>
    <t>Ir</t>
  </si>
  <si>
    <t>Is</t>
  </si>
  <si>
    <t>UK</t>
  </si>
  <si>
    <t>tr</t>
  </si>
  <si>
    <t>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</si>
</sst>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&quot;$&quot;#,##0.00"/>
    <numFmt numFmtId="166" formatCode="_(* #,##0.0_);_(* \(#,##0.0\);_(* &quot;-&quot;??_);_(@_)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 indent="1"/>
    </xf>
    <xf numFmtId="0" fontId="18" fillId="0" borderId="0" xfId="43" applyAlignment="1">
      <alignment horizontal="left" vertical="center" indent="1"/>
    </xf>
    <xf numFmtId="9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9" fontId="19" fillId="33" borderId="10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/>
    <xf numFmtId="0" fontId="19" fillId="0" borderId="10" xfId="0" applyFont="1" applyBorder="1" applyAlignment="1">
      <alignment vertical="center"/>
    </xf>
    <xf numFmtId="43" fontId="20" fillId="0" borderId="10" xfId="42" applyFont="1" applyBorder="1" applyAlignment="1">
      <alignment vertical="center"/>
    </xf>
    <xf numFmtId="0" fontId="19" fillId="0" borderId="0" xfId="0" applyFont="1" applyAlignment="1">
      <alignment vertical="center"/>
    </xf>
    <xf numFmtId="43" fontId="20" fillId="0" borderId="0" xfId="42" applyFont="1" applyAlignment="1">
      <alignment vertical="center"/>
    </xf>
    <xf numFmtId="165" fontId="20" fillId="0" borderId="0" xfId="42" applyNumberFormat="1" applyFont="1"/>
    <xf numFmtId="166" fontId="20" fillId="0" borderId="10" xfId="42" applyNumberFormat="1" applyFont="1" applyBorder="1" applyAlignment="1">
      <alignment vertical="center"/>
    </xf>
    <xf numFmtId="167" fontId="20" fillId="0" borderId="10" xfId="42" applyNumberFormat="1" applyFont="1" applyBorder="1" applyAlignment="1">
      <alignment vertical="center"/>
    </xf>
    <xf numFmtId="167" fontId="20" fillId="0" borderId="10" xfId="42" applyNumberFormat="1" applyFont="1" applyBorder="1"/>
    <xf numFmtId="164" fontId="20" fillId="0" borderId="10" xfId="42" applyNumberFormat="1" applyFont="1" applyBorder="1" applyAlignment="1">
      <alignment vertical="center"/>
    </xf>
    <xf numFmtId="1" fontId="20" fillId="0" borderId="10" xfId="42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34" borderId="0" xfId="0" applyFont="1" applyFill="1" applyAlignment="1">
      <alignment vertical="center"/>
    </xf>
    <xf numFmtId="164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icshowto.datasciencecentral.com/skewne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965E-E814-4499-A954-E15AF38537D1}">
  <dimension ref="A1:W51"/>
  <sheetViews>
    <sheetView workbookViewId="0">
      <selection activeCell="H16" sqref="H2:H16"/>
    </sheetView>
  </sheetViews>
  <sheetFormatPr defaultRowHeight="15" x14ac:dyDescent="0.25"/>
  <cols>
    <col min="1" max="1" width="29.42578125" customWidth="1"/>
    <col min="2" max="12" width="20.7109375" customWidth="1"/>
    <col min="13" max="23" width="16.7109375" customWidth="1"/>
  </cols>
  <sheetData>
    <row r="1" spans="1:23" ht="15.75" x14ac:dyDescent="0.2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23" ht="15.75" x14ac:dyDescent="0.25">
      <c r="A2" s="10">
        <v>2005</v>
      </c>
      <c r="B2" s="16">
        <v>12081156314</v>
      </c>
      <c r="C2" s="16">
        <v>55151564188</v>
      </c>
      <c r="D2" s="16">
        <v>10919173621</v>
      </c>
      <c r="E2" s="16">
        <v>2659439714</v>
      </c>
      <c r="F2" s="16">
        <v>7028428593</v>
      </c>
      <c r="G2" s="16">
        <v>6796744965</v>
      </c>
      <c r="H2" s="16">
        <v>6604220558</v>
      </c>
    </row>
    <row r="3" spans="1:23" ht="15.75" x14ac:dyDescent="0.25">
      <c r="A3" s="10">
        <v>2006</v>
      </c>
      <c r="B3" s="16">
        <v>13363298981</v>
      </c>
      <c r="C3" s="16">
        <v>57482975674</v>
      </c>
      <c r="D3" s="16">
        <v>11558970817</v>
      </c>
      <c r="E3" s="16">
        <v>2952520159</v>
      </c>
      <c r="F3" s="16">
        <v>7607186182</v>
      </c>
      <c r="G3" s="16">
        <v>8751474767</v>
      </c>
      <c r="H3" s="16">
        <v>7165418652</v>
      </c>
      <c r="K3" t="s">
        <v>25</v>
      </c>
      <c r="L3" t="s">
        <v>24</v>
      </c>
      <c r="M3" t="s">
        <v>23</v>
      </c>
      <c r="N3" t="s">
        <v>21</v>
      </c>
      <c r="O3" t="s">
        <v>26</v>
      </c>
      <c r="P3" t="s">
        <v>22</v>
      </c>
      <c r="Q3" t="s">
        <v>11</v>
      </c>
    </row>
    <row r="4" spans="1:23" ht="15.75" x14ac:dyDescent="0.25">
      <c r="A4" s="10">
        <v>2007</v>
      </c>
      <c r="B4" s="16">
        <v>15319161863</v>
      </c>
      <c r="C4" s="16">
        <v>65986089657</v>
      </c>
      <c r="D4" s="16">
        <v>12128941564</v>
      </c>
      <c r="E4" s="16">
        <v>3306908257</v>
      </c>
      <c r="F4" s="16">
        <v>8533090258</v>
      </c>
      <c r="G4" s="16">
        <v>9330901882</v>
      </c>
      <c r="H4" s="16">
        <v>8460993873</v>
      </c>
      <c r="J4">
        <v>2019</v>
      </c>
      <c r="K4">
        <v>38</v>
      </c>
      <c r="L4" s="4">
        <v>2</v>
      </c>
      <c r="M4" s="4">
        <v>10</v>
      </c>
      <c r="N4" s="4">
        <v>10</v>
      </c>
      <c r="O4" s="4">
        <v>0</v>
      </c>
      <c r="P4" s="4">
        <v>50</v>
      </c>
      <c r="Q4" s="4">
        <v>0</v>
      </c>
    </row>
    <row r="5" spans="1:23" ht="15.75" x14ac:dyDescent="0.25">
      <c r="A5" s="10">
        <v>2008</v>
      </c>
      <c r="B5" s="16">
        <v>17127313222</v>
      </c>
      <c r="C5" s="16">
        <v>65619450480</v>
      </c>
      <c r="D5" s="16">
        <v>14191949919</v>
      </c>
      <c r="E5" s="16">
        <v>3779880350</v>
      </c>
      <c r="F5" s="16">
        <v>10574138499</v>
      </c>
      <c r="G5" s="16">
        <v>11081950209</v>
      </c>
      <c r="H5" s="16">
        <v>11571681416</v>
      </c>
      <c r="J5">
        <v>2018</v>
      </c>
      <c r="K5">
        <v>68</v>
      </c>
      <c r="L5">
        <v>20</v>
      </c>
      <c r="M5">
        <v>20</v>
      </c>
      <c r="N5">
        <v>5</v>
      </c>
      <c r="O5">
        <v>7</v>
      </c>
      <c r="P5" s="4">
        <v>40</v>
      </c>
      <c r="Q5">
        <v>5</v>
      </c>
    </row>
    <row r="6" spans="1:23" ht="15.75" x14ac:dyDescent="0.25">
      <c r="A6" s="10">
        <v>2009</v>
      </c>
      <c r="B6" s="16">
        <v>16352301844</v>
      </c>
      <c r="C6" s="16">
        <v>57914627858</v>
      </c>
      <c r="D6" s="16">
        <v>14030376087</v>
      </c>
      <c r="E6" s="16">
        <v>4017404478</v>
      </c>
      <c r="F6" s="16">
        <v>10641348183</v>
      </c>
      <c r="G6" s="16">
        <v>12584623339</v>
      </c>
      <c r="H6" s="16">
        <v>13836351259</v>
      </c>
      <c r="J6">
        <v>2017</v>
      </c>
      <c r="K6">
        <v>20</v>
      </c>
      <c r="L6">
        <v>2</v>
      </c>
      <c r="M6">
        <v>20</v>
      </c>
      <c r="N6">
        <v>0</v>
      </c>
      <c r="O6">
        <v>18</v>
      </c>
      <c r="P6" s="4">
        <v>30</v>
      </c>
      <c r="Q6">
        <v>2</v>
      </c>
      <c r="S6" s="4"/>
      <c r="T6" s="4"/>
      <c r="U6" s="4"/>
      <c r="V6" s="4"/>
      <c r="W6" s="4">
        <f>MAX(O2:O2,P2:P2,Q2:Q2,R2:R5,S2:S16,T2:T16,U2:U10)</f>
        <v>0</v>
      </c>
    </row>
    <row r="7" spans="1:23" ht="15.75" x14ac:dyDescent="0.25">
      <c r="A7" s="10">
        <v>2010</v>
      </c>
      <c r="B7" s="16">
        <v>17939370512</v>
      </c>
      <c r="C7" s="16">
        <v>58082848795</v>
      </c>
      <c r="D7" s="16">
        <v>14605298604</v>
      </c>
      <c r="E7" s="16">
        <v>4407286453</v>
      </c>
      <c r="F7" s="16">
        <v>8163619387</v>
      </c>
      <c r="G7" s="16">
        <v>13561272454</v>
      </c>
      <c r="H7" s="16">
        <v>17504697073</v>
      </c>
      <c r="J7">
        <v>2016</v>
      </c>
      <c r="K7">
        <v>6</v>
      </c>
      <c r="L7">
        <v>1</v>
      </c>
      <c r="M7">
        <v>100</v>
      </c>
      <c r="N7">
        <v>5</v>
      </c>
      <c r="O7">
        <v>12</v>
      </c>
      <c r="P7" s="4">
        <v>253</v>
      </c>
      <c r="Q7">
        <v>5</v>
      </c>
    </row>
    <row r="8" spans="1:23" ht="15.75" x14ac:dyDescent="0.25">
      <c r="A8" s="10">
        <v>2011</v>
      </c>
      <c r="B8" s="16">
        <v>17304881561</v>
      </c>
      <c r="C8" s="16">
        <v>60270435687</v>
      </c>
      <c r="D8" s="16">
        <v>16343210462</v>
      </c>
      <c r="E8" s="16">
        <v>4463974191</v>
      </c>
      <c r="F8" s="16">
        <v>7128608267</v>
      </c>
      <c r="G8" s="16">
        <v>14277667361</v>
      </c>
      <c r="H8" s="16">
        <v>19024098026</v>
      </c>
      <c r="J8">
        <v>2015</v>
      </c>
      <c r="K8">
        <v>6</v>
      </c>
      <c r="L8">
        <v>62</v>
      </c>
      <c r="M8">
        <v>135</v>
      </c>
      <c r="N8">
        <v>0</v>
      </c>
      <c r="O8">
        <v>1</v>
      </c>
      <c r="P8" s="4">
        <v>353</v>
      </c>
      <c r="Q8">
        <v>1</v>
      </c>
    </row>
    <row r="9" spans="1:23" ht="15.75" x14ac:dyDescent="0.25">
      <c r="A9" s="10">
        <v>2012</v>
      </c>
      <c r="B9" s="16">
        <v>17958240406</v>
      </c>
      <c r="C9" s="16">
        <v>58495656721</v>
      </c>
      <c r="D9" s="16">
        <v>15567095862</v>
      </c>
      <c r="E9" s="16">
        <v>4557748767</v>
      </c>
      <c r="F9" s="16">
        <v>5914988423</v>
      </c>
      <c r="G9" s="16">
        <v>16493963287</v>
      </c>
      <c r="H9" s="16">
        <v>23561061947</v>
      </c>
      <c r="J9">
        <v>2014</v>
      </c>
      <c r="K9">
        <v>6</v>
      </c>
      <c r="L9" s="4">
        <f>AVERAGE(L4:L8)</f>
        <v>17.399999999999999</v>
      </c>
      <c r="M9" s="7"/>
      <c r="N9" s="7"/>
      <c r="O9" s="7"/>
      <c r="P9" s="7"/>
    </row>
    <row r="10" spans="1:23" ht="15.75" x14ac:dyDescent="0.25">
      <c r="A10" s="10">
        <v>2013</v>
      </c>
      <c r="B10" s="16">
        <v>18662574078</v>
      </c>
      <c r="C10" s="16">
        <v>62861759588</v>
      </c>
      <c r="D10" s="16">
        <v>17319707976</v>
      </c>
      <c r="E10" s="16">
        <v>4359834244</v>
      </c>
      <c r="F10" s="16">
        <v>5655183036</v>
      </c>
      <c r="G10" s="16">
        <v>11997186984</v>
      </c>
      <c r="H10" s="16">
        <v>22755071477</v>
      </c>
      <c r="J10">
        <v>2013</v>
      </c>
      <c r="K10">
        <v>0</v>
      </c>
    </row>
    <row r="11" spans="1:23" ht="15.75" x14ac:dyDescent="0.25">
      <c r="A11" s="10">
        <v>2014</v>
      </c>
      <c r="B11" s="16">
        <v>17772167745</v>
      </c>
      <c r="C11" s="16">
        <v>59182858554</v>
      </c>
      <c r="D11" s="16">
        <v>18485829607</v>
      </c>
      <c r="E11" s="16">
        <v>5085120542</v>
      </c>
      <c r="F11" s="16">
        <v>5531285909</v>
      </c>
      <c r="G11" s="16">
        <v>9901105170</v>
      </c>
      <c r="H11" s="16">
        <v>18836351259</v>
      </c>
      <c r="J11">
        <v>2012</v>
      </c>
      <c r="K11">
        <v>0</v>
      </c>
    </row>
    <row r="12" spans="1:23" ht="15.75" x14ac:dyDescent="0.25">
      <c r="A12" s="10">
        <v>2015</v>
      </c>
      <c r="B12" s="16">
        <v>15880927524</v>
      </c>
      <c r="C12" s="16">
        <v>53862185493</v>
      </c>
      <c r="D12" s="16">
        <v>16969432086</v>
      </c>
      <c r="E12" s="16">
        <v>5475490833</v>
      </c>
      <c r="F12" s="16">
        <v>4818121326</v>
      </c>
      <c r="G12" s="16">
        <v>10588769671</v>
      </c>
      <c r="H12" s="16">
        <v>17504697073</v>
      </c>
      <c r="J12">
        <v>2011</v>
      </c>
      <c r="K12">
        <v>0</v>
      </c>
    </row>
    <row r="13" spans="1:23" ht="15.75" x14ac:dyDescent="0.25">
      <c r="A13" s="10">
        <v>2016</v>
      </c>
      <c r="B13" s="16">
        <v>17853980850</v>
      </c>
      <c r="C13" s="16">
        <v>58118943518</v>
      </c>
      <c r="D13" s="16">
        <v>14783814748</v>
      </c>
      <c r="E13" s="16">
        <v>4513022527</v>
      </c>
      <c r="F13" s="16">
        <v>4963484464</v>
      </c>
      <c r="G13" s="16">
        <v>12263957415</v>
      </c>
      <c r="H13" s="16">
        <v>19024098026</v>
      </c>
      <c r="J13">
        <v>2010</v>
      </c>
      <c r="K13">
        <v>5</v>
      </c>
    </row>
    <row r="14" spans="1:23" ht="15.75" x14ac:dyDescent="0.25">
      <c r="A14" s="10">
        <v>2017</v>
      </c>
      <c r="B14" s="16">
        <v>17824007487</v>
      </c>
      <c r="C14" s="16">
        <v>56433303401</v>
      </c>
      <c r="D14" s="16">
        <v>16581608422</v>
      </c>
      <c r="E14" s="16">
        <v>2765588434</v>
      </c>
      <c r="F14" s="16">
        <v>5093788906</v>
      </c>
      <c r="G14" s="16">
        <v>13931196490</v>
      </c>
      <c r="H14" s="16">
        <v>23561061947</v>
      </c>
      <c r="J14">
        <v>2009</v>
      </c>
      <c r="K14">
        <v>5</v>
      </c>
    </row>
    <row r="15" spans="1:23" ht="15.75" x14ac:dyDescent="0.25">
      <c r="A15" s="10">
        <v>2018</v>
      </c>
      <c r="B15" s="16">
        <v>18967113031</v>
      </c>
      <c r="C15" s="16">
        <v>59997192521</v>
      </c>
      <c r="D15" s="16">
        <v>17946788601</v>
      </c>
      <c r="E15" s="16">
        <v>3109997892</v>
      </c>
      <c r="F15" s="16">
        <v>5227152013</v>
      </c>
      <c r="G15" s="16">
        <v>13194151137</v>
      </c>
      <c r="H15" s="16">
        <v>22755071477</v>
      </c>
      <c r="J15">
        <v>2008</v>
      </c>
      <c r="K15">
        <v>0</v>
      </c>
    </row>
    <row r="16" spans="1:23" ht="15.75" x14ac:dyDescent="0.25">
      <c r="A16" s="10">
        <v>2019</v>
      </c>
      <c r="B16" s="16">
        <v>21967113031</v>
      </c>
      <c r="C16" s="16">
        <v>65520036721</v>
      </c>
      <c r="D16" s="16">
        <v>18946788601</v>
      </c>
      <c r="E16" s="16">
        <v>3209997892</v>
      </c>
      <c r="F16" s="16">
        <v>5027152013</v>
      </c>
      <c r="G16" s="16">
        <v>15194151137</v>
      </c>
      <c r="H16" s="16">
        <v>22755071477</v>
      </c>
      <c r="J16">
        <v>2007</v>
      </c>
      <c r="K16">
        <v>3</v>
      </c>
    </row>
    <row r="17" spans="1:12" x14ac:dyDescent="0.25">
      <c r="H17" s="4"/>
      <c r="K17" s="5"/>
    </row>
    <row r="19" spans="1:12" ht="15.75" x14ac:dyDescent="0.25">
      <c r="A19" s="10"/>
      <c r="G19" s="22"/>
    </row>
    <row r="20" spans="1:12" ht="15.75" x14ac:dyDescent="0.25">
      <c r="A20" s="10"/>
      <c r="G20" s="23"/>
    </row>
    <row r="22" spans="1:12" s="7" customFormat="1" ht="15.75" x14ac:dyDescent="0.25">
      <c r="A22" s="8" t="s">
        <v>20</v>
      </c>
      <c r="B22" s="8" t="s">
        <v>18</v>
      </c>
      <c r="C22" s="8" t="s">
        <v>17</v>
      </c>
      <c r="D22" s="9">
        <v>0.95</v>
      </c>
      <c r="E22" s="9">
        <v>0.75</v>
      </c>
      <c r="F22" s="8" t="s">
        <v>16</v>
      </c>
      <c r="G22" s="9">
        <v>0.25</v>
      </c>
      <c r="H22" s="9">
        <v>0.05</v>
      </c>
      <c r="I22" s="8" t="s">
        <v>15</v>
      </c>
      <c r="J22" s="8" t="s">
        <v>14</v>
      </c>
      <c r="K22" s="8" t="s">
        <v>13</v>
      </c>
      <c r="L22" s="8" t="s">
        <v>12</v>
      </c>
    </row>
    <row r="23" spans="1:12" ht="15.75" x14ac:dyDescent="0.25">
      <c r="A23" s="12" t="s">
        <v>0</v>
      </c>
      <c r="B23" s="18">
        <v>14</v>
      </c>
      <c r="C23" s="18">
        <v>68</v>
      </c>
      <c r="D23" s="24">
        <v>62</v>
      </c>
      <c r="E23" s="24">
        <v>38</v>
      </c>
      <c r="F23" s="24">
        <f>AVERAGE(K4:K16)</f>
        <v>12.076923076923077</v>
      </c>
      <c r="G23" s="24">
        <v>6</v>
      </c>
      <c r="H23" s="20">
        <v>6</v>
      </c>
      <c r="I23" s="21">
        <v>0</v>
      </c>
      <c r="J23" s="11">
        <f>_xlfn.STDEV.P(K4:K16)</f>
        <v>19.092735382304397</v>
      </c>
      <c r="K23" s="5">
        <f>_xlfn.SKEW.P(K4:K16)</f>
        <v>2.0295912610964311</v>
      </c>
      <c r="L23" s="5">
        <f>KURT(K4:K16)</f>
        <v>5.2117339210701275</v>
      </c>
    </row>
    <row r="24" spans="1:12" ht="15.75" x14ac:dyDescent="0.25">
      <c r="A24" s="12" t="s">
        <v>1</v>
      </c>
      <c r="B24" s="18">
        <v>6</v>
      </c>
      <c r="C24" s="18">
        <v>62</v>
      </c>
      <c r="D24" s="24">
        <v>53.6</v>
      </c>
      <c r="E24" s="24">
        <v>20</v>
      </c>
      <c r="F24" s="5">
        <f>AVERAGE(L4:L16)</f>
        <v>17.400000000000002</v>
      </c>
      <c r="G24" s="24">
        <v>2</v>
      </c>
      <c r="H24" s="20">
        <v>1.2</v>
      </c>
      <c r="I24" s="21">
        <v>1</v>
      </c>
      <c r="J24" s="11">
        <f>_xlfn.STDEV.P(L4:L16)</f>
        <v>21.366640665610806</v>
      </c>
      <c r="K24" s="5">
        <f>_xlfn.SKEW.P(L4:L16)</f>
        <v>1.3159392972830692</v>
      </c>
      <c r="L24" s="5">
        <f>KURT(L4:L16)</f>
        <v>3.4096660815593829</v>
      </c>
    </row>
    <row r="25" spans="1:12" ht="15.75" x14ac:dyDescent="0.25">
      <c r="A25" s="12" t="s">
        <v>2</v>
      </c>
      <c r="B25" s="18">
        <v>5</v>
      </c>
      <c r="C25" s="18">
        <v>135</v>
      </c>
      <c r="D25" s="24">
        <f>_xlfn.PERCENTILE.INC(M4:M16,0.95)</f>
        <v>128</v>
      </c>
      <c r="E25" s="24">
        <f>_xlfn.PERCENTILE.INC(M4:M16,0.75)</f>
        <v>100</v>
      </c>
      <c r="F25" s="5">
        <f>AVERAGE(M4:M16)</f>
        <v>57</v>
      </c>
      <c r="G25" s="24">
        <f>_xlfn.PERCENTILE.INC(M4:M16,0.25)</f>
        <v>20</v>
      </c>
      <c r="H25" s="20">
        <v>12</v>
      </c>
      <c r="I25" s="21">
        <v>10</v>
      </c>
      <c r="J25" s="11">
        <f>_xlfn.STDEV.P(M4:M16)</f>
        <v>50.754310161798081</v>
      </c>
      <c r="K25" s="5">
        <f>_xlfn.SKEW.P(M4:M16)</f>
        <v>0.53376429357338806</v>
      </c>
      <c r="L25" s="5">
        <f>KURT(M4:M16)</f>
        <v>-2.0851698429844543</v>
      </c>
    </row>
    <row r="26" spans="1:12" ht="15.75" x14ac:dyDescent="0.25">
      <c r="A26" s="12" t="s">
        <v>3</v>
      </c>
      <c r="B26" s="18">
        <v>5</v>
      </c>
      <c r="C26" s="18">
        <v>10</v>
      </c>
      <c r="D26" s="24">
        <f>_xlfn.PERCENTILE.INC(N4:N16,0.95)</f>
        <v>9</v>
      </c>
      <c r="E26" s="24">
        <f>_xlfn.PERCENTILE.INC(N4:N16,0.75)</f>
        <v>5</v>
      </c>
      <c r="F26" s="5">
        <f>AVERAGE(N4:N16)</f>
        <v>4</v>
      </c>
      <c r="G26" s="24">
        <f>_xlfn.PERCENTILE.INC(N4:N16,0.25)</f>
        <v>0</v>
      </c>
      <c r="H26" s="20">
        <v>0</v>
      </c>
      <c r="I26" s="21">
        <v>0</v>
      </c>
      <c r="J26" s="11">
        <f>_xlfn.STDEV.P(N4:N16)</f>
        <v>3.7416573867739413</v>
      </c>
      <c r="K26" s="5">
        <f>_xlfn.SKEW.P(N4:N16)</f>
        <v>0.34362159674454562</v>
      </c>
      <c r="L26" s="5">
        <f>KURT(N4:N16)</f>
        <v>-0.61224489795918391</v>
      </c>
    </row>
    <row r="27" spans="1:12" ht="15.75" x14ac:dyDescent="0.25">
      <c r="A27" s="12" t="s">
        <v>4</v>
      </c>
      <c r="B27" s="18">
        <v>5</v>
      </c>
      <c r="C27" s="18">
        <v>18</v>
      </c>
      <c r="D27" s="24">
        <f>_xlfn.PERCENTILE.INC(O4:O16,0.95)</f>
        <v>16.799999999999997</v>
      </c>
      <c r="E27" s="24">
        <f>_xlfn.PERCENTILE.INC(O4:O16,0.75)</f>
        <v>12</v>
      </c>
      <c r="F27" s="5">
        <f>AVERAGE(O4:O16)</f>
        <v>7.6</v>
      </c>
      <c r="G27" s="24">
        <f>_xlfn.PERCENTILE.INC(O4:O16,0.25)</f>
        <v>1</v>
      </c>
      <c r="H27" s="20">
        <v>0.2</v>
      </c>
      <c r="I27" s="21">
        <v>0</v>
      </c>
      <c r="J27" s="11">
        <f>_xlfn.STDEV.P(O4:O16)</f>
        <v>6.770524351924303</v>
      </c>
      <c r="K27" s="5">
        <f>_xlfn.SKEW.P(O4:O16)</f>
        <v>0.31148259927029487</v>
      </c>
      <c r="L27" s="5">
        <f>KURT(O4:O16)</f>
        <v>-1.4108714125161033</v>
      </c>
    </row>
    <row r="28" spans="1:12" ht="15.75" x14ac:dyDescent="0.25">
      <c r="A28" s="12" t="s">
        <v>5</v>
      </c>
      <c r="B28" s="18">
        <v>5</v>
      </c>
      <c r="C28" s="18">
        <v>353</v>
      </c>
      <c r="D28" s="24">
        <f>_xlfn.PERCENTILE.INC(P4:P16,0.95)</f>
        <v>333</v>
      </c>
      <c r="E28" s="24">
        <f>_xlfn.PERCENTILE.INC(P4:P16,0.75)</f>
        <v>253</v>
      </c>
      <c r="F28" s="5">
        <f>AVERAGE(P4:P16)</f>
        <v>145.19999999999999</v>
      </c>
      <c r="G28" s="24">
        <f>_xlfn.PERCENTILE.INC(P4:P16,0.25)</f>
        <v>40</v>
      </c>
      <c r="H28" s="20">
        <v>32</v>
      </c>
      <c r="I28" s="21">
        <v>30</v>
      </c>
      <c r="J28" s="11">
        <f>_xlfn.STDEV.P(P4:P16)</f>
        <v>132.81776989544736</v>
      </c>
      <c r="K28" s="5">
        <f>_xlfn.SKEW.P(P4:P16)</f>
        <v>0.56934568272785058</v>
      </c>
      <c r="L28" s="5">
        <f>KURT(P4:P16)</f>
        <v>-1.8805942244945211</v>
      </c>
    </row>
    <row r="29" spans="1:12" ht="15.75" x14ac:dyDescent="0.25">
      <c r="A29" s="12" t="s">
        <v>11</v>
      </c>
      <c r="B29" s="18">
        <v>5</v>
      </c>
      <c r="C29" s="18">
        <v>5</v>
      </c>
      <c r="D29" s="24">
        <f>_xlfn.PERCENTILE.INC(Q4:Q16,0.95)</f>
        <v>5</v>
      </c>
      <c r="E29" s="24">
        <f>_xlfn.PERCENTILE.INC(Q4:Q16,0.75)</f>
        <v>5</v>
      </c>
      <c r="F29" s="5">
        <f>AVERAGE(Q4:Q16)</f>
        <v>2.6</v>
      </c>
      <c r="G29" s="24">
        <f>_xlfn.PERCENTILE.INC(Q4:Q16,0.25)</f>
        <v>1</v>
      </c>
      <c r="H29" s="20">
        <v>0.2</v>
      </c>
      <c r="I29" s="21">
        <v>0</v>
      </c>
      <c r="J29" s="11">
        <f>_xlfn.STDEV.P(Q4:Q16)</f>
        <v>2.0591260281974</v>
      </c>
      <c r="K29" s="5">
        <f>_xlfn.SKEW.P(Q4:Q16)</f>
        <v>0.13194826809381688</v>
      </c>
      <c r="L29" s="5">
        <f>KURT(Q4:Q16)</f>
        <v>-2.7162691349234631</v>
      </c>
    </row>
    <row r="30" spans="1:12" ht="15.75" x14ac:dyDescent="0.25">
      <c r="A30" s="12"/>
      <c r="B30" s="13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5.75" x14ac:dyDescent="0.25">
      <c r="A31" s="12" t="s">
        <v>16</v>
      </c>
      <c r="B31" s="13">
        <f>AVERAGE(B23:B30)</f>
        <v>6.4285714285714288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ht="15.75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 spans="1:12" s="6" customFormat="1" ht="15.75" x14ac:dyDescent="0.25">
      <c r="A33" s="8" t="s">
        <v>19</v>
      </c>
      <c r="B33" s="8" t="s">
        <v>18</v>
      </c>
      <c r="C33" s="8" t="s">
        <v>17</v>
      </c>
      <c r="D33" s="9">
        <v>0.95</v>
      </c>
      <c r="E33" s="9">
        <v>0.75</v>
      </c>
      <c r="F33" s="8" t="s">
        <v>16</v>
      </c>
      <c r="G33" s="9">
        <v>0.25</v>
      </c>
      <c r="H33" s="9">
        <v>0.05</v>
      </c>
      <c r="I33" s="8" t="s">
        <v>15</v>
      </c>
      <c r="J33" s="8" t="s">
        <v>14</v>
      </c>
      <c r="K33" s="8" t="s">
        <v>13</v>
      </c>
      <c r="L33" s="8" t="s">
        <v>12</v>
      </c>
    </row>
    <row r="34" spans="1:12" ht="15.75" x14ac:dyDescent="0.25">
      <c r="A34" s="12" t="s">
        <v>0</v>
      </c>
      <c r="B34" s="18">
        <v>15</v>
      </c>
      <c r="C34" s="18">
        <f>MAX(B2:B16)</f>
        <v>21967113031</v>
      </c>
      <c r="D34" s="5">
        <f>_xlfn.PERCENTILE.INC(B3:B16,0.95)</f>
        <v>20017113031</v>
      </c>
      <c r="E34" s="5">
        <f>_xlfn.PERCENTILE.INC(B4:B16,0.75)</f>
        <v>17958240406</v>
      </c>
      <c r="F34" s="18">
        <f>AVERAGE(B2:B16)</f>
        <v>17091573896.6</v>
      </c>
      <c r="G34" s="5">
        <f>_xlfn.PERCENTILE.INC(B2:B16,0.25)</f>
        <v>16116614684</v>
      </c>
      <c r="H34" s="5">
        <f>_xlfn.PERCENTILE.INC(B2:B16,0.05)</f>
        <v>12978656180.9</v>
      </c>
      <c r="I34" s="18">
        <f>MIN(B2:B16)</f>
        <v>12081156314</v>
      </c>
      <c r="J34" s="11">
        <f>_xlfn.STDEV.P(B2:B16)</f>
        <v>2265864067.7115607</v>
      </c>
      <c r="K34" s="11">
        <f>_xlfn.SKEW.P(B2:B16)</f>
        <v>-0.32413034394420304</v>
      </c>
      <c r="L34" s="11">
        <f>KURT(B2:B16)</f>
        <v>1.3919643705880134</v>
      </c>
    </row>
    <row r="35" spans="1:12" ht="15.75" x14ac:dyDescent="0.25">
      <c r="A35" s="12" t="s">
        <v>1</v>
      </c>
      <c r="B35" s="18">
        <v>15</v>
      </c>
      <c r="C35" s="18">
        <f>MAX(C2:C16)</f>
        <v>65986089657</v>
      </c>
      <c r="D35" s="5">
        <f>_xlfn.PERCENTILE.INC(C3:C16,0.95)</f>
        <v>65747774191.949997</v>
      </c>
      <c r="E35" s="5">
        <f>_xlfn.PERCENTILE.INC(C4:C16,0.75)</f>
        <v>62861759588</v>
      </c>
      <c r="F35" s="18">
        <f>AVERAGE(C2:C16)</f>
        <v>59665328590.400002</v>
      </c>
      <c r="G35" s="5">
        <f>_xlfn.PERCENTILE.INC(C2:C16,0.25)</f>
        <v>57698801766</v>
      </c>
      <c r="H35" s="5">
        <f>_xlfn.PERCENTILE.INC(C2:C16,0.05)</f>
        <v>54764750579.5</v>
      </c>
      <c r="I35" s="18">
        <f>MIN(C2:C16)</f>
        <v>53862185493</v>
      </c>
      <c r="J35" s="11">
        <f>_xlfn.STDEV.P(C2:C16)</f>
        <v>3644130041.1702991</v>
      </c>
      <c r="K35" s="11">
        <f>_xlfn.SKEW.P(C2:C16)</f>
        <v>0.48343777511833685</v>
      </c>
      <c r="L35" s="11">
        <f>KURT(C2:C16)</f>
        <v>-0.60089974576084737</v>
      </c>
    </row>
    <row r="36" spans="1:12" ht="15.75" x14ac:dyDescent="0.25">
      <c r="A36" s="12" t="s">
        <v>2</v>
      </c>
      <c r="B36" s="18">
        <v>15</v>
      </c>
      <c r="C36" s="18">
        <f>MAX(D2:D16)</f>
        <v>18946788601</v>
      </c>
      <c r="D36" s="5">
        <f>_xlfn.PERCENTILE.INC(D3:D16,0.95)</f>
        <v>18647165254.900002</v>
      </c>
      <c r="E36" s="5">
        <f>_xlfn.PERCENTILE.INC(D4:D16,0.75)</f>
        <v>17319707976</v>
      </c>
      <c r="F36" s="18">
        <f>AVERAGE(D2:D16)</f>
        <v>15358599131.799999</v>
      </c>
      <c r="G36" s="5">
        <f>_xlfn.PERCENTILE.INC(D2:D16,0.25)</f>
        <v>14111163003</v>
      </c>
      <c r="H36" s="5">
        <f>_xlfn.PERCENTILE.INC(D2:D16,0.05)</f>
        <v>11367031658.200001</v>
      </c>
      <c r="I36" s="18">
        <f>MIN(D2:D16)</f>
        <v>10919173621</v>
      </c>
      <c r="J36" s="11">
        <f>_xlfn.STDEV.P(D2:D16)</f>
        <v>2406965717.0362554</v>
      </c>
      <c r="K36" s="11">
        <f>_xlfn.SKEW.P(D2:D16)</f>
        <v>-0.34398919930912297</v>
      </c>
      <c r="L36" s="11">
        <f>KURT(D2:D16)</f>
        <v>-0.79732160299526056</v>
      </c>
    </row>
    <row r="37" spans="1:12" ht="15.75" x14ac:dyDescent="0.25">
      <c r="A37" s="12" t="s">
        <v>3</v>
      </c>
      <c r="B37" s="18">
        <v>15</v>
      </c>
      <c r="C37" s="18">
        <f>MAX(E2:E16)</f>
        <v>5475490833</v>
      </c>
      <c r="D37" s="5">
        <f>_xlfn.PERCENTILE.INC(E3:E16,0.95)</f>
        <v>5221750143.8499994</v>
      </c>
      <c r="E37" s="5">
        <f>_xlfn.PERCENTILE.INC(E4:E16,0.75)</f>
        <v>4513022527</v>
      </c>
      <c r="F37" s="18">
        <f>AVERAGE(E2:E16)</f>
        <v>3910947648.8666668</v>
      </c>
      <c r="G37" s="5">
        <f>_xlfn.PERCENTILE.INC(E2:E16,0.25)</f>
        <v>3159997892</v>
      </c>
      <c r="H37" s="5">
        <f>_xlfn.PERCENTILE.INC(E2:E16,0.05)</f>
        <v>2733743818</v>
      </c>
      <c r="I37" s="18">
        <f>MIN(E2:E16)</f>
        <v>2659439714</v>
      </c>
      <c r="J37" s="11">
        <f>_xlfn.STDEV.P(E2:E16)</f>
        <v>843956649.50747764</v>
      </c>
      <c r="K37" s="11">
        <f>_xlfn.SKEW.P(E2:E16)</f>
        <v>9.9414336316455146E-2</v>
      </c>
      <c r="L37" s="11">
        <f>KURT(E2:E16)</f>
        <v>-1.0901620445408842</v>
      </c>
    </row>
    <row r="38" spans="1:12" ht="15.75" x14ac:dyDescent="0.25">
      <c r="A38" s="12" t="s">
        <v>4</v>
      </c>
      <c r="B38" s="18">
        <v>15</v>
      </c>
      <c r="C38" s="18">
        <f>MAX(F2:F16)</f>
        <v>10641348183</v>
      </c>
      <c r="D38" s="5">
        <f>_xlfn.PERCENTILE.INC(F3:F16,0.95)</f>
        <v>10597661888.4</v>
      </c>
      <c r="E38" s="5">
        <f>_xlfn.PERCENTILE.INC(F4:F16,0.75)</f>
        <v>8163619387</v>
      </c>
      <c r="F38" s="18">
        <f>AVERAGE(F2:F16)</f>
        <v>6793838363.9333334</v>
      </c>
      <c r="G38" s="5">
        <f>_xlfn.PERCENTILE.INC(F2:F16,0.25)</f>
        <v>5160470459.5</v>
      </c>
      <c r="H38" s="5">
        <f>_xlfn.PERCENTILE.INC(F2:F16,0.05)</f>
        <v>4919875522.6000004</v>
      </c>
      <c r="I38" s="18">
        <f>MIN(F2:F16)</f>
        <v>4818121326</v>
      </c>
      <c r="J38" s="11">
        <f>_xlfn.STDEV.P(F2:F16)</f>
        <v>1900989151.1357486</v>
      </c>
      <c r="K38" s="11">
        <f>_xlfn.SKEW.P(F2:F16)</f>
        <v>0.84539096056897056</v>
      </c>
      <c r="L38" s="11">
        <f>KURT(F2:F16)</f>
        <v>-0.1636341347925323</v>
      </c>
    </row>
    <row r="39" spans="1:12" ht="15.75" x14ac:dyDescent="0.25">
      <c r="A39" s="12" t="s">
        <v>5</v>
      </c>
      <c r="B39" s="18">
        <v>15</v>
      </c>
      <c r="C39" s="18">
        <f>MAX(G2:G16)</f>
        <v>16493963287</v>
      </c>
      <c r="D39" s="5">
        <f>_xlfn.PERCENTILE.INC(G3:G16,0.95)</f>
        <v>15649085389.5</v>
      </c>
      <c r="E39" s="5">
        <f>_xlfn.PERCENTILE.INC(G4:G16,0.75)</f>
        <v>13931196490</v>
      </c>
      <c r="F39" s="18">
        <f>AVERAGE(G2:G16)</f>
        <v>11996607751.200001</v>
      </c>
      <c r="G39" s="5">
        <f>_xlfn.PERCENTILE.INC(G2:G16,0.25)</f>
        <v>10244937420.5</v>
      </c>
      <c r="H39" s="5">
        <f>_xlfn.PERCENTILE.INC(G2:G16,0.05)</f>
        <v>8165055826.4000006</v>
      </c>
      <c r="I39" s="19">
        <f>MIN(G2:G16)</f>
        <v>6796744965</v>
      </c>
      <c r="J39" s="11">
        <f>_xlfn.STDEV.P(G2:G16)</f>
        <v>2524296176.0054622</v>
      </c>
      <c r="K39" s="11">
        <f>_xlfn.SKEW.P(G2:G16)</f>
        <v>-0.24011557902168362</v>
      </c>
      <c r="L39" s="11">
        <f>KURT(G2:G16)</f>
        <v>-0.28167231412970173</v>
      </c>
    </row>
    <row r="40" spans="1:12" ht="15.75" x14ac:dyDescent="0.25">
      <c r="A40" s="12" t="s">
        <v>11</v>
      </c>
      <c r="B40" s="18">
        <v>15</v>
      </c>
      <c r="C40" s="18">
        <f>MAX(H2:H16)</f>
        <v>23561061947</v>
      </c>
      <c r="D40" s="5">
        <f>_xlfn.PERCENTILE.INC(H3:H16,0.95)</f>
        <v>23561061947</v>
      </c>
      <c r="E40" s="5">
        <f>_xlfn.PERCENTILE.INC(H4:H16,0.75)</f>
        <v>22755071477</v>
      </c>
      <c r="F40" s="18">
        <f>AVERAGE(H2:H16)</f>
        <v>16994663036</v>
      </c>
      <c r="G40" s="5">
        <f>_xlfn.PERCENTILE.INC(H2:H16,0.25)</f>
        <v>12704016337.5</v>
      </c>
      <c r="H40" s="5">
        <f>_xlfn.PERCENTILE.INC(H2:H16,0.05)</f>
        <v>6997059223.8000002</v>
      </c>
      <c r="I40" s="18">
        <v>6604220558</v>
      </c>
      <c r="J40" s="11">
        <f>_xlfn.STDEV.P(H2:H16)</f>
        <v>5857837573.7590923</v>
      </c>
      <c r="K40" s="11">
        <f>_xlfn.SKEW.P(H2:H16)</f>
        <v>-0.57076943069645492</v>
      </c>
      <c r="L40" s="11">
        <f>KURT(H2:H16)</f>
        <v>-0.9786928751585755</v>
      </c>
    </row>
    <row r="41" spans="1:12" ht="15.75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15.75" x14ac:dyDescent="0.25">
      <c r="A42" s="12" t="s">
        <v>16</v>
      </c>
      <c r="B42" s="17">
        <f>AVERAGE(B34:B41)</f>
        <v>15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 x14ac:dyDescent="0.25">
      <c r="D43" s="3"/>
    </row>
    <row r="44" spans="1:12" x14ac:dyDescent="0.25">
      <c r="D44" s="3"/>
    </row>
    <row r="48" spans="1:12" x14ac:dyDescent="0.25">
      <c r="D48" s="1" t="s">
        <v>10</v>
      </c>
    </row>
    <row r="49" spans="4:4" x14ac:dyDescent="0.25">
      <c r="D49" s="1" t="s">
        <v>9</v>
      </c>
    </row>
    <row r="50" spans="4:4" x14ac:dyDescent="0.25">
      <c r="D50" s="2" t="s">
        <v>8</v>
      </c>
    </row>
    <row r="51" spans="4:4" x14ac:dyDescent="0.25">
      <c r="D51" s="1" t="s">
        <v>7</v>
      </c>
    </row>
  </sheetData>
  <hyperlinks>
    <hyperlink ref="D50" r:id="rId1" display="https://www.statisticshowto.datasciencecentral.com/skewness/" xr:uid="{00559C07-7EF7-49D3-969F-8761431135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D66F-D133-4E70-AA48-3CBDD50FD6C6}">
  <dimension ref="A1:H16"/>
  <sheetViews>
    <sheetView tabSelected="1" workbookViewId="0">
      <selection activeCell="J13" sqref="J13"/>
    </sheetView>
  </sheetViews>
  <sheetFormatPr defaultRowHeight="15" x14ac:dyDescent="0.25"/>
  <cols>
    <col min="1" max="9" width="20.7109375" customWidth="1"/>
  </cols>
  <sheetData>
    <row r="1" spans="1:8" ht="15.75" x14ac:dyDescent="0.2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ht="15.75" x14ac:dyDescent="0.25">
      <c r="A2" s="10">
        <v>2005</v>
      </c>
      <c r="B2" s="16">
        <v>12081156314</v>
      </c>
      <c r="C2" s="16">
        <v>55151564188</v>
      </c>
      <c r="D2" s="16">
        <v>10919173621</v>
      </c>
      <c r="E2" s="16">
        <v>2659439714</v>
      </c>
      <c r="F2" s="16">
        <v>7028428593</v>
      </c>
      <c r="G2" s="16">
        <v>6796744965</v>
      </c>
      <c r="H2" s="16">
        <v>6604220558</v>
      </c>
    </row>
    <row r="3" spans="1:8" ht="15.75" x14ac:dyDescent="0.25">
      <c r="A3" s="10">
        <v>2006</v>
      </c>
      <c r="B3" s="16">
        <v>13363298981</v>
      </c>
      <c r="C3" s="16">
        <v>57482975674</v>
      </c>
      <c r="D3" s="16">
        <v>11558970817</v>
      </c>
      <c r="E3" s="16">
        <v>2952520159</v>
      </c>
      <c r="F3" s="16">
        <v>7607186182</v>
      </c>
      <c r="G3" s="16">
        <v>8751474767</v>
      </c>
      <c r="H3" s="16">
        <v>7165418652</v>
      </c>
    </row>
    <row r="4" spans="1:8" ht="15.75" x14ac:dyDescent="0.25">
      <c r="A4" s="10">
        <v>2007</v>
      </c>
      <c r="B4" s="16">
        <v>15319161863</v>
      </c>
      <c r="C4" s="16">
        <v>65986089657</v>
      </c>
      <c r="D4" s="16">
        <v>12128941564</v>
      </c>
      <c r="E4" s="16">
        <v>3306908257</v>
      </c>
      <c r="F4" s="16">
        <v>8533090258</v>
      </c>
      <c r="G4" s="16">
        <v>9330901882</v>
      </c>
      <c r="H4" s="16">
        <v>8460993873</v>
      </c>
    </row>
    <row r="5" spans="1:8" ht="15.75" x14ac:dyDescent="0.25">
      <c r="A5" s="10">
        <v>2008</v>
      </c>
      <c r="B5" s="16">
        <v>17127313222</v>
      </c>
      <c r="C5" s="16">
        <v>65619450480</v>
      </c>
      <c r="D5" s="16">
        <v>14191949919</v>
      </c>
      <c r="E5" s="16">
        <v>3779880350</v>
      </c>
      <c r="F5" s="16">
        <v>10574138499</v>
      </c>
      <c r="G5" s="16">
        <v>11081950209</v>
      </c>
      <c r="H5" s="16">
        <v>11571681416</v>
      </c>
    </row>
    <row r="6" spans="1:8" ht="15.75" x14ac:dyDescent="0.25">
      <c r="A6" s="10">
        <v>2009</v>
      </c>
      <c r="B6" s="16">
        <v>16352301844</v>
      </c>
      <c r="C6" s="16">
        <v>57914627858</v>
      </c>
      <c r="D6" s="16">
        <v>14030376087</v>
      </c>
      <c r="E6" s="16">
        <v>4017404478</v>
      </c>
      <c r="F6" s="16">
        <v>10641348183</v>
      </c>
      <c r="G6" s="16">
        <v>12584623339</v>
      </c>
      <c r="H6" s="16">
        <v>13836351259</v>
      </c>
    </row>
    <row r="7" spans="1:8" ht="15.75" x14ac:dyDescent="0.25">
      <c r="A7" s="10">
        <v>2010</v>
      </c>
      <c r="B7" s="16">
        <v>17939370512</v>
      </c>
      <c r="C7" s="16">
        <v>58082848795</v>
      </c>
      <c r="D7" s="16">
        <v>14605298604</v>
      </c>
      <c r="E7" s="16">
        <v>4407286453</v>
      </c>
      <c r="F7" s="16">
        <v>8163619387</v>
      </c>
      <c r="G7" s="16">
        <v>13561272454</v>
      </c>
      <c r="H7" s="16">
        <v>17504697073</v>
      </c>
    </row>
    <row r="8" spans="1:8" ht="15.75" x14ac:dyDescent="0.25">
      <c r="A8" s="10">
        <v>2011</v>
      </c>
      <c r="B8" s="16">
        <v>17304881561</v>
      </c>
      <c r="C8" s="16">
        <v>60270435687</v>
      </c>
      <c r="D8" s="16">
        <v>16343210462</v>
      </c>
      <c r="E8" s="16">
        <v>4463974191</v>
      </c>
      <c r="F8" s="16">
        <v>7128608267</v>
      </c>
      <c r="G8" s="16">
        <v>14277667361</v>
      </c>
      <c r="H8" s="16">
        <v>19024098026</v>
      </c>
    </row>
    <row r="9" spans="1:8" ht="15.75" x14ac:dyDescent="0.25">
      <c r="A9" s="10">
        <v>2012</v>
      </c>
      <c r="B9" s="16">
        <v>17958240406</v>
      </c>
      <c r="C9" s="16">
        <v>58495656721</v>
      </c>
      <c r="D9" s="16">
        <v>15567095862</v>
      </c>
      <c r="E9" s="16">
        <v>4557748767</v>
      </c>
      <c r="F9" s="16">
        <v>5914988423</v>
      </c>
      <c r="G9" s="16">
        <v>16493963287</v>
      </c>
      <c r="H9" s="16">
        <v>23561061947</v>
      </c>
    </row>
    <row r="10" spans="1:8" ht="15.75" x14ac:dyDescent="0.25">
      <c r="A10" s="10">
        <v>2013</v>
      </c>
      <c r="B10" s="16">
        <v>18662574078</v>
      </c>
      <c r="C10" s="16">
        <v>62861759588</v>
      </c>
      <c r="D10" s="16">
        <v>17319707976</v>
      </c>
      <c r="E10" s="16">
        <v>4359834244</v>
      </c>
      <c r="F10" s="16">
        <v>5655183036</v>
      </c>
      <c r="G10" s="16">
        <v>11997186984</v>
      </c>
      <c r="H10" s="16">
        <v>22755071477</v>
      </c>
    </row>
    <row r="11" spans="1:8" ht="15.75" x14ac:dyDescent="0.25">
      <c r="A11" s="10">
        <v>2014</v>
      </c>
      <c r="B11" s="16">
        <v>17772167745</v>
      </c>
      <c r="C11" s="16">
        <v>59182858554</v>
      </c>
      <c r="D11" s="16">
        <v>18485829607</v>
      </c>
      <c r="E11" s="16">
        <v>5085120542</v>
      </c>
      <c r="F11" s="16">
        <v>5531285909</v>
      </c>
      <c r="G11" s="16">
        <v>9901105170</v>
      </c>
      <c r="H11" s="16">
        <v>18836351259</v>
      </c>
    </row>
    <row r="12" spans="1:8" ht="15.75" x14ac:dyDescent="0.25">
      <c r="A12" s="10">
        <v>2015</v>
      </c>
      <c r="B12" s="16">
        <v>15880927524</v>
      </c>
      <c r="C12" s="16">
        <v>53862185493</v>
      </c>
      <c r="D12" s="16">
        <v>16969432086</v>
      </c>
      <c r="E12" s="16">
        <v>5475490833</v>
      </c>
      <c r="F12" s="16">
        <v>4818121326</v>
      </c>
      <c r="G12" s="16">
        <v>10588769671</v>
      </c>
      <c r="H12" s="16">
        <v>17504697073</v>
      </c>
    </row>
    <row r="13" spans="1:8" ht="15.75" x14ac:dyDescent="0.25">
      <c r="A13" s="10">
        <v>2016</v>
      </c>
      <c r="B13" s="16">
        <v>17853980850</v>
      </c>
      <c r="C13" s="16">
        <v>58118943518</v>
      </c>
      <c r="D13" s="16">
        <v>14783814748</v>
      </c>
      <c r="E13" s="16">
        <v>4513022527</v>
      </c>
      <c r="F13" s="16">
        <v>4963484464</v>
      </c>
      <c r="G13" s="16">
        <v>12263957415</v>
      </c>
      <c r="H13" s="16">
        <v>19024098026</v>
      </c>
    </row>
    <row r="14" spans="1:8" ht="15.75" x14ac:dyDescent="0.25">
      <c r="A14" s="10">
        <v>2017</v>
      </c>
      <c r="B14" s="16">
        <v>17824007487</v>
      </c>
      <c r="C14" s="16">
        <v>56433303401</v>
      </c>
      <c r="D14" s="16">
        <v>16581608422</v>
      </c>
      <c r="E14" s="16">
        <v>2765588434</v>
      </c>
      <c r="F14" s="16">
        <v>5093788906</v>
      </c>
      <c r="G14" s="16">
        <v>13931196490</v>
      </c>
      <c r="H14" s="16">
        <v>23561061947</v>
      </c>
    </row>
    <row r="15" spans="1:8" ht="15.75" x14ac:dyDescent="0.25">
      <c r="A15" s="10">
        <v>2018</v>
      </c>
      <c r="B15" s="16">
        <v>18967113031</v>
      </c>
      <c r="C15" s="16">
        <v>59997192521</v>
      </c>
      <c r="D15" s="16">
        <v>17946788601</v>
      </c>
      <c r="E15" s="16">
        <v>3109997892</v>
      </c>
      <c r="F15" s="16">
        <v>5227152013</v>
      </c>
      <c r="G15" s="16">
        <v>13194151137</v>
      </c>
      <c r="H15" s="16">
        <v>22755071477</v>
      </c>
    </row>
    <row r="16" spans="1:8" ht="15.75" x14ac:dyDescent="0.25">
      <c r="A16" s="10">
        <v>2019</v>
      </c>
      <c r="B16" s="16">
        <v>21967113031</v>
      </c>
      <c r="C16" s="16">
        <v>65520036721</v>
      </c>
      <c r="D16" s="16">
        <v>18946788601</v>
      </c>
      <c r="E16" s="16">
        <v>3209997892</v>
      </c>
      <c r="F16" s="16">
        <v>5027152013</v>
      </c>
      <c r="G16" s="16">
        <v>15194151137</v>
      </c>
      <c r="H16" s="16">
        <v>22755071477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2005-20018 Milisary spending US</vt:lpstr>
      <vt:lpstr>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EV-02</dc:creator>
  <cp:lastModifiedBy>Levent Durdali</cp:lastModifiedBy>
  <dcterms:created xsi:type="dcterms:W3CDTF">2019-11-27T09:58:45Z</dcterms:created>
  <dcterms:modified xsi:type="dcterms:W3CDTF">2019-11-30T21:10:38Z</dcterms:modified>
</cp:coreProperties>
</file>