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3_ncr:1_{F528EDD1-6E46-4326-A2FD-83CD11BADF68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Adopcion Safe" sheetId="4" r:id="rId1"/>
    <sheet name="Sprint2" sheetId="14" r:id="rId2"/>
    <sheet name="Sprint3" sheetId="17" r:id="rId3"/>
    <sheet name="RadarMadurez" sheetId="12" r:id="rId4"/>
    <sheet name="Hoja2" sheetId="15" r:id="rId5"/>
    <sheet name="Hoja1" sheetId="16" r:id="rId6"/>
  </sheets>
  <definedNames>
    <definedName name="_xlnm._FilterDatabase" localSheetId="3" hidden="1">RadarMadurez!$D$2:$H$17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2" l="1"/>
  <c r="I15" i="12"/>
  <c r="H25" i="12"/>
  <c r="T53" i="17"/>
  <c r="S54" i="17"/>
  <c r="H18" i="12" s="1"/>
  <c r="I18" i="12" s="1"/>
  <c r="S53" i="17"/>
  <c r="S52" i="17"/>
  <c r="S51" i="17"/>
  <c r="F54" i="14"/>
  <c r="E54" i="14"/>
  <c r="D54" i="14"/>
  <c r="S51" i="14"/>
  <c r="G15" i="12"/>
  <c r="G14" i="12"/>
  <c r="H15" i="12"/>
  <c r="R54" i="17" l="1"/>
  <c r="R53" i="17"/>
  <c r="R52" i="17"/>
  <c r="T52" i="17" s="1"/>
  <c r="D60" i="17" s="1"/>
  <c r="H24" i="12" s="1"/>
  <c r="R51" i="17"/>
  <c r="H17" i="12" l="1"/>
  <c r="I17" i="12" s="1"/>
  <c r="D59" i="14"/>
  <c r="D60" i="14"/>
  <c r="D61" i="14"/>
  <c r="D61" i="17"/>
  <c r="C54" i="17"/>
  <c r="T54" i="17" s="1"/>
  <c r="C53" i="17"/>
  <c r="C52" i="17"/>
  <c r="C51" i="17"/>
  <c r="T51" i="17" s="1"/>
  <c r="D59" i="17" s="1"/>
  <c r="H23" i="12" s="1"/>
  <c r="H14" i="12"/>
  <c r="I14" i="12" s="1"/>
  <c r="G25" i="12"/>
  <c r="H12" i="12" l="1"/>
  <c r="H10" i="12"/>
  <c r="C65" i="17" l="1"/>
  <c r="A49" i="17"/>
  <c r="A39" i="17"/>
  <c r="A21" i="17"/>
  <c r="P52" i="17" l="1"/>
  <c r="J52" i="17"/>
  <c r="K52" i="17"/>
  <c r="H52" i="17"/>
  <c r="I54" i="17"/>
  <c r="H54" i="17"/>
  <c r="H11" i="12" s="1"/>
  <c r="K54" i="17"/>
  <c r="H9" i="12" s="1"/>
  <c r="K53" i="17"/>
  <c r="H53" i="17"/>
  <c r="J54" i="17"/>
  <c r="H13" i="12" s="1"/>
  <c r="J53" i="17"/>
  <c r="O52" i="17"/>
  <c r="N51" i="17"/>
  <c r="H51" i="17"/>
  <c r="J51" i="17"/>
  <c r="K51" i="17"/>
  <c r="G52" i="17"/>
  <c r="L52" i="17"/>
  <c r="E52" i="17"/>
  <c r="G51" i="17"/>
  <c r="O51" i="17"/>
  <c r="G53" i="17"/>
  <c r="O53" i="17"/>
  <c r="E54" i="17"/>
  <c r="H3" i="12" s="1"/>
  <c r="L54" i="17"/>
  <c r="H4" i="12" s="1"/>
  <c r="D51" i="17"/>
  <c r="I51" i="17"/>
  <c r="P51" i="17"/>
  <c r="F52" i="17"/>
  <c r="N52" i="17"/>
  <c r="D53" i="17"/>
  <c r="I53" i="17"/>
  <c r="P53" i="17"/>
  <c r="F54" i="17"/>
  <c r="H2" i="12" s="1"/>
  <c r="P54" i="17"/>
  <c r="H5" i="12" s="1"/>
  <c r="I5" i="12" s="1"/>
  <c r="E51" i="17"/>
  <c r="L51" i="17"/>
  <c r="L53" i="17"/>
  <c r="G54" i="17"/>
  <c r="H7" i="12" s="1"/>
  <c r="E53" i="17"/>
  <c r="F51" i="17"/>
  <c r="D52" i="17"/>
  <c r="I52" i="17"/>
  <c r="F53" i="17"/>
  <c r="N53" i="17"/>
  <c r="D54" i="17"/>
  <c r="H6" i="12" s="1"/>
  <c r="I13" i="12" l="1"/>
  <c r="H8" i="12"/>
  <c r="G12" i="12"/>
  <c r="I12" i="12" s="1"/>
  <c r="G9" i="12"/>
  <c r="I9" i="12" s="1"/>
  <c r="G13" i="12"/>
  <c r="G11" i="12"/>
  <c r="I11" i="12" s="1"/>
  <c r="G10" i="12"/>
  <c r="I10" i="12" s="1"/>
  <c r="H19" i="12" l="1"/>
  <c r="C65" i="14"/>
  <c r="A49" i="14" l="1"/>
  <c r="A39" i="14"/>
  <c r="F52" i="14" s="1"/>
  <c r="A21" i="14"/>
  <c r="K54" i="14" l="1"/>
  <c r="G8" i="12" s="1"/>
  <c r="I8" i="12" s="1"/>
  <c r="N54" i="14"/>
  <c r="G4" i="12" s="1"/>
  <c r="I4" i="12" s="1"/>
  <c r="N51" i="14"/>
  <c r="Q51" i="14"/>
  <c r="P51" i="14"/>
  <c r="Q52" i="14"/>
  <c r="P52" i="14"/>
  <c r="N52" i="14"/>
  <c r="N53" i="14"/>
  <c r="Q53" i="14"/>
  <c r="P53" i="14"/>
  <c r="K51" i="14"/>
  <c r="F51" i="14"/>
  <c r="H51" i="14"/>
  <c r="E51" i="14"/>
  <c r="D52" i="14"/>
  <c r="K52" i="14"/>
  <c r="E52" i="14"/>
  <c r="H52" i="14"/>
  <c r="G3" i="12"/>
  <c r="I3" i="12" s="1"/>
  <c r="K53" i="14"/>
  <c r="G2" i="12"/>
  <c r="H53" i="14"/>
  <c r="E53" i="14"/>
  <c r="H54" i="14"/>
  <c r="G7" i="12" s="1"/>
  <c r="I7" i="12" s="1"/>
  <c r="F53" i="14"/>
  <c r="D51" i="14"/>
  <c r="D53" i="14"/>
  <c r="S53" i="14" s="1"/>
  <c r="A37" i="4"/>
  <c r="I2" i="12" l="1"/>
  <c r="D40" i="4"/>
  <c r="S52" i="14"/>
  <c r="S54" i="14"/>
  <c r="G6" i="12"/>
  <c r="I6" i="12" s="1"/>
  <c r="L40" i="4"/>
  <c r="G40" i="4"/>
  <c r="O40" i="4"/>
  <c r="C40" i="4"/>
  <c r="K40" i="4"/>
  <c r="H40" i="4"/>
  <c r="P40" i="4"/>
  <c r="F40" i="4"/>
  <c r="J40" i="4"/>
  <c r="N40" i="4"/>
  <c r="E40" i="4"/>
  <c r="I40" i="4"/>
  <c r="M40" i="4"/>
  <c r="Q40" i="4"/>
  <c r="A29" i="4"/>
  <c r="C39" i="4" s="1"/>
  <c r="A15" i="4"/>
  <c r="G19" i="12" l="1"/>
  <c r="I19" i="12" s="1"/>
  <c r="C41" i="4"/>
  <c r="K42" i="4"/>
  <c r="E41" i="4"/>
  <c r="K41" i="4"/>
  <c r="F8" i="12" s="1"/>
  <c r="Q41" i="4"/>
  <c r="F15" i="12" s="1"/>
  <c r="J41" i="4"/>
  <c r="M41" i="4"/>
  <c r="F9" i="12" s="1"/>
  <c r="L41" i="4"/>
  <c r="F13" i="12" s="1"/>
  <c r="P41" i="4"/>
  <c r="F14" i="12" s="1"/>
  <c r="G23" i="12"/>
  <c r="G24" i="12"/>
  <c r="H41" i="4"/>
  <c r="F7" i="12" s="1"/>
  <c r="P38" i="4"/>
  <c r="P42" i="4" s="1"/>
  <c r="N38" i="4"/>
  <c r="N42" i="4" s="1"/>
  <c r="L38" i="4"/>
  <c r="L42" i="4" s="1"/>
  <c r="J38" i="4"/>
  <c r="J42" i="4" s="1"/>
  <c r="H38" i="4"/>
  <c r="H42" i="4" s="1"/>
  <c r="F38" i="4"/>
  <c r="F42" i="4" s="1"/>
  <c r="D38" i="4"/>
  <c r="D42" i="4" s="1"/>
  <c r="Q38" i="4"/>
  <c r="Q42" i="4" s="1"/>
  <c r="O38" i="4"/>
  <c r="O42" i="4" s="1"/>
  <c r="M38" i="4"/>
  <c r="M42" i="4" s="1"/>
  <c r="K38" i="4"/>
  <c r="I38" i="4"/>
  <c r="I42" i="4" s="1"/>
  <c r="G38" i="4"/>
  <c r="E38" i="4"/>
  <c r="E42" i="4" s="1"/>
  <c r="C38" i="4"/>
  <c r="C42" i="4" s="1"/>
  <c r="F41" i="4"/>
  <c r="F2" i="12" s="1"/>
  <c r="I41" i="4"/>
  <c r="F11" i="12" s="1"/>
  <c r="P39" i="4"/>
  <c r="N39" i="4"/>
  <c r="L39" i="4"/>
  <c r="J39" i="4"/>
  <c r="H39" i="4"/>
  <c r="F39" i="4"/>
  <c r="D39" i="4"/>
  <c r="Q39" i="4"/>
  <c r="O39" i="4"/>
  <c r="M39" i="4"/>
  <c r="K39" i="4"/>
  <c r="I39" i="4"/>
  <c r="G39" i="4"/>
  <c r="G42" i="4" s="1"/>
  <c r="E39" i="4"/>
  <c r="D41" i="4"/>
  <c r="F3" i="12"/>
  <c r="G41" i="4"/>
  <c r="O41" i="4"/>
  <c r="F12" i="12" s="1"/>
  <c r="N41" i="4"/>
  <c r="F4" i="12" s="1"/>
  <c r="R40" i="4"/>
  <c r="D48" i="4" s="1"/>
  <c r="F10" i="12"/>
  <c r="R41" i="4" l="1"/>
  <c r="F25" i="12" s="1"/>
  <c r="R39" i="4"/>
  <c r="D47" i="4" s="1"/>
  <c r="F6" i="12"/>
  <c r="F19" i="12" s="1"/>
  <c r="R38" i="4"/>
  <c r="D46" i="4" s="1"/>
  <c r="F23" i="12" l="1"/>
  <c r="F24" i="12"/>
</calcChain>
</file>

<file path=xl/sharedStrings.xml><?xml version="1.0" encoding="utf-8"?>
<sst xmlns="http://schemas.openxmlformats.org/spreadsheetml/2006/main" count="276" uniqueCount="118">
  <si>
    <t>SGID</t>
  </si>
  <si>
    <t>1. Mi Data Al día</t>
  </si>
  <si>
    <t>2. Decisor</t>
  </si>
  <si>
    <t>3. Célula Datos</t>
  </si>
  <si>
    <t>4. Seguros</t>
  </si>
  <si>
    <t>5. Validador de Ingreso</t>
  </si>
  <si>
    <t>6. Antifraude</t>
  </si>
  <si>
    <t>7. Ebyington</t>
  </si>
  <si>
    <t>8. APP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</si>
  <si>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</si>
  <si>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</si>
  <si>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</si>
  <si>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</si>
  <si>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</si>
  <si>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</si>
  <si>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</si>
  <si>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Artefactos</t>
  </si>
  <si>
    <t>Infraestructura</t>
  </si>
  <si>
    <t>Seguridad</t>
  </si>
  <si>
    <t>Ebyington</t>
  </si>
  <si>
    <t>Bus</t>
  </si>
  <si>
    <t>Adopcion SaFe</t>
  </si>
  <si>
    <t>Backlog de Historias de usarios</t>
  </si>
  <si>
    <t>PI Objectives</t>
  </si>
  <si>
    <t>Kanban Historias Usuario</t>
  </si>
  <si>
    <t>Kanban Feature</t>
  </si>
  <si>
    <t>Historias de usuario</t>
  </si>
  <si>
    <t>roadmap</t>
  </si>
  <si>
    <t>DoR</t>
  </si>
  <si>
    <t>DoD</t>
  </si>
  <si>
    <t>NFR</t>
  </si>
  <si>
    <t>Backlog de Features</t>
  </si>
  <si>
    <t>Ceremonias</t>
  </si>
  <si>
    <t>Sprint Planning</t>
  </si>
  <si>
    <t>Sprint</t>
  </si>
  <si>
    <t>Daily</t>
  </si>
  <si>
    <t>Review</t>
  </si>
  <si>
    <t>Retrospectiva</t>
  </si>
  <si>
    <t>Refinamiento de Historias de Usuario</t>
  </si>
  <si>
    <t>PI</t>
  </si>
  <si>
    <t>PI Planning</t>
  </si>
  <si>
    <t>Scrum of Scrum</t>
  </si>
  <si>
    <t>System Demo</t>
  </si>
  <si>
    <t>Innovation and Planning Iteration</t>
  </si>
  <si>
    <t>Inspect and Adapt</t>
  </si>
  <si>
    <t>Mi Data Al día</t>
  </si>
  <si>
    <t>Decisor</t>
  </si>
  <si>
    <t>Célula Datos</t>
  </si>
  <si>
    <t>Seguros</t>
  </si>
  <si>
    <t>Validador de Ingreso</t>
  </si>
  <si>
    <t>Antifraude</t>
  </si>
  <si>
    <t>APP</t>
  </si>
  <si>
    <t>No bancarizado</t>
  </si>
  <si>
    <t>SME</t>
  </si>
  <si>
    <t>Reconocer</t>
  </si>
  <si>
    <t>Roles</t>
  </si>
  <si>
    <t>Scrum Master</t>
  </si>
  <si>
    <t>Dev Team</t>
  </si>
  <si>
    <t>Product Owner</t>
  </si>
  <si>
    <t>System Arquitect</t>
  </si>
  <si>
    <t>Product mgmt</t>
  </si>
  <si>
    <t>RTE</t>
  </si>
  <si>
    <t>PROMEDIO LOS EQUIPOS</t>
  </si>
  <si>
    <t>EQUIPO</t>
  </si>
  <si>
    <t>Deseado</t>
  </si>
  <si>
    <t>% Actual</t>
  </si>
  <si>
    <t>Total Adopcion Actual</t>
  </si>
  <si>
    <t>Promedio</t>
  </si>
  <si>
    <t>Actual</t>
  </si>
  <si>
    <t>Team</t>
  </si>
  <si>
    <t>Enabler</t>
  </si>
  <si>
    <t>Iterarion Backlog</t>
  </si>
  <si>
    <t>Program</t>
  </si>
  <si>
    <t>Program Board</t>
  </si>
  <si>
    <t>Feature</t>
  </si>
  <si>
    <t>Objetive PI</t>
  </si>
  <si>
    <t>Backlog Feature</t>
  </si>
  <si>
    <t>Mapa riesgos PI</t>
  </si>
  <si>
    <t>Minimo Producto Viable</t>
  </si>
  <si>
    <t>Refinamiento Historias Usuario</t>
  </si>
  <si>
    <t>Diseño Arquitectura</t>
  </si>
  <si>
    <t>Iterarion Planning</t>
  </si>
  <si>
    <t>Iteration Ejecucion</t>
  </si>
  <si>
    <t xml:space="preserve">Iteration Review </t>
  </si>
  <si>
    <t>iteration Retrospectiva</t>
  </si>
  <si>
    <t>Inception</t>
  </si>
  <si>
    <t>Sinconizacion Product Owner</t>
  </si>
  <si>
    <t>Plan PI / roadmap</t>
  </si>
  <si>
    <t>DOR</t>
  </si>
  <si>
    <t>Reunion Arquitectura</t>
  </si>
  <si>
    <t>Logrado Spint 2</t>
  </si>
  <si>
    <t>Isaura</t>
  </si>
  <si>
    <t>Operaciones y servicios</t>
  </si>
  <si>
    <t>Logrado Spint 3</t>
  </si>
  <si>
    <t>Billing</t>
  </si>
  <si>
    <t>Logrado Sprint 3</t>
  </si>
  <si>
    <t>Score</t>
  </si>
  <si>
    <t>ECS</t>
  </si>
  <si>
    <t>BI</t>
  </si>
  <si>
    <t>% Incial</t>
  </si>
  <si>
    <t xml:space="preserve">Proyectos Especiales </t>
  </si>
  <si>
    <t xml:space="preserve">Operalización de procesos </t>
  </si>
  <si>
    <t>Natalia Quintero</t>
  </si>
  <si>
    <t>Andres Castelblanco</t>
  </si>
  <si>
    <t>Paola Romero</t>
  </si>
  <si>
    <t>Alvaro Mahecha</t>
  </si>
  <si>
    <t>Yim Angel</t>
  </si>
  <si>
    <t>Isaura Desousa</t>
  </si>
  <si>
    <t>Alexander Lozano</t>
  </si>
  <si>
    <t>Catalina Mutis</t>
  </si>
  <si>
    <t>Yudy Cardona</t>
  </si>
  <si>
    <t>Lina Cardenas</t>
  </si>
  <si>
    <t>Oscar Baez</t>
  </si>
  <si>
    <t>Jhon Motta</t>
  </si>
  <si>
    <t>Liliana Duarte</t>
  </si>
  <si>
    <t>Lady Landazuri</t>
  </si>
  <si>
    <t>oscar bernal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</si>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</sst>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33333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0" fontId="8" fillId="0" borderId="1" xfId="0" applyFont="1" applyFill="1" applyBorder="1" applyAlignment="1">
      <alignment horizontal="left" vertical="center" wrapText="1" indent="1"/>
    </xf>
    <xf numFmtId="0" fontId="7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9" fontId="6" fillId="0" borderId="1" xfId="1" applyFont="1" applyBorder="1"/>
    <xf numFmtId="9" fontId="0" fillId="0" borderId="1" xfId="1" applyFont="1" applyBorder="1"/>
    <xf numFmtId="9" fontId="7" fillId="0" borderId="1" xfId="1" applyFont="1" applyBorder="1"/>
    <xf numFmtId="9" fontId="10" fillId="0" borderId="1" xfId="0" applyNumberFormat="1" applyFont="1" applyFill="1" applyBorder="1" applyAlignment="1">
      <alignment vertical="center"/>
    </xf>
    <xf numFmtId="9" fontId="3" fillId="0" borderId="0" xfId="1" applyFont="1" applyFill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9" fillId="2" borderId="3" xfId="0" applyFont="1" applyFill="1" applyBorder="1" applyAlignment="1">
      <alignment vertical="center"/>
    </xf>
    <xf numFmtId="9" fontId="3" fillId="0" borderId="1" xfId="1" applyFont="1" applyBorder="1" applyAlignment="1">
      <alignment horizontal="center"/>
    </xf>
    <xf numFmtId="9" fontId="0" fillId="0" borderId="0" xfId="1" applyFont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ont="1" applyFill="1" applyBorder="1"/>
    <xf numFmtId="9" fontId="0" fillId="5" borderId="1" xfId="1" applyFont="1" applyFill="1" applyBorder="1"/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9" fontId="0" fillId="2" borderId="1" xfId="1" applyFont="1" applyFill="1" applyBorder="1"/>
    <xf numFmtId="0" fontId="2" fillId="2" borderId="1" xfId="0" applyFont="1" applyFill="1" applyBorder="1" applyAlignment="1">
      <alignment horizontal="left" vertical="center" wrapText="1" indent="1"/>
    </xf>
    <xf numFmtId="9" fontId="3" fillId="0" borderId="4" xfId="1" applyFont="1" applyBorder="1" applyAlignment="1">
      <alignment horizontal="center"/>
    </xf>
    <xf numFmtId="0" fontId="0" fillId="0" borderId="0" xfId="0" applyAlignment="1">
      <alignment wrapText="1"/>
    </xf>
    <xf numFmtId="9" fontId="3" fillId="0" borderId="1" xfId="1" applyFont="1" applyFill="1" applyBorder="1" applyAlignment="1">
      <alignment horizontal="center"/>
    </xf>
    <xf numFmtId="0" fontId="0" fillId="6" borderId="1" xfId="0" applyFill="1" applyBorder="1"/>
    <xf numFmtId="0" fontId="11" fillId="6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Marco</a:t>
            </a:r>
            <a:r>
              <a:rPr lang="es-CO" b="1" baseline="0"/>
              <a:t> Safe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'Adopcion Safe'!$C$45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Safe'!$B$46:$B$48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Safe'!$C$46:$C$48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1-4247-BEA8-E4304AE0E292}"/>
            </c:ext>
          </c:extLst>
        </c:ser>
        <c:ser>
          <c:idx val="1"/>
          <c:order val="1"/>
          <c:tx>
            <c:strRef>
              <c:f>'Adopcion Safe'!$D$45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Safe'!$B$46:$B$48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Safe'!$D$46:$D$48</c:f>
              <c:numCache>
                <c:formatCode>0%</c:formatCode>
                <c:ptCount val="3"/>
                <c:pt idx="0">
                  <c:v>0.24666666666666667</c:v>
                </c:pt>
                <c:pt idx="1">
                  <c:v>0.29444444444444445</c:v>
                </c:pt>
                <c:pt idx="2">
                  <c:v>0.52222222222222237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1-4247-BEA8-E4304AE0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65984"/>
        <c:axId val="1401665568"/>
      </c:radarChart>
      <c:catAx>
        <c:axId val="14016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568"/>
        <c:crosses val="autoZero"/>
        <c:auto val="1"/>
        <c:lblAlgn val="ctr"/>
        <c:lblOffset val="100"/>
        <c:noMultiLvlLbl val="0"/>
      </c:catAx>
      <c:valAx>
        <c:axId val="14016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latin typeface="Arial" panose="020B0604020202020204" pitchFamily="34" charset="0"/>
                <a:cs typeface="Arial" panose="020B0604020202020204" pitchFamily="34" charset="0"/>
              </a:rPr>
              <a:t>Adopcion 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Sprint2!$C$58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Sprint2!$B$59:$B$61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Sprint2!$C$59:$C$61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D-4324-95DC-98130E790804}"/>
            </c:ext>
          </c:extLst>
        </c:ser>
        <c:ser>
          <c:idx val="1"/>
          <c:order val="1"/>
          <c:tx>
            <c:strRef>
              <c:f>Sprint2!$D$58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Sprint2!$B$59:$B$61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Sprint2!$D$59:$D$61</c:f>
              <c:numCache>
                <c:formatCode>0%</c:formatCode>
                <c:ptCount val="3"/>
                <c:pt idx="0">
                  <c:v>0.40500000000000003</c:v>
                </c:pt>
                <c:pt idx="1">
                  <c:v>0.30952380952380948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D-4324-95DC-98130E79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53024"/>
        <c:axId val="1761455936"/>
      </c:radarChart>
      <c:catAx>
        <c:axId val="17614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5936"/>
        <c:crosses val="autoZero"/>
        <c:auto val="1"/>
        <c:lblAlgn val="ctr"/>
        <c:lblOffset val="100"/>
        <c:noMultiLvlLbl val="0"/>
      </c:catAx>
      <c:valAx>
        <c:axId val="1761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latin typeface="Arial" panose="020B0604020202020204" pitchFamily="34" charset="0"/>
                <a:cs typeface="Arial" panose="020B0604020202020204" pitchFamily="34" charset="0"/>
              </a:rPr>
              <a:t>Adopcion 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Sprint3!$C$58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Sprint3!$B$59:$B$61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Sprint3!$C$59:$C$61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3-44CF-BA48-34CD21A0DC00}"/>
            </c:ext>
          </c:extLst>
        </c:ser>
        <c:ser>
          <c:idx val="1"/>
          <c:order val="1"/>
          <c:tx>
            <c:strRef>
              <c:f>Sprint3!$D$58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Sprint3!$B$59:$B$61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Sprint3!$D$59:$D$61</c:f>
              <c:numCache>
                <c:formatCode>0%</c:formatCode>
                <c:ptCount val="3"/>
                <c:pt idx="0">
                  <c:v>0.54062500000000002</c:v>
                </c:pt>
                <c:pt idx="1">
                  <c:v>0.36681547619047622</c:v>
                </c:pt>
                <c:pt idx="2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3-44CF-BA48-34CD21A0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53024"/>
        <c:axId val="1761455936"/>
      </c:radarChart>
      <c:catAx>
        <c:axId val="17614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5936"/>
        <c:crosses val="autoZero"/>
        <c:auto val="1"/>
        <c:lblAlgn val="ctr"/>
        <c:lblOffset val="100"/>
        <c:noMultiLvlLbl val="0"/>
      </c:catAx>
      <c:valAx>
        <c:axId val="1761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9322773536874358"/>
          <c:y val="0.2462243120514227"/>
          <c:w val="0.39864695136736805"/>
          <c:h val="0.66321716603994096"/>
        </c:manualLayout>
      </c:layout>
      <c:radarChart>
        <c:radarStyle val="marker"/>
        <c:varyColors val="0"/>
        <c:ser>
          <c:idx val="0"/>
          <c:order val="0"/>
          <c:tx>
            <c:strRef>
              <c:f>RadarMadurez!$F$1</c:f>
              <c:strCache>
                <c:ptCount val="1"/>
                <c:pt idx="0">
                  <c:v>% Incial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RadarMadurez!$F$2:$F$18</c:f>
              <c:numCache>
                <c:formatCode>0%</c:formatCode>
                <c:ptCount val="16"/>
                <c:pt idx="0">
                  <c:v>0.5357142857142857</c:v>
                </c:pt>
                <c:pt idx="1">
                  <c:v>0.35714285714285715</c:v>
                </c:pt>
                <c:pt idx="2">
                  <c:v>0.5</c:v>
                </c:pt>
                <c:pt idx="4">
                  <c:v>0.5714285714285714</c:v>
                </c:pt>
                <c:pt idx="5">
                  <c:v>0.25</c:v>
                </c:pt>
                <c:pt idx="6">
                  <c:v>0.21428571428571427</c:v>
                </c:pt>
                <c:pt idx="7">
                  <c:v>0.35714285714285715</c:v>
                </c:pt>
                <c:pt idx="8">
                  <c:v>0.5357142857142857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FDA-BB0E-0FC06C7B0ADD}"/>
            </c:ext>
          </c:extLst>
        </c:ser>
        <c:ser>
          <c:idx val="2"/>
          <c:order val="1"/>
          <c:tx>
            <c:strRef>
              <c:f>RadarMadurez!$G$1</c:f>
              <c:strCache>
                <c:ptCount val="1"/>
                <c:pt idx="0">
                  <c:v>Logrado Spint 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RadarMadurez!$G$2:$G$18</c:f>
              <c:numCache>
                <c:formatCode>0%</c:formatCode>
                <c:ptCount val="16"/>
                <c:pt idx="0">
                  <c:v>0.69444444444444442</c:v>
                </c:pt>
                <c:pt idx="1">
                  <c:v>0.69444444444444442</c:v>
                </c:pt>
                <c:pt idx="2">
                  <c:v>0.69444444444444442</c:v>
                </c:pt>
                <c:pt idx="4">
                  <c:v>0.66666666666666663</c:v>
                </c:pt>
                <c:pt idx="5">
                  <c:v>0.61111111111111116</c:v>
                </c:pt>
                <c:pt idx="6">
                  <c:v>0.3888888888888889</c:v>
                </c:pt>
                <c:pt idx="7">
                  <c:v>0.35714285714285715</c:v>
                </c:pt>
                <c:pt idx="8">
                  <c:v>0.64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3-4FDA-BB0E-0FC06C7B0ADD}"/>
            </c:ext>
          </c:extLst>
        </c:ser>
        <c:ser>
          <c:idx val="3"/>
          <c:order val="2"/>
          <c:tx>
            <c:strRef>
              <c:f>RadarMadurez!$H$1</c:f>
              <c:strCache>
                <c:ptCount val="1"/>
                <c:pt idx="0">
                  <c:v>Logrado Spint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RadarMadurez!$H$2:$H$18</c:f>
              <c:numCache>
                <c:formatCode>0%</c:formatCode>
                <c:ptCount val="16"/>
                <c:pt idx="0">
                  <c:v>0.77777777777777779</c:v>
                </c:pt>
                <c:pt idx="1">
                  <c:v>0.75</c:v>
                </c:pt>
                <c:pt idx="2">
                  <c:v>0.75</c:v>
                </c:pt>
                <c:pt idx="3">
                  <c:v>0.72222222222222221</c:v>
                </c:pt>
                <c:pt idx="4">
                  <c:v>0.69444444444444442</c:v>
                </c:pt>
                <c:pt idx="5">
                  <c:v>0.69444444444444442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0.63888888888888884</c:v>
                </c:pt>
                <c:pt idx="9">
                  <c:v>0.41666666666666669</c:v>
                </c:pt>
                <c:pt idx="10">
                  <c:v>0.32142857142857145</c:v>
                </c:pt>
                <c:pt idx="11">
                  <c:v>0.30555555555555558</c:v>
                </c:pt>
                <c:pt idx="12">
                  <c:v>0</c:v>
                </c:pt>
                <c:pt idx="13">
                  <c:v>0</c:v>
                </c:pt>
                <c:pt idx="14">
                  <c:v>0.47222222222222221</c:v>
                </c:pt>
                <c:pt idx="1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6-4ECB-86F0-AA0A919FE014}"/>
            </c:ext>
          </c:extLst>
        </c:ser>
        <c:ser>
          <c:idx val="1"/>
          <c:order val="3"/>
          <c:tx>
            <c:strRef>
              <c:f>RadarMadurez!$E$1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RadarMadurez!$E$2:$E$18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A-4F9A-9284-BC769A09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23231"/>
        <c:axId val="1791629999"/>
      </c:radarChart>
      <c:catAx>
        <c:axId val="17933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1629999"/>
        <c:crosses val="autoZero"/>
        <c:auto val="1"/>
        <c:lblAlgn val="ctr"/>
        <c:lblOffset val="100"/>
        <c:noMultiLvlLbl val="0"/>
      </c:catAx>
      <c:valAx>
        <c:axId val="17916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3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</a:t>
            </a:r>
            <a:r>
              <a:rPr lang="es-CO" baseline="0"/>
              <a:t> Macro de Escalameinto</a:t>
            </a:r>
            <a:r>
              <a:rPr lang="es-CO"/>
              <a:t> 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648566525338179"/>
          <c:y val="0.22591537395437039"/>
          <c:w val="0.50358536913655028"/>
          <c:h val="0.61923368871585838"/>
        </c:manualLayout>
      </c:layout>
      <c:radarChart>
        <c:radarStyle val="marker"/>
        <c:varyColors val="0"/>
        <c:ser>
          <c:idx val="0"/>
          <c:order val="0"/>
          <c:tx>
            <c:strRef>
              <c:f>RadarMadurez!$F$22</c:f>
              <c:strCache>
                <c:ptCount val="1"/>
                <c:pt idx="0">
                  <c:v>% 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RadarMadurez!$D$23:$D$25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RadarMadurez!$F$23:$F$25</c:f>
              <c:numCache>
                <c:formatCode>0%</c:formatCode>
                <c:ptCount val="3"/>
                <c:pt idx="0">
                  <c:v>0.24666666666666667</c:v>
                </c:pt>
                <c:pt idx="1">
                  <c:v>0.29444444444444445</c:v>
                </c:pt>
                <c:pt idx="2">
                  <c:v>0.32619047619047614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E-4C4E-B213-902BB4E1479F}"/>
            </c:ext>
          </c:extLst>
        </c:ser>
        <c:ser>
          <c:idx val="1"/>
          <c:order val="1"/>
          <c:tx>
            <c:strRef>
              <c:f>RadarMadurez!$E$22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RadarMadurez!$D$23:$D$25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RadarMadurez!$E$23:$E$25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E-4C4E-B213-902BB4E1479F}"/>
            </c:ext>
          </c:extLst>
        </c:ser>
        <c:ser>
          <c:idx val="2"/>
          <c:order val="2"/>
          <c:tx>
            <c:strRef>
              <c:f>RadarMadurez!$G$22</c:f>
              <c:strCache>
                <c:ptCount val="1"/>
                <c:pt idx="0">
                  <c:v>Logrado Spint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RadarMadurez!$D$23:$D$25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RadarMadurez!$G$23:$G$25</c:f>
              <c:numCache>
                <c:formatCode>0%</c:formatCode>
                <c:ptCount val="3"/>
                <c:pt idx="0">
                  <c:v>0.40500000000000003</c:v>
                </c:pt>
                <c:pt idx="1">
                  <c:v>0.30952380952380948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E-4C4E-B213-902BB4E1479F}"/>
            </c:ext>
          </c:extLst>
        </c:ser>
        <c:ser>
          <c:idx val="3"/>
          <c:order val="3"/>
          <c:tx>
            <c:strRef>
              <c:f>RadarMadurez!$H$22</c:f>
              <c:strCache>
                <c:ptCount val="1"/>
                <c:pt idx="0">
                  <c:v>Logrado Sprint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RadarMadurez!$H$23:$H$25</c:f>
              <c:numCache>
                <c:formatCode>0%</c:formatCode>
                <c:ptCount val="3"/>
                <c:pt idx="0">
                  <c:v>0.54062500000000002</c:v>
                </c:pt>
                <c:pt idx="1">
                  <c:v>0.36681547619047622</c:v>
                </c:pt>
                <c:pt idx="2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7B0-AA00-B6CA167B3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54975"/>
        <c:axId val="1836888367"/>
      </c:radarChart>
      <c:catAx>
        <c:axId val="17825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888367"/>
        <c:crosses val="autoZero"/>
        <c:auto val="1"/>
        <c:lblAlgn val="ctr"/>
        <c:lblOffset val="100"/>
        <c:noMultiLvlLbl val="0"/>
      </c:catAx>
      <c:valAx>
        <c:axId val="18368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5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Progreso</a:t>
            </a:r>
            <a:r>
              <a:rPr lang="es-CO" baseline="0"/>
              <a:t> x Celula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RadarMadurez!$F$1</c:f>
              <c:strCache>
                <c:ptCount val="1"/>
                <c:pt idx="0">
                  <c:v>% Incial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RadarMadurez!$F$2:$F$18</c:f>
              <c:numCache>
                <c:formatCode>0%</c:formatCode>
                <c:ptCount val="16"/>
                <c:pt idx="0">
                  <c:v>0.5357142857142857</c:v>
                </c:pt>
                <c:pt idx="1">
                  <c:v>0.35714285714285715</c:v>
                </c:pt>
                <c:pt idx="2">
                  <c:v>0.5</c:v>
                </c:pt>
                <c:pt idx="4">
                  <c:v>0.5714285714285714</c:v>
                </c:pt>
                <c:pt idx="5">
                  <c:v>0.25</c:v>
                </c:pt>
                <c:pt idx="6">
                  <c:v>0.21428571428571427</c:v>
                </c:pt>
                <c:pt idx="7">
                  <c:v>0.35714285714285715</c:v>
                </c:pt>
                <c:pt idx="8">
                  <c:v>0.5357142857142857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4588-97E0-65EAE0EAA504}"/>
            </c:ext>
          </c:extLst>
        </c:ser>
        <c:ser>
          <c:idx val="1"/>
          <c:order val="1"/>
          <c:tx>
            <c:strRef>
              <c:f>RadarMadurez!$G$1</c:f>
              <c:strCache>
                <c:ptCount val="1"/>
                <c:pt idx="0">
                  <c:v>Logrado Spint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RadarMadurez!$G$2:$G$18</c:f>
              <c:numCache>
                <c:formatCode>0%</c:formatCode>
                <c:ptCount val="16"/>
                <c:pt idx="0">
                  <c:v>0.69444444444444442</c:v>
                </c:pt>
                <c:pt idx="1">
                  <c:v>0.69444444444444442</c:v>
                </c:pt>
                <c:pt idx="2">
                  <c:v>0.69444444444444442</c:v>
                </c:pt>
                <c:pt idx="4">
                  <c:v>0.66666666666666663</c:v>
                </c:pt>
                <c:pt idx="5">
                  <c:v>0.61111111111111116</c:v>
                </c:pt>
                <c:pt idx="6">
                  <c:v>0.3888888888888889</c:v>
                </c:pt>
                <c:pt idx="7">
                  <c:v>0.35714285714285715</c:v>
                </c:pt>
                <c:pt idx="8">
                  <c:v>0.64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E-4588-97E0-65EAE0EAA504}"/>
            </c:ext>
          </c:extLst>
        </c:ser>
        <c:ser>
          <c:idx val="2"/>
          <c:order val="2"/>
          <c:tx>
            <c:strRef>
              <c:f>RadarMadurez!$H$1</c:f>
              <c:strCache>
                <c:ptCount val="1"/>
                <c:pt idx="0">
                  <c:v>Logrado Spint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RadarMadurez!$H$2:$H$18</c:f>
              <c:numCache>
                <c:formatCode>0%</c:formatCode>
                <c:ptCount val="16"/>
                <c:pt idx="0">
                  <c:v>0.77777777777777779</c:v>
                </c:pt>
                <c:pt idx="1">
                  <c:v>0.75</c:v>
                </c:pt>
                <c:pt idx="2">
                  <c:v>0.75</c:v>
                </c:pt>
                <c:pt idx="3">
                  <c:v>0.72222222222222221</c:v>
                </c:pt>
                <c:pt idx="4">
                  <c:v>0.69444444444444442</c:v>
                </c:pt>
                <c:pt idx="5">
                  <c:v>0.69444444444444442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0.63888888888888884</c:v>
                </c:pt>
                <c:pt idx="9">
                  <c:v>0.41666666666666669</c:v>
                </c:pt>
                <c:pt idx="10">
                  <c:v>0.32142857142857145</c:v>
                </c:pt>
                <c:pt idx="11">
                  <c:v>0.30555555555555558</c:v>
                </c:pt>
                <c:pt idx="12">
                  <c:v>0</c:v>
                </c:pt>
                <c:pt idx="13">
                  <c:v>0</c:v>
                </c:pt>
                <c:pt idx="14">
                  <c:v>0.47222222222222221</c:v>
                </c:pt>
                <c:pt idx="1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E-4588-97E0-65EAE0EA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108752"/>
        <c:axId val="1245945248"/>
      </c:barChart>
      <c:catAx>
        <c:axId val="14201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5945248"/>
        <c:crosses val="autoZero"/>
        <c:auto val="1"/>
        <c:lblAlgn val="ctr"/>
        <c:lblOffset val="100"/>
        <c:noMultiLvlLbl val="0"/>
      </c:catAx>
      <c:valAx>
        <c:axId val="12459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Avance Madurez de</a:t>
            </a:r>
            <a:r>
              <a:rPr lang="es-CO" baseline="0"/>
              <a:t> Celulas Marco Trabajo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RadarMadurez!$F$1</c:f>
              <c:strCache>
                <c:ptCount val="1"/>
                <c:pt idx="0">
                  <c:v>% Incial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RadarMadurez!$F$19</c:f>
              <c:numCache>
                <c:formatCode>0%</c:formatCode>
                <c:ptCount val="1"/>
                <c:pt idx="0">
                  <c:v>0.32692307692307698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4-4EEF-8912-0D0298A4FD69}"/>
            </c:ext>
          </c:extLst>
        </c:ser>
        <c:ser>
          <c:idx val="1"/>
          <c:order val="1"/>
          <c:tx>
            <c:strRef>
              <c:f>RadarMadurez!$G$1</c:f>
              <c:strCache>
                <c:ptCount val="1"/>
                <c:pt idx="0">
                  <c:v>Logrado Spint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RadarMadurez!$G$19</c:f>
              <c:numCache>
                <c:formatCode>0%</c:formatCode>
                <c:ptCount val="1"/>
                <c:pt idx="0">
                  <c:v>0.43659340659340651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4-4EEF-8912-0D0298A4FD69}"/>
            </c:ext>
          </c:extLst>
        </c:ser>
        <c:ser>
          <c:idx val="2"/>
          <c:order val="2"/>
          <c:tx>
            <c:strRef>
              <c:f>RadarMadurez!$H$1</c:f>
              <c:strCache>
                <c:ptCount val="1"/>
                <c:pt idx="0">
                  <c:v>Logrado Spint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RadarMadurez!$H$19</c:f>
              <c:numCache>
                <c:formatCode>0%</c:formatCode>
                <c:ptCount val="1"/>
                <c:pt idx="0">
                  <c:v>0.50272817460317465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4-4EEF-8912-0D0298A4F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63514896"/>
        <c:axId val="1410672384"/>
      </c:barChart>
      <c:catAx>
        <c:axId val="156351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0672384"/>
        <c:crosses val="autoZero"/>
        <c:auto val="1"/>
        <c:lblAlgn val="ctr"/>
        <c:lblOffset val="100"/>
        <c:noMultiLvlLbl val="0"/>
      </c:catAx>
      <c:valAx>
        <c:axId val="14106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35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Hoja2!$D$3</c:f>
              <c:strCache>
                <c:ptCount val="1"/>
                <c:pt idx="0">
                  <c:v>Deseado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Hoja2!$C$4:$C$10</c:f>
              <c:strCache>
                <c:ptCount val="7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6. Antifraude</c:v>
                </c:pt>
                <c:pt idx="5">
                  <c:v>9. No bancarizado</c:v>
                </c:pt>
                <c:pt idx="6">
                  <c:v>12. SGID</c:v>
                </c:pt>
              </c:strCache>
            </c:strRef>
          </c:cat>
          <c:val>
            <c:numRef>
              <c:f>Hoja2!$D$4:$D$10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5-4369-B5B1-FDA6B8CB7771}"/>
            </c:ext>
          </c:extLst>
        </c:ser>
        <c:ser>
          <c:idx val="1"/>
          <c:order val="1"/>
          <c:tx>
            <c:strRef>
              <c:f>Hoja2!$E$3</c:f>
              <c:strCache>
                <c:ptCount val="1"/>
                <c:pt idx="0">
                  <c:v>% Actual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Hoja2!$C$4:$C$10</c:f>
              <c:strCache>
                <c:ptCount val="7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6. Antifraude</c:v>
                </c:pt>
                <c:pt idx="5">
                  <c:v>9. No bancarizado</c:v>
                </c:pt>
                <c:pt idx="6">
                  <c:v>12. SGID</c:v>
                </c:pt>
              </c:strCache>
            </c:strRef>
          </c:cat>
          <c:val>
            <c:numRef>
              <c:f>Hoja2!$E$4:$E$10</c:f>
              <c:numCache>
                <c:formatCode>0%</c:formatCode>
                <c:ptCount val="7"/>
                <c:pt idx="0">
                  <c:v>0.5357142857142857</c:v>
                </c:pt>
                <c:pt idx="1">
                  <c:v>0.5714285714285714</c:v>
                </c:pt>
                <c:pt idx="2">
                  <c:v>0.35714285714285715</c:v>
                </c:pt>
                <c:pt idx="3">
                  <c:v>0.5357142857142857</c:v>
                </c:pt>
                <c:pt idx="4">
                  <c:v>0.25</c:v>
                </c:pt>
                <c:pt idx="5">
                  <c:v>0.21428571428571427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5-4369-B5B1-FDA6B8CB7771}"/>
            </c:ext>
          </c:extLst>
        </c:ser>
        <c:ser>
          <c:idx val="2"/>
          <c:order val="2"/>
          <c:tx>
            <c:strRef>
              <c:f>Hoja2!$F$3</c:f>
              <c:strCache>
                <c:ptCount val="1"/>
                <c:pt idx="0">
                  <c:v>Logrado Spint 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Hoja2!$C$4:$C$10</c:f>
              <c:strCache>
                <c:ptCount val="7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6. Antifraude</c:v>
                </c:pt>
                <c:pt idx="5">
                  <c:v>9. No bancarizado</c:v>
                </c:pt>
                <c:pt idx="6">
                  <c:v>12. SGID</c:v>
                </c:pt>
              </c:strCache>
            </c:strRef>
          </c:cat>
          <c:val>
            <c:numRef>
              <c:f>Hoja2!$F$4:$F$10</c:f>
              <c:numCache>
                <c:formatCode>0%</c:formatCode>
                <c:ptCount val="7"/>
                <c:pt idx="0">
                  <c:v>0.5357142857142857</c:v>
                </c:pt>
                <c:pt idx="1">
                  <c:v>0.66666666666666663</c:v>
                </c:pt>
                <c:pt idx="2">
                  <c:v>0.69444444444444442</c:v>
                </c:pt>
                <c:pt idx="3">
                  <c:v>0.69444444444444442</c:v>
                </c:pt>
                <c:pt idx="4">
                  <c:v>0.61111111111111116</c:v>
                </c:pt>
                <c:pt idx="5">
                  <c:v>0.3888888888888889</c:v>
                </c:pt>
                <c:pt idx="6">
                  <c:v>0.69444444444444442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5-4369-B5B1-FDA6B8CB7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514256"/>
        <c:axId val="1968537552"/>
      </c:barChart>
      <c:catAx>
        <c:axId val="19685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8537552"/>
        <c:crosses val="autoZero"/>
        <c:auto val="1"/>
        <c:lblAlgn val="ctr"/>
        <c:lblOffset val="100"/>
        <c:noMultiLvlLbl val="0"/>
      </c:catAx>
      <c:valAx>
        <c:axId val="1968537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85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152406</xdr:colOff>
      <xdr:row>44</xdr:row>
      <xdr:rowOff>66675</xdr:rowOff>
    </xdr:from>
    <xdr:to>
      <xdr:col>17</xdr:col>
      <xdr:colOff>304806</xdr:colOff>
      <xdr:row>58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57</xdr:row>
      <xdr:rowOff>71437</xdr:rowOff>
    </xdr:from>
    <xdr:to>
      <xdr:col>12</xdr:col>
      <xdr:colOff>319087</xdr:colOff>
      <xdr:row>71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57</xdr:row>
      <xdr:rowOff>71437</xdr:rowOff>
    </xdr:from>
    <xdr:to>
      <xdr:col>10</xdr:col>
      <xdr:colOff>319087</xdr:colOff>
      <xdr:row>71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498852</xdr:colOff>
      <xdr:row>0</xdr:row>
      <xdr:rowOff>9525</xdr:rowOff>
    </xdr:from>
    <xdr:to>
      <xdr:col>17</xdr:col>
      <xdr:colOff>642316</xdr:colOff>
      <xdr:row>20</xdr:row>
      <xdr:rowOff>17807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BA0751-138E-42FB-9203-7FD372389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184894</xdr:colOff>
      <xdr:row>20</xdr:row>
      <xdr:rowOff>181455</xdr:rowOff>
    </xdr:from>
    <xdr:to>
      <xdr:col>16</xdr:col>
      <xdr:colOff>27170</xdr:colOff>
      <xdr:row>46</xdr:row>
      <xdr:rowOff>62026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CDE89E-BAFD-47D4-A8CA-DFCB80E73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643677</xdr:colOff>
      <xdr:row>26</xdr:row>
      <xdr:rowOff>105070</xdr:rowOff>
    </xdr:from>
    <xdr:to>
      <xdr:col>7</xdr:col>
      <xdr:colOff>816429</xdr:colOff>
      <xdr:row>44</xdr:row>
      <xdr:rowOff>68035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C5660B-93E6-445F-8514-017D2F0DE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404812</xdr:colOff>
      <xdr:row>23</xdr:row>
      <xdr:rowOff>90487</xdr:rowOff>
    </xdr:from>
    <xdr:to>
      <xdr:col>25</xdr:col>
      <xdr:colOff>628650</xdr:colOff>
      <xdr:row>41</xdr:row>
      <xdr:rowOff>161925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990D0254-1068-47BF-8AA1-0FE220FA1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4</xdr:row>
      <xdr:rowOff>28575</xdr:rowOff>
    </xdr:from>
    <xdr:to>
      <xdr:col>20</xdr:col>
      <xdr:colOff>152401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8"/>
  <sheetViews>
    <sheetView zoomScale="70" zoomScaleNormal="70" workbookViewId="0">
      <pane xSplit="2" topLeftCell="C1" activePane="topRight" state="frozen"/>
      <selection pane="topRight" activeCell="A37" sqref="A37:XFD37"/>
    </sheetView>
  </sheetViews>
  <sheetFormatPr baseColWidth="10" defaultColWidth="26" defaultRowHeight="15" x14ac:dyDescent="0.25"/>
  <cols>
    <col min="1" max="1" width="7.5703125" bestFit="1" customWidth="1"/>
    <col min="2" max="2" width="34.42578125" bestFit="1" customWidth="1"/>
    <col min="3" max="3" width="13.42578125" bestFit="1" customWidth="1"/>
    <col min="4" max="4" width="8.28515625" bestFit="1" customWidth="1"/>
    <col min="5" max="5" width="12.28515625" bestFit="1" customWidth="1"/>
    <col min="6" max="6" width="8.42578125" bestFit="1" customWidth="1"/>
    <col min="7" max="7" width="18.85546875" bestFit="1" customWidth="1"/>
    <col min="8" max="8" width="10.5703125" bestFit="1" customWidth="1"/>
    <col min="9" max="9" width="10" bestFit="1" customWidth="1"/>
    <col min="10" max="10" width="5.28515625" style="11" bestFit="1" customWidth="1"/>
    <col min="11" max="11" width="14.7109375" bestFit="1" customWidth="1"/>
    <col min="12" max="12" width="10.140625" bestFit="1" customWidth="1"/>
    <col min="13" max="13" width="5.5703125" bestFit="1" customWidth="1"/>
    <col min="14" max="14" width="6" bestFit="1" customWidth="1"/>
    <col min="15" max="15" width="5.7109375" style="8" bestFit="1" customWidth="1"/>
    <col min="16" max="16" width="14.28515625" bestFit="1" customWidth="1"/>
    <col min="17" max="17" width="10.42578125" bestFit="1" customWidth="1"/>
  </cols>
  <sheetData>
    <row r="2" spans="1:17" x14ac:dyDescent="0.25">
      <c r="B2" s="4" t="s">
        <v>21</v>
      </c>
    </row>
    <row r="3" spans="1:17" x14ac:dyDescent="0.25">
      <c r="B3" s="2"/>
      <c r="C3" s="6" t="s">
        <v>45</v>
      </c>
      <c r="D3" s="6" t="s">
        <v>46</v>
      </c>
      <c r="E3" s="6" t="s">
        <v>47</v>
      </c>
      <c r="F3" s="6" t="s">
        <v>48</v>
      </c>
      <c r="G3" s="6" t="s">
        <v>49</v>
      </c>
      <c r="H3" s="6" t="s">
        <v>50</v>
      </c>
      <c r="I3" s="6" t="s">
        <v>19</v>
      </c>
      <c r="J3" s="9" t="s">
        <v>51</v>
      </c>
      <c r="K3" s="6" t="s">
        <v>52</v>
      </c>
      <c r="L3" s="6" t="s">
        <v>18</v>
      </c>
      <c r="M3" s="6" t="s">
        <v>53</v>
      </c>
      <c r="N3" s="6" t="s">
        <v>0</v>
      </c>
      <c r="O3" s="9" t="s">
        <v>20</v>
      </c>
      <c r="P3" s="6" t="s">
        <v>17</v>
      </c>
      <c r="Q3" s="6" t="s">
        <v>54</v>
      </c>
    </row>
    <row r="4" spans="1:17" x14ac:dyDescent="0.25">
      <c r="B4" s="3" t="s">
        <v>16</v>
      </c>
      <c r="C4" s="2"/>
      <c r="D4" s="2"/>
      <c r="E4" s="2"/>
      <c r="F4" s="2"/>
      <c r="G4" s="2"/>
      <c r="H4" s="2"/>
      <c r="I4" s="2"/>
      <c r="J4" s="12"/>
      <c r="K4" s="2"/>
      <c r="L4" s="2"/>
      <c r="M4" s="2"/>
      <c r="N4" s="2"/>
      <c r="O4" s="10"/>
      <c r="P4" s="2"/>
      <c r="Q4" s="2"/>
    </row>
    <row r="5" spans="1:17" x14ac:dyDescent="0.25">
      <c r="A5">
        <v>1</v>
      </c>
      <c r="B5" s="2" t="s">
        <v>31</v>
      </c>
      <c r="C5" s="2"/>
      <c r="D5" s="2"/>
      <c r="E5" s="2"/>
      <c r="F5" s="2"/>
      <c r="G5" s="2"/>
      <c r="H5" s="2"/>
      <c r="I5" s="2"/>
      <c r="J5" s="12"/>
      <c r="K5" s="2"/>
      <c r="L5" s="2"/>
      <c r="M5" s="2"/>
      <c r="N5" s="10">
        <v>1</v>
      </c>
      <c r="O5" s="10"/>
      <c r="P5" s="2"/>
      <c r="Q5" s="2"/>
    </row>
    <row r="6" spans="1:17" x14ac:dyDescent="0.25">
      <c r="A6">
        <v>1</v>
      </c>
      <c r="B6" s="33" t="s">
        <v>22</v>
      </c>
      <c r="C6" s="2">
        <v>1</v>
      </c>
      <c r="D6" s="2">
        <v>1</v>
      </c>
      <c r="E6" s="2"/>
      <c r="F6" s="2">
        <v>1</v>
      </c>
      <c r="G6" s="2"/>
      <c r="H6" s="2">
        <v>1</v>
      </c>
      <c r="I6" s="2">
        <v>1</v>
      </c>
      <c r="J6" s="12">
        <v>1</v>
      </c>
      <c r="K6" s="2"/>
      <c r="L6" s="2">
        <v>1</v>
      </c>
      <c r="M6" s="2">
        <v>1</v>
      </c>
      <c r="N6" s="10">
        <v>1</v>
      </c>
      <c r="O6" s="10">
        <v>1</v>
      </c>
      <c r="P6" s="2"/>
      <c r="Q6" s="2"/>
    </row>
    <row r="7" spans="1:17" x14ac:dyDescent="0.25">
      <c r="A7">
        <v>1</v>
      </c>
      <c r="B7" s="2" t="s">
        <v>23</v>
      </c>
      <c r="C7" s="2"/>
      <c r="D7" s="2"/>
      <c r="E7" s="2"/>
      <c r="F7" s="2"/>
      <c r="G7" s="2"/>
      <c r="H7" s="2"/>
      <c r="I7" s="2"/>
      <c r="J7" s="12"/>
      <c r="K7" s="2"/>
      <c r="L7" s="2"/>
      <c r="M7" s="2"/>
      <c r="N7" s="10"/>
      <c r="O7" s="10"/>
      <c r="P7" s="2"/>
      <c r="Q7" s="2"/>
    </row>
    <row r="8" spans="1:17" x14ac:dyDescent="0.25">
      <c r="A8">
        <v>1</v>
      </c>
      <c r="B8" s="33" t="s">
        <v>24</v>
      </c>
      <c r="C8" s="2">
        <v>1</v>
      </c>
      <c r="D8" s="2">
        <v>1</v>
      </c>
      <c r="E8" s="2"/>
      <c r="F8" s="2">
        <v>1</v>
      </c>
      <c r="G8" s="2"/>
      <c r="H8" s="2"/>
      <c r="I8" s="2"/>
      <c r="J8" s="12"/>
      <c r="K8" s="2"/>
      <c r="L8" s="2"/>
      <c r="M8" s="2"/>
      <c r="N8" s="10">
        <v>1</v>
      </c>
      <c r="O8" s="10">
        <v>1</v>
      </c>
      <c r="P8" s="2"/>
      <c r="Q8" s="2"/>
    </row>
    <row r="9" spans="1:17" x14ac:dyDescent="0.25">
      <c r="A9">
        <v>1</v>
      </c>
      <c r="B9" s="2" t="s">
        <v>25</v>
      </c>
      <c r="C9" s="2"/>
      <c r="D9" s="2"/>
      <c r="E9" s="2"/>
      <c r="F9" s="2"/>
      <c r="G9" s="2"/>
      <c r="H9" s="2"/>
      <c r="I9" s="2"/>
      <c r="J9" s="12"/>
      <c r="K9" s="2"/>
      <c r="L9" s="2"/>
      <c r="M9" s="2"/>
      <c r="N9" s="10">
        <v>1</v>
      </c>
      <c r="O9" s="10"/>
      <c r="P9" s="2"/>
      <c r="Q9" s="2"/>
    </row>
    <row r="10" spans="1:17" x14ac:dyDescent="0.25">
      <c r="A10">
        <v>1</v>
      </c>
      <c r="B10" s="2" t="s">
        <v>26</v>
      </c>
      <c r="C10" s="2">
        <v>1</v>
      </c>
      <c r="D10" s="2">
        <v>1</v>
      </c>
      <c r="E10" s="2">
        <v>1</v>
      </c>
      <c r="F10" s="2">
        <v>1</v>
      </c>
      <c r="G10" s="2"/>
      <c r="H10" s="2">
        <v>1</v>
      </c>
      <c r="I10" s="2"/>
      <c r="J10" s="12">
        <v>1</v>
      </c>
      <c r="K10" s="2"/>
      <c r="L10" s="2"/>
      <c r="M10" s="2"/>
      <c r="N10" s="10">
        <v>1</v>
      </c>
      <c r="O10" s="10">
        <v>1</v>
      </c>
      <c r="P10" s="2"/>
      <c r="Q10" s="2"/>
    </row>
    <row r="11" spans="1:17" x14ac:dyDescent="0.25">
      <c r="A11">
        <v>1</v>
      </c>
      <c r="B11" s="2" t="s">
        <v>27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12">
        <v>1</v>
      </c>
      <c r="K11" s="2">
        <v>1</v>
      </c>
      <c r="L11" s="2"/>
      <c r="M11" s="2">
        <v>1</v>
      </c>
      <c r="N11" s="10">
        <v>1</v>
      </c>
      <c r="O11" s="10">
        <v>1</v>
      </c>
      <c r="P11" s="2"/>
      <c r="Q11" s="2"/>
    </row>
    <row r="12" spans="1:17" x14ac:dyDescent="0.25">
      <c r="A12">
        <v>1</v>
      </c>
      <c r="B12" s="2" t="s">
        <v>28</v>
      </c>
      <c r="C12" s="2"/>
      <c r="D12" s="2"/>
      <c r="E12" s="2"/>
      <c r="F12" s="2"/>
      <c r="G12" s="2"/>
      <c r="H12" s="2"/>
      <c r="I12" s="2"/>
      <c r="J12" s="12"/>
      <c r="K12" s="2"/>
      <c r="L12" s="2"/>
      <c r="M12" s="2"/>
      <c r="N12" s="10"/>
      <c r="O12" s="10"/>
      <c r="P12" s="2"/>
      <c r="Q12" s="2"/>
    </row>
    <row r="13" spans="1:17" x14ac:dyDescent="0.25">
      <c r="A13">
        <v>1</v>
      </c>
      <c r="B13" s="2" t="s">
        <v>29</v>
      </c>
      <c r="C13" s="2"/>
      <c r="D13" s="2"/>
      <c r="E13" s="2"/>
      <c r="F13" s="2"/>
      <c r="G13" s="2"/>
      <c r="H13" s="2"/>
      <c r="I13" s="2"/>
      <c r="J13" s="12"/>
      <c r="K13" s="2"/>
      <c r="L13" s="2"/>
      <c r="M13" s="2"/>
      <c r="N13" s="10"/>
      <c r="O13" s="10"/>
      <c r="P13" s="2"/>
      <c r="Q13" s="2"/>
    </row>
    <row r="14" spans="1:17" x14ac:dyDescent="0.25">
      <c r="A14">
        <v>1</v>
      </c>
      <c r="B14" s="2" t="s">
        <v>30</v>
      </c>
      <c r="C14" s="2"/>
      <c r="D14" s="2"/>
      <c r="E14" s="2"/>
      <c r="F14" s="2"/>
      <c r="G14" s="2"/>
      <c r="H14" s="2"/>
      <c r="I14" s="2"/>
      <c r="J14" s="12"/>
      <c r="K14" s="2"/>
      <c r="L14" s="2"/>
      <c r="M14" s="2"/>
      <c r="N14" s="10"/>
      <c r="O14" s="10"/>
      <c r="P14" s="2"/>
      <c r="Q14" s="2"/>
    </row>
    <row r="15" spans="1:17" x14ac:dyDescent="0.25">
      <c r="A15">
        <f>SUM(A5:A14)</f>
        <v>10</v>
      </c>
      <c r="B15" s="7"/>
      <c r="C15" s="2"/>
      <c r="D15" s="2"/>
      <c r="E15" s="2"/>
      <c r="F15" s="2"/>
      <c r="G15" s="2"/>
      <c r="H15" s="2"/>
      <c r="I15" s="2"/>
      <c r="J15" s="12"/>
      <c r="K15" s="2"/>
      <c r="L15" s="2"/>
      <c r="M15" s="2"/>
      <c r="N15" s="10"/>
      <c r="O15" s="10"/>
      <c r="P15" s="2"/>
      <c r="Q15" s="2"/>
    </row>
    <row r="16" spans="1:17" x14ac:dyDescent="0.25">
      <c r="B16" s="3" t="s">
        <v>32</v>
      </c>
      <c r="C16" s="2"/>
      <c r="D16" s="2"/>
      <c r="E16" s="2"/>
      <c r="F16" s="2"/>
      <c r="G16" s="2"/>
      <c r="H16" s="2"/>
      <c r="I16" s="2"/>
      <c r="J16" s="12"/>
      <c r="K16" s="2"/>
      <c r="L16" s="2"/>
      <c r="M16" s="2"/>
      <c r="N16" s="10"/>
      <c r="O16" s="10"/>
      <c r="P16" s="2"/>
      <c r="Q16" s="2"/>
    </row>
    <row r="17" spans="1:17" x14ac:dyDescent="0.25">
      <c r="A17">
        <v>1</v>
      </c>
      <c r="B17" s="2" t="s">
        <v>33</v>
      </c>
      <c r="C17" s="2">
        <v>1</v>
      </c>
      <c r="D17" s="2">
        <v>1</v>
      </c>
      <c r="E17" s="2">
        <v>1</v>
      </c>
      <c r="F17" s="2">
        <v>1</v>
      </c>
      <c r="G17" s="2"/>
      <c r="H17" s="2"/>
      <c r="I17" s="2">
        <v>1</v>
      </c>
      <c r="J17" s="12">
        <v>1</v>
      </c>
      <c r="K17" s="2"/>
      <c r="L17" s="2"/>
      <c r="M17" s="2">
        <v>1</v>
      </c>
      <c r="N17" s="10">
        <v>1</v>
      </c>
      <c r="O17" s="10"/>
      <c r="P17" s="2"/>
      <c r="Q17" s="2"/>
    </row>
    <row r="18" spans="1:17" x14ac:dyDescent="0.25">
      <c r="A18">
        <v>1</v>
      </c>
      <c r="B18" s="2" t="s">
        <v>34</v>
      </c>
      <c r="C18" s="2"/>
      <c r="D18" s="2">
        <v>1</v>
      </c>
      <c r="E18" s="2"/>
      <c r="F18" s="2"/>
      <c r="G18" s="2"/>
      <c r="H18" s="2"/>
      <c r="I18" s="2"/>
      <c r="J18" s="12">
        <v>1</v>
      </c>
      <c r="K18" s="2"/>
      <c r="L18" s="2"/>
      <c r="M18" s="2"/>
      <c r="N18" s="10">
        <v>1</v>
      </c>
      <c r="O18" s="10"/>
      <c r="P18" s="2"/>
      <c r="Q18" s="2"/>
    </row>
    <row r="19" spans="1:17" x14ac:dyDescent="0.25">
      <c r="A19">
        <v>1</v>
      </c>
      <c r="B19" s="2" t="s">
        <v>35</v>
      </c>
      <c r="C19" s="2">
        <v>1</v>
      </c>
      <c r="D19" s="2">
        <v>1</v>
      </c>
      <c r="E19" s="2"/>
      <c r="F19" s="2">
        <v>1</v>
      </c>
      <c r="G19" s="2"/>
      <c r="H19" s="2">
        <v>1</v>
      </c>
      <c r="I19" s="2">
        <v>1</v>
      </c>
      <c r="J19" s="12">
        <v>1</v>
      </c>
      <c r="K19" s="2">
        <v>1</v>
      </c>
      <c r="L19" s="2"/>
      <c r="M19" s="2"/>
      <c r="N19" s="10">
        <v>1</v>
      </c>
      <c r="O19" s="10">
        <v>1</v>
      </c>
      <c r="P19" s="2"/>
      <c r="Q19" s="2"/>
    </row>
    <row r="20" spans="1:17" x14ac:dyDescent="0.25">
      <c r="A20">
        <v>1</v>
      </c>
      <c r="B20" s="2" t="s">
        <v>36</v>
      </c>
      <c r="C20" s="2">
        <v>1</v>
      </c>
      <c r="D20" s="2">
        <v>1</v>
      </c>
      <c r="E20" s="2"/>
      <c r="F20" s="2">
        <v>1</v>
      </c>
      <c r="G20" s="2"/>
      <c r="H20" s="2"/>
      <c r="I20" s="2"/>
      <c r="J20" s="12">
        <v>1</v>
      </c>
      <c r="K20" s="2"/>
      <c r="L20" s="2"/>
      <c r="M20" s="2"/>
      <c r="N20" s="10">
        <v>1</v>
      </c>
      <c r="O20" s="10"/>
      <c r="P20" s="2"/>
      <c r="Q20" s="2"/>
    </row>
    <row r="21" spans="1:17" x14ac:dyDescent="0.25">
      <c r="A21">
        <v>1</v>
      </c>
      <c r="B21" s="2" t="s">
        <v>37</v>
      </c>
      <c r="C21" s="2"/>
      <c r="D21" s="2"/>
      <c r="E21" s="2"/>
      <c r="F21" s="2">
        <v>1</v>
      </c>
      <c r="G21" s="2"/>
      <c r="H21" s="2"/>
      <c r="I21" s="2"/>
      <c r="J21" s="12"/>
      <c r="K21" s="2"/>
      <c r="L21" s="2">
        <v>1</v>
      </c>
      <c r="M21" s="2">
        <v>1</v>
      </c>
      <c r="N21" s="10">
        <v>1</v>
      </c>
      <c r="O21" s="10"/>
      <c r="P21" s="2"/>
      <c r="Q21" s="2"/>
    </row>
    <row r="22" spans="1:17" x14ac:dyDescent="0.25">
      <c r="A22">
        <v>1</v>
      </c>
      <c r="B22" s="2" t="s">
        <v>38</v>
      </c>
      <c r="C22" s="2">
        <v>1</v>
      </c>
      <c r="D22" s="2">
        <v>1</v>
      </c>
      <c r="E22" s="2">
        <v>1</v>
      </c>
      <c r="F22" s="2">
        <v>1</v>
      </c>
      <c r="G22" s="2"/>
      <c r="H22" s="2"/>
      <c r="I22" s="2">
        <v>1</v>
      </c>
      <c r="J22" s="12">
        <v>1</v>
      </c>
      <c r="K22" s="2"/>
      <c r="L22" s="2">
        <v>1</v>
      </c>
      <c r="M22" s="2">
        <v>1</v>
      </c>
      <c r="N22" s="10">
        <v>1</v>
      </c>
      <c r="O22" s="10"/>
      <c r="P22" s="2"/>
      <c r="Q22" s="2"/>
    </row>
    <row r="23" spans="1:17" x14ac:dyDescent="0.25">
      <c r="A23">
        <v>1</v>
      </c>
      <c r="B23" s="2" t="s">
        <v>39</v>
      </c>
      <c r="C23" s="2">
        <v>1</v>
      </c>
      <c r="D23" s="2">
        <v>1</v>
      </c>
      <c r="E23" s="2">
        <v>1</v>
      </c>
      <c r="F23" s="2"/>
      <c r="G23" s="2"/>
      <c r="H23" s="2"/>
      <c r="I23" s="2"/>
      <c r="J23" s="12"/>
      <c r="K23" s="2"/>
      <c r="L23" s="2"/>
      <c r="M23" s="2"/>
      <c r="N23" s="10">
        <v>1</v>
      </c>
      <c r="O23" s="10"/>
      <c r="P23" s="2"/>
      <c r="Q23" s="2"/>
    </row>
    <row r="24" spans="1:17" x14ac:dyDescent="0.25">
      <c r="A24">
        <v>1</v>
      </c>
      <c r="B24" s="2" t="s">
        <v>40</v>
      </c>
      <c r="C24" s="2">
        <v>1</v>
      </c>
      <c r="D24" s="2">
        <v>1</v>
      </c>
      <c r="E24" s="2">
        <v>1</v>
      </c>
      <c r="F24" s="2"/>
      <c r="G24" s="2"/>
      <c r="H24" s="2"/>
      <c r="I24" s="2"/>
      <c r="J24" s="12"/>
      <c r="K24" s="2"/>
      <c r="L24" s="2"/>
      <c r="M24" s="2"/>
      <c r="N24" s="10">
        <v>1</v>
      </c>
      <c r="O24" s="10"/>
      <c r="P24" s="2"/>
      <c r="Q24" s="2"/>
    </row>
    <row r="25" spans="1:17" x14ac:dyDescent="0.25">
      <c r="A25">
        <v>1</v>
      </c>
      <c r="B25" s="2" t="s">
        <v>41</v>
      </c>
      <c r="C25" s="2"/>
      <c r="D25" s="2"/>
      <c r="E25" s="2"/>
      <c r="F25" s="2"/>
      <c r="G25" s="2"/>
      <c r="H25" s="2"/>
      <c r="I25" s="2"/>
      <c r="J25" s="12"/>
      <c r="K25" s="2"/>
      <c r="L25" s="2"/>
      <c r="M25" s="2"/>
      <c r="N25" s="2"/>
      <c r="O25" s="10"/>
      <c r="P25" s="2"/>
      <c r="Q25" s="2"/>
    </row>
    <row r="26" spans="1:17" x14ac:dyDescent="0.25">
      <c r="A26">
        <v>1</v>
      </c>
      <c r="B26" s="2" t="s">
        <v>42</v>
      </c>
      <c r="C26" s="2">
        <v>1</v>
      </c>
      <c r="D26" s="2">
        <v>1</v>
      </c>
      <c r="E26" s="2"/>
      <c r="F26" s="2">
        <v>1</v>
      </c>
      <c r="G26" s="2"/>
      <c r="H26" s="2"/>
      <c r="I26" s="2"/>
      <c r="J26" s="12">
        <v>1</v>
      </c>
      <c r="K26" s="2"/>
      <c r="L26" s="2"/>
      <c r="M26" s="2"/>
      <c r="N26" s="2"/>
      <c r="O26" s="10"/>
      <c r="P26" s="2"/>
      <c r="Q26" s="2"/>
    </row>
    <row r="27" spans="1:17" x14ac:dyDescent="0.25">
      <c r="A27">
        <v>1</v>
      </c>
      <c r="B27" s="2" t="s">
        <v>43</v>
      </c>
      <c r="C27" s="2"/>
      <c r="D27" s="2"/>
      <c r="E27" s="2"/>
      <c r="F27" s="2"/>
      <c r="G27" s="2"/>
      <c r="H27" s="2"/>
      <c r="I27" s="2"/>
      <c r="J27" s="12"/>
      <c r="K27" s="2"/>
      <c r="L27" s="2"/>
      <c r="M27" s="2"/>
      <c r="N27" s="2"/>
      <c r="O27" s="10"/>
      <c r="P27" s="2"/>
      <c r="Q27" s="2"/>
    </row>
    <row r="28" spans="1:17" x14ac:dyDescent="0.25">
      <c r="A28">
        <v>1</v>
      </c>
      <c r="B28" s="2" t="s">
        <v>44</v>
      </c>
      <c r="C28" s="2"/>
      <c r="D28" s="2"/>
      <c r="E28" s="2"/>
      <c r="F28" s="2">
        <v>1</v>
      </c>
      <c r="G28" s="2"/>
      <c r="H28" s="2"/>
      <c r="I28" s="2"/>
      <c r="J28" s="12"/>
      <c r="K28" s="2"/>
      <c r="L28" s="2">
        <v>1</v>
      </c>
      <c r="M28" s="2">
        <v>1</v>
      </c>
      <c r="N28" s="2"/>
      <c r="O28" s="10"/>
      <c r="P28" s="2"/>
      <c r="Q28" s="2"/>
    </row>
    <row r="29" spans="1:17" x14ac:dyDescent="0.25">
      <c r="A29">
        <f>SUM(A17:A28)</f>
        <v>12</v>
      </c>
      <c r="B29" s="2"/>
      <c r="C29" s="2"/>
      <c r="D29" s="2"/>
      <c r="E29" s="2"/>
      <c r="F29" s="2"/>
      <c r="G29" s="2"/>
      <c r="H29" s="2"/>
      <c r="I29" s="2"/>
      <c r="J29" s="12"/>
      <c r="K29" s="2"/>
      <c r="L29" s="2"/>
      <c r="M29" s="2"/>
      <c r="N29" s="2"/>
      <c r="O29" s="10"/>
      <c r="P29" s="2"/>
      <c r="Q29" s="2"/>
    </row>
    <row r="30" spans="1:17" x14ac:dyDescent="0.25">
      <c r="B30" s="3" t="s">
        <v>55</v>
      </c>
      <c r="C30" s="2"/>
      <c r="D30" s="2"/>
      <c r="E30" s="2"/>
      <c r="F30" s="2"/>
      <c r="G30" s="2"/>
      <c r="H30" s="2"/>
      <c r="I30" s="2"/>
      <c r="J30" s="12"/>
      <c r="K30" s="2"/>
      <c r="L30" s="2"/>
      <c r="M30" s="2"/>
      <c r="N30" s="2"/>
      <c r="O30" s="10"/>
      <c r="P30" s="2"/>
      <c r="Q30" s="2"/>
    </row>
    <row r="31" spans="1:17" x14ac:dyDescent="0.25">
      <c r="A31">
        <v>1</v>
      </c>
      <c r="B31" s="2" t="s">
        <v>56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12">
        <v>1</v>
      </c>
      <c r="K31" s="2">
        <v>1</v>
      </c>
      <c r="L31" s="2">
        <v>1</v>
      </c>
      <c r="M31" s="2">
        <v>1</v>
      </c>
      <c r="N31" s="2"/>
      <c r="O31" s="10">
        <v>1</v>
      </c>
      <c r="P31" s="2"/>
      <c r="Q31" s="2"/>
    </row>
    <row r="32" spans="1:17" x14ac:dyDescent="0.25">
      <c r="A32">
        <v>1</v>
      </c>
      <c r="B32" s="2" t="s">
        <v>57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12">
        <v>1</v>
      </c>
      <c r="K32" s="2">
        <v>1</v>
      </c>
      <c r="L32" s="2">
        <v>1</v>
      </c>
      <c r="M32" s="2">
        <v>1</v>
      </c>
      <c r="N32" s="2"/>
      <c r="O32" s="10">
        <v>1</v>
      </c>
      <c r="P32" s="2"/>
      <c r="Q32" s="2"/>
    </row>
    <row r="33" spans="1:18" x14ac:dyDescent="0.25">
      <c r="A33">
        <v>1</v>
      </c>
      <c r="B33" s="2" t="s">
        <v>58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12">
        <v>1</v>
      </c>
      <c r="K33" s="2">
        <v>1</v>
      </c>
      <c r="L33" s="2">
        <v>1</v>
      </c>
      <c r="M33" s="2">
        <v>1</v>
      </c>
      <c r="N33" s="2"/>
      <c r="O33" s="10">
        <v>1</v>
      </c>
      <c r="P33" s="2"/>
      <c r="Q33" s="2"/>
    </row>
    <row r="34" spans="1:18" x14ac:dyDescent="0.25">
      <c r="A34">
        <v>1</v>
      </c>
      <c r="B34" s="2" t="s">
        <v>59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>
        <v>1</v>
      </c>
      <c r="J34" s="12">
        <v>1</v>
      </c>
      <c r="K34" s="2">
        <v>1</v>
      </c>
      <c r="L34" s="2">
        <v>1</v>
      </c>
      <c r="M34" s="2">
        <v>1</v>
      </c>
      <c r="N34" s="2"/>
      <c r="O34" s="10">
        <v>1</v>
      </c>
      <c r="P34" s="2"/>
      <c r="Q34" s="2"/>
    </row>
    <row r="35" spans="1:18" x14ac:dyDescent="0.25">
      <c r="A35">
        <v>1</v>
      </c>
      <c r="B35" s="2" t="s">
        <v>60</v>
      </c>
      <c r="C35" s="2"/>
      <c r="D35" s="2"/>
      <c r="E35" s="2"/>
      <c r="F35" s="2"/>
      <c r="G35" s="2"/>
      <c r="H35" s="2"/>
      <c r="I35" s="2"/>
      <c r="J35" s="12"/>
      <c r="K35" s="2"/>
      <c r="L35" s="2"/>
      <c r="M35" s="2"/>
      <c r="N35" s="2"/>
      <c r="O35" s="10"/>
      <c r="P35" s="2"/>
      <c r="Q35" s="2"/>
    </row>
    <row r="36" spans="1:18" x14ac:dyDescent="0.25">
      <c r="A36">
        <v>1</v>
      </c>
      <c r="B36" s="2" t="s">
        <v>61</v>
      </c>
      <c r="C36" s="2"/>
      <c r="D36" s="2"/>
      <c r="E36" s="2"/>
      <c r="F36" s="2"/>
      <c r="G36" s="2"/>
      <c r="H36" s="2"/>
      <c r="I36" s="2"/>
      <c r="J36" s="12"/>
      <c r="K36" s="2"/>
      <c r="L36" s="2"/>
      <c r="M36" s="2"/>
      <c r="N36" s="2"/>
      <c r="O36" s="10"/>
      <c r="P36" s="2"/>
      <c r="Q36" s="2"/>
    </row>
    <row r="37" spans="1:18" x14ac:dyDescent="0.25">
      <c r="A37">
        <f>SUM(A31:A36)</f>
        <v>6</v>
      </c>
      <c r="B37" s="19"/>
      <c r="C37" s="17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8"/>
      <c r="P37" s="1"/>
      <c r="Q37" s="1"/>
      <c r="R37" t="s">
        <v>67</v>
      </c>
    </row>
    <row r="38" spans="1:18" x14ac:dyDescent="0.25">
      <c r="B38" s="5" t="s">
        <v>16</v>
      </c>
      <c r="C38" s="20">
        <f t="shared" ref="C38:Q38" si="0">SUM(C5:C14)/$A$15</f>
        <v>0.4</v>
      </c>
      <c r="D38" s="20">
        <f t="shared" si="0"/>
        <v>0.4</v>
      </c>
      <c r="E38" s="20">
        <f t="shared" si="0"/>
        <v>0.2</v>
      </c>
      <c r="F38" s="20">
        <f t="shared" si="0"/>
        <v>0.4</v>
      </c>
      <c r="G38" s="20">
        <f t="shared" si="0"/>
        <v>0.1</v>
      </c>
      <c r="H38" s="20">
        <f t="shared" si="0"/>
        <v>0.3</v>
      </c>
      <c r="I38" s="20">
        <f t="shared" si="0"/>
        <v>0.2</v>
      </c>
      <c r="J38" s="20">
        <f t="shared" si="0"/>
        <v>0.3</v>
      </c>
      <c r="K38" s="20">
        <f t="shared" si="0"/>
        <v>0.1</v>
      </c>
      <c r="L38" s="20">
        <f t="shared" si="0"/>
        <v>0.1</v>
      </c>
      <c r="M38" s="20">
        <f t="shared" si="0"/>
        <v>0.2</v>
      </c>
      <c r="N38" s="20">
        <f t="shared" si="0"/>
        <v>0.6</v>
      </c>
      <c r="O38" s="20">
        <f t="shared" si="0"/>
        <v>0.4</v>
      </c>
      <c r="P38" s="20">
        <f t="shared" si="0"/>
        <v>0</v>
      </c>
      <c r="Q38" s="20">
        <f t="shared" si="0"/>
        <v>0</v>
      </c>
      <c r="R38" s="14">
        <f>AVERAGE(C38:Q38)</f>
        <v>0.24666666666666667</v>
      </c>
    </row>
    <row r="39" spans="1:18" x14ac:dyDescent="0.25">
      <c r="B39" s="3" t="s">
        <v>32</v>
      </c>
      <c r="C39" s="22">
        <f t="shared" ref="C39:Q39" si="1">SUM(C17:C28)/$A$29</f>
        <v>0.58333333333333337</v>
      </c>
      <c r="D39" s="22">
        <f t="shared" si="1"/>
        <v>0.66666666666666663</v>
      </c>
      <c r="E39" s="22">
        <f t="shared" si="1"/>
        <v>0.33333333333333331</v>
      </c>
      <c r="F39" s="22">
        <f t="shared" si="1"/>
        <v>0.58333333333333337</v>
      </c>
      <c r="G39" s="22">
        <f t="shared" si="1"/>
        <v>0</v>
      </c>
      <c r="H39" s="22">
        <f t="shared" si="1"/>
        <v>8.3333333333333329E-2</v>
      </c>
      <c r="I39" s="22">
        <f t="shared" si="1"/>
        <v>0.25</v>
      </c>
      <c r="J39" s="22">
        <f t="shared" si="1"/>
        <v>0.5</v>
      </c>
      <c r="K39" s="22">
        <f t="shared" si="1"/>
        <v>8.3333333333333329E-2</v>
      </c>
      <c r="L39" s="22">
        <f t="shared" si="1"/>
        <v>0.25</v>
      </c>
      <c r="M39" s="22">
        <f t="shared" si="1"/>
        <v>0.33333333333333331</v>
      </c>
      <c r="N39" s="22">
        <f t="shared" si="1"/>
        <v>0.66666666666666663</v>
      </c>
      <c r="O39" s="22">
        <f t="shared" si="1"/>
        <v>8.3333333333333329E-2</v>
      </c>
      <c r="P39" s="22">
        <f t="shared" si="1"/>
        <v>0</v>
      </c>
      <c r="Q39" s="22">
        <f t="shared" si="1"/>
        <v>0</v>
      </c>
      <c r="R39" s="14">
        <f t="shared" ref="R39:R40" si="2">AVERAGE(C39:Q39)</f>
        <v>0.29444444444444445</v>
      </c>
    </row>
    <row r="40" spans="1:18" x14ac:dyDescent="0.25">
      <c r="B40" s="3" t="s">
        <v>55</v>
      </c>
      <c r="C40" s="22">
        <f t="shared" ref="C40:Q40" si="3">SUM(C31:C36)/$A$37</f>
        <v>0.66666666666666663</v>
      </c>
      <c r="D40" s="22">
        <f t="shared" si="3"/>
        <v>0.66666666666666663</v>
      </c>
      <c r="E40" s="22">
        <f t="shared" si="3"/>
        <v>0.66666666666666663</v>
      </c>
      <c r="F40" s="22">
        <f t="shared" si="3"/>
        <v>0.66666666666666663</v>
      </c>
      <c r="G40" s="22">
        <f t="shared" si="3"/>
        <v>0.66666666666666663</v>
      </c>
      <c r="H40" s="22">
        <f t="shared" si="3"/>
        <v>0.5</v>
      </c>
      <c r="I40" s="22">
        <f t="shared" si="3"/>
        <v>0.66666666666666663</v>
      </c>
      <c r="J40" s="22">
        <f t="shared" si="3"/>
        <v>0.66666666666666663</v>
      </c>
      <c r="K40" s="22">
        <f t="shared" si="3"/>
        <v>0.66666666666666663</v>
      </c>
      <c r="L40" s="22">
        <f t="shared" si="3"/>
        <v>0.66666666666666663</v>
      </c>
      <c r="M40" s="22">
        <f t="shared" si="3"/>
        <v>0.66666666666666663</v>
      </c>
      <c r="N40" s="22">
        <f t="shared" si="3"/>
        <v>0</v>
      </c>
      <c r="O40" s="22">
        <f t="shared" si="3"/>
        <v>0.66666666666666663</v>
      </c>
      <c r="P40" s="22">
        <f t="shared" si="3"/>
        <v>0</v>
      </c>
      <c r="Q40" s="22">
        <f t="shared" si="3"/>
        <v>0</v>
      </c>
      <c r="R40" s="14">
        <f t="shared" si="2"/>
        <v>0.52222222222222237</v>
      </c>
    </row>
    <row r="41" spans="1:18" x14ac:dyDescent="0.25">
      <c r="B41" s="5" t="s">
        <v>66</v>
      </c>
      <c r="C41" s="21">
        <f>SUM(C4:C36)/($A$37+$A$29+$A$15)</f>
        <v>0.5357142857142857</v>
      </c>
      <c r="D41" s="21">
        <f>SUM(D4:D36)/($A$37+$A$29+$A$15)</f>
        <v>0.5714285714285714</v>
      </c>
      <c r="E41" s="21">
        <f>SUM(E5:E36)/($A$37+$A$29+$A$15)</f>
        <v>0.35714285714285715</v>
      </c>
      <c r="F41" s="21">
        <f t="shared" ref="F41:Q41" si="4">SUM(F4:F36)/($A$37+$A$29+$A$15)</f>
        <v>0.5357142857142857</v>
      </c>
      <c r="G41" s="21">
        <f t="shared" si="4"/>
        <v>0.17857142857142858</v>
      </c>
      <c r="H41" s="21">
        <f t="shared" si="4"/>
        <v>0.25</v>
      </c>
      <c r="I41" s="21">
        <f t="shared" si="4"/>
        <v>0.32142857142857145</v>
      </c>
      <c r="J41" s="21">
        <f t="shared" si="4"/>
        <v>0.4642857142857143</v>
      </c>
      <c r="K41" s="21">
        <f t="shared" si="4"/>
        <v>0.21428571428571427</v>
      </c>
      <c r="L41" s="21">
        <f t="shared" si="4"/>
        <v>0.2857142857142857</v>
      </c>
      <c r="M41" s="21">
        <f t="shared" si="4"/>
        <v>0.35714285714285715</v>
      </c>
      <c r="N41" s="21">
        <f t="shared" si="4"/>
        <v>0.5</v>
      </c>
      <c r="O41" s="21">
        <f t="shared" si="4"/>
        <v>0.32142857142857145</v>
      </c>
      <c r="P41" s="21">
        <f t="shared" si="4"/>
        <v>0</v>
      </c>
      <c r="Q41" s="21">
        <f t="shared" si="4"/>
        <v>0</v>
      </c>
      <c r="R41" s="14">
        <f>AVERAGE(C41:Q41)</f>
        <v>0.32619047619047614</v>
      </c>
    </row>
    <row r="42" spans="1:18" x14ac:dyDescent="0.25">
      <c r="C42" s="14">
        <f t="shared" ref="C42:Q42" si="5">AVERAGE(C38:C40)</f>
        <v>0.54999999999999993</v>
      </c>
      <c r="D42" s="14">
        <f t="shared" si="5"/>
        <v>0.57777777777777783</v>
      </c>
      <c r="E42" s="14">
        <f t="shared" si="5"/>
        <v>0.39999999999999997</v>
      </c>
      <c r="F42" s="14">
        <f t="shared" si="5"/>
        <v>0.54999999999999993</v>
      </c>
      <c r="G42" s="14">
        <f t="shared" si="5"/>
        <v>0.25555555555555554</v>
      </c>
      <c r="H42" s="14">
        <f t="shared" si="5"/>
        <v>0.29444444444444445</v>
      </c>
      <c r="I42" s="14">
        <f t="shared" si="5"/>
        <v>0.37222222222222223</v>
      </c>
      <c r="J42" s="14">
        <f t="shared" si="5"/>
        <v>0.48888888888888893</v>
      </c>
      <c r="K42" s="14">
        <f t="shared" si="5"/>
        <v>0.28333333333333333</v>
      </c>
      <c r="L42" s="14">
        <f t="shared" si="5"/>
        <v>0.33888888888888885</v>
      </c>
      <c r="M42" s="14">
        <f t="shared" si="5"/>
        <v>0.39999999999999997</v>
      </c>
      <c r="N42" s="14">
        <f t="shared" si="5"/>
        <v>0.42222222222222222</v>
      </c>
      <c r="O42" s="14">
        <f t="shared" si="5"/>
        <v>0.3833333333333333</v>
      </c>
      <c r="P42" s="14">
        <f t="shared" si="5"/>
        <v>0</v>
      </c>
      <c r="Q42" s="14">
        <f t="shared" si="5"/>
        <v>0</v>
      </c>
      <c r="R42" s="14"/>
    </row>
    <row r="45" spans="1:18" x14ac:dyDescent="0.25">
      <c r="C45" t="s">
        <v>64</v>
      </c>
      <c r="D45" t="s">
        <v>68</v>
      </c>
    </row>
    <row r="46" spans="1:18" x14ac:dyDescent="0.25">
      <c r="B46" t="s">
        <v>16</v>
      </c>
      <c r="C46" s="29">
        <v>1</v>
      </c>
      <c r="D46" s="20">
        <f>R38</f>
        <v>0.24666666666666667</v>
      </c>
    </row>
    <row r="47" spans="1:18" x14ac:dyDescent="0.25">
      <c r="B47" t="s">
        <v>32</v>
      </c>
      <c r="C47" s="29">
        <v>1</v>
      </c>
      <c r="D47" s="22">
        <f>R39</f>
        <v>0.29444444444444445</v>
      </c>
    </row>
    <row r="48" spans="1:18" x14ac:dyDescent="0.25">
      <c r="B48" t="s">
        <v>55</v>
      </c>
      <c r="C48" s="29">
        <v>1</v>
      </c>
      <c r="D48" s="22">
        <f>R40</f>
        <v>0.52222222222222237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5"/>
  <sheetViews>
    <sheetView zoomScale="85" zoomScaleNormal="85" workbookViewId="0">
      <pane ySplit="1" topLeftCell="A17" activePane="bottomLeft" state="frozen"/>
      <selection pane="bottomLeft" activeCell="C55" sqref="C55"/>
    </sheetView>
  </sheetViews>
  <sheetFormatPr baseColWidth="10" defaultRowHeight="15" x14ac:dyDescent="0.25"/>
  <cols>
    <col min="1" max="1" width="3" bestFit="1" customWidth="1"/>
    <col min="2" max="2" width="31" bestFit="1" customWidth="1"/>
    <col min="3" max="3" width="10.5703125" bestFit="1" customWidth="1"/>
    <col min="4" max="4" width="8.28515625" bestFit="1" customWidth="1"/>
    <col min="5" max="5" width="7.28515625" bestFit="1" customWidth="1"/>
    <col min="6" max="6" width="8.42578125" bestFit="1" customWidth="1"/>
    <col min="7" max="7" width="10.42578125" bestFit="1" customWidth="1"/>
    <col min="8" max="8" width="10.5703125" bestFit="1" customWidth="1"/>
    <col min="9" max="9" width="10" bestFit="1" customWidth="1"/>
    <col min="10" max="10" width="4.5703125" bestFit="1" customWidth="1"/>
    <col min="11" max="11" width="14.85546875" bestFit="1" customWidth="1"/>
    <col min="12" max="12" width="10.28515625" bestFit="1" customWidth="1"/>
    <col min="13" max="13" width="5.7109375" bestFit="1" customWidth="1"/>
    <col min="14" max="14" width="6.140625" bestFit="1" customWidth="1"/>
    <col min="15" max="15" width="4.5703125" bestFit="1" customWidth="1"/>
    <col min="16" max="16" width="14.42578125" bestFit="1" customWidth="1"/>
    <col min="17" max="17" width="10.5703125" bestFit="1" customWidth="1"/>
  </cols>
  <sheetData>
    <row r="1" spans="1:18" ht="25.5" x14ac:dyDescent="0.25"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19</v>
      </c>
      <c r="J1" s="9" t="s">
        <v>51</v>
      </c>
      <c r="K1" s="6" t="s">
        <v>52</v>
      </c>
      <c r="L1" s="6" t="s">
        <v>18</v>
      </c>
      <c r="M1" s="6" t="s">
        <v>53</v>
      </c>
      <c r="N1" s="6" t="s">
        <v>0</v>
      </c>
      <c r="O1" s="9" t="s">
        <v>20</v>
      </c>
      <c r="P1" s="6" t="s">
        <v>17</v>
      </c>
      <c r="Q1" s="6" t="s">
        <v>54</v>
      </c>
      <c r="R1" s="39" t="s">
        <v>91</v>
      </c>
    </row>
    <row r="2" spans="1:18" x14ac:dyDescent="0.25">
      <c r="B2" s="31" t="s">
        <v>16</v>
      </c>
    </row>
    <row r="3" spans="1:18" x14ac:dyDescent="0.25">
      <c r="B3" s="3" t="s">
        <v>69</v>
      </c>
    </row>
    <row r="4" spans="1:18" x14ac:dyDescent="0.25">
      <c r="A4">
        <v>1</v>
      </c>
      <c r="B4" s="30" t="s">
        <v>22</v>
      </c>
      <c r="C4" s="2"/>
      <c r="D4" s="2">
        <v>1</v>
      </c>
      <c r="E4" s="2">
        <v>1</v>
      </c>
      <c r="F4" s="2">
        <v>1</v>
      </c>
      <c r="G4" s="2"/>
      <c r="H4" s="2">
        <v>1</v>
      </c>
      <c r="I4" s="2"/>
      <c r="J4" s="2"/>
      <c r="K4" s="2">
        <v>1</v>
      </c>
      <c r="L4" s="2"/>
      <c r="M4" s="2"/>
      <c r="N4" s="2">
        <v>1</v>
      </c>
      <c r="O4" s="2"/>
      <c r="P4" s="2"/>
      <c r="Q4" s="2"/>
      <c r="R4" s="2">
        <v>1</v>
      </c>
    </row>
    <row r="5" spans="1:18" x14ac:dyDescent="0.25">
      <c r="A5">
        <v>1</v>
      </c>
      <c r="B5" s="34" t="s">
        <v>71</v>
      </c>
      <c r="C5" s="2"/>
      <c r="D5" s="2">
        <v>1</v>
      </c>
      <c r="E5" s="2">
        <v>1</v>
      </c>
      <c r="F5" s="2">
        <v>1</v>
      </c>
      <c r="G5" s="2"/>
      <c r="H5" s="2">
        <v>1</v>
      </c>
      <c r="I5" s="2"/>
      <c r="J5" s="2"/>
      <c r="K5" s="2"/>
      <c r="L5" s="2"/>
      <c r="M5" s="2"/>
      <c r="N5" s="2">
        <v>1</v>
      </c>
      <c r="O5" s="2"/>
      <c r="P5" s="2"/>
      <c r="Q5" s="2"/>
      <c r="R5" s="2">
        <v>1</v>
      </c>
    </row>
    <row r="6" spans="1:18" x14ac:dyDescent="0.25">
      <c r="A6">
        <v>1</v>
      </c>
      <c r="B6" s="30" t="s">
        <v>24</v>
      </c>
      <c r="C6" s="2"/>
      <c r="D6" s="2">
        <v>1</v>
      </c>
      <c r="E6" s="2">
        <v>1</v>
      </c>
      <c r="F6" s="2">
        <v>1</v>
      </c>
      <c r="G6" s="2"/>
      <c r="H6" s="2">
        <v>1</v>
      </c>
      <c r="I6" s="2"/>
      <c r="J6" s="2"/>
      <c r="K6" s="2"/>
      <c r="L6" s="2"/>
      <c r="M6" s="2"/>
      <c r="N6" s="2">
        <v>1</v>
      </c>
      <c r="O6" s="2"/>
      <c r="P6" s="2"/>
      <c r="Q6" s="2"/>
      <c r="R6" s="2"/>
    </row>
    <row r="7" spans="1:18" x14ac:dyDescent="0.25">
      <c r="A7">
        <v>1</v>
      </c>
      <c r="B7" s="34" t="s">
        <v>26</v>
      </c>
      <c r="C7" s="2"/>
      <c r="D7" s="2">
        <v>1</v>
      </c>
      <c r="E7" s="2">
        <v>1</v>
      </c>
      <c r="F7" s="2">
        <v>1</v>
      </c>
      <c r="G7" s="2"/>
      <c r="H7" s="2">
        <v>1</v>
      </c>
      <c r="I7" s="2"/>
      <c r="J7" s="2"/>
      <c r="K7" s="2">
        <v>1</v>
      </c>
      <c r="L7" s="2"/>
      <c r="M7" s="2"/>
      <c r="N7" s="2">
        <v>1</v>
      </c>
      <c r="O7" s="2"/>
      <c r="P7" s="2"/>
      <c r="Q7" s="2"/>
      <c r="R7" s="2">
        <v>1</v>
      </c>
    </row>
    <row r="8" spans="1:18" x14ac:dyDescent="0.25">
      <c r="A8">
        <v>1</v>
      </c>
      <c r="B8" s="34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>
        <v>1</v>
      </c>
      <c r="B9" s="3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>
        <v>1</v>
      </c>
      <c r="B10" s="30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>
        <v>1</v>
      </c>
      <c r="B11" s="30" t="s">
        <v>80</v>
      </c>
      <c r="C11" s="2"/>
      <c r="D11" s="2">
        <v>1</v>
      </c>
      <c r="E11" s="2">
        <v>1</v>
      </c>
      <c r="F11" s="2">
        <v>1</v>
      </c>
      <c r="G11" s="2"/>
      <c r="H11" s="2">
        <v>1</v>
      </c>
      <c r="I11" s="2"/>
      <c r="J11" s="2"/>
      <c r="K11" s="2">
        <v>1</v>
      </c>
      <c r="L11" s="2"/>
      <c r="M11" s="2"/>
      <c r="N11" s="2">
        <v>1</v>
      </c>
      <c r="O11" s="2"/>
      <c r="P11" s="2"/>
      <c r="Q11" s="2"/>
      <c r="R11" s="2"/>
    </row>
    <row r="12" spans="1:18" x14ac:dyDescent="0.25">
      <c r="A12">
        <v>1</v>
      </c>
      <c r="B12" s="34" t="s">
        <v>78</v>
      </c>
      <c r="C12" s="2"/>
      <c r="D12" s="2">
        <v>1</v>
      </c>
      <c r="E12" s="2">
        <v>1</v>
      </c>
      <c r="F12" s="2">
        <v>1</v>
      </c>
      <c r="G12" s="2"/>
      <c r="H12" s="2">
        <v>1</v>
      </c>
      <c r="I12" s="2"/>
      <c r="J12" s="2"/>
      <c r="K12" s="2">
        <v>1</v>
      </c>
      <c r="L12" s="2"/>
      <c r="M12" s="2"/>
      <c r="N12" s="2"/>
      <c r="O12" s="2"/>
      <c r="P12" s="2"/>
      <c r="Q12" s="2"/>
      <c r="R12" s="2"/>
    </row>
    <row r="13" spans="1:18" x14ac:dyDescent="0.25">
      <c r="B13" s="5" t="s">
        <v>72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>
        <v>1</v>
      </c>
      <c r="B14" s="34" t="s">
        <v>73</v>
      </c>
      <c r="C14" s="2"/>
      <c r="D14" s="2">
        <v>1</v>
      </c>
      <c r="E14" s="2">
        <v>1</v>
      </c>
      <c r="F14" s="2">
        <v>1</v>
      </c>
      <c r="G14" s="2"/>
      <c r="H14" s="2">
        <v>1</v>
      </c>
      <c r="I14" s="2"/>
      <c r="J14" s="2"/>
      <c r="K14" s="2"/>
      <c r="L14" s="2"/>
      <c r="M14" s="2"/>
      <c r="N14" s="2">
        <v>1</v>
      </c>
      <c r="O14" s="2"/>
      <c r="P14" s="2"/>
      <c r="Q14" s="2"/>
      <c r="R14" s="2"/>
    </row>
    <row r="15" spans="1:18" x14ac:dyDescent="0.25">
      <c r="A15">
        <v>1</v>
      </c>
      <c r="B15" s="34" t="s">
        <v>74</v>
      </c>
      <c r="C15" s="2"/>
      <c r="D15" s="2">
        <v>1</v>
      </c>
      <c r="E15" s="2">
        <v>1</v>
      </c>
      <c r="F15" s="2">
        <v>1</v>
      </c>
      <c r="G15" s="2"/>
      <c r="H15" s="2">
        <v>1</v>
      </c>
      <c r="I15" s="2"/>
      <c r="J15" s="2"/>
      <c r="K15" s="2">
        <v>1</v>
      </c>
      <c r="L15" s="2"/>
      <c r="M15" s="2"/>
      <c r="N15" s="2">
        <v>1</v>
      </c>
      <c r="O15" s="2"/>
      <c r="P15" s="2"/>
      <c r="Q15" s="2"/>
      <c r="R15" s="2"/>
    </row>
    <row r="16" spans="1:18" x14ac:dyDescent="0.25">
      <c r="A16">
        <v>1</v>
      </c>
      <c r="B16" s="34" t="s">
        <v>70</v>
      </c>
      <c r="C16" s="2"/>
      <c r="D16" s="2">
        <v>1</v>
      </c>
      <c r="E16" s="2">
        <v>1</v>
      </c>
      <c r="F16" s="2">
        <v>1</v>
      </c>
      <c r="G16" s="2"/>
      <c r="H16" s="2">
        <v>1</v>
      </c>
      <c r="I16" s="2"/>
      <c r="J16" s="2"/>
      <c r="K16" s="2">
        <v>1</v>
      </c>
      <c r="L16" s="2"/>
      <c r="M16" s="2"/>
      <c r="N16" s="2">
        <v>1</v>
      </c>
      <c r="O16" s="2"/>
      <c r="P16" s="2"/>
      <c r="Q16" s="2"/>
      <c r="R16" s="2"/>
    </row>
    <row r="17" spans="1:18" x14ac:dyDescent="0.25">
      <c r="A17">
        <v>1</v>
      </c>
      <c r="B17" s="34" t="s">
        <v>75</v>
      </c>
      <c r="C17" s="2"/>
      <c r="D17" s="2">
        <v>1</v>
      </c>
      <c r="E17" s="2">
        <v>1</v>
      </c>
      <c r="F17" s="2">
        <v>1</v>
      </c>
      <c r="G17" s="2"/>
      <c r="H17" s="2">
        <v>1</v>
      </c>
      <c r="I17" s="2"/>
      <c r="J17" s="2"/>
      <c r="K17" s="2"/>
      <c r="L17" s="2"/>
      <c r="M17" s="2"/>
      <c r="N17" s="2">
        <v>1</v>
      </c>
      <c r="O17" s="2"/>
      <c r="P17" s="2"/>
      <c r="Q17" s="2"/>
      <c r="R17" s="2"/>
    </row>
    <row r="18" spans="1:18" x14ac:dyDescent="0.25">
      <c r="A18">
        <v>1</v>
      </c>
      <c r="B18" s="34" t="s">
        <v>76</v>
      </c>
      <c r="C18" s="2"/>
      <c r="D18" s="2">
        <v>1</v>
      </c>
      <c r="E18" s="2">
        <v>1</v>
      </c>
      <c r="F18" s="2">
        <v>1</v>
      </c>
      <c r="G18" s="2"/>
      <c r="H18" s="2">
        <v>1</v>
      </c>
      <c r="I18" s="2"/>
      <c r="J18" s="2"/>
      <c r="K18" s="2"/>
      <c r="L18" s="2"/>
      <c r="M18" s="2"/>
      <c r="N18" s="2">
        <v>1</v>
      </c>
      <c r="O18" s="2"/>
      <c r="P18" s="2"/>
      <c r="Q18" s="2"/>
      <c r="R18" s="2"/>
    </row>
    <row r="19" spans="1:18" x14ac:dyDescent="0.25">
      <c r="A19">
        <v>1</v>
      </c>
      <c r="B19" s="34" t="s">
        <v>77</v>
      </c>
      <c r="C19" s="2"/>
      <c r="D19" s="2">
        <v>1</v>
      </c>
      <c r="E19" s="2"/>
      <c r="F19" s="2">
        <v>1</v>
      </c>
      <c r="G19" s="2"/>
      <c r="H19" s="2">
        <v>1</v>
      </c>
      <c r="I19" s="2"/>
      <c r="J19" s="2"/>
      <c r="K19" s="2">
        <v>1</v>
      </c>
      <c r="L19" s="2"/>
      <c r="M19" s="2"/>
      <c r="N19" s="2">
        <v>1</v>
      </c>
      <c r="O19" s="2"/>
      <c r="P19" s="2"/>
      <c r="Q19" s="2"/>
      <c r="R19" s="2"/>
    </row>
    <row r="20" spans="1:18" x14ac:dyDescent="0.25">
      <c r="A20">
        <v>1</v>
      </c>
      <c r="B20" s="34" t="s">
        <v>87</v>
      </c>
      <c r="C20" s="2"/>
      <c r="D20" s="2">
        <v>1</v>
      </c>
      <c r="E20" s="2">
        <v>1</v>
      </c>
      <c r="F20" s="2">
        <v>1</v>
      </c>
      <c r="G20" s="2"/>
      <c r="H20" s="2">
        <v>1</v>
      </c>
      <c r="I20" s="2"/>
      <c r="J20" s="2"/>
      <c r="K20" s="2"/>
      <c r="L20" s="2"/>
      <c r="M20" s="2"/>
      <c r="N20" s="2">
        <v>1</v>
      </c>
      <c r="O20" s="2"/>
      <c r="P20" s="2"/>
      <c r="Q20" s="2"/>
      <c r="R20" s="2"/>
    </row>
    <row r="21" spans="1:18" x14ac:dyDescent="0.25">
      <c r="A21">
        <f>SUM(A4:A20)</f>
        <v>16</v>
      </c>
      <c r="B21" s="3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B22" s="31" t="s">
        <v>32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B23" s="3" t="s">
        <v>69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>
        <v>1</v>
      </c>
      <c r="B24" s="35" t="s">
        <v>89</v>
      </c>
      <c r="C24" s="2"/>
      <c r="D24" s="2">
        <v>1</v>
      </c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>
        <v>1</v>
      </c>
      <c r="B25" s="34" t="s">
        <v>81</v>
      </c>
      <c r="C25" s="2"/>
      <c r="D25" s="2"/>
      <c r="E25" s="2">
        <v>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>
        <v>1</v>
      </c>
      <c r="B26" s="34" t="s">
        <v>82</v>
      </c>
      <c r="C26" s="2"/>
      <c r="D26" s="2"/>
      <c r="E26" s="2">
        <v>1</v>
      </c>
      <c r="F26" s="2">
        <v>1</v>
      </c>
      <c r="G26" s="2"/>
      <c r="H26" s="2"/>
      <c r="I26" s="2"/>
      <c r="J26" s="2"/>
      <c r="K26" s="2"/>
      <c r="L26" s="2"/>
      <c r="M26" s="2"/>
      <c r="N26" s="2">
        <v>1</v>
      </c>
      <c r="O26" s="2"/>
      <c r="P26" s="2"/>
      <c r="Q26" s="2"/>
      <c r="R26" s="2"/>
    </row>
    <row r="27" spans="1:18" x14ac:dyDescent="0.25">
      <c r="A27">
        <v>1</v>
      </c>
      <c r="B27" s="34" t="s">
        <v>35</v>
      </c>
      <c r="C27" s="2"/>
      <c r="D27" s="2">
        <v>1</v>
      </c>
      <c r="E27" s="2">
        <v>1</v>
      </c>
      <c r="F27" s="2">
        <v>1</v>
      </c>
      <c r="G27" s="2"/>
      <c r="H27" s="2"/>
      <c r="I27" s="2"/>
      <c r="J27" s="2"/>
      <c r="K27" s="2"/>
      <c r="L27" s="2"/>
      <c r="M27" s="2"/>
      <c r="N27" s="2">
        <v>1</v>
      </c>
      <c r="O27" s="2"/>
      <c r="P27" s="2"/>
      <c r="Q27" s="2"/>
      <c r="R27" s="2"/>
    </row>
    <row r="28" spans="1:18" x14ac:dyDescent="0.25">
      <c r="A28">
        <v>1</v>
      </c>
      <c r="B28" s="34" t="s">
        <v>83</v>
      </c>
      <c r="C28" s="2"/>
      <c r="D28" s="2"/>
      <c r="E28" s="2">
        <v>1</v>
      </c>
      <c r="F28" s="2"/>
      <c r="G28" s="2"/>
      <c r="H28" s="2"/>
      <c r="I28" s="2"/>
      <c r="J28" s="2"/>
      <c r="K28" s="2"/>
      <c r="L28" s="2"/>
      <c r="M28" s="2"/>
      <c r="N28" s="2">
        <v>1</v>
      </c>
      <c r="O28" s="2"/>
      <c r="P28" s="2"/>
      <c r="Q28" s="2"/>
      <c r="R28" s="2"/>
    </row>
    <row r="29" spans="1:18" x14ac:dyDescent="0.25">
      <c r="A29">
        <v>1</v>
      </c>
      <c r="B29" s="34" t="s">
        <v>84</v>
      </c>
      <c r="C29" s="2"/>
      <c r="D29" s="2"/>
      <c r="E29" s="2">
        <v>1</v>
      </c>
      <c r="F29" s="2"/>
      <c r="G29" s="2"/>
      <c r="H29" s="2"/>
      <c r="I29" s="2"/>
      <c r="J29" s="2"/>
      <c r="K29" s="2"/>
      <c r="L29" s="2"/>
      <c r="M29" s="2"/>
      <c r="N29" s="2">
        <v>1</v>
      </c>
      <c r="O29" s="2"/>
      <c r="P29" s="2"/>
      <c r="Q29" s="2"/>
      <c r="R29" s="2"/>
    </row>
    <row r="30" spans="1:18" x14ac:dyDescent="0.25">
      <c r="A30">
        <v>1</v>
      </c>
      <c r="B30" s="34" t="s">
        <v>43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B31" s="5" t="s">
        <v>72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>
        <v>1</v>
      </c>
      <c r="B32" s="34" t="s">
        <v>85</v>
      </c>
      <c r="C32" s="2"/>
      <c r="D32" s="2">
        <v>1</v>
      </c>
      <c r="E32" s="2">
        <v>1</v>
      </c>
      <c r="F32" s="2">
        <v>1</v>
      </c>
      <c r="G32" s="2"/>
      <c r="H32" s="2">
        <v>1</v>
      </c>
      <c r="I32" s="2"/>
      <c r="J32" s="2"/>
      <c r="K32" s="2">
        <v>1</v>
      </c>
      <c r="L32" s="2"/>
      <c r="M32" s="2"/>
      <c r="N32" s="2">
        <v>1</v>
      </c>
      <c r="O32" s="2"/>
      <c r="P32" s="2"/>
      <c r="Q32" s="2"/>
      <c r="R32" s="2"/>
    </row>
    <row r="33" spans="1:18" x14ac:dyDescent="0.25">
      <c r="A33">
        <v>1</v>
      </c>
      <c r="B33" s="35" t="s">
        <v>79</v>
      </c>
      <c r="C33" s="2"/>
      <c r="D33" s="2">
        <v>1</v>
      </c>
      <c r="E33" s="2"/>
      <c r="F33" s="2">
        <v>1</v>
      </c>
      <c r="G33" s="2"/>
      <c r="H33" s="2">
        <v>1</v>
      </c>
      <c r="I33" s="2"/>
      <c r="J33" s="2"/>
      <c r="K33" s="2">
        <v>1</v>
      </c>
      <c r="L33" s="2"/>
      <c r="M33" s="2"/>
      <c r="N33" s="2">
        <v>1</v>
      </c>
      <c r="O33" s="2"/>
      <c r="P33" s="2"/>
      <c r="Q33" s="2"/>
      <c r="R33" s="2"/>
    </row>
    <row r="34" spans="1:18" x14ac:dyDescent="0.25">
      <c r="A34">
        <v>1</v>
      </c>
      <c r="B34" s="34" t="s">
        <v>40</v>
      </c>
      <c r="C34" s="2"/>
      <c r="D34" s="2">
        <v>1</v>
      </c>
      <c r="E34" s="2">
        <v>1</v>
      </c>
      <c r="F34" s="2">
        <v>1</v>
      </c>
      <c r="G34" s="2"/>
      <c r="H34" s="2">
        <v>1</v>
      </c>
      <c r="I34" s="2"/>
      <c r="J34" s="2"/>
      <c r="K34" s="2">
        <v>1</v>
      </c>
      <c r="L34" s="2"/>
      <c r="M34" s="2"/>
      <c r="N34" s="2">
        <v>1</v>
      </c>
      <c r="O34" s="2"/>
      <c r="P34" s="2"/>
      <c r="Q34" s="2"/>
      <c r="R34" s="2"/>
    </row>
    <row r="35" spans="1:18" x14ac:dyDescent="0.25">
      <c r="A35">
        <v>1</v>
      </c>
      <c r="B35" s="34" t="s">
        <v>42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>
        <v>1</v>
      </c>
      <c r="B36" s="34" t="s">
        <v>41</v>
      </c>
      <c r="C36" s="2"/>
      <c r="D36" s="2">
        <v>1</v>
      </c>
      <c r="E36" s="2">
        <v>1</v>
      </c>
      <c r="F36" s="2">
        <v>1</v>
      </c>
      <c r="G36" s="2"/>
      <c r="H36" s="2">
        <v>1</v>
      </c>
      <c r="I36" s="2"/>
      <c r="J36" s="2"/>
      <c r="K36" s="2"/>
      <c r="L36" s="2"/>
      <c r="M36" s="2"/>
      <c r="N36" s="2">
        <v>1</v>
      </c>
      <c r="O36" s="2"/>
      <c r="P36" s="2"/>
      <c r="Q36" s="2"/>
      <c r="R36" s="2"/>
    </row>
    <row r="37" spans="1:18" x14ac:dyDescent="0.25">
      <c r="A37">
        <v>1</v>
      </c>
      <c r="B37" s="34" t="s">
        <v>86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>
        <v>1</v>
      </c>
      <c r="B38" s="34" t="s">
        <v>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>
        <f>SUM(A24:A38)</f>
        <v>14</v>
      </c>
      <c r="B39" s="3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B40" s="32" t="s">
        <v>55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B41" s="5" t="s">
        <v>69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>
        <v>1</v>
      </c>
      <c r="B42" s="30" t="s">
        <v>56</v>
      </c>
      <c r="C42" s="2"/>
      <c r="D42" s="2">
        <v>1</v>
      </c>
      <c r="E42" s="2">
        <v>1</v>
      </c>
      <c r="F42" s="2">
        <v>1</v>
      </c>
      <c r="G42" s="2"/>
      <c r="H42" s="2">
        <v>1</v>
      </c>
      <c r="I42" s="2"/>
      <c r="J42" s="2"/>
      <c r="K42" s="2">
        <v>1</v>
      </c>
      <c r="L42" s="2"/>
      <c r="M42" s="2"/>
      <c r="N42" s="2">
        <v>1</v>
      </c>
      <c r="O42" s="2"/>
      <c r="P42" s="2"/>
      <c r="Q42" s="2"/>
      <c r="R42" s="2"/>
    </row>
    <row r="43" spans="1:18" x14ac:dyDescent="0.25">
      <c r="A43">
        <v>1</v>
      </c>
      <c r="B43" s="30" t="s">
        <v>57</v>
      </c>
      <c r="C43" s="2"/>
      <c r="D43" s="2">
        <v>1</v>
      </c>
      <c r="E43" s="2">
        <v>1</v>
      </c>
      <c r="F43" s="2">
        <v>1</v>
      </c>
      <c r="G43" s="2"/>
      <c r="H43" s="2">
        <v>1</v>
      </c>
      <c r="I43" s="2"/>
      <c r="J43" s="2"/>
      <c r="K43" s="2"/>
      <c r="L43" s="2"/>
      <c r="M43" s="2"/>
      <c r="N43" s="2">
        <v>1</v>
      </c>
      <c r="O43" s="2"/>
      <c r="P43" s="2"/>
      <c r="Q43" s="2"/>
      <c r="R43" s="2"/>
    </row>
    <row r="44" spans="1:18" x14ac:dyDescent="0.25">
      <c r="A44">
        <v>1</v>
      </c>
      <c r="B44" s="30" t="s">
        <v>58</v>
      </c>
      <c r="C44" s="2"/>
      <c r="D44" s="2">
        <v>1</v>
      </c>
      <c r="E44" s="2">
        <v>1</v>
      </c>
      <c r="F44" s="2">
        <v>1</v>
      </c>
      <c r="G44" s="2"/>
      <c r="H44" s="2">
        <v>1</v>
      </c>
      <c r="I44" s="2"/>
      <c r="J44" s="2"/>
      <c r="K44" s="2">
        <v>1</v>
      </c>
      <c r="L44" s="2"/>
      <c r="M44" s="2"/>
      <c r="N44" s="2">
        <v>1</v>
      </c>
      <c r="O44" s="2"/>
      <c r="P44" s="2"/>
      <c r="Q44" s="2"/>
      <c r="R44" s="2"/>
    </row>
    <row r="45" spans="1:18" x14ac:dyDescent="0.25">
      <c r="B45" s="5" t="s">
        <v>72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>
        <v>1</v>
      </c>
      <c r="B46" s="30" t="s">
        <v>59</v>
      </c>
      <c r="C46" s="2"/>
      <c r="D46" s="2">
        <v>1</v>
      </c>
      <c r="E46" s="2"/>
      <c r="F46" s="2">
        <v>1</v>
      </c>
      <c r="G46" s="2"/>
      <c r="H46" s="2">
        <v>1</v>
      </c>
      <c r="I46" s="2"/>
      <c r="J46" s="2"/>
      <c r="K46" s="2">
        <v>1</v>
      </c>
      <c r="L46" s="2"/>
      <c r="M46" s="2"/>
      <c r="N46" s="2"/>
      <c r="O46" s="2"/>
      <c r="P46" s="2"/>
      <c r="Q46" s="2"/>
      <c r="R46" s="2"/>
    </row>
    <row r="47" spans="1:18" x14ac:dyDescent="0.25">
      <c r="A47">
        <v>1</v>
      </c>
      <c r="B47" s="30" t="s">
        <v>60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</v>
      </c>
      <c r="O47" s="2"/>
      <c r="P47" s="2"/>
      <c r="Q47" s="2"/>
      <c r="R47" s="2"/>
    </row>
    <row r="48" spans="1:18" x14ac:dyDescent="0.25">
      <c r="A48">
        <v>1</v>
      </c>
      <c r="B48" s="30" t="s">
        <v>61</v>
      </c>
      <c r="C48" s="2"/>
      <c r="D48" s="2">
        <v>1</v>
      </c>
      <c r="E48" s="2">
        <v>1</v>
      </c>
      <c r="F48" s="2">
        <v>1</v>
      </c>
      <c r="G48" s="2"/>
      <c r="H48" s="2">
        <v>1</v>
      </c>
      <c r="I48" s="2"/>
      <c r="J48" s="2"/>
      <c r="K48" s="2">
        <v>1</v>
      </c>
      <c r="L48" s="2"/>
      <c r="M48" s="2"/>
      <c r="N48" s="2">
        <v>1</v>
      </c>
      <c r="O48" s="2"/>
      <c r="P48" s="2"/>
      <c r="Q48" s="2"/>
      <c r="R48" s="2"/>
    </row>
    <row r="49" spans="1:19" x14ac:dyDescent="0.25">
      <c r="A49">
        <f>SUM(A42:A48)</f>
        <v>6</v>
      </c>
    </row>
    <row r="50" spans="1:19" x14ac:dyDescent="0.25">
      <c r="S50" t="s">
        <v>67</v>
      </c>
    </row>
    <row r="51" spans="1:19" x14ac:dyDescent="0.25">
      <c r="B51" s="5" t="s">
        <v>16</v>
      </c>
      <c r="C51" s="20">
        <v>0.4</v>
      </c>
      <c r="D51" s="20">
        <f>SUM(D4:D20)/$A$21</f>
        <v>0.8125</v>
      </c>
      <c r="E51" s="20">
        <f>SUM(E4:E20)/$A$21</f>
        <v>0.75</v>
      </c>
      <c r="F51" s="20">
        <f>SUM(F4:F20)/$A$21</f>
        <v>0.8125</v>
      </c>
      <c r="G51" s="20">
        <v>0.1</v>
      </c>
      <c r="H51" s="20">
        <f>SUM(H4:H20)/$A$21</f>
        <v>0.8125</v>
      </c>
      <c r="I51" s="20">
        <v>0.2</v>
      </c>
      <c r="J51" s="20">
        <v>0.3</v>
      </c>
      <c r="K51" s="20">
        <f>SUM(K4:K20)/$A$21</f>
        <v>0.4375</v>
      </c>
      <c r="L51" s="20">
        <v>0.1</v>
      </c>
      <c r="M51" s="20">
        <v>0.2</v>
      </c>
      <c r="N51" s="20">
        <f>SUM(N4:N20)/$A$21</f>
        <v>0.75</v>
      </c>
      <c r="O51" s="20">
        <v>0.4</v>
      </c>
      <c r="P51" s="20">
        <f>SUM(P4:P20)/$A$21</f>
        <v>0</v>
      </c>
      <c r="Q51" s="20">
        <f>SUM(Q4:Q20)/$A$21</f>
        <v>0</v>
      </c>
      <c r="R51" s="20"/>
      <c r="S51" s="14">
        <f>AVERAGE(C51:Q51)</f>
        <v>0.40500000000000003</v>
      </c>
    </row>
    <row r="52" spans="1:19" x14ac:dyDescent="0.25">
      <c r="B52" s="3" t="s">
        <v>32</v>
      </c>
      <c r="C52" s="22">
        <v>0.58333333333333337</v>
      </c>
      <c r="D52" s="22">
        <f>SUM(D24:D38)/$A$39</f>
        <v>0.42857142857142855</v>
      </c>
      <c r="E52" s="22">
        <f>SUM(E24:E38)/$A$39</f>
        <v>0.6428571428571429</v>
      </c>
      <c r="F52" s="22">
        <f>SUM(F24:F38)/$A$39</f>
        <v>0.5</v>
      </c>
      <c r="G52" s="22">
        <v>0</v>
      </c>
      <c r="H52" s="22">
        <f>SUM(H24:H38)/$A$39</f>
        <v>0.2857142857142857</v>
      </c>
      <c r="I52" s="22">
        <v>0.25</v>
      </c>
      <c r="J52" s="22">
        <v>0.5</v>
      </c>
      <c r="K52" s="22">
        <f>SUM(K24:K38)/$A$39</f>
        <v>0.21428571428571427</v>
      </c>
      <c r="L52" s="22">
        <v>0.25</v>
      </c>
      <c r="M52" s="22">
        <v>0.33333333333333331</v>
      </c>
      <c r="N52" s="22">
        <f>SUM(N24:N38)/$A$39</f>
        <v>0.5714285714285714</v>
      </c>
      <c r="O52" s="22">
        <v>8.3333333333333329E-2</v>
      </c>
      <c r="P52" s="22">
        <f>SUM(P24:P38)/$A$39</f>
        <v>0</v>
      </c>
      <c r="Q52" s="22">
        <f>SUM(Q24:Q38)/$A$39</f>
        <v>0</v>
      </c>
      <c r="R52" s="22"/>
      <c r="S52" s="14">
        <f>AVERAGE(C52:Q52)</f>
        <v>0.30952380952380948</v>
      </c>
    </row>
    <row r="53" spans="1:19" x14ac:dyDescent="0.25">
      <c r="B53" s="3" t="s">
        <v>55</v>
      </c>
      <c r="C53" s="22">
        <v>0.66666666666666663</v>
      </c>
      <c r="D53" s="22">
        <f>SUM(D42:D48)/$A$49</f>
        <v>0.83333333333333337</v>
      </c>
      <c r="E53" s="22">
        <f>SUM(E42:E48)/$A$49</f>
        <v>0.66666666666666663</v>
      </c>
      <c r="F53" s="22">
        <f t="shared" ref="F53:K53" si="0">SUM(F42:F48)/$A$49</f>
        <v>0.83333333333333337</v>
      </c>
      <c r="G53" s="22">
        <v>0.66666666666666663</v>
      </c>
      <c r="H53" s="22">
        <f t="shared" si="0"/>
        <v>0.83333333333333337</v>
      </c>
      <c r="I53" s="22">
        <v>0.66666666666666663</v>
      </c>
      <c r="J53" s="22">
        <v>0.66666666666666663</v>
      </c>
      <c r="K53" s="22">
        <f t="shared" si="0"/>
        <v>0.66666666666666663</v>
      </c>
      <c r="L53" s="22">
        <v>0.66666666666666663</v>
      </c>
      <c r="M53" s="22">
        <v>0.66666666666666663</v>
      </c>
      <c r="N53" s="22">
        <f t="shared" ref="N53:Q53" si="1">SUM(N42:N48)/$A$49</f>
        <v>0.83333333333333337</v>
      </c>
      <c r="O53" s="22">
        <v>0.66666666666666663</v>
      </c>
      <c r="P53" s="22">
        <f t="shared" si="1"/>
        <v>0</v>
      </c>
      <c r="Q53" s="22">
        <f t="shared" si="1"/>
        <v>0</v>
      </c>
      <c r="R53" s="22"/>
      <c r="S53" s="14">
        <f>AVERAGE(C53:Q53)</f>
        <v>0.62222222222222223</v>
      </c>
    </row>
    <row r="54" spans="1:19" x14ac:dyDescent="0.25">
      <c r="B54" s="5" t="s">
        <v>66</v>
      </c>
      <c r="C54" s="21">
        <v>0.64</v>
      </c>
      <c r="D54" s="36">
        <f>SUM(D4:D48)/($A$49+$A$39+$A$21)</f>
        <v>0.66666666666666663</v>
      </c>
      <c r="E54" s="36">
        <f>SUM(E4:E48)/($A$49+$A$39+$A$21)</f>
        <v>0.69444444444444442</v>
      </c>
      <c r="F54" s="36">
        <f>SUM(F4:F48)/($A$49+$A$39+$A$21)</f>
        <v>0.69444444444444442</v>
      </c>
      <c r="G54" s="21">
        <v>0.17857142857142899</v>
      </c>
      <c r="H54" s="36">
        <f>SUM(H4:H49)/($A$49+$A$39+$A$21)</f>
        <v>0.61111111111111116</v>
      </c>
      <c r="I54" s="21">
        <v>0.32142857142857145</v>
      </c>
      <c r="J54" s="21">
        <v>0.4642857142857143</v>
      </c>
      <c r="K54" s="36">
        <f>SUM(K4:K49)/($A$49+$A$39+$A$21)</f>
        <v>0.3888888888888889</v>
      </c>
      <c r="L54" s="21">
        <v>0.2857142857142857</v>
      </c>
      <c r="M54" s="21">
        <v>0.35714285714285715</v>
      </c>
      <c r="N54" s="36">
        <f>SUM(N4:N49)/($A$49+$A$39+$A$21)</f>
        <v>0.69444444444444442</v>
      </c>
      <c r="O54" s="21">
        <v>0.32142857142857145</v>
      </c>
      <c r="P54" s="21">
        <v>0</v>
      </c>
      <c r="Q54" s="21">
        <v>0</v>
      </c>
      <c r="R54" s="36"/>
      <c r="S54" s="14">
        <f>AVERAGE(C54:Q54)</f>
        <v>0.4212380952380953</v>
      </c>
    </row>
    <row r="55" spans="1:19" x14ac:dyDescent="0.25">
      <c r="S55" s="14"/>
    </row>
    <row r="58" spans="1:19" x14ac:dyDescent="0.25">
      <c r="C58" t="s">
        <v>64</v>
      </c>
      <c r="D58" t="s">
        <v>68</v>
      </c>
    </row>
    <row r="59" spans="1:19" x14ac:dyDescent="0.25">
      <c r="B59" t="s">
        <v>16</v>
      </c>
      <c r="C59" s="29">
        <v>1</v>
      </c>
      <c r="D59" s="20">
        <f>S51</f>
        <v>0.40500000000000003</v>
      </c>
    </row>
    <row r="60" spans="1:19" x14ac:dyDescent="0.25">
      <c r="B60" t="s">
        <v>32</v>
      </c>
      <c r="C60" s="29">
        <v>1</v>
      </c>
      <c r="D60" s="22">
        <f>S52</f>
        <v>0.30952380952380948</v>
      </c>
    </row>
    <row r="61" spans="1:19" x14ac:dyDescent="0.25">
      <c r="B61" t="s">
        <v>55</v>
      </c>
      <c r="C61" s="29">
        <v>1</v>
      </c>
      <c r="D61" s="22">
        <f>S53</f>
        <v>0.62222222222222223</v>
      </c>
    </row>
    <row r="65" spans="3:3" x14ac:dyDescent="0.25">
      <c r="C65">
        <f>69-57</f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5"/>
  <sheetViews>
    <sheetView topLeftCell="B1" zoomScale="70" zoomScaleNormal="70" workbookViewId="0">
      <pane xSplit="1" topLeftCell="C1" activePane="topRight" state="frozen"/>
      <selection activeCell="B1" sqref="B1"/>
      <selection pane="topRight" activeCell="C1" sqref="C1"/>
    </sheetView>
  </sheetViews>
  <sheetFormatPr baseColWidth="10" defaultRowHeight="15" x14ac:dyDescent="0.25"/>
  <cols>
    <col min="1" max="1" width="3" hidden="1" customWidth="1"/>
    <col min="2" max="2" width="31" bestFit="1" customWidth="1"/>
    <col min="3" max="3" width="10.5703125" bestFit="1" customWidth="1"/>
    <col min="4" max="4" width="8.5703125" customWidth="1"/>
    <col min="5" max="5" width="7.28515625" bestFit="1" customWidth="1"/>
    <col min="6" max="6" width="8.140625" customWidth="1"/>
    <col min="7" max="7" width="10.5703125" bestFit="1" customWidth="1"/>
    <col min="8" max="8" width="5.7109375" bestFit="1" customWidth="1"/>
    <col min="9" max="9" width="6.5703125" bestFit="1" customWidth="1"/>
    <col min="10" max="10" width="10.28515625" bestFit="1" customWidth="1"/>
    <col min="11" max="11" width="5.5703125" bestFit="1" customWidth="1"/>
    <col min="12" max="12" width="6.42578125" bestFit="1" customWidth="1"/>
    <col min="13" max="13" width="5.7109375" bestFit="1" customWidth="1"/>
    <col min="14" max="14" width="14.42578125" bestFit="1" customWidth="1"/>
    <col min="15" max="15" width="10.5703125" bestFit="1" customWidth="1"/>
    <col min="16" max="16" width="16.140625" customWidth="1"/>
    <col min="18" max="18" width="11.5703125" bestFit="1" customWidth="1"/>
    <col min="19" max="19" width="10.140625" customWidth="1"/>
  </cols>
  <sheetData>
    <row r="1" spans="1:19" ht="45" x14ac:dyDescent="0.25">
      <c r="C1" s="40" t="s">
        <v>45</v>
      </c>
      <c r="D1" s="40" t="s">
        <v>46</v>
      </c>
      <c r="E1" s="40" t="s">
        <v>47</v>
      </c>
      <c r="F1" s="40" t="s">
        <v>48</v>
      </c>
      <c r="G1" s="40" t="s">
        <v>50</v>
      </c>
      <c r="H1" s="40" t="s">
        <v>98</v>
      </c>
      <c r="I1" s="40" t="s">
        <v>96</v>
      </c>
      <c r="J1" s="40" t="s">
        <v>18</v>
      </c>
      <c r="K1" s="40" t="s">
        <v>53</v>
      </c>
      <c r="L1" s="40" t="s">
        <v>0</v>
      </c>
      <c r="M1" s="9" t="s">
        <v>20</v>
      </c>
      <c r="N1" s="6" t="s">
        <v>17</v>
      </c>
      <c r="O1" s="6" t="s">
        <v>54</v>
      </c>
      <c r="P1" s="40" t="s">
        <v>92</v>
      </c>
      <c r="Q1" t="s">
        <v>94</v>
      </c>
      <c r="R1" s="44" t="s">
        <v>100</v>
      </c>
      <c r="S1" s="44" t="s">
        <v>101</v>
      </c>
    </row>
    <row r="2" spans="1:19" x14ac:dyDescent="0.25">
      <c r="B2" s="31" t="s">
        <v>16</v>
      </c>
    </row>
    <row r="3" spans="1:19" x14ac:dyDescent="0.25">
      <c r="B3" s="3" t="s">
        <v>69</v>
      </c>
    </row>
    <row r="4" spans="1:19" x14ac:dyDescent="0.25">
      <c r="A4">
        <v>1</v>
      </c>
      <c r="B4" s="30" t="s">
        <v>22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/>
      <c r="N4" s="2"/>
      <c r="O4" s="2"/>
      <c r="P4" s="2">
        <v>1</v>
      </c>
      <c r="Q4" s="2"/>
      <c r="R4" s="2">
        <v>1</v>
      </c>
      <c r="S4" s="2">
        <v>1</v>
      </c>
    </row>
    <row r="5" spans="1:19" x14ac:dyDescent="0.25">
      <c r="A5">
        <v>1</v>
      </c>
      <c r="B5" s="34" t="s">
        <v>71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/>
      <c r="K5" s="2">
        <v>1</v>
      </c>
      <c r="L5" s="2">
        <v>1</v>
      </c>
      <c r="M5" s="2"/>
      <c r="N5" s="2"/>
      <c r="O5" s="2"/>
      <c r="P5" s="2">
        <v>1</v>
      </c>
      <c r="Q5" s="2"/>
      <c r="R5" s="2"/>
      <c r="S5" s="2"/>
    </row>
    <row r="6" spans="1:19" x14ac:dyDescent="0.25">
      <c r="A6">
        <v>1</v>
      </c>
      <c r="B6" s="30" t="s">
        <v>24</v>
      </c>
      <c r="C6" s="2"/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/>
      <c r="K6" s="2">
        <v>1</v>
      </c>
      <c r="L6" s="2">
        <v>1</v>
      </c>
      <c r="M6" s="2"/>
      <c r="N6" s="2"/>
      <c r="O6" s="2"/>
      <c r="P6" s="2"/>
      <c r="Q6" s="2"/>
      <c r="R6" s="2">
        <v>1</v>
      </c>
      <c r="S6" s="2"/>
    </row>
    <row r="7" spans="1:19" x14ac:dyDescent="0.25">
      <c r="A7">
        <v>1</v>
      </c>
      <c r="B7" s="34" t="s">
        <v>26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/>
      <c r="N7" s="2"/>
      <c r="O7" s="2"/>
      <c r="P7" s="2">
        <v>1</v>
      </c>
      <c r="Q7" s="2"/>
      <c r="R7" s="2">
        <v>1</v>
      </c>
      <c r="S7" s="2">
        <v>1</v>
      </c>
    </row>
    <row r="8" spans="1:19" x14ac:dyDescent="0.25">
      <c r="A8">
        <v>1</v>
      </c>
      <c r="B8" s="34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>
        <v>1</v>
      </c>
      <c r="B9" s="3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>
        <v>1</v>
      </c>
      <c r="B10" s="30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>
        <v>1</v>
      </c>
      <c r="B11" s="30" t="s">
        <v>80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/>
      <c r="I11" s="2">
        <v>1</v>
      </c>
      <c r="J11" s="2"/>
      <c r="K11" s="2">
        <v>1</v>
      </c>
      <c r="L11" s="2">
        <v>1</v>
      </c>
      <c r="M11" s="2"/>
      <c r="N11" s="2"/>
      <c r="O11" s="2"/>
      <c r="P11" s="2">
        <v>1</v>
      </c>
      <c r="Q11" s="2"/>
      <c r="R11" s="2">
        <v>1</v>
      </c>
      <c r="S11" s="2">
        <v>1</v>
      </c>
    </row>
    <row r="12" spans="1:19" x14ac:dyDescent="0.25">
      <c r="A12">
        <v>1</v>
      </c>
      <c r="B12" s="34" t="s">
        <v>78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/>
      <c r="I12" s="2">
        <v>1</v>
      </c>
      <c r="J12" s="2"/>
      <c r="K12" s="2"/>
      <c r="L12" s="2"/>
      <c r="M12" s="2"/>
      <c r="N12" s="2"/>
      <c r="O12" s="2"/>
      <c r="P12" s="2">
        <v>1</v>
      </c>
      <c r="Q12" s="2"/>
      <c r="R12" s="2"/>
      <c r="S12" s="2"/>
    </row>
    <row r="13" spans="1:19" x14ac:dyDescent="0.25">
      <c r="B13" s="5" t="s">
        <v>72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>
        <v>1</v>
      </c>
      <c r="B14" s="34" t="s">
        <v>73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/>
      <c r="I14" s="2">
        <v>1</v>
      </c>
      <c r="J14" s="2"/>
      <c r="K14" s="2">
        <v>1</v>
      </c>
      <c r="L14" s="2">
        <v>1</v>
      </c>
      <c r="M14" s="2"/>
      <c r="N14" s="2"/>
      <c r="O14" s="2"/>
      <c r="P14" s="2">
        <v>1</v>
      </c>
      <c r="Q14" s="2"/>
      <c r="R14" s="2"/>
      <c r="S14" s="2"/>
    </row>
    <row r="15" spans="1:19" x14ac:dyDescent="0.25">
      <c r="A15">
        <v>1</v>
      </c>
      <c r="B15" s="34" t="s">
        <v>74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/>
      <c r="K15" s="2">
        <v>1</v>
      </c>
      <c r="L15" s="2">
        <v>1</v>
      </c>
      <c r="M15" s="2"/>
      <c r="N15" s="2"/>
      <c r="O15" s="2"/>
      <c r="P15" s="2">
        <v>1</v>
      </c>
      <c r="Q15" s="2"/>
      <c r="R15" s="2"/>
      <c r="S15" s="2"/>
    </row>
    <row r="16" spans="1:19" x14ac:dyDescent="0.25">
      <c r="A16">
        <v>1</v>
      </c>
      <c r="B16" s="34" t="s">
        <v>70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/>
      <c r="K16" s="2">
        <v>1</v>
      </c>
      <c r="L16" s="2">
        <v>1</v>
      </c>
      <c r="M16" s="2"/>
      <c r="N16" s="2"/>
      <c r="O16" s="2"/>
      <c r="P16" s="2">
        <v>1</v>
      </c>
      <c r="Q16" s="2"/>
      <c r="R16" s="2">
        <v>1</v>
      </c>
      <c r="S16" s="2"/>
    </row>
    <row r="17" spans="1:19" x14ac:dyDescent="0.25">
      <c r="A17">
        <v>1</v>
      </c>
      <c r="B17" s="34" t="s">
        <v>75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/>
      <c r="I17" s="2">
        <v>1</v>
      </c>
      <c r="J17" s="2"/>
      <c r="K17" s="2">
        <v>1</v>
      </c>
      <c r="L17" s="2">
        <v>1</v>
      </c>
      <c r="M17" s="2"/>
      <c r="N17" s="2"/>
      <c r="O17" s="2"/>
      <c r="P17" s="2">
        <v>1</v>
      </c>
      <c r="Q17" s="2"/>
      <c r="R17" s="2"/>
      <c r="S17" s="2"/>
    </row>
    <row r="18" spans="1:19" x14ac:dyDescent="0.25">
      <c r="A18">
        <v>1</v>
      </c>
      <c r="B18" s="34" t="s">
        <v>76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/>
      <c r="I18" s="2"/>
      <c r="J18" s="2"/>
      <c r="K18" s="2"/>
      <c r="L18" s="2">
        <v>1</v>
      </c>
      <c r="M18" s="2"/>
      <c r="N18" s="2"/>
      <c r="O18" s="2"/>
      <c r="P18" s="2">
        <v>1</v>
      </c>
      <c r="Q18" s="2"/>
      <c r="R18" s="2"/>
      <c r="S18" s="2"/>
    </row>
    <row r="19" spans="1:19" x14ac:dyDescent="0.25">
      <c r="A19">
        <v>1</v>
      </c>
      <c r="B19" s="34" t="s">
        <v>77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/>
      <c r="I19" s="2">
        <v>1</v>
      </c>
      <c r="J19" s="2"/>
      <c r="K19" s="2">
        <v>1</v>
      </c>
      <c r="L19" s="2">
        <v>1</v>
      </c>
      <c r="M19" s="2"/>
      <c r="N19" s="2"/>
      <c r="O19" s="2"/>
      <c r="P19" s="2">
        <v>1</v>
      </c>
      <c r="Q19" s="2"/>
      <c r="R19" s="2">
        <v>1</v>
      </c>
      <c r="S19" s="2"/>
    </row>
    <row r="20" spans="1:19" x14ac:dyDescent="0.25">
      <c r="A20">
        <v>1</v>
      </c>
      <c r="B20" s="34" t="s">
        <v>87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/>
      <c r="N20" s="2"/>
      <c r="O20" s="2"/>
      <c r="P20" s="2">
        <v>1</v>
      </c>
      <c r="Q20" s="2"/>
      <c r="R20" s="2">
        <v>1</v>
      </c>
      <c r="S20" s="2">
        <v>1</v>
      </c>
    </row>
    <row r="21" spans="1:19" x14ac:dyDescent="0.25">
      <c r="A21">
        <f>SUM(A4:A20)</f>
        <v>16</v>
      </c>
      <c r="B21" s="3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B22" s="31" t="s">
        <v>32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B23" s="3" t="s">
        <v>69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>
        <v>1</v>
      </c>
      <c r="B24" s="35" t="s">
        <v>89</v>
      </c>
      <c r="C24" s="2">
        <v>1</v>
      </c>
      <c r="D24" s="2">
        <v>1</v>
      </c>
      <c r="E24" s="2">
        <v>1</v>
      </c>
      <c r="F24" s="2">
        <v>1</v>
      </c>
      <c r="G24" s="2"/>
      <c r="H24" s="2">
        <v>1</v>
      </c>
      <c r="I24" s="2">
        <v>1</v>
      </c>
      <c r="J24" s="2">
        <v>1</v>
      </c>
      <c r="K24" s="2"/>
      <c r="L24" s="2"/>
      <c r="M24" s="2"/>
      <c r="N24" s="2"/>
      <c r="O24" s="2"/>
      <c r="P24" s="2">
        <v>1</v>
      </c>
      <c r="Q24" s="2"/>
      <c r="R24" s="2">
        <v>1</v>
      </c>
      <c r="S24" s="2">
        <v>1</v>
      </c>
    </row>
    <row r="25" spans="1:19" x14ac:dyDescent="0.25">
      <c r="A25">
        <v>1</v>
      </c>
      <c r="B25" s="34" t="s">
        <v>81</v>
      </c>
      <c r="C25" s="2"/>
      <c r="D25" s="2"/>
      <c r="E25" s="2">
        <v>1</v>
      </c>
      <c r="F25" s="2">
        <v>1</v>
      </c>
      <c r="G25" s="2">
        <v>1</v>
      </c>
      <c r="H25" s="2"/>
      <c r="I25" s="2"/>
      <c r="J25" s="2"/>
      <c r="K25" s="2"/>
      <c r="L25" s="2">
        <v>1</v>
      </c>
      <c r="M25" s="2"/>
      <c r="N25" s="2"/>
      <c r="O25" s="2"/>
      <c r="P25" s="2">
        <v>1</v>
      </c>
      <c r="Q25" s="2"/>
      <c r="R25" s="2"/>
      <c r="S25" s="2"/>
    </row>
    <row r="26" spans="1:19" x14ac:dyDescent="0.25">
      <c r="A26">
        <v>1</v>
      </c>
      <c r="B26" s="34" t="s">
        <v>82</v>
      </c>
      <c r="C26" s="2"/>
      <c r="D26" s="2">
        <v>1</v>
      </c>
      <c r="E26" s="2">
        <v>1</v>
      </c>
      <c r="F26" s="2">
        <v>1</v>
      </c>
      <c r="G26" s="2">
        <v>1</v>
      </c>
      <c r="H26" s="2"/>
      <c r="I26" s="2"/>
      <c r="J26" s="2"/>
      <c r="K26" s="2">
        <v>1</v>
      </c>
      <c r="L26" s="2">
        <v>1</v>
      </c>
      <c r="M26" s="2"/>
      <c r="N26" s="2"/>
      <c r="O26" s="2"/>
      <c r="P26" s="2">
        <v>1</v>
      </c>
      <c r="Q26" s="2"/>
      <c r="R26" s="2"/>
      <c r="S26" s="2"/>
    </row>
    <row r="27" spans="1:19" x14ac:dyDescent="0.25">
      <c r="A27">
        <v>1</v>
      </c>
      <c r="B27" s="34" t="s">
        <v>35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/>
      <c r="I27" s="2"/>
      <c r="J27" s="2"/>
      <c r="K27" s="2">
        <v>1</v>
      </c>
      <c r="L27" s="2">
        <v>1</v>
      </c>
      <c r="M27" s="2"/>
      <c r="N27" s="2"/>
      <c r="O27" s="2"/>
      <c r="P27" s="2"/>
      <c r="Q27" s="2"/>
      <c r="R27" s="2"/>
      <c r="S27" s="2"/>
    </row>
    <row r="28" spans="1:19" x14ac:dyDescent="0.25">
      <c r="A28">
        <v>1</v>
      </c>
      <c r="B28" s="34" t="s">
        <v>83</v>
      </c>
      <c r="C28" s="2"/>
      <c r="D28" s="2"/>
      <c r="E28" s="2">
        <v>1</v>
      </c>
      <c r="F28" s="2">
        <v>1</v>
      </c>
      <c r="G28" s="2"/>
      <c r="H28" s="2"/>
      <c r="I28" s="2"/>
      <c r="J28" s="2"/>
      <c r="K28" s="2"/>
      <c r="L28" s="2">
        <v>1</v>
      </c>
      <c r="M28" s="2"/>
      <c r="N28" s="2"/>
      <c r="O28" s="2"/>
      <c r="P28" s="2">
        <v>1</v>
      </c>
      <c r="Q28" s="2"/>
      <c r="R28" s="2"/>
      <c r="S28" s="2"/>
    </row>
    <row r="29" spans="1:19" x14ac:dyDescent="0.25">
      <c r="A29">
        <v>1</v>
      </c>
      <c r="B29" s="34" t="s">
        <v>84</v>
      </c>
      <c r="C29" s="2"/>
      <c r="D29" s="2"/>
      <c r="E29" s="2">
        <v>1</v>
      </c>
      <c r="F29" s="2">
        <v>1</v>
      </c>
      <c r="G29" s="2"/>
      <c r="H29" s="2"/>
      <c r="I29" s="2"/>
      <c r="J29" s="2"/>
      <c r="K29" s="2"/>
      <c r="L29" s="2">
        <v>1</v>
      </c>
      <c r="M29" s="2"/>
      <c r="N29" s="2"/>
      <c r="O29" s="2"/>
      <c r="P29" s="2">
        <v>1</v>
      </c>
      <c r="Q29" s="2"/>
      <c r="R29" s="2"/>
      <c r="S29" s="2"/>
    </row>
    <row r="30" spans="1:19" x14ac:dyDescent="0.25">
      <c r="A30">
        <v>1</v>
      </c>
      <c r="B30" s="34" t="s">
        <v>43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B31" s="5" t="s">
        <v>72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5">
      <c r="A32">
        <v>1</v>
      </c>
      <c r="B32" s="34" t="s">
        <v>85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/>
      <c r="K32" s="2">
        <v>1</v>
      </c>
      <c r="L32" s="2">
        <v>1</v>
      </c>
      <c r="M32" s="2"/>
      <c r="N32" s="2"/>
      <c r="O32" s="2"/>
      <c r="P32" s="2">
        <v>1</v>
      </c>
      <c r="Q32" s="2"/>
      <c r="R32" s="2">
        <v>1</v>
      </c>
      <c r="S32" s="2">
        <v>1</v>
      </c>
    </row>
    <row r="33" spans="1:19" x14ac:dyDescent="0.25">
      <c r="A33">
        <v>1</v>
      </c>
      <c r="B33" s="35" t="s">
        <v>79</v>
      </c>
      <c r="C33" s="2"/>
      <c r="D33" s="2">
        <v>1</v>
      </c>
      <c r="E33" s="2">
        <v>1</v>
      </c>
      <c r="F33" s="2">
        <v>1</v>
      </c>
      <c r="G33" s="2">
        <v>1</v>
      </c>
      <c r="H33" s="2"/>
      <c r="I33" s="2">
        <v>1</v>
      </c>
      <c r="J33" s="2"/>
      <c r="K33" s="2"/>
      <c r="L33" s="2">
        <v>1</v>
      </c>
      <c r="M33" s="2"/>
      <c r="N33" s="2"/>
      <c r="O33" s="2"/>
      <c r="P33" s="2">
        <v>1</v>
      </c>
      <c r="Q33" s="2"/>
      <c r="R33" s="2"/>
      <c r="S33" s="2"/>
    </row>
    <row r="34" spans="1:19" x14ac:dyDescent="0.25">
      <c r="A34">
        <v>1</v>
      </c>
      <c r="B34" s="34" t="s">
        <v>40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>
        <v>1</v>
      </c>
      <c r="J34" s="2"/>
      <c r="K34" s="2">
        <v>1</v>
      </c>
      <c r="L34" s="2">
        <v>1</v>
      </c>
      <c r="M34" s="2"/>
      <c r="N34" s="2"/>
      <c r="O34" s="2"/>
      <c r="P34" s="2">
        <v>1</v>
      </c>
      <c r="Q34" s="2"/>
      <c r="R34" s="2"/>
      <c r="S34" s="2"/>
    </row>
    <row r="35" spans="1:19" x14ac:dyDescent="0.25">
      <c r="A35">
        <v>1</v>
      </c>
      <c r="B35" s="34" t="s">
        <v>42</v>
      </c>
      <c r="C35" s="2"/>
      <c r="D35" s="2"/>
      <c r="E35" s="2"/>
      <c r="F35" s="2"/>
      <c r="G35" s="2"/>
      <c r="H35" s="2"/>
      <c r="I35" s="2"/>
      <c r="J35" s="2">
        <v>1</v>
      </c>
      <c r="K35" s="2"/>
      <c r="L35" s="2"/>
      <c r="M35" s="2"/>
      <c r="N35" s="2"/>
      <c r="O35" s="2"/>
      <c r="P35" s="2"/>
      <c r="Q35" s="2"/>
      <c r="R35" s="2">
        <v>1</v>
      </c>
      <c r="S35" s="2"/>
    </row>
    <row r="36" spans="1:19" x14ac:dyDescent="0.25">
      <c r="A36">
        <v>1</v>
      </c>
      <c r="B36" s="34" t="s">
        <v>41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/>
      <c r="J36" s="2">
        <v>1</v>
      </c>
      <c r="K36" s="2">
        <v>1</v>
      </c>
      <c r="L36" s="2">
        <v>1</v>
      </c>
      <c r="M36" s="2"/>
      <c r="N36" s="2"/>
      <c r="O36" s="2"/>
      <c r="P36" s="2">
        <v>1</v>
      </c>
      <c r="Q36" s="2"/>
      <c r="R36" s="2">
        <v>1</v>
      </c>
      <c r="S36" s="2">
        <v>1</v>
      </c>
    </row>
    <row r="37" spans="1:19" x14ac:dyDescent="0.25">
      <c r="A37">
        <v>1</v>
      </c>
      <c r="B37" s="34" t="s">
        <v>86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>
        <v>1</v>
      </c>
      <c r="B38" s="34" t="s">
        <v>44</v>
      </c>
      <c r="C38" s="2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/>
    </row>
    <row r="39" spans="1:19" x14ac:dyDescent="0.25">
      <c r="A39">
        <f>SUM(A24:A38)</f>
        <v>14</v>
      </c>
      <c r="B39" s="3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5">
      <c r="B40" s="32" t="s">
        <v>55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5">
      <c r="B41" s="5" t="s">
        <v>69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>
        <v>1</v>
      </c>
      <c r="B42" s="30" t="s">
        <v>56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/>
      <c r="N42" s="2"/>
      <c r="O42" s="2"/>
      <c r="P42" s="2">
        <v>1</v>
      </c>
      <c r="Q42" s="2"/>
      <c r="R42" s="2">
        <v>1</v>
      </c>
      <c r="S42" s="2">
        <v>1</v>
      </c>
    </row>
    <row r="43" spans="1:19" x14ac:dyDescent="0.25">
      <c r="A43">
        <v>1</v>
      </c>
      <c r="B43" s="30" t="s">
        <v>57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/>
      <c r="N43" s="2"/>
      <c r="O43" s="2"/>
      <c r="P43" s="2">
        <v>1</v>
      </c>
      <c r="Q43" s="2"/>
      <c r="R43" s="2">
        <v>1</v>
      </c>
      <c r="S43" s="2">
        <v>1</v>
      </c>
    </row>
    <row r="44" spans="1:19" x14ac:dyDescent="0.25">
      <c r="A44">
        <v>1</v>
      </c>
      <c r="B44" s="30" t="s">
        <v>58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/>
      <c r="N44" s="2"/>
      <c r="O44" s="2"/>
      <c r="P44" s="2">
        <v>1</v>
      </c>
      <c r="Q44" s="2"/>
      <c r="R44" s="2">
        <v>1</v>
      </c>
      <c r="S44" s="2">
        <v>1</v>
      </c>
    </row>
    <row r="45" spans="1:19" x14ac:dyDescent="0.25">
      <c r="B45" s="5" t="s">
        <v>72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>
        <v>1</v>
      </c>
      <c r="B46" s="30" t="s">
        <v>59</v>
      </c>
      <c r="C46" s="2">
        <v>1</v>
      </c>
      <c r="D46" s="2">
        <v>1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/>
      <c r="N46" s="2"/>
      <c r="O46" s="2"/>
      <c r="P46" s="2">
        <v>1</v>
      </c>
      <c r="Q46" s="2"/>
      <c r="R46" s="2">
        <v>1</v>
      </c>
      <c r="S46" s="2">
        <v>1</v>
      </c>
    </row>
    <row r="47" spans="1:19" x14ac:dyDescent="0.25">
      <c r="A47">
        <v>1</v>
      </c>
      <c r="B47" s="30" t="s">
        <v>60</v>
      </c>
      <c r="C47" s="2"/>
      <c r="D47" s="2"/>
      <c r="E47" s="2"/>
      <c r="F47" s="2"/>
      <c r="G47" s="2"/>
      <c r="H47" s="2"/>
      <c r="I47" s="2"/>
      <c r="J47" s="2"/>
      <c r="K47" s="2"/>
      <c r="L47" s="2">
        <v>1</v>
      </c>
      <c r="M47" s="2"/>
      <c r="N47" s="2"/>
      <c r="O47" s="2"/>
      <c r="P47" s="2"/>
      <c r="Q47" s="2"/>
      <c r="R47" s="2"/>
      <c r="S47" s="2"/>
    </row>
    <row r="48" spans="1:19" x14ac:dyDescent="0.25">
      <c r="A48">
        <v>1</v>
      </c>
      <c r="B48" s="30" t="s">
        <v>61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/>
      <c r="N48" s="2"/>
      <c r="O48" s="2"/>
      <c r="P48" s="2">
        <v>1</v>
      </c>
      <c r="Q48" s="2"/>
      <c r="R48" s="2">
        <v>1</v>
      </c>
      <c r="S48" s="2">
        <v>1</v>
      </c>
    </row>
    <row r="49" spans="1:20" x14ac:dyDescent="0.25">
      <c r="A49">
        <f>SUM(A42:A48)</f>
        <v>6</v>
      </c>
    </row>
    <row r="50" spans="1:20" x14ac:dyDescent="0.25">
      <c r="T50" t="s">
        <v>67</v>
      </c>
    </row>
    <row r="51" spans="1:20" x14ac:dyDescent="0.25">
      <c r="B51" s="5" t="s">
        <v>16</v>
      </c>
      <c r="C51" s="20">
        <f t="shared" ref="C51" si="0">SUM(C4:C20)/$A$21</f>
        <v>0.75</v>
      </c>
      <c r="D51" s="20">
        <f t="shared" ref="D51:L51" si="1">SUM(D4:D20)/$A$21</f>
        <v>0.8125</v>
      </c>
      <c r="E51" s="20">
        <f t="shared" si="1"/>
        <v>0.8125</v>
      </c>
      <c r="F51" s="20">
        <f t="shared" si="1"/>
        <v>0.8125</v>
      </c>
      <c r="G51" s="20">
        <f t="shared" si="1"/>
        <v>0.8125</v>
      </c>
      <c r="H51" s="20">
        <f t="shared" si="1"/>
        <v>0.4375</v>
      </c>
      <c r="I51" s="20">
        <f t="shared" si="1"/>
        <v>0.75</v>
      </c>
      <c r="J51" s="20">
        <f t="shared" si="1"/>
        <v>0.1875</v>
      </c>
      <c r="K51" s="20">
        <f t="shared" si="1"/>
        <v>0.6875</v>
      </c>
      <c r="L51" s="20">
        <f t="shared" si="1"/>
        <v>0.75</v>
      </c>
      <c r="M51" s="20">
        <v>0.4</v>
      </c>
      <c r="N51" s="20">
        <f>SUM(N4:N20)/$A$21</f>
        <v>0</v>
      </c>
      <c r="O51" s="20">
        <f>SUM(O4:O20)/$A$21</f>
        <v>0</v>
      </c>
      <c r="P51" s="20">
        <f>SUM(P4:P20)/$A$21</f>
        <v>0.75</v>
      </c>
      <c r="R51" s="20">
        <f>SUM(R4:R20)/$A$21</f>
        <v>0.4375</v>
      </c>
      <c r="S51" s="20">
        <f>SUM(S4:S20)/$A$21</f>
        <v>0.25</v>
      </c>
      <c r="T51" s="14">
        <f>AVERAGE(C51:S51)</f>
        <v>0.54062500000000002</v>
      </c>
    </row>
    <row r="52" spans="1:20" x14ac:dyDescent="0.25">
      <c r="B52" s="3" t="s">
        <v>32</v>
      </c>
      <c r="C52" s="22">
        <f t="shared" ref="C52" si="2">SUM(C24:C38)/$A$39</f>
        <v>0.42857142857142855</v>
      </c>
      <c r="D52" s="22">
        <f t="shared" ref="D52:L52" si="3">SUM(D24:D38)/$A$39</f>
        <v>0.5</v>
      </c>
      <c r="E52" s="22">
        <f t="shared" si="3"/>
        <v>0.7142857142857143</v>
      </c>
      <c r="F52" s="22">
        <f t="shared" si="3"/>
        <v>0.7142857142857143</v>
      </c>
      <c r="G52" s="22">
        <f t="shared" si="3"/>
        <v>0.5</v>
      </c>
      <c r="H52" s="22">
        <f t="shared" si="3"/>
        <v>0.21428571428571427</v>
      </c>
      <c r="I52" s="22">
        <f t="shared" si="3"/>
        <v>0.2857142857142857</v>
      </c>
      <c r="J52" s="22">
        <f t="shared" si="3"/>
        <v>0.21428571428571427</v>
      </c>
      <c r="K52" s="22">
        <f t="shared" si="3"/>
        <v>0.35714285714285715</v>
      </c>
      <c r="L52" s="22">
        <f t="shared" si="3"/>
        <v>0.6428571428571429</v>
      </c>
      <c r="M52" s="22">
        <v>8.3333333333333329E-2</v>
      </c>
      <c r="N52" s="22">
        <f>SUM(N24:N38)/$A$39</f>
        <v>0</v>
      </c>
      <c r="O52" s="22">
        <f>SUM(O24:O38)/$A$39</f>
        <v>0</v>
      </c>
      <c r="P52" s="22">
        <f>SUM(P24:P38)/$A$39</f>
        <v>0.6428571428571429</v>
      </c>
      <c r="R52" s="22">
        <f>SUM(R24:R38)/$A$39</f>
        <v>0.35714285714285715</v>
      </c>
      <c r="S52" s="22">
        <f>SUM(S24:S38)/$A$39</f>
        <v>0.21428571428571427</v>
      </c>
      <c r="T52" s="14">
        <f>AVERAGE(C52:S52)</f>
        <v>0.36681547619047622</v>
      </c>
    </row>
    <row r="53" spans="1:20" x14ac:dyDescent="0.25">
      <c r="B53" s="3" t="s">
        <v>55</v>
      </c>
      <c r="C53" s="22">
        <f>SUM(C42:C48)/$A$49</f>
        <v>0.83333333333333337</v>
      </c>
      <c r="D53" s="22">
        <f>SUM(D42:D48)/$A$49</f>
        <v>0.83333333333333337</v>
      </c>
      <c r="E53" s="22">
        <f>SUM(E42:E48)/$A$49</f>
        <v>0.66666666666666663</v>
      </c>
      <c r="F53" s="22">
        <f t="shared" ref="F53:I53" si="4">SUM(F42:F48)/$A$49</f>
        <v>0.83333333333333337</v>
      </c>
      <c r="G53" s="22">
        <f t="shared" si="4"/>
        <v>0.83333333333333337</v>
      </c>
      <c r="H53" s="22">
        <f t="shared" ref="H53" si="5">SUM(H42:H48)/$A$49</f>
        <v>0.83333333333333337</v>
      </c>
      <c r="I53" s="22">
        <f t="shared" si="4"/>
        <v>0.83333333333333337</v>
      </c>
      <c r="J53" s="22">
        <f t="shared" ref="J53" si="6">SUM(J42:J48)/$A$49</f>
        <v>0.83333333333333337</v>
      </c>
      <c r="K53" s="22">
        <f t="shared" ref="K53" si="7">SUM(K42:K48)/$A$49</f>
        <v>0.83333333333333337</v>
      </c>
      <c r="L53" s="22">
        <f t="shared" ref="L53:P53" si="8">SUM(L42:L48)/$A$49</f>
        <v>1</v>
      </c>
      <c r="M53" s="22">
        <v>0.66666666666666663</v>
      </c>
      <c r="N53" s="22">
        <f t="shared" si="8"/>
        <v>0</v>
      </c>
      <c r="O53" s="22">
        <f t="shared" si="8"/>
        <v>0</v>
      </c>
      <c r="P53" s="22">
        <f t="shared" si="8"/>
        <v>0.83333333333333337</v>
      </c>
      <c r="R53" s="22">
        <f t="shared" ref="R53:S53" si="9">SUM(R42:R48)/$A$49</f>
        <v>0.83333333333333337</v>
      </c>
      <c r="S53" s="22">
        <f t="shared" si="9"/>
        <v>0.83333333333333337</v>
      </c>
      <c r="T53" s="14">
        <f>AVERAGE(C53:S53)</f>
        <v>0.71875</v>
      </c>
    </row>
    <row r="54" spans="1:20" x14ac:dyDescent="0.25">
      <c r="B54" s="5" t="s">
        <v>66</v>
      </c>
      <c r="C54" s="41">
        <f t="shared" ref="C54" si="10">SUM(C4:C49)/($A$49+$A$39+$A$21)</f>
        <v>0.63888888888888884</v>
      </c>
      <c r="D54" s="41">
        <f t="shared" ref="D54:L54" si="11">SUM(D4:D49)/($A$49+$A$39+$A$21)</f>
        <v>0.69444444444444442</v>
      </c>
      <c r="E54" s="41">
        <f t="shared" si="11"/>
        <v>0.75</v>
      </c>
      <c r="F54" s="41">
        <f t="shared" si="11"/>
        <v>0.77777777777777779</v>
      </c>
      <c r="G54" s="41">
        <f t="shared" si="11"/>
        <v>0.69444444444444442</v>
      </c>
      <c r="H54" s="41">
        <f t="shared" si="11"/>
        <v>0.41666666666666669</v>
      </c>
      <c r="I54" s="41">
        <f t="shared" si="11"/>
        <v>0.58333333333333337</v>
      </c>
      <c r="J54" s="41">
        <f t="shared" si="11"/>
        <v>0.30555555555555558</v>
      </c>
      <c r="K54" s="41">
        <f t="shared" si="11"/>
        <v>0.58333333333333337</v>
      </c>
      <c r="L54" s="41">
        <f t="shared" si="11"/>
        <v>0.75</v>
      </c>
      <c r="M54" s="21">
        <v>0.32142857142857145</v>
      </c>
      <c r="N54" s="21">
        <v>0</v>
      </c>
      <c r="O54" s="21">
        <v>0</v>
      </c>
      <c r="P54" s="36">
        <f>SUM(P4:P49)/($A$49+$A$39+$A$21)</f>
        <v>0.72222222222222221</v>
      </c>
      <c r="R54" s="36">
        <f>SUM(R4:R49)/($A$49+$A$39+$A$21)</f>
        <v>0.47222222222222221</v>
      </c>
      <c r="S54" s="36">
        <f>SUM(S4:S49)/($A$49+$A$39+$A$21)</f>
        <v>0.33333333333333331</v>
      </c>
      <c r="T54" s="14">
        <f>AVERAGE(C54:S54)</f>
        <v>0.50272817460317454</v>
      </c>
    </row>
    <row r="58" spans="1:20" x14ac:dyDescent="0.25">
      <c r="C58" t="s">
        <v>64</v>
      </c>
      <c r="D58" t="s">
        <v>68</v>
      </c>
    </row>
    <row r="59" spans="1:20" x14ac:dyDescent="0.25">
      <c r="B59" t="s">
        <v>16</v>
      </c>
      <c r="C59" s="29">
        <v>1</v>
      </c>
      <c r="D59" s="20">
        <f>T51</f>
        <v>0.54062500000000002</v>
      </c>
    </row>
    <row r="60" spans="1:20" x14ac:dyDescent="0.25">
      <c r="B60" t="s">
        <v>32</v>
      </c>
      <c r="C60" s="29">
        <v>1</v>
      </c>
      <c r="D60" s="22">
        <f>T52</f>
        <v>0.36681547619047622</v>
      </c>
    </row>
    <row r="61" spans="1:20" x14ac:dyDescent="0.25">
      <c r="B61" t="s">
        <v>55</v>
      </c>
      <c r="C61" s="29">
        <v>1</v>
      </c>
      <c r="D61" s="22">
        <f>T53</f>
        <v>0.71875</v>
      </c>
    </row>
    <row r="65" spans="3:3" x14ac:dyDescent="0.25">
      <c r="C65">
        <f>69-57</f>
        <v>12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abSelected="1" topLeftCell="B1" zoomScaleNormal="100" workbookViewId="0">
      <selection activeCell="B6" sqref="B6"/>
    </sheetView>
  </sheetViews>
  <sheetFormatPr baseColWidth="10" defaultRowHeight="15" x14ac:dyDescent="0.25"/>
  <cols>
    <col min="1" max="1" width="3" bestFit="1" customWidth="1"/>
    <col min="2" max="2" width="14.28515625" bestFit="1" customWidth="1"/>
    <col min="3" max="3" width="19.140625" bestFit="1" customWidth="1"/>
    <col min="4" max="4" width="32.85546875" bestFit="1" customWidth="1"/>
    <col min="6" max="6" width="12.7109375" bestFit="1" customWidth="1"/>
    <col min="7" max="8" width="14.42578125" bestFit="1" customWidth="1"/>
  </cols>
  <sheetData>
    <row r="1" spans="1:9" x14ac:dyDescent="0.25">
      <c r="B1" s="4" t="s">
        <v>58</v>
      </c>
      <c r="C1" s="3" t="s">
        <v>56</v>
      </c>
      <c r="D1" s="3" t="s">
        <v>63</v>
      </c>
      <c r="E1" s="37" t="s">
        <v>64</v>
      </c>
      <c r="F1" s="3" t="s">
        <v>99</v>
      </c>
      <c r="G1" s="38" t="s">
        <v>90</v>
      </c>
      <c r="H1" s="38" t="s">
        <v>93</v>
      </c>
      <c r="I1" s="38" t="s">
        <v>117</v>
      </c>
    </row>
    <row r="2" spans="1:9" x14ac:dyDescent="0.25">
      <c r="A2" s="2">
        <v>1</v>
      </c>
      <c r="B2" s="2"/>
      <c r="C2" s="46" t="s">
        <v>105</v>
      </c>
      <c r="D2" s="42" t="s">
        <v>48</v>
      </c>
      <c r="E2" s="23">
        <v>1</v>
      </c>
      <c r="F2" s="15">
        <f>'Adopcion Safe'!F41</f>
        <v>0.5357142857142857</v>
      </c>
      <c r="G2" s="45">
        <f>Sprint2!F54</f>
        <v>0.69444444444444442</v>
      </c>
      <c r="H2" s="15">
        <f>Sprint3!F54</f>
        <v>0.77777777777777779</v>
      </c>
      <c r="I2" s="15">
        <f>H2-G2</f>
        <v>8.333333333333337E-2</v>
      </c>
    </row>
    <row r="3" spans="1:9" x14ac:dyDescent="0.25">
      <c r="A3" s="2">
        <v>2</v>
      </c>
      <c r="B3" s="2"/>
      <c r="C3" s="46" t="s">
        <v>104</v>
      </c>
      <c r="D3" s="42" t="s">
        <v>47</v>
      </c>
      <c r="E3" s="23">
        <v>1</v>
      </c>
      <c r="F3" s="15">
        <f>'Adopcion Safe'!E41</f>
        <v>0.35714285714285715</v>
      </c>
      <c r="G3" s="45">
        <f>Sprint2!E54</f>
        <v>0.69444444444444442</v>
      </c>
      <c r="H3" s="15">
        <f>Sprint3!E54</f>
        <v>0.75</v>
      </c>
      <c r="I3" s="15">
        <f t="shared" ref="I3:I19" si="0">H3-G3</f>
        <v>5.555555555555558E-2</v>
      </c>
    </row>
    <row r="4" spans="1:9" x14ac:dyDescent="0.25">
      <c r="A4" s="2">
        <v>3</v>
      </c>
      <c r="B4" s="2"/>
      <c r="C4" s="46" t="s">
        <v>106</v>
      </c>
      <c r="D4" s="42" t="s">
        <v>0</v>
      </c>
      <c r="E4" s="23">
        <v>1</v>
      </c>
      <c r="F4" s="15">
        <f>'Adopcion Safe'!N41</f>
        <v>0.5</v>
      </c>
      <c r="G4" s="45">
        <f>Sprint2!N54</f>
        <v>0.69444444444444442</v>
      </c>
      <c r="H4" s="15">
        <f>Sprint3!L54</f>
        <v>0.75</v>
      </c>
      <c r="I4" s="15">
        <f t="shared" si="0"/>
        <v>5.555555555555558E-2</v>
      </c>
    </row>
    <row r="5" spans="1:9" x14ac:dyDescent="0.25">
      <c r="A5" s="2">
        <v>4</v>
      </c>
      <c r="B5" s="2"/>
      <c r="C5" s="46" t="s">
        <v>107</v>
      </c>
      <c r="D5" s="42" t="s">
        <v>92</v>
      </c>
      <c r="E5" s="23">
        <v>1</v>
      </c>
      <c r="F5" s="15"/>
      <c r="G5" s="45"/>
      <c r="H5" s="15">
        <f>Sprint3!P54</f>
        <v>0.72222222222222221</v>
      </c>
      <c r="I5" s="15">
        <f t="shared" si="0"/>
        <v>0.72222222222222221</v>
      </c>
    </row>
    <row r="6" spans="1:9" x14ac:dyDescent="0.25">
      <c r="A6" s="2">
        <v>5</v>
      </c>
      <c r="B6" s="2"/>
      <c r="C6" s="46" t="s">
        <v>103</v>
      </c>
      <c r="D6" s="42" t="s">
        <v>46</v>
      </c>
      <c r="E6" s="23">
        <v>1</v>
      </c>
      <c r="F6" s="15">
        <f>'Adopcion Safe'!D41</f>
        <v>0.5714285714285714</v>
      </c>
      <c r="G6" s="45">
        <f>Sprint2!D54</f>
        <v>0.66666666666666663</v>
      </c>
      <c r="H6" s="15">
        <f>Sprint3!D54</f>
        <v>0.69444444444444442</v>
      </c>
      <c r="I6" s="15">
        <f t="shared" si="0"/>
        <v>2.777777777777779E-2</v>
      </c>
    </row>
    <row r="7" spans="1:9" x14ac:dyDescent="0.25">
      <c r="A7" s="2">
        <v>6</v>
      </c>
      <c r="B7" s="2"/>
      <c r="C7" s="46" t="s">
        <v>108</v>
      </c>
      <c r="D7" s="42" t="s">
        <v>50</v>
      </c>
      <c r="E7" s="23">
        <v>1</v>
      </c>
      <c r="F7" s="15">
        <f>'Adopcion Safe'!H41</f>
        <v>0.25</v>
      </c>
      <c r="G7" s="45">
        <f>Sprint2!H54</f>
        <v>0.61111111111111116</v>
      </c>
      <c r="H7" s="15">
        <f>Sprint3!G54</f>
        <v>0.69444444444444442</v>
      </c>
      <c r="I7" s="15">
        <f t="shared" si="0"/>
        <v>8.3333333333333259E-2</v>
      </c>
    </row>
    <row r="8" spans="1:9" x14ac:dyDescent="0.25">
      <c r="A8" s="2">
        <v>7</v>
      </c>
      <c r="B8" s="2"/>
      <c r="C8" s="47" t="s">
        <v>109</v>
      </c>
      <c r="D8" s="42" t="s">
        <v>96</v>
      </c>
      <c r="E8" s="23">
        <v>1</v>
      </c>
      <c r="F8" s="15">
        <f>'Adopcion Safe'!K41</f>
        <v>0.21428571428571427</v>
      </c>
      <c r="G8" s="45">
        <f>Sprint2!K54</f>
        <v>0.3888888888888889</v>
      </c>
      <c r="H8" s="15">
        <f>Sprint3!I54</f>
        <v>0.58333333333333337</v>
      </c>
      <c r="I8" s="15">
        <f t="shared" si="0"/>
        <v>0.19444444444444448</v>
      </c>
    </row>
    <row r="9" spans="1:9" x14ac:dyDescent="0.25">
      <c r="A9" s="2">
        <v>8</v>
      </c>
      <c r="B9" s="2"/>
      <c r="C9" s="46" t="s">
        <v>110</v>
      </c>
      <c r="D9" s="42" t="s">
        <v>53</v>
      </c>
      <c r="E9" s="23">
        <v>1</v>
      </c>
      <c r="F9" s="15">
        <f>'Adopcion Safe'!M41</f>
        <v>0.35714285714285715</v>
      </c>
      <c r="G9" s="45">
        <f>Sprint2!M54</f>
        <v>0.35714285714285715</v>
      </c>
      <c r="H9" s="15">
        <f>Sprint3!K54</f>
        <v>0.58333333333333337</v>
      </c>
      <c r="I9" s="15">
        <f t="shared" si="0"/>
        <v>0.22619047619047622</v>
      </c>
    </row>
    <row r="10" spans="1:9" x14ac:dyDescent="0.25">
      <c r="A10" s="2">
        <v>9</v>
      </c>
      <c r="B10" s="2"/>
      <c r="C10" s="46" t="s">
        <v>102</v>
      </c>
      <c r="D10" s="42" t="s">
        <v>97</v>
      </c>
      <c r="E10" s="23">
        <v>1</v>
      </c>
      <c r="F10" s="15">
        <f>'Adopcion Safe'!C41</f>
        <v>0.5357142857142857</v>
      </c>
      <c r="G10" s="45">
        <f>Sprint2!C54</f>
        <v>0.64</v>
      </c>
      <c r="H10" s="15">
        <f>Sprint3!C54</f>
        <v>0.63888888888888884</v>
      </c>
      <c r="I10" s="15">
        <f t="shared" si="0"/>
        <v>-1.1111111111111738E-3</v>
      </c>
    </row>
    <row r="11" spans="1:9" x14ac:dyDescent="0.25">
      <c r="A11" s="2">
        <v>10</v>
      </c>
      <c r="B11" s="2"/>
      <c r="C11" s="46" t="s">
        <v>111</v>
      </c>
      <c r="D11" s="42" t="s">
        <v>98</v>
      </c>
      <c r="E11" s="23">
        <v>1</v>
      </c>
      <c r="F11" s="15">
        <f>'Adopcion Safe'!I41</f>
        <v>0.32142857142857145</v>
      </c>
      <c r="G11" s="45">
        <f>Sprint2!I54</f>
        <v>0.32142857142857145</v>
      </c>
      <c r="H11" s="15">
        <f>Sprint3!H54</f>
        <v>0.41666666666666669</v>
      </c>
      <c r="I11" s="15">
        <f t="shared" si="0"/>
        <v>9.5238095238095233E-2</v>
      </c>
    </row>
    <row r="12" spans="1:9" x14ac:dyDescent="0.25">
      <c r="A12" s="2">
        <v>11</v>
      </c>
      <c r="B12" s="2"/>
      <c r="C12" s="46" t="s">
        <v>105</v>
      </c>
      <c r="D12" s="42" t="s">
        <v>20</v>
      </c>
      <c r="E12" s="23">
        <v>1</v>
      </c>
      <c r="F12" s="15">
        <f>'Adopcion Safe'!O41</f>
        <v>0.32142857142857145</v>
      </c>
      <c r="G12" s="45">
        <f>Sprint2!O54</f>
        <v>0.32142857142857145</v>
      </c>
      <c r="H12" s="15">
        <f>Sprint3!M54</f>
        <v>0.32142857142857145</v>
      </c>
      <c r="I12" s="15">
        <f t="shared" si="0"/>
        <v>0</v>
      </c>
    </row>
    <row r="13" spans="1:9" x14ac:dyDescent="0.25">
      <c r="A13" s="2">
        <v>12</v>
      </c>
      <c r="B13" s="2"/>
      <c r="C13" s="46" t="s">
        <v>112</v>
      </c>
      <c r="D13" s="42" t="s">
        <v>18</v>
      </c>
      <c r="E13" s="23">
        <v>1</v>
      </c>
      <c r="F13" s="15">
        <f>'Adopcion Safe'!L41</f>
        <v>0.2857142857142857</v>
      </c>
      <c r="G13" s="45">
        <f>Sprint2!L54</f>
        <v>0.2857142857142857</v>
      </c>
      <c r="H13" s="15">
        <f>Sprint3!J54</f>
        <v>0.30555555555555558</v>
      </c>
      <c r="I13" s="15">
        <f t="shared" si="0"/>
        <v>1.9841269841269882E-2</v>
      </c>
    </row>
    <row r="14" spans="1:9" x14ac:dyDescent="0.25">
      <c r="A14" s="2">
        <v>13</v>
      </c>
      <c r="B14" s="2"/>
      <c r="C14" s="46" t="s">
        <v>113</v>
      </c>
      <c r="D14" s="42" t="s">
        <v>17</v>
      </c>
      <c r="E14" s="23">
        <v>1</v>
      </c>
      <c r="F14" s="15">
        <f>'Adopcion Safe'!P41</f>
        <v>0</v>
      </c>
      <c r="G14" s="45">
        <f>Sprint2!P54</f>
        <v>0</v>
      </c>
      <c r="H14" s="15">
        <f>Sprint3!N54</f>
        <v>0</v>
      </c>
      <c r="I14" s="15">
        <f t="shared" si="0"/>
        <v>0</v>
      </c>
    </row>
    <row r="15" spans="1:9" x14ac:dyDescent="0.25">
      <c r="A15" s="2">
        <v>14</v>
      </c>
      <c r="B15" s="2"/>
      <c r="C15" s="46" t="s">
        <v>114</v>
      </c>
      <c r="D15" s="42" t="s">
        <v>54</v>
      </c>
      <c r="E15" s="23">
        <v>1</v>
      </c>
      <c r="F15" s="15">
        <f>'Adopcion Safe'!Q41</f>
        <v>0</v>
      </c>
      <c r="G15" s="45">
        <f>Sprint2!Q54</f>
        <v>0</v>
      </c>
      <c r="H15" s="15">
        <f>Sprint3!O54</f>
        <v>0</v>
      </c>
      <c r="I15" s="15">
        <f t="shared" si="0"/>
        <v>0</v>
      </c>
    </row>
    <row r="16" spans="1:9" hidden="1" x14ac:dyDescent="0.25">
      <c r="A16" s="2">
        <v>15</v>
      </c>
      <c r="B16" s="2"/>
      <c r="C16" s="2" t="s">
        <v>109</v>
      </c>
      <c r="D16" s="42" t="s">
        <v>94</v>
      </c>
      <c r="E16" s="23">
        <v>1</v>
      </c>
      <c r="F16" s="15"/>
      <c r="G16" s="45"/>
      <c r="H16" s="15"/>
      <c r="I16" s="15">
        <f t="shared" si="0"/>
        <v>0</v>
      </c>
    </row>
    <row r="17" spans="1:9" x14ac:dyDescent="0.25">
      <c r="A17" s="2">
        <v>16</v>
      </c>
      <c r="B17" s="2"/>
      <c r="C17" s="46" t="s">
        <v>115</v>
      </c>
      <c r="D17" s="42" t="s">
        <v>100</v>
      </c>
      <c r="E17" s="23">
        <v>1</v>
      </c>
      <c r="F17" s="15"/>
      <c r="G17" s="45"/>
      <c r="H17" s="15">
        <f>Sprint3!R54</f>
        <v>0.47222222222222221</v>
      </c>
      <c r="I17" s="15">
        <f t="shared" si="0"/>
        <v>0.47222222222222221</v>
      </c>
    </row>
    <row r="18" spans="1:9" x14ac:dyDescent="0.25">
      <c r="A18" s="2">
        <v>17</v>
      </c>
      <c r="B18" s="2"/>
      <c r="C18" s="46" t="s">
        <v>116</v>
      </c>
      <c r="D18" s="42" t="s">
        <v>101</v>
      </c>
      <c r="E18" s="23">
        <v>1</v>
      </c>
      <c r="F18" s="15"/>
      <c r="G18" s="45"/>
      <c r="H18" s="15">
        <f>Sprint3!S54</f>
        <v>0.33333333333333331</v>
      </c>
      <c r="I18" s="15">
        <f t="shared" si="0"/>
        <v>0.33333333333333331</v>
      </c>
    </row>
    <row r="19" spans="1:9" x14ac:dyDescent="0.25">
      <c r="D19" s="16" t="s">
        <v>62</v>
      </c>
      <c r="E19" s="2"/>
      <c r="F19" s="15">
        <f>AVERAGE(F2:F18)</f>
        <v>0.32692307692307698</v>
      </c>
      <c r="G19" s="15">
        <f>AVERAGE(G2:G18)</f>
        <v>0.43659340659340651</v>
      </c>
      <c r="H19" s="15">
        <f>AVERAGE(H2:H18)</f>
        <v>0.50272817460317465</v>
      </c>
      <c r="I19" s="15">
        <f t="shared" si="0"/>
        <v>6.6134768009768141E-2</v>
      </c>
    </row>
    <row r="22" spans="1:9" x14ac:dyDescent="0.25">
      <c r="D22" s="25"/>
      <c r="E22" s="27" t="s">
        <v>64</v>
      </c>
      <c r="F22" s="26" t="s">
        <v>65</v>
      </c>
      <c r="G22" s="38" t="s">
        <v>90</v>
      </c>
      <c r="H22" s="38" t="s">
        <v>95</v>
      </c>
    </row>
    <row r="23" spans="1:9" x14ac:dyDescent="0.25">
      <c r="D23" s="3" t="s">
        <v>16</v>
      </c>
      <c r="E23" s="23">
        <v>1</v>
      </c>
      <c r="F23" s="15">
        <f>'Adopcion Safe'!R38</f>
        <v>0.24666666666666667</v>
      </c>
      <c r="G23" s="43">
        <f>Sprint2!S51</f>
        <v>0.40500000000000003</v>
      </c>
      <c r="H23" s="15">
        <f>Sprint3!D59</f>
        <v>0.54062500000000002</v>
      </c>
    </row>
    <row r="24" spans="1:9" x14ac:dyDescent="0.25">
      <c r="D24" s="3" t="s">
        <v>32</v>
      </c>
      <c r="E24" s="23">
        <v>1</v>
      </c>
      <c r="F24" s="15">
        <f>'Adopcion Safe'!R39</f>
        <v>0.29444444444444445</v>
      </c>
      <c r="G24" s="28">
        <f>Sprint2!S52</f>
        <v>0.30952380952380948</v>
      </c>
      <c r="H24" s="15">
        <f>Sprint3!D60</f>
        <v>0.36681547619047622</v>
      </c>
    </row>
    <row r="25" spans="1:9" x14ac:dyDescent="0.25">
      <c r="D25" s="3" t="s">
        <v>55</v>
      </c>
      <c r="E25" s="23">
        <v>1</v>
      </c>
      <c r="F25" s="15">
        <f>'Adopcion Safe'!R41</f>
        <v>0.32619047619047614</v>
      </c>
      <c r="G25" s="28">
        <f>Sprint2!S53</f>
        <v>0.62222222222222223</v>
      </c>
      <c r="H25" s="15">
        <f>Sprint3!D61</f>
        <v>0.71875</v>
      </c>
    </row>
    <row r="26" spans="1:9" x14ac:dyDescent="0.25">
      <c r="G26" s="24"/>
    </row>
  </sheetData>
  <sortState ref="D2:H17">
    <sortCondition descending="1" ref="H2:H17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10"/>
  <sheetViews>
    <sheetView workbookViewId="0">
      <selection activeCell="I23" sqref="I23"/>
    </sheetView>
  </sheetViews>
  <sheetFormatPr baseColWidth="10" defaultRowHeight="15" x14ac:dyDescent="0.25"/>
  <cols>
    <col min="3" max="3" width="17.7109375" bestFit="1" customWidth="1"/>
    <col min="4" max="4" width="10.85546875" bestFit="1" customWidth="1"/>
    <col min="5" max="5" width="10.7109375" bestFit="1" customWidth="1"/>
    <col min="6" max="6" width="14.42578125" bestFit="1" customWidth="1"/>
  </cols>
  <sheetData>
    <row r="3" spans="3:6" x14ac:dyDescent="0.25">
      <c r="C3" t="s">
        <v>63</v>
      </c>
      <c r="D3" t="s">
        <v>64</v>
      </c>
      <c r="E3" t="s">
        <v>65</v>
      </c>
      <c r="F3" t="s">
        <v>90</v>
      </c>
    </row>
    <row r="4" spans="3:6" x14ac:dyDescent="0.25">
      <c r="C4" t="s">
        <v>1</v>
      </c>
      <c r="D4" s="29">
        <v>1</v>
      </c>
      <c r="E4" s="29">
        <v>0.5357142857142857</v>
      </c>
      <c r="F4" s="29">
        <v>0.5357142857142857</v>
      </c>
    </row>
    <row r="5" spans="3:6" x14ac:dyDescent="0.25">
      <c r="C5" t="s">
        <v>2</v>
      </c>
      <c r="D5" s="29">
        <v>1</v>
      </c>
      <c r="E5" s="29">
        <v>0.5714285714285714</v>
      </c>
      <c r="F5" s="29">
        <v>0.66666666666666663</v>
      </c>
    </row>
    <row r="6" spans="3:6" x14ac:dyDescent="0.25">
      <c r="C6" t="s">
        <v>3</v>
      </c>
      <c r="D6" s="29">
        <v>1</v>
      </c>
      <c r="E6" s="29">
        <v>0.35714285714285715</v>
      </c>
      <c r="F6" s="29">
        <v>0.69444444444444442</v>
      </c>
    </row>
    <row r="7" spans="3:6" ht="15.75" customHeight="1" x14ac:dyDescent="0.25">
      <c r="C7" t="s">
        <v>4</v>
      </c>
      <c r="D7" s="29">
        <v>1</v>
      </c>
      <c r="E7" s="29">
        <v>0.5357142857142857</v>
      </c>
      <c r="F7" s="29">
        <v>0.69444444444444442</v>
      </c>
    </row>
    <row r="8" spans="3:6" x14ac:dyDescent="0.25">
      <c r="C8" t="s">
        <v>6</v>
      </c>
      <c r="D8" s="29">
        <v>1</v>
      </c>
      <c r="E8" s="29">
        <v>0.25</v>
      </c>
      <c r="F8" s="29">
        <v>0.61111111111111116</v>
      </c>
    </row>
    <row r="9" spans="3:6" x14ac:dyDescent="0.25">
      <c r="C9" t="s">
        <v>9</v>
      </c>
      <c r="D9" s="29">
        <v>1</v>
      </c>
      <c r="E9" s="29">
        <v>0.21428571428571427</v>
      </c>
      <c r="F9" s="29">
        <v>0.3888888888888889</v>
      </c>
    </row>
    <row r="10" spans="3:6" x14ac:dyDescent="0.25">
      <c r="C10" t="s">
        <v>12</v>
      </c>
      <c r="D10" s="29">
        <v>1</v>
      </c>
      <c r="E10" s="29">
        <v>0.5</v>
      </c>
      <c r="F10" s="29">
        <v>0.69444444444444442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17"/>
  <sheetViews>
    <sheetView workbookViewId="0">
      <selection activeCell="B3" sqref="B3:C17"/>
    </sheetView>
  </sheetViews>
  <sheetFormatPr baseColWidth="10" defaultRowHeight="15" x14ac:dyDescent="0.25"/>
  <cols>
    <col min="2" max="2" width="21.5703125" bestFit="1" customWidth="1"/>
  </cols>
  <sheetData>
    <row r="3" spans="2:3" x14ac:dyDescent="0.25">
      <c r="B3" t="s">
        <v>14</v>
      </c>
      <c r="C3" s="29">
        <v>0</v>
      </c>
    </row>
    <row r="4" spans="2:3" x14ac:dyDescent="0.25">
      <c r="B4" t="s">
        <v>15</v>
      </c>
      <c r="C4" s="29">
        <v>0</v>
      </c>
    </row>
    <row r="5" spans="2:3" x14ac:dyDescent="0.25">
      <c r="B5" t="s">
        <v>5</v>
      </c>
      <c r="C5" s="29">
        <v>0.17857142857142858</v>
      </c>
    </row>
    <row r="6" spans="2:3" x14ac:dyDescent="0.25">
      <c r="B6" t="s">
        <v>10</v>
      </c>
      <c r="C6" s="29">
        <v>0.2857142857142857</v>
      </c>
    </row>
    <row r="7" spans="2:3" x14ac:dyDescent="0.25">
      <c r="B7" t="s">
        <v>13</v>
      </c>
      <c r="C7" s="29">
        <v>0.32142857142857145</v>
      </c>
    </row>
    <row r="8" spans="2:3" x14ac:dyDescent="0.25">
      <c r="B8" t="s">
        <v>7</v>
      </c>
      <c r="C8" s="29">
        <v>0.32142857142857145</v>
      </c>
    </row>
    <row r="9" spans="2:3" x14ac:dyDescent="0.25">
      <c r="B9" t="s">
        <v>11</v>
      </c>
      <c r="C9" s="29">
        <v>0.35714285714285715</v>
      </c>
    </row>
    <row r="10" spans="2:3" x14ac:dyDescent="0.25">
      <c r="B10" t="s">
        <v>9</v>
      </c>
      <c r="C10" s="29">
        <v>0.3888888888888889</v>
      </c>
    </row>
    <row r="11" spans="2:3" x14ac:dyDescent="0.25">
      <c r="B11" t="s">
        <v>8</v>
      </c>
      <c r="C11" s="29">
        <v>0.4642857142857143</v>
      </c>
    </row>
    <row r="12" spans="2:3" x14ac:dyDescent="0.25">
      <c r="B12" t="s">
        <v>1</v>
      </c>
      <c r="C12" s="29">
        <v>0.5357142857142857</v>
      </c>
    </row>
    <row r="13" spans="2:3" x14ac:dyDescent="0.25">
      <c r="B13" t="s">
        <v>6</v>
      </c>
      <c r="C13" s="29">
        <v>0.61111111111111116</v>
      </c>
    </row>
    <row r="14" spans="2:3" x14ac:dyDescent="0.25">
      <c r="B14" t="s">
        <v>2</v>
      </c>
      <c r="C14" s="29">
        <v>0.66666666666666663</v>
      </c>
    </row>
    <row r="15" spans="2:3" x14ac:dyDescent="0.25">
      <c r="B15" t="s">
        <v>12</v>
      </c>
      <c r="C15" s="29">
        <v>0.69444444444444442</v>
      </c>
    </row>
    <row r="16" spans="2:3" x14ac:dyDescent="0.25">
      <c r="B16" t="s">
        <v>3</v>
      </c>
      <c r="C16" s="29">
        <v>0.69444444444444442</v>
      </c>
    </row>
    <row r="17" spans="2:3" x14ac:dyDescent="0.25">
      <c r="B17" t="s">
        <v>4</v>
      </c>
      <c r="C17" s="29">
        <v>0.69444444444444442</v>
      </c>
    </row>
  </sheetData>
  <sortState ref="B3:C17">
    <sortCondition ref="C3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Adopcion Safe</vt:lpstr>
      <vt:lpstr>Sprint2</vt:lpstr>
      <vt:lpstr>Sprint3</vt:lpstr>
      <vt:lpstr>RadarMadurez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cp:lastPrinted>2018-09-26T19:33:41Z</cp:lastPrinted>
  <dcterms:created xsi:type="dcterms:W3CDTF">2018-09-25T19:38:33Z</dcterms:created>
  <dcterms:modified xsi:type="dcterms:W3CDTF">2019-02-12T22:47:44Z</dcterms:modified>
</cp:coreProperties>
</file>